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540"/>
  </bookViews>
  <sheets>
    <sheet name="2022" sheetId="3" r:id="rId1"/>
  </sheets>
  <definedNames>
    <definedName name="_xlnm._FilterDatabase" localSheetId="0" hidden="1">'2022'!$A$4:$T$456</definedName>
  </definedNames>
  <calcPr calcId="144525"/>
</workbook>
</file>

<file path=xl/sharedStrings.xml><?xml version="1.0" encoding="utf-8"?>
<sst xmlns="http://schemas.openxmlformats.org/spreadsheetml/2006/main" count="2664" uniqueCount="1179">
  <si>
    <t>陇川县巩固拓展脱贫攻坚成果同乡村振兴有效衔接规划（2022年）</t>
  </si>
  <si>
    <t>填表单位：陇川县乡村振兴局</t>
  </si>
  <si>
    <t>填表时间：2022年3月10日</t>
  </si>
  <si>
    <t>填表人及电话：熊运洪</t>
  </si>
  <si>
    <t>序号</t>
  </si>
  <si>
    <t>项目类别及名称</t>
  </si>
  <si>
    <t>项目
个数
（个）</t>
  </si>
  <si>
    <t>建设地点</t>
  </si>
  <si>
    <t>主要建设内容及规模</t>
  </si>
  <si>
    <t>计划开工年度</t>
  </si>
  <si>
    <t>受益情况</t>
  </si>
  <si>
    <t>总投资
(万元)</t>
  </si>
  <si>
    <t>资金来源（万元）</t>
  </si>
  <si>
    <t>负责单位</t>
  </si>
  <si>
    <t>备注</t>
  </si>
  <si>
    <t>乡镇</t>
  </si>
  <si>
    <t>村</t>
  </si>
  <si>
    <t>组</t>
  </si>
  <si>
    <t>单位</t>
  </si>
  <si>
    <t>数量</t>
  </si>
  <si>
    <t>主要建设内容</t>
  </si>
  <si>
    <t>户</t>
  </si>
  <si>
    <t>人</t>
  </si>
  <si>
    <t>衔接资金</t>
  </si>
  <si>
    <t>涉农整合资金</t>
  </si>
  <si>
    <t>行业部门专项资金</t>
  </si>
  <si>
    <t>县级自筹资金</t>
  </si>
  <si>
    <t>其它</t>
  </si>
  <si>
    <t>合        计</t>
  </si>
  <si>
    <t>一、产业发展</t>
  </si>
  <si>
    <t>（一）生产基地项目</t>
  </si>
  <si>
    <r>
      <rPr>
        <sz val="10"/>
        <color theme="1"/>
        <rFont val="宋体"/>
        <charset val="134"/>
        <scheme val="minor"/>
      </rPr>
      <t>1.</t>
    </r>
    <r>
      <rPr>
        <sz val="10"/>
        <color indexed="8"/>
        <rFont val="宋体"/>
        <charset val="134"/>
        <scheme val="minor"/>
      </rPr>
      <t>种植基地建设</t>
    </r>
  </si>
  <si>
    <t>清平乡广外村蚕桑基地建设（集体经济）</t>
  </si>
  <si>
    <t>清平乡</t>
  </si>
  <si>
    <t>广外村</t>
  </si>
  <si>
    <t>个</t>
  </si>
  <si>
    <t>新修1公里产业道路（边沟）、新架3.8千米水管、坡改梯220亩、新种植220亩（含化肥）、新建3400㎡蚕棚</t>
  </si>
  <si>
    <t>清平乡人民政府</t>
  </si>
  <si>
    <t>2022年甘蔗良种繁育基地建设</t>
  </si>
  <si>
    <t>全县</t>
  </si>
  <si>
    <t>引进新良种3-5个进行示范、筛选；在重点蔗区乡镇五年建设良种扩繁园0.3万亩，形成年提供1.8万吨良种扩繁能力。</t>
  </si>
  <si>
    <t>2022</t>
  </si>
  <si>
    <t>陇川县农业农村局</t>
  </si>
  <si>
    <t>2022年陇川县糖料蔗基地基础设施建设项目</t>
  </si>
  <si>
    <t>3万亩，建设小型水源工程、排灌沟渠、积蓄水设施、田间道路、土地平整。</t>
  </si>
  <si>
    <t>广瓦村村集体经济项目（菌包厂）</t>
  </si>
  <si>
    <t>勐约乡</t>
  </si>
  <si>
    <t>广瓦村</t>
  </si>
  <si>
    <t>温泉</t>
  </si>
  <si>
    <t>万亩</t>
  </si>
  <si>
    <t>购买设备，菌包生产等</t>
  </si>
  <si>
    <t>勐约乡人民政府</t>
  </si>
  <si>
    <t>陇川县2022年“一村一品”蚕桑示范村建设项目</t>
  </si>
  <si>
    <t>亩</t>
  </si>
  <si>
    <t xml:space="preserve">  选择农户积极性高、自然环境条件优越的村小组，打造“一村一品”蚕桑示范村小组，计划打造“一村一品”蚕桑示范村小组3个，每个村小组新植桑园连片面积在300亩以上。项目建设主要内容为：1.项目区土壤改良补助，主要是机械深犁深耙及有机肥补助，补助标准为500元/亩；2.项目区化肥（复合肥）补助，每亩补助复合肥1袋；3.标准大蚕房建设补助，采用先建后补的方式，由农户按要求建好标准大蚕房，经县级验收合格后，按210元/㎡的标准给予补助，不足部分由农户自行承担；4.项目区生产道路建设；5.项目区节水灌溉设施建设。</t>
  </si>
  <si>
    <t>160</t>
  </si>
  <si>
    <t>510</t>
  </si>
  <si>
    <t>陇川县2022年规范化养蚕房建设补助项目</t>
  </si>
  <si>
    <t>㎡</t>
  </si>
  <si>
    <t>采用先建后补的方式对蚕农新建设的规范化养蚕房进行补助。由农户按标准先建设，经乡级初验、县级抽验合格后进行补助，计划补助规范化养蚕房建设面积10万㎡。补助标准为40元/㎡。</t>
  </si>
  <si>
    <t>960</t>
  </si>
  <si>
    <t>3820</t>
  </si>
  <si>
    <t>陇川县2022年新植桑园地膜补助项目</t>
  </si>
  <si>
    <t>筒</t>
  </si>
  <si>
    <t>对全县新植的桑园开展黑地膜补助，计划补助黑地膜10000筒，以提高桑苗成活率，降低新植桑园地杂草危害。补助标准为1筒（5kg）/亩。</t>
  </si>
  <si>
    <t>1720</t>
  </si>
  <si>
    <t>6690</t>
  </si>
  <si>
    <t>陇川县2022年新植桑园桑苗补助项目</t>
  </si>
  <si>
    <t>万株</t>
  </si>
  <si>
    <t>根据陇川县委、县政府制定的“一县一业”蚕桑示范县创建方案，全县规划在2022年新种植绿色优质桑园基地1万亩，对新种植的桑园给予桑苗补助，共计补助桑苗1240万株，其中补助杂交桑苗440万株，补助嫁接桑苗800万株。补助标准为杂交桑苗2200株/亩，嫁接桑苗1000株/亩。</t>
  </si>
  <si>
    <t>明社李芒呆百亩蚕桑示范基地建设项目</t>
  </si>
  <si>
    <t>户撒乡</t>
  </si>
  <si>
    <t>明社</t>
  </si>
  <si>
    <t>李芒呆</t>
  </si>
  <si>
    <t>项</t>
  </si>
  <si>
    <t>进行蚕桑地土地平整、土壤改良；灌溉设施改造；建设蚕棚、发放蚕桑苗</t>
  </si>
  <si>
    <t>户撒阿昌族乡人民政府</t>
  </si>
  <si>
    <t>幸福村低收入人群奖补(中药材)</t>
  </si>
  <si>
    <t>护国乡</t>
  </si>
  <si>
    <t>幸福村</t>
  </si>
  <si>
    <t>对幸福村范围种植冰球子、重楼等中药材村民给予每亩以奖代补2000元，每户最高至5000元</t>
  </si>
  <si>
    <t>护国乡人民政府</t>
  </si>
  <si>
    <t>岳家寨村集体经济发展蚕棚建设</t>
  </si>
  <si>
    <t>岳家寨村</t>
  </si>
  <si>
    <t>建设规范化蚕棚建设每个3万，建设5个。</t>
  </si>
  <si>
    <t>勐约乡营盘村勐龙小组蚕桑示范园建设项目</t>
  </si>
  <si>
    <t>营盘村</t>
  </si>
  <si>
    <t>勐龙小组</t>
  </si>
  <si>
    <t>公里</t>
  </si>
  <si>
    <t>营盘村勐龙小组蚕桑示范园生产道路（砂石路）3.8公里，路面宽3.3米。</t>
  </si>
  <si>
    <t>2022年监测对象生产奖补项目</t>
  </si>
  <si>
    <t>对全县监测对象在生产发展，增收示范带动效果明显的农户给予奖励和补助</t>
  </si>
  <si>
    <t>陇川县乡村振兴局</t>
  </si>
  <si>
    <t>2022年林下经济种植项目</t>
  </si>
  <si>
    <t>林下经济种植黄精、白芨、砂仁、草果及森林蔬菜等1000亩</t>
  </si>
  <si>
    <t>陇川县林业和草原局</t>
  </si>
  <si>
    <t>户撒乡明社李芒呆蚕桑基地配套设施建设项目</t>
  </si>
  <si>
    <t>户撒乡坪山村猕猴桃产业发展项目</t>
  </si>
  <si>
    <t>坪山村</t>
  </si>
  <si>
    <r>
      <rPr>
        <sz val="10"/>
        <color theme="1"/>
        <rFont val="宋体"/>
        <charset val="134"/>
      </rPr>
      <t>1</t>
    </r>
    <r>
      <rPr>
        <sz val="10"/>
        <rFont val="宋体"/>
        <charset val="134"/>
      </rPr>
      <t>、新建</t>
    </r>
    <r>
      <rPr>
        <sz val="10"/>
        <rFont val="宋体"/>
        <charset val="0"/>
      </rPr>
      <t>300</t>
    </r>
    <r>
      <rPr>
        <sz val="10"/>
        <rFont val="宋体"/>
        <charset val="134"/>
      </rPr>
      <t>亩标准化生产基地（含道路、沟渠等）；</t>
    </r>
    <r>
      <rPr>
        <sz val="10"/>
        <rFont val="宋体"/>
        <charset val="0"/>
      </rPr>
      <t>2</t>
    </r>
    <r>
      <rPr>
        <sz val="10"/>
        <rFont val="宋体"/>
        <charset val="134"/>
      </rPr>
      <t>、对现有</t>
    </r>
    <r>
      <rPr>
        <sz val="10"/>
        <rFont val="宋体"/>
        <charset val="0"/>
      </rPr>
      <t>200</t>
    </r>
    <r>
      <rPr>
        <sz val="10"/>
        <rFont val="宋体"/>
        <charset val="134"/>
      </rPr>
      <t>亩低产果园进行改造。</t>
    </r>
  </si>
  <si>
    <t>陇川县科协</t>
  </si>
  <si>
    <t>护国乡宝石场易地搬迁点烤烟房产业发展建设项目</t>
  </si>
  <si>
    <t>宝石场</t>
  </si>
  <si>
    <t>1、场地平整：1326㎡，计划投资：0.5万。
2、生产用电设施：1项，计划投资：26.7万。
3、新建钢架拱棚：120㎡,计划投资：4.3万。
4、新建室外地坪硬化：200㎡,计划投资：3.2万。
5、新建烤烟房（砖混结构）：245㎡,计划投资：42.3万。</t>
  </si>
  <si>
    <t>景罕镇曼环易地扶贫搬迁安置点桑枝香菇产业基地附属工程基础设施建设项目</t>
  </si>
  <si>
    <t>景罕镇</t>
  </si>
  <si>
    <t>曼环</t>
  </si>
  <si>
    <t>新建无菌车间200㎡；新建冷库100㎡</t>
  </si>
  <si>
    <t>景罕镇人民政府</t>
  </si>
  <si>
    <t>陇把镇吕良村蚕桑产业基地土壤改良项目</t>
  </si>
  <si>
    <t>陇把镇</t>
  </si>
  <si>
    <t>吕良村</t>
  </si>
  <si>
    <t>吨</t>
  </si>
  <si>
    <t>增施甘蔗滤泥（12000吨）、硫酸钾型复合肥（3168包）</t>
  </si>
  <si>
    <t>陇把镇人民政府</t>
  </si>
  <si>
    <t>陇把镇吕良村蚕桑产业无害化处理项目</t>
  </si>
  <si>
    <t>新建标准蚕沙池209个。</t>
  </si>
  <si>
    <t>陇把镇吕良村连片蚕桑产业蚕棚改扩建项目</t>
  </si>
  <si>
    <t>建设大蚕多层养殖养蚕台30000㎡；2，新建标准大蚕房20座2000㎡；3.新建3龄专用蚕室7500㎡。惠及蚕桑面积1956亩。</t>
  </si>
  <si>
    <t>陇川县少数民族发展任务项目</t>
  </si>
  <si>
    <t>户撒乡，陇把镇，陇把镇，章凤镇，德宏正信实业股份有限公司</t>
  </si>
  <si>
    <t>坪山村、龙安村、吕良村、帮湾村、芒拉村</t>
  </si>
  <si>
    <t>坪山、野油坝村民小组、芒炳、顺满村民小组</t>
  </si>
  <si>
    <t>1.在户撒乡坪山村坪山村民小组发展林下产业重楼种植40亩；2.陇把镇龙安村汉一、汉二村民小组遮雨棚建设640平方米，开展抵边6个村小组民族团结进步示范创建；3.陇把镇吕良村孟贡村民小组围栏建设167米，开展抵边6个村小组民族团结进步示范创建；4.陇把镇帮湾村野油坝村民小组6蹲位卫生公厕建设1座；5.新建章凤镇拉勐村丙午村民小组通村道路硬化0.76公里；6.开展三弘舞、水鼓舞、象脚鼓舞、瑙双、瑙巴，织歌舞传承活动各1场次；7.实施1家扶民贸贫企业贷款贴息；</t>
  </si>
  <si>
    <t>陇川县民族宗教事务局</t>
  </si>
  <si>
    <t>勐约乡广瓦村温泉民族团结进步示范村（村集体经济）建设项目</t>
  </si>
  <si>
    <t>1.投入资金35万元，用于菌包生产车间改造（地面平整）500m2，菌包接种车间建设（简易无菌车间）200m2，菌包培育车间改造（保温隔热板吊顶和围边）1000m2。2.投入资金50万元，用于采购安装日产1万袋（瓶）菌种生产线配套的全套设施设备：JB140原料搅拌机2台、筛选机1台、5米提升机1台、3.5米提升机1台、7米分料机1台、JM-2回旋装袋机扎口机1台、接袋机1台、输送带1台、菇木粉碎机1台、3T叉车1辆、常压灭菌锅1台、高压灭菌锅1台。3.投入资金15万元，用于安装S13-M-315kVA变压器一台，配套安装电杆、表箱、开关、变压器护帽等设备。</t>
  </si>
  <si>
    <t>勐约乡瓦幕村发展壮大村集体经济项目</t>
  </si>
  <si>
    <t>瓦幕村</t>
  </si>
  <si>
    <t>建设野生蔬菜培育基地1个，占地约5亩。</t>
  </si>
  <si>
    <t>农作物高效节水灌溉项目</t>
  </si>
  <si>
    <t>章凤镇、清平乡、勐约乡、陇把镇、王子树乡、景罕镇。</t>
  </si>
  <si>
    <t>弄贯村、广外村、新山村、瓦幕村、帮湾村、盆都村、罕等村。</t>
  </si>
  <si>
    <t>建设高标准农田8600亩，配套排灌沟渠、机耕路、下田道、农涵桥、平田等。</t>
  </si>
  <si>
    <t>农作物秸秆综合利用试点县建设项目</t>
  </si>
  <si>
    <t>城子镇</t>
  </si>
  <si>
    <t>姐乌村委会</t>
  </si>
  <si>
    <t>护国小组</t>
  </si>
  <si>
    <t>台</t>
  </si>
  <si>
    <t>除尘系统1个；防尘罩1个；滚筒筛3台、输送带12条；料仓2个；生产厂房1640平方米；厂房地面硬化及厂房生产通道硬化2500.00平方米；购买机械生产设备（打包机、破碎机、细料粉碎机等）；陇川县内甘蔗叶原材料采购。</t>
  </si>
  <si>
    <t>千亿斤粮食基地建设项目</t>
  </si>
  <si>
    <t>章凤镇、景罕镇、户撒乡、城子镇、陇把镇。</t>
  </si>
  <si>
    <t xml:space="preserve"> 芒弄村、芒拉村、拉勐村、迭撒村、罕等村、保平村、坪山村、姐乌村、邦外村。</t>
  </si>
  <si>
    <t>建设高稳产农田20800亩，配套排灌沟渠、机耕路、下田道、农涵桥、平田等。</t>
  </si>
  <si>
    <t>清平乡广外村蚕桑基地附属工程建设项目</t>
  </si>
  <si>
    <t>广东二村民小组</t>
  </si>
  <si>
    <t>广外村蚕桑基地&lt;1&gt;架设10m高电杆10根；8m高电杆20根。&lt;2&gt;三相电网4㎞及附属设施若干。</t>
  </si>
  <si>
    <t>清平乡清平村芒帮小组自动化蚕棚建设项目</t>
  </si>
  <si>
    <t>清平村</t>
  </si>
  <si>
    <t>芒帮小组</t>
  </si>
  <si>
    <t>共种植蚕桑102亩，建设自动化蚕棚1座（土方开挖、回填、外运及场地硬化、排水沟、轻钢大棚、隔热围边、门窗、水电等），自动化养蚕设备（自动上簇机、自动喂蚕车、撒石灰机、塑框木质方格簇、自动取蚕机、脚踏取蚕机、一体水连墙、负压风机）及配套施设、道路）等建设。</t>
  </si>
  <si>
    <t>陇川县2022年高标准农田建设项目</t>
  </si>
  <si>
    <t>建设高标准农田4万亩，配套排灌沟渠、机耕路、下田道、农涵桥、平田等。</t>
  </si>
  <si>
    <t>章凤镇2022年甘蔗种植奖补项目</t>
  </si>
  <si>
    <t>章凤镇</t>
  </si>
  <si>
    <t>万元</t>
  </si>
  <si>
    <t>发展种植甘蔗1000亩，预计奖补资金10万元。</t>
  </si>
  <si>
    <t>章凤镇人民政府</t>
  </si>
  <si>
    <t>陇川县户撒乡猕猴桃扩展种植项目</t>
  </si>
  <si>
    <t>甘蔗良种良法技术推广补贴专项资金</t>
  </si>
  <si>
    <t>新种甘蔗推广甘蔗脱毒、健康种苗的每亩补贴350元；新种甘蔗实行机械化深翻开沟作业的每亩补贴170元；实行机械化无人机统防统治作业的每亩补贴20元；实行机械化中耕培土作业的每亩补贴25元；实行机收每吨30元；实行机运每吨15元；实行蔗叶机械粉碎还田每亩补贴20元。</t>
  </si>
  <si>
    <t>香料烟育苗及烤房建设补贴和烟区基础设施建设维修补助</t>
  </si>
  <si>
    <t>1.香料烟育苗补助4.4万元，20元/亩；2.烤房建设补贴11万元，5500元/座用于烤房主体、场地平整、附属设施、电力设备等设施建设。新建烤房包括生物质烤房、天然气烤房、电烤房等新能源烤房。3.烟区基础设施建设维修补助57.5万元：按照10元/亩的标准安排烟区基础设施建设补贴。</t>
  </si>
  <si>
    <t>王子树乡罗朗村产业示范基地建设项目</t>
  </si>
  <si>
    <t>王子树乡</t>
  </si>
  <si>
    <t>罗朗村</t>
  </si>
  <si>
    <r>
      <rPr>
        <sz val="10"/>
        <rFont val="宋体"/>
        <charset val="134"/>
      </rPr>
      <t>种植罗朗村甘蔗</t>
    </r>
    <r>
      <rPr>
        <sz val="10"/>
        <rFont val="宋体"/>
        <charset val="0"/>
      </rPr>
      <t>3000</t>
    </r>
    <r>
      <rPr>
        <sz val="10"/>
        <rFont val="宋体"/>
        <charset val="134"/>
      </rPr>
      <t>亩、蚕桑</t>
    </r>
    <r>
      <rPr>
        <sz val="10"/>
        <rFont val="宋体"/>
        <charset val="0"/>
      </rPr>
      <t>60</t>
    </r>
    <r>
      <rPr>
        <sz val="10"/>
        <rFont val="宋体"/>
        <charset val="134"/>
      </rPr>
      <t>亩等，新建产业道路</t>
    </r>
    <r>
      <rPr>
        <sz val="10"/>
        <rFont val="宋体"/>
        <charset val="0"/>
      </rPr>
      <t>5.5</t>
    </r>
    <r>
      <rPr>
        <sz val="10"/>
        <rFont val="宋体"/>
        <charset val="134"/>
      </rPr>
      <t>公里，完善边沟、涵道等附属设施建设。</t>
    </r>
  </si>
  <si>
    <t>王子树乡人民政府</t>
  </si>
  <si>
    <t>王子树乡王子树村草果良种良法种植示范基地项目</t>
  </si>
  <si>
    <t>王子树村</t>
  </si>
  <si>
    <t>陇川县千亿斤粮食、糖料蔗核心基地建设项目</t>
  </si>
  <si>
    <t>千亿斤粮食生产基地、糖料蔗核心基地建设</t>
  </si>
  <si>
    <r>
      <rPr>
        <sz val="10"/>
        <color theme="1"/>
        <rFont val="宋体"/>
        <charset val="134"/>
        <scheme val="minor"/>
      </rPr>
      <t>2.</t>
    </r>
    <r>
      <rPr>
        <sz val="10"/>
        <color indexed="8"/>
        <rFont val="宋体"/>
        <charset val="134"/>
        <scheme val="minor"/>
      </rPr>
      <t>养殖基地建设</t>
    </r>
  </si>
  <si>
    <t>2022年邦瓦村扶持生猪养殖项目</t>
  </si>
  <si>
    <t>邦瓦村</t>
  </si>
  <si>
    <t>万头</t>
  </si>
  <si>
    <t>以奖代补每年扶持养殖200头，每头扶持1000元</t>
  </si>
  <si>
    <t>护国乡杉木笼村菜园养鸡场</t>
  </si>
  <si>
    <t>杉木笼村</t>
  </si>
  <si>
    <t>菜园小组</t>
  </si>
  <si>
    <t>万羽</t>
  </si>
  <si>
    <t xml:space="preserve">1.脱温室2间20万元，每间面积208㎡。
2.饲养房8间88万元，每间面积208㎡。
3.仓储室1间12万元，160㎡。
4.消毒室1间7万元，36㎡
5.值班室、更衣室，3间10万元，总面积48㎡
6.医疗室1间9万元，36㎡。
7.硬化路500米，水泥路，宽4米，厚0.3米，20万元。
8.水管、水槽、水井，6万元。
9.架电，20万元。
10.疫苗冰箱1个，1万元。
11.冰库60㎡，7万元。
</t>
  </si>
  <si>
    <t>陇把镇龙安村小蚕共育基地基础设施建设项目</t>
  </si>
  <si>
    <t>龙安村</t>
  </si>
  <si>
    <t>投入援滇资金400万元，在陇把镇龙安村小蚕共育基地实施基础设施建设项目。建设内容为：1.小蚕共育基地灌溉设施建设，计划投入资金316.4万元；2.小蚕共育基地蚕沙处理池建设，计划投入资金22.4万元；3.新建高产蚕桑示范基地70亩，计划投入资金61.2万元。使陇把镇龙安村890户2230人受益，其中建档立卡户146户576人。</t>
  </si>
  <si>
    <t>陇川县易地扶贫搬迁集中安置点养殖小区建设项目</t>
  </si>
  <si>
    <t>集中安置点涉及乡镇</t>
  </si>
  <si>
    <t>集中安置点涉及村组</t>
  </si>
  <si>
    <t>结合15个集中安置点实际及搬迁户数建设集中养殖场（养牛、养猪等），建设面积</t>
  </si>
  <si>
    <t>陇川县发展和改革局</t>
  </si>
  <si>
    <t>勐约乡营盘小组精品蛋鸽养殖场建设项目（营盘村集体经济）</t>
  </si>
  <si>
    <t xml:space="preserve">在营盘村营盘小组新建精品蛋鸽养殖场，建设内容：1、新建厂房建设，包括鸽子养殖厂房、孵化室、鸽蛋储存室、肉鸽加工室、饲料储存室、水电建设、养殖场围墙建设等，计划投入资金85万元。2、鸽子苗购买预算：46万元，其中蛋鸽苗：1万只，40万元，元宝鸽苗300对，6万元。3、鸽子笼舍833套，计划投入资金45万元。4、温湿度控制设备、粪便自动处理设备、空气净化处理设备、孵化设备、鸽蛋包装设备及储存保鲜设备、肉鸽加工设备，计划投入资金68万元。5、品牌设计及包装、前期市场宣传，计划投入资金16万元。6.其他费用40万。
</t>
  </si>
  <si>
    <t>邦掌村农科队养鸡场附属设施建设项目（村集体经济）</t>
  </si>
  <si>
    <t>邦掌村</t>
  </si>
  <si>
    <t>万只</t>
  </si>
  <si>
    <r>
      <rPr>
        <sz val="9"/>
        <color theme="1"/>
        <rFont val="宋体"/>
        <charset val="134"/>
      </rPr>
      <t>建设养殖场区道路</t>
    </r>
    <r>
      <rPr>
        <sz val="9"/>
        <color rgb="FF000000"/>
        <rFont val="Times New Roman"/>
        <charset val="134"/>
      </rPr>
      <t>1.3</t>
    </r>
    <r>
      <rPr>
        <sz val="9"/>
        <color rgb="FF000000"/>
        <rFont val="方正仿宋_GBK"/>
        <charset val="134"/>
      </rPr>
      <t>公里，配置发电机、饲料颗粒、粉碎机等设备。</t>
    </r>
  </si>
  <si>
    <t>3.水产养殖基地建设</t>
  </si>
  <si>
    <t>章凤镇拉勐村水产业发展配套设施建设项目</t>
  </si>
  <si>
    <t>拉勐村</t>
  </si>
  <si>
    <t>1建设村内水产养殖基地10亩、弄模小组实施引南宛河水支砌U型沟长6.2公里，建取水坝和蓄水池各一座；解决2045亩烟草、水稻、甘蔗灌溉问题；2、在弄秀小组新建灌溉水坝1座，资金25万元</t>
  </si>
  <si>
    <t>4.林草基地建设</t>
  </si>
  <si>
    <t>特色经济林发展项目</t>
  </si>
  <si>
    <t>组织林农实施木本油料基地提质增效0.3万亩</t>
  </si>
  <si>
    <t>国家重点野生动物保护补助项目</t>
  </si>
  <si>
    <t>野猪种群人工调控</t>
  </si>
  <si>
    <t>林产业生产技术培训项目</t>
  </si>
  <si>
    <r>
      <rPr>
        <sz val="10"/>
        <rFont val="宋体"/>
        <charset val="134"/>
      </rPr>
      <t>实施林产业技术培训</t>
    </r>
    <r>
      <rPr>
        <sz val="10"/>
        <rFont val="宋体"/>
        <charset val="0"/>
      </rPr>
      <t>10</t>
    </r>
    <r>
      <rPr>
        <sz val="10"/>
        <rFont val="宋体"/>
        <charset val="134"/>
      </rPr>
      <t>场次，培训林农</t>
    </r>
    <r>
      <rPr>
        <sz val="10"/>
        <rFont val="宋体"/>
        <charset val="0"/>
      </rPr>
      <t>400</t>
    </r>
    <r>
      <rPr>
        <sz val="10"/>
        <rFont val="宋体"/>
        <charset val="134"/>
      </rPr>
      <t>人</t>
    </r>
  </si>
  <si>
    <t>木本油料基地提质效项目</t>
  </si>
  <si>
    <r>
      <rPr>
        <sz val="10"/>
        <rFont val="宋体"/>
        <charset val="134"/>
      </rPr>
      <t>木本油料基地（核桃、澳洲坚果、油茶等）提质增效</t>
    </r>
    <r>
      <rPr>
        <sz val="10"/>
        <rFont val="宋体"/>
        <charset val="0"/>
      </rPr>
      <t>4000</t>
    </r>
    <r>
      <rPr>
        <sz val="10"/>
        <rFont val="宋体"/>
        <charset val="134"/>
      </rPr>
      <t>亩</t>
    </r>
  </si>
  <si>
    <t>林业有害生物防治补助项目</t>
  </si>
  <si>
    <r>
      <rPr>
        <sz val="10"/>
        <rFont val="宋体"/>
        <charset val="134"/>
      </rPr>
      <t>薇甘菊除治</t>
    </r>
    <r>
      <rPr>
        <sz val="10"/>
        <rFont val="宋体"/>
        <charset val="0"/>
      </rPr>
      <t>300</t>
    </r>
    <r>
      <rPr>
        <sz val="10"/>
        <rFont val="宋体"/>
        <charset val="134"/>
      </rPr>
      <t>亩，设备购置</t>
    </r>
    <r>
      <rPr>
        <sz val="10"/>
        <rFont val="宋体"/>
        <charset val="0"/>
      </rPr>
      <t>6.5</t>
    </r>
    <r>
      <rPr>
        <sz val="10"/>
        <rFont val="宋体"/>
        <charset val="134"/>
      </rPr>
      <t>万元，除治工具</t>
    </r>
    <r>
      <rPr>
        <sz val="10"/>
        <rFont val="宋体"/>
        <charset val="0"/>
      </rPr>
      <t>1.84</t>
    </r>
    <r>
      <rPr>
        <sz val="10"/>
        <rFont val="宋体"/>
        <charset val="134"/>
      </rPr>
      <t>万元，日常监测</t>
    </r>
    <r>
      <rPr>
        <sz val="10"/>
        <rFont val="宋体"/>
        <charset val="0"/>
      </rPr>
      <t>1.86</t>
    </r>
    <r>
      <rPr>
        <sz val="10"/>
        <rFont val="宋体"/>
        <charset val="134"/>
      </rPr>
      <t>万元</t>
    </r>
  </si>
  <si>
    <t>森林抚育项目</t>
  </si>
  <si>
    <t>九个乡镇及陇川县竹种园森林抚育（城子营林区）</t>
  </si>
  <si>
    <r>
      <rPr>
        <sz val="10"/>
        <rFont val="宋体"/>
        <charset val="134"/>
      </rPr>
      <t>森林抚育</t>
    </r>
    <r>
      <rPr>
        <sz val="10"/>
        <rFont val="宋体"/>
        <charset val="0"/>
      </rPr>
      <t>10000</t>
    </r>
    <r>
      <rPr>
        <sz val="10"/>
        <rFont val="宋体"/>
        <charset val="134"/>
      </rPr>
      <t>亩</t>
    </r>
  </si>
  <si>
    <t>陇川县国有林场苗木繁育及保障性苗圃基础设施建设项目</t>
  </si>
  <si>
    <t>1、新建C25砼道路长445米，宽4米，加宽处理20㎡，道路总面积为1800㎡，道路软基处理265.3立方米，场地土方开挖及回填618m³；喷灌设施510米；新建围栏1040米及铁艺大门。2、开展场外造林：计划在陇川县国有林场林地内外发展乡土用材树种混交示范基地140亩</t>
  </si>
  <si>
    <t>造林项目</t>
  </si>
  <si>
    <r>
      <rPr>
        <sz val="10"/>
        <rFont val="宋体"/>
        <charset val="134"/>
      </rPr>
      <t>造林</t>
    </r>
    <r>
      <rPr>
        <sz val="10"/>
        <rFont val="宋体"/>
        <charset val="0"/>
      </rPr>
      <t>3400</t>
    </r>
    <r>
      <rPr>
        <sz val="10"/>
        <rFont val="宋体"/>
        <charset val="134"/>
      </rPr>
      <t>亩</t>
    </r>
  </si>
  <si>
    <t>王子树乡林下经济产业发展项目（村集体经济）</t>
  </si>
  <si>
    <t>发展林下经济400亩以及2万株胭脂果；发展苦良包150亩；发展黄精100亩；发展香椿100亩；发展刷巴菜100亩；发展胭脂果1万株。</t>
  </si>
  <si>
    <t>5.休闲农业与乡村旅游基地建设</t>
  </si>
  <si>
    <t>景罕镇朋生村庭院经济示范项目</t>
  </si>
  <si>
    <t>曼胆村</t>
  </si>
  <si>
    <t>朋生</t>
  </si>
  <si>
    <t>在项目区房前屋后示范立体种养技术，种植瓜果蔬菜50亩，立体套养本地畜禽。助力朋生村乡村旅游发展，增加农户收入，助推乡村振兴。</t>
  </si>
  <si>
    <t>勐约乡营盘村斑色花种植示范区建设</t>
  </si>
  <si>
    <t>营盘村村内、村内库岸及政府驻地周围有规模的种植树龄在3年以上的斑色花5000株，以每株300元采购，由绿化公司种植管理3年。</t>
  </si>
  <si>
    <t>6.光伏电站建设</t>
  </si>
  <si>
    <t>7.扶贫车间（特色手工基地）建设</t>
  </si>
  <si>
    <t>（二）加工流通项目</t>
  </si>
  <si>
    <r>
      <rPr>
        <sz val="10"/>
        <color theme="1"/>
        <rFont val="宋体"/>
        <charset val="134"/>
        <scheme val="minor"/>
      </rPr>
      <t>1.</t>
    </r>
    <r>
      <rPr>
        <sz val="10"/>
        <color indexed="8"/>
        <rFont val="宋体"/>
        <charset val="134"/>
        <scheme val="minor"/>
      </rPr>
      <t>农产品仓储保鲜冷链基础设施建设</t>
    </r>
  </si>
  <si>
    <t>保平村仓储物流建设项目（村集体经济）</t>
  </si>
  <si>
    <t>保平</t>
  </si>
  <si>
    <t>厂房建设设储物间、生产间、老化间、成品间，共50万元；设备费用35万元；架设电缆50万元；冷链车2辆共35万元；冷库1个10万元。建设厂房后出租，所得租金归村集体经济所有</t>
  </si>
  <si>
    <t>章凤镇迭撒村仓储物流集散地建设项目</t>
  </si>
  <si>
    <t>迭撒村</t>
  </si>
  <si>
    <t>姐海</t>
  </si>
  <si>
    <r>
      <rPr>
        <sz val="10"/>
        <color rgb="FF000000"/>
        <rFont val="宋体"/>
        <charset val="134"/>
      </rPr>
      <t>新</t>
    </r>
    <r>
      <rPr>
        <sz val="10"/>
        <color theme="1"/>
        <rFont val="宋体"/>
        <charset val="134"/>
      </rPr>
      <t>建保鲜、冻库1678平方米。</t>
    </r>
  </si>
  <si>
    <t>景罕镇罕等村冷库附属设施建设项目（村集体经济）</t>
  </si>
  <si>
    <t>罕等村</t>
  </si>
  <si>
    <t>岗相</t>
  </si>
  <si>
    <t>新建钢架大棚分拣区960㎡，场地硬化3000㎡，仓库建设300㎡，厂房安全保障设施。</t>
  </si>
  <si>
    <t>景罕村景哏小组糖料甘蔗原料仓库建设项目（壮大村集体经济项目）</t>
  </si>
  <si>
    <t>1.新建（钢架结构）糖料甘蔗原料仓储配套用房2250㎡；2.场地土方开挖24000m³；3.M7.5浆砌石挡墙：260m³；4.室外场地风化料垫层1200㎡。</t>
  </si>
  <si>
    <t>2.产地初加工和精深加工</t>
  </si>
  <si>
    <t>护国乡护国村茶叶初制加工厂项目（村集体经济）</t>
  </si>
  <si>
    <t>护国村</t>
  </si>
  <si>
    <t>：1.地板硬化400平方米，6.4万元。2. 挡土墙长40米，高9米，宽3米，60.5万元 。3. 进茶厂道路400米长，3.5米宽硬化，12.3万元。4.建设厂房（茶叶储藏室）：占地50平米，建筑面积100平米，40.8万元。</t>
  </si>
  <si>
    <t>章凤镇芒弄粮油加工专业合作社建设项目（村集体经济）</t>
  </si>
  <si>
    <t>芒弄</t>
  </si>
  <si>
    <t>建设厂房1500平方，完善附属设施建设</t>
  </si>
  <si>
    <t>保平村怕懂小组村集体合作社基础设施建设(村集体经济)</t>
  </si>
  <si>
    <t>保平村</t>
  </si>
  <si>
    <t>怕懂小组</t>
  </si>
  <si>
    <t>1.村集体合作社基础设施建设:新建村集体菜籽油加工作坊一个，投入20万；2、村内道路硬化2000㎡，投入30万；3、新建稻田鱼养殖，包含田块整治和购买鱼苗，投入10万元；4、新建机耕路一条，长350米、宽4米(砂石路面）带一侧边沟，投入20万元；</t>
  </si>
  <si>
    <t>菜籽油加工厂供电工程建设项目专项资金</t>
  </si>
  <si>
    <t>3.市场建设和农村物流</t>
  </si>
  <si>
    <t>章凤镇芒弄边境农特产品交易市场建设项目</t>
  </si>
  <si>
    <t>芒弄村</t>
  </si>
  <si>
    <r>
      <rPr>
        <sz val="9"/>
        <rFont val="宋体"/>
        <charset val="134"/>
      </rPr>
      <t>建设约</t>
    </r>
    <r>
      <rPr>
        <sz val="9"/>
        <rFont val="宋体"/>
        <charset val="0"/>
      </rPr>
      <t>1440</t>
    </r>
    <r>
      <rPr>
        <sz val="9"/>
        <rFont val="宋体"/>
        <charset val="134"/>
      </rPr>
      <t>平方米农特产品交易市场，含基础配套设施。</t>
    </r>
  </si>
  <si>
    <t>王子树乡王子树村茶叶、草果等山货交易场所建设项目（村集体经济）</t>
  </si>
  <si>
    <t>4.品牌打造和展销平台</t>
  </si>
  <si>
    <t>陇把镇户岛村电商交易平台</t>
  </si>
  <si>
    <t>户岛村</t>
  </si>
  <si>
    <t>在佧连小组和一组创建电商交易平台，</t>
  </si>
  <si>
    <t>营盘村电商扶贫项目</t>
  </si>
  <si>
    <t>开通网络设施；配备网店必备的计算机、照相机、摄影棚等设备；成立电子商务服务机构，为农村电子商务发展提供业务咨询、人员培训、技术支持、营销推广、物流解决等专业化服务</t>
  </si>
  <si>
    <t>（三）配套基础设施建设项目</t>
  </si>
  <si>
    <r>
      <rPr>
        <sz val="10"/>
        <color theme="1"/>
        <rFont val="宋体"/>
        <charset val="134"/>
        <scheme val="minor"/>
      </rPr>
      <t>1.</t>
    </r>
    <r>
      <rPr>
        <sz val="10"/>
        <color indexed="8"/>
        <rFont val="宋体"/>
        <charset val="134"/>
        <scheme val="minor"/>
      </rPr>
      <t>产业路、资源路、旅游路建设</t>
    </r>
  </si>
  <si>
    <t>邦掌村村集体经济养鸡场道路硬化</t>
  </si>
  <si>
    <t>道路硬化1公里，预计40万</t>
  </si>
  <si>
    <t>景罕镇广帕村壮铅民族团结进步示范村建设</t>
  </si>
  <si>
    <t>广帕村</t>
  </si>
  <si>
    <t>壮铅</t>
  </si>
  <si>
    <r>
      <rPr>
        <sz val="10"/>
        <rFont val="宋体"/>
        <charset val="0"/>
      </rPr>
      <t>1.</t>
    </r>
    <r>
      <rPr>
        <sz val="10"/>
        <rFont val="宋体"/>
        <charset val="134"/>
      </rPr>
      <t>新建通产业基地混凝土预制块道路</t>
    </r>
    <r>
      <rPr>
        <sz val="10"/>
        <rFont val="宋体"/>
        <charset val="0"/>
      </rPr>
      <t>1.2</t>
    </r>
    <r>
      <rPr>
        <sz val="10"/>
        <rFont val="宋体"/>
        <charset val="134"/>
      </rPr>
      <t>公里含排水边沟；</t>
    </r>
    <r>
      <rPr>
        <sz val="10"/>
        <rFont val="宋体"/>
        <charset val="0"/>
      </rPr>
      <t>2.</t>
    </r>
    <r>
      <rPr>
        <sz val="10"/>
        <rFont val="宋体"/>
        <charset val="134"/>
      </rPr>
      <t>少数民族聚居村人居环境整治遮雨棚建设</t>
    </r>
    <r>
      <rPr>
        <sz val="10"/>
        <rFont val="宋体"/>
        <charset val="0"/>
      </rPr>
      <t>200</t>
    </r>
    <r>
      <rPr>
        <sz val="10"/>
        <rFont val="宋体"/>
        <charset val="134"/>
      </rPr>
      <t>平方米、围栏</t>
    </r>
    <r>
      <rPr>
        <sz val="10"/>
        <rFont val="宋体"/>
        <charset val="0"/>
      </rPr>
      <t>150</t>
    </r>
    <r>
      <rPr>
        <sz val="10"/>
        <rFont val="宋体"/>
        <charset val="134"/>
      </rPr>
      <t>米。</t>
    </r>
  </si>
  <si>
    <t>陇把镇吕良村曼崩至孟供蚕桑产业基地道路建设项目</t>
  </si>
  <si>
    <t>曼崩、孟供</t>
  </si>
  <si>
    <t>新建20cm厚C25混凝土路面3972㎡、开挖土方1383.9m³、C20混凝土边沟39.3m³、直径0.4m圆管涵18m、直径0.6m圆管涵10m、1-8米小桥一道。</t>
  </si>
  <si>
    <t>王子树乡罗朗村产业道路建设项目</t>
  </si>
  <si>
    <t>新建产业道路5.5公里及其附属设施</t>
  </si>
  <si>
    <t>章风镇户弄村姐坎产业机耕道路建设</t>
  </si>
  <si>
    <t>章风镇</t>
  </si>
  <si>
    <t>户弄村</t>
  </si>
  <si>
    <t>姐坎</t>
  </si>
  <si>
    <t>新建20cm厚C25混凝土路面4766㎡、挖除混凝土路面29.2m³、挖土方1129m³、C20混凝土边沟104.5m³、C30混凝土盖板2.4m³、30cm厚天然砂砾石基层2744.6㎡、C20混凝土路缘石40m³。</t>
  </si>
  <si>
    <t>章凤镇芒拉村产业发展配套设施建设项目</t>
  </si>
  <si>
    <t>芒拉村</t>
  </si>
  <si>
    <t>永胜</t>
  </si>
  <si>
    <r>
      <rPr>
        <sz val="10"/>
        <color rgb="FF000000"/>
        <rFont val="宋体"/>
        <charset val="134"/>
      </rPr>
      <t>新</t>
    </r>
    <r>
      <rPr>
        <sz val="10"/>
        <color theme="1"/>
        <rFont val="宋体"/>
        <charset val="134"/>
      </rPr>
      <t>建厚30cm砂砾石路面2968㎡、开挖土方773.74m³、C20混凝土路缘石486.3m³、1-￠0.4钢筋混凝土圆管涵32m、1-￠0.6钢筋混凝土圆管涵4m。</t>
    </r>
  </si>
  <si>
    <t>章凤镇芒拉村乡村旅游道路建设项目</t>
  </si>
  <si>
    <r>
      <rPr>
        <sz val="10"/>
        <color rgb="FF000000"/>
        <rFont val="宋体"/>
        <charset val="134"/>
      </rPr>
      <t>新</t>
    </r>
    <r>
      <rPr>
        <sz val="10"/>
        <color theme="1"/>
        <rFont val="宋体"/>
        <charset val="134"/>
      </rPr>
      <t>建20cm厚C25混凝土路面24303.3㎡、开挖土方9827.25m³、C20混凝土路缘石252.71m³、C20混凝土边沟1757m³、M7.5浆砌片（块）石挡土墙280.31m³、直径0.3m圆管14m、直径0.4m圆管48m、直径0.6m圆管6m、直径1.0m圆管2m。</t>
    </r>
  </si>
  <si>
    <t>清平乡林梅小组产业示范基地建设项目</t>
  </si>
  <si>
    <t>林梅</t>
  </si>
  <si>
    <t>种植甘蔗28亩，水稻20亩，钢筋混凝土平板桥1座</t>
  </si>
  <si>
    <t>曼面村蚕桑产业基地道路建设</t>
  </si>
  <si>
    <t>曼面村</t>
  </si>
  <si>
    <t>旧院、老抗寨村小组</t>
  </si>
  <si>
    <t>建设砂石路面硬化机耕路及砼排水沟渠4公里。</t>
  </si>
  <si>
    <t>护国村集体经济发展蚕桑基地道路</t>
  </si>
  <si>
    <t>护国村集体经济发展蚕桑基地道路1.5公里砂石路。</t>
  </si>
  <si>
    <t>陇把镇吕良村孟供至曼崩产业基地道路建设</t>
  </si>
  <si>
    <t>新寨、孟供</t>
  </si>
  <si>
    <t>产业基地混凝土路面1500米，补助标注60万元/公里；挡墙、沟、路沿。</t>
  </si>
  <si>
    <t>南补八官小组石桥</t>
  </si>
  <si>
    <t>坪山</t>
  </si>
  <si>
    <t>南补八官</t>
  </si>
  <si>
    <t>建设南补八官小组蚕桑生产及其他产业用石桥1座</t>
  </si>
  <si>
    <t>王子树乡邦东村村集体经济茶园产业道路建设项目</t>
  </si>
  <si>
    <t>邦东村</t>
  </si>
  <si>
    <t>新建块石路5公里及其附属设施</t>
  </si>
  <si>
    <t>王子树乡邦东村瞿家寨产业道路建设</t>
  </si>
  <si>
    <t>瞿家寨</t>
  </si>
  <si>
    <t>新建生产道路4公里及其附属设施</t>
  </si>
  <si>
    <t>王子树乡曼亚河村厅子房产业道路建设项目</t>
  </si>
  <si>
    <t>曼亚河村</t>
  </si>
  <si>
    <t>厅子房</t>
  </si>
  <si>
    <t>厅子房小组台地茶生产基地道路铺设砂夹石</t>
  </si>
  <si>
    <t>王子树乡曼亚河石碑老寨蚕桑产业道路建设</t>
  </si>
  <si>
    <t>石碑老寨</t>
  </si>
  <si>
    <t>砂石路长950米，宽3.5m，建设面积3325平方米，开挖土方1923立方米，排水沟C15片石混凝土215立方米，单孔钢筋混凝土圆管涵φ60cm18米。</t>
  </si>
  <si>
    <t>幸福村李家寨生产道路建设</t>
  </si>
  <si>
    <t>李家寨</t>
  </si>
  <si>
    <t>方便群众发展生产，改善生产生活条件。受益农户32户，128人，其中建档立卡户受益32户，128人，砂石路3.5公里、宽3.5米，及单边排水沟。</t>
  </si>
  <si>
    <t>尹帽新寨三组生产道路</t>
  </si>
  <si>
    <t>帮中村</t>
  </si>
  <si>
    <t>尹帽新寨三组</t>
  </si>
  <si>
    <t>1.5公里生产道路和排水沟，45万元/公里</t>
  </si>
  <si>
    <t>折高坝小组蚕桑路</t>
  </si>
  <si>
    <t>弄龙村</t>
  </si>
  <si>
    <t>折高坝村民小组</t>
  </si>
  <si>
    <t>为方便折高坝小组发展蚕桑产业，帮扶修建蚕桑路3KM</t>
  </si>
  <si>
    <t>郑家寨村蚕桑基地道路</t>
  </si>
  <si>
    <t>郑家寨村</t>
  </si>
  <si>
    <t>郑家村民小组</t>
  </si>
  <si>
    <t>蚕桑基地道路宽3.5米X2Km宽砂石路</t>
  </si>
  <si>
    <t>2.小型农田水利设施建设</t>
  </si>
  <si>
    <t>陇把镇龙安村新马上、新马下村民小组产业灌溉沟渠建设项目</t>
  </si>
  <si>
    <t>龙安</t>
  </si>
  <si>
    <t>新马上、新马下</t>
  </si>
  <si>
    <t>修建2.6公里的灌溉三面沟渠。</t>
  </si>
  <si>
    <r>
      <rPr>
        <sz val="10"/>
        <rFont val="宋体"/>
        <charset val="0"/>
      </rPr>
      <t>2022</t>
    </r>
    <r>
      <rPr>
        <sz val="10"/>
        <rFont val="宋体"/>
        <charset val="134"/>
      </rPr>
      <t>年水资源管理</t>
    </r>
  </si>
  <si>
    <t>景罕镇、陇把镇</t>
  </si>
  <si>
    <t>景罕村</t>
  </si>
  <si>
    <t>陇川糖厂、安琪酵母厂</t>
  </si>
  <si>
    <t>件</t>
  </si>
  <si>
    <t>完成安琪酵母厂地表水，陇川糖厂地表水取水在线计量设施安装</t>
  </si>
  <si>
    <t>——</t>
  </si>
  <si>
    <t>陇川县水利局</t>
  </si>
  <si>
    <r>
      <rPr>
        <sz val="10"/>
        <rFont val="宋体"/>
        <charset val="0"/>
      </rPr>
      <t>2022</t>
    </r>
    <r>
      <rPr>
        <sz val="10"/>
        <rFont val="宋体"/>
        <charset val="134"/>
      </rPr>
      <t>年水资源节约用水</t>
    </r>
  </si>
  <si>
    <t>章凤村、新城社区</t>
  </si>
  <si>
    <t>老寨小组、水利局居民小区</t>
  </si>
  <si>
    <t>完成节水载体建设42个，其中节水型企业6个，公共机构节水型单位30个，节水型居民小区6个。</t>
  </si>
  <si>
    <t>陇把镇龙安村产业发展配套设施建设项目</t>
  </si>
  <si>
    <t>陇川县中缅景颇目瑙文化传承中心至新马卡河修建产业灌溉三面沟（长5公里、宽4米、高1.5米）。</t>
  </si>
  <si>
    <r>
      <rPr>
        <sz val="10"/>
        <rFont val="宋体"/>
        <charset val="134"/>
      </rPr>
      <t>陇川县</t>
    </r>
    <r>
      <rPr>
        <sz val="10"/>
        <rFont val="宋体"/>
        <charset val="0"/>
      </rPr>
      <t>2022</t>
    </r>
    <r>
      <rPr>
        <sz val="10"/>
        <rFont val="宋体"/>
        <charset val="134"/>
      </rPr>
      <t>年山洪灾害防治非工程措施维修养护项目</t>
    </r>
  </si>
  <si>
    <t>陇川县9个乡镇</t>
  </si>
  <si>
    <t>拉勐、姐乌、坪山、清平、护国、王子树</t>
  </si>
  <si>
    <t>拉勐、坪山、赵家寨、姐乌</t>
  </si>
  <si>
    <t>维修养护42个自动监测站点及视频会议系统1套，更换监测设备15个，修复基础设施11个。</t>
  </si>
  <si>
    <r>
      <rPr>
        <sz val="10"/>
        <rFont val="宋体"/>
        <charset val="134"/>
      </rPr>
      <t>陇川县</t>
    </r>
    <r>
      <rPr>
        <sz val="10"/>
        <rFont val="宋体"/>
        <charset val="0"/>
      </rPr>
      <t>2022</t>
    </r>
    <r>
      <rPr>
        <sz val="10"/>
        <rFont val="宋体"/>
        <charset val="134"/>
      </rPr>
      <t>年山洪灾害防治项目</t>
    </r>
  </si>
  <si>
    <t>姐乌、坪山、护国、王子树</t>
  </si>
  <si>
    <t>姐乌、坡坎、坪山、赵家寨</t>
  </si>
  <si>
    <t>遥测终端升级更换（RTU）19个，更换自动雨量站供电设备12个，更换自动水位（雨量）站供电设备5个。</t>
  </si>
  <si>
    <r>
      <rPr>
        <sz val="10"/>
        <rFont val="宋体"/>
        <charset val="134"/>
      </rPr>
      <t>陇川县</t>
    </r>
    <r>
      <rPr>
        <sz val="10"/>
        <rFont val="宋体"/>
        <charset val="0"/>
      </rPr>
      <t>2022</t>
    </r>
    <r>
      <rPr>
        <sz val="10"/>
        <rFont val="宋体"/>
        <charset val="134"/>
      </rPr>
      <t>年小型水库维修养护工程</t>
    </r>
  </si>
  <si>
    <t>章凤镇、景罕镇、陇把镇</t>
  </si>
  <si>
    <t>罕等村、景罕村</t>
  </si>
  <si>
    <t>景恩、芒允</t>
  </si>
  <si>
    <r>
      <rPr>
        <sz val="10"/>
        <color indexed="8"/>
        <rFont val="方正仿宋_GBK"/>
        <charset val="134"/>
      </rPr>
      <t>修复水库大坝棱排水沟65m、混凝土浇筑输水沟渠120m、水库道路硬化1634m</t>
    </r>
    <r>
      <rPr>
        <vertAlign val="superscript"/>
        <sz val="10"/>
        <rFont val="宋体"/>
        <charset val="134"/>
      </rPr>
      <t>2</t>
    </r>
    <r>
      <rPr>
        <sz val="10"/>
        <rFont val="宋体"/>
        <charset val="134"/>
      </rPr>
      <t>、浇筑排水沟110m。</t>
    </r>
  </si>
  <si>
    <t>陇川县芒允水库除险加固工程</t>
  </si>
  <si>
    <t>芒允</t>
  </si>
  <si>
    <t>对大坝坝体、坝基作防渗加固处理，以降低浸润线，减少渗漏量，增强坝体抗震稳定，其中深搅桩防渗3184立方米，帷幕灌浆防渗1168米；对大坝下游坝脚进行压脚回填，以增强坝体的稳定，其中压脚堆石3277立方米，回填石渣料2344立方米；对危房拆除重建，建筑面积160平方米。</t>
  </si>
  <si>
    <t>陇川县南宛河护国清平段防洪治理工程</t>
  </si>
  <si>
    <t>清平乡、护国乡</t>
  </si>
  <si>
    <t>郑家、陆昆</t>
  </si>
  <si>
    <t>郑家寨、章巴、陆昆、芒来</t>
  </si>
  <si>
    <t>治理段河道长度11.33km,新建机耕桥2座，新建取水坝4座，新建排涝涵管36座，新建亲水台阶24座</t>
  </si>
  <si>
    <t>陇川县南宛河麻栗坝至城子大桥段河道治理工程</t>
  </si>
  <si>
    <t>城子、新寨</t>
  </si>
  <si>
    <t>巴达、新寨、屯洪</t>
  </si>
  <si>
    <t>治理河道总长10.145km，布置堤防总长8.491km、护岸6.182km，河道疏浚2.961km；配套涵洞26个、上堤道路13处、汇车道18个、踏步19个。</t>
  </si>
  <si>
    <t>陇川县南宛河南伞河南俄列河段治理工程</t>
  </si>
  <si>
    <t>治理段河道长度14.53km,。新建浆砌石防冲砍4座，拆除重建桥梁11座，新建排涝涵管40座，</t>
  </si>
  <si>
    <t>章凤镇迭撒村产业发展配套设施建设项目</t>
  </si>
  <si>
    <t>弄彦、南等、曼彦</t>
  </si>
  <si>
    <r>
      <rPr>
        <sz val="10"/>
        <color rgb="FF000000"/>
        <rFont val="宋体"/>
        <charset val="134"/>
      </rPr>
      <t>新</t>
    </r>
    <r>
      <rPr>
        <sz val="10"/>
        <color theme="1"/>
        <rFont val="宋体"/>
        <charset val="134"/>
      </rPr>
      <t>建C20混凝土沟渠3723.9m³、开挖土方6144.5m³、DN500混凝土管涵408m、M10浆砌石取水坝74.96m³。</t>
    </r>
  </si>
  <si>
    <t>清平乡陆昆村产业灌发展附属设施建设项目</t>
  </si>
  <si>
    <t>陆昆村</t>
  </si>
  <si>
    <t>陆傣</t>
  </si>
  <si>
    <t>新建灌溉沟渠500m，钢筋混凝土盖板16.25㎡，直径1.0米钢筋混凝土圆管涵6米。</t>
  </si>
  <si>
    <t>章凤镇弄贯村滇赛小组产业发展排灌沟渠建设项目（以工代赈）</t>
  </si>
  <si>
    <t>弄贯村</t>
  </si>
  <si>
    <t>滇赛小组</t>
  </si>
  <si>
    <t>新建排灌沟渠1条1.8公里</t>
  </si>
  <si>
    <t>章凤镇芒弄村闷帕村民小组产业发展配套设施建设项目</t>
  </si>
  <si>
    <t>闷帕</t>
  </si>
  <si>
    <r>
      <rPr>
        <sz val="9"/>
        <rFont val="宋体"/>
        <charset val="134"/>
      </rPr>
      <t>新建排灌沟渠</t>
    </r>
    <r>
      <rPr>
        <sz val="9"/>
        <rFont val="宋体"/>
        <charset val="0"/>
      </rPr>
      <t>0.9</t>
    </r>
    <r>
      <rPr>
        <sz val="9"/>
        <rFont val="宋体"/>
        <charset val="134"/>
      </rPr>
      <t>公里。</t>
    </r>
  </si>
  <si>
    <t>陇川县2022年山洪灾害防治非工程措施维修养护项目</t>
  </si>
  <si>
    <t>维修养护42个自动监测站点及维护视频会议系统1套等。</t>
  </si>
  <si>
    <t>陇川县2022年水库维修养护
工程</t>
  </si>
  <si>
    <t>章凤镇、景罕镇、城子镇、陇把镇、农管委及户撒乡</t>
  </si>
  <si>
    <t>户弄村、景罕村、曼面村、磨水村、广等村、芒炳村</t>
  </si>
  <si>
    <t>户弄、罕等、广等、拥军、芒允、磨水</t>
  </si>
  <si>
    <t>座</t>
  </si>
  <si>
    <t>对主体工程附属设施和管理区进行维修养护、管理系统信息维护、日常运行管理及看护</t>
  </si>
  <si>
    <t>陇川县邦棍河生态清洁小流域工程</t>
  </si>
  <si>
    <t>帮湾村</t>
  </si>
  <si>
    <t>帮湾二队、四队、五队</t>
  </si>
  <si>
    <t>治理水土流失面积12.5平方公里</t>
  </si>
  <si>
    <t>陇川县贺蚌河坡耕地治理工程</t>
  </si>
  <si>
    <t>广帕一、二、三、壮赛</t>
  </si>
  <si>
    <t>坡耕地治理1.3平方公里</t>
  </si>
  <si>
    <t>陇川县南撒河（邦瓦河）水源地保护工程</t>
  </si>
  <si>
    <t>曼冒村</t>
  </si>
  <si>
    <t>上寨坝、中寨、勒通山、勒通坝</t>
  </si>
  <si>
    <t>建设隔离防护网，树墙、防护林，公告牌、标示牌，分散式污水处理装置，生活垃圾、禽畜粪便收集及转运站等农业面源治理辅助设施</t>
  </si>
  <si>
    <t>陇川县南伞河水源地保护工程</t>
  </si>
  <si>
    <t>费德、吕保、吕陇、</t>
  </si>
  <si>
    <t>隔离网8km，新建防护林300亩，公告牌、标识牌110块；生态沟渠13km，分散式污水处理装置6处，生活垃圾、禽畜粪便收集及转运站6处。</t>
  </si>
  <si>
    <t>陇川县南宛喊河（户岛河）水源地保护工程</t>
  </si>
  <si>
    <t>户岛一、二组、户岛山、卡连、麻达</t>
  </si>
  <si>
    <t>建设隔离防护网，树墙、防护林，公告牌、标示牌，排洪沟。</t>
  </si>
  <si>
    <t>芒旦水库除险加固工程</t>
  </si>
  <si>
    <t>芒炳村</t>
  </si>
  <si>
    <t>芒旦</t>
  </si>
  <si>
    <t>大坝培厚及输水隧洞防渗处理</t>
  </si>
  <si>
    <t>芒棍二组倒淌河河堤治理项目</t>
  </si>
  <si>
    <t>腊撒</t>
  </si>
  <si>
    <t>芒棍二</t>
  </si>
  <si>
    <t>建设石方：长600米×高3米×宽1米＝1800m³
；回填土方3200m³；建设挡墙：宽4米、长8米。</t>
  </si>
  <si>
    <t>芒回村小组产业基地灌溉建设</t>
  </si>
  <si>
    <t>曼捧</t>
  </si>
  <si>
    <t>芒回</t>
  </si>
  <si>
    <t>灌溉沟渠建设1公里</t>
  </si>
  <si>
    <t>芒弄村弄门一组水田排涝沟建设项目</t>
  </si>
  <si>
    <t>弄门一组</t>
  </si>
  <si>
    <t>新建弄门一组水田排涝沟600米，投资20万元</t>
  </si>
  <si>
    <t>芒朽产业基地灌溉建设</t>
  </si>
  <si>
    <t>潘乐</t>
  </si>
  <si>
    <t>芒朽</t>
  </si>
  <si>
    <t>灌溉沟渠修缮建设，用于灌溉蚕桑、甘蔗、冬季农作物、水田等作物。共计1公里</t>
  </si>
  <si>
    <t>芒允水库除险加固工程</t>
  </si>
  <si>
    <t>大坝防渗及棱体处理</t>
  </si>
  <si>
    <t>南宛喊河（户岛河）山洪沟治理工程</t>
  </si>
  <si>
    <t>户岛村、陇川农场社区</t>
  </si>
  <si>
    <t>户岛一、二组、户岛山、农场社区</t>
  </si>
  <si>
    <t>治理河道长度 1.945公里。</t>
  </si>
  <si>
    <t>弄贯水库除险加固工程</t>
  </si>
  <si>
    <t>农管委</t>
  </si>
  <si>
    <t>光相分场</t>
  </si>
  <si>
    <t>光相一、二、三队</t>
  </si>
  <si>
    <t>章凤镇南伞河生态清洁小流域</t>
  </si>
  <si>
    <t>户弄、费德、</t>
  </si>
  <si>
    <t>防治水土流失面积14平方公里</t>
  </si>
  <si>
    <t>3.农业产业园区</t>
  </si>
  <si>
    <t>护国乡边河村委会山货街建设</t>
  </si>
  <si>
    <t>边河村</t>
  </si>
  <si>
    <t>在边河村委会打造山货交易街。修建山货交易经营场所面积长50米宽20米（含拱棚）；售货台100个；卫生厕所1个；经营管理室1个</t>
  </si>
  <si>
    <t>（四）产业服务支撑项目</t>
  </si>
  <si>
    <r>
      <rPr>
        <sz val="10"/>
        <color theme="1"/>
        <rFont val="宋体"/>
        <charset val="134"/>
        <scheme val="minor"/>
      </rPr>
      <t>1.</t>
    </r>
    <r>
      <rPr>
        <sz val="10"/>
        <color indexed="8"/>
        <rFont val="宋体"/>
        <charset val="134"/>
        <scheme val="minor"/>
      </rPr>
      <t>科技服务</t>
    </r>
  </si>
  <si>
    <t>陇川县稻田养鱼示范区建设项目</t>
  </si>
  <si>
    <t>景罕镇、户撒乡</t>
  </si>
  <si>
    <t>曼胆村、保平村</t>
  </si>
  <si>
    <t>打造两个稻田养鱼示范区，面积1000亩，开展农旅融合、田间捕捉、农事体验，助推乡村振兴。</t>
  </si>
  <si>
    <t>陇川县户撒乡烟后秋甜玉米发展项目</t>
  </si>
  <si>
    <t>在户撒乡引进试验示范甜玉米新品种新技术5个（项），举办烟后秋甜玉米示范样板500亩，推广烟后秋甜玉米绿色高质高效栽培技术，辐射带动发展烟后秋甜玉米1万亩。</t>
  </si>
  <si>
    <t>陇川县2022年奶业振兴和畜牧业转型升级项目</t>
  </si>
  <si>
    <t>用于种畜引进20头；用于开展畜牧业转型升级培训100人次,冻精改良2000头。</t>
  </si>
  <si>
    <t>陇川县2022年畜牧业生产发展项目</t>
  </si>
  <si>
    <t>开展畜牧业新型技术推广，推广舔砖290吨，全株青贮玉米2000亩。</t>
  </si>
  <si>
    <t>吕良村集体经济发展项目</t>
  </si>
  <si>
    <t>购置20辆小型培土拖拉机，村集体管理，有偿服务桑园中耕管理，拓宽集体经济发展路子。</t>
  </si>
  <si>
    <t>2.人才培养</t>
  </si>
  <si>
    <t>高素质农民培育项目</t>
  </si>
  <si>
    <t>人次</t>
  </si>
  <si>
    <t>举办5期260人的高素质农民培训班</t>
  </si>
  <si>
    <t>3.农业社会化服务</t>
  </si>
  <si>
    <t>2022年陇川县农业面源污染防治项目</t>
  </si>
  <si>
    <t>农业面源污染防治面积1.5万亩。推广测土配方施肥技术，采集土样和农产品样各150个，通过检测，了解其土壤状况。推广绿肥或豆科植物替代种植200亩，增施有机肥1200吨，腐熟剂60吨。推广绿色防控，安装太阳能杀虫灯1000盏，诱捕器45000套，稻田养鱼3000亩。建立农业投入品废弃物收集池68座,回收处置农业投入品废弃物50吨。农业面源污染防治技术培训3000人次。</t>
  </si>
  <si>
    <t>扶持秸秆综合利用企业、合作社、个体等开展农作物秸秆收储运、加工利用机械设备购置补助和设施建设补助。</t>
  </si>
  <si>
    <t>（五）金融保险配套项目</t>
  </si>
  <si>
    <t>1.小额贷款贴息</t>
  </si>
  <si>
    <t>2022年脱贫人口小额信贷贴息</t>
  </si>
  <si>
    <t>放贷脱贫人口小额信贷1.3亿元</t>
  </si>
  <si>
    <t>2.新型经营主体贷款贴息</t>
  </si>
  <si>
    <t>3.特色产业保险保费补助</t>
  </si>
  <si>
    <t>4.小额信贷风险补偿金</t>
  </si>
  <si>
    <t>5.防贫保险（基金）</t>
  </si>
  <si>
    <t>6.其他</t>
  </si>
  <si>
    <t>二、就业项目</t>
  </si>
  <si>
    <t>（一）务工补助</t>
  </si>
  <si>
    <t>1.交通费补助</t>
  </si>
  <si>
    <t>劳动力转移就业交通补助</t>
  </si>
  <si>
    <t>对脱贫劳动力外出务工稳定三个月以上人员发放一次性务工补贴</t>
  </si>
  <si>
    <t>陇川县人社局</t>
  </si>
  <si>
    <t>2.劳动奖补</t>
  </si>
  <si>
    <t>（二）就业培训</t>
  </si>
  <si>
    <t>1.技能培训</t>
  </si>
  <si>
    <t>技能提升培训</t>
  </si>
  <si>
    <t>脱贫劳动力技能培训</t>
  </si>
  <si>
    <t>2.以工代训</t>
  </si>
  <si>
    <t>（三）创业</t>
  </si>
  <si>
    <t>1.创业培训</t>
  </si>
  <si>
    <t>创业培训</t>
  </si>
  <si>
    <t>脱贫劳动力创业培训</t>
  </si>
  <si>
    <t>2.创业补助</t>
  </si>
  <si>
    <t>（四）公益性岗位</t>
  </si>
  <si>
    <t>公益性岗位</t>
  </si>
  <si>
    <t>生态护林员</t>
  </si>
  <si>
    <t>城子镇、户撒阿昌族乡、护国乡、景罕镇、陇把镇、勐约乡、清平乡、王子树乡</t>
  </si>
  <si>
    <t>按照《云南省建档立卡贫困人口生态护林员管理实施细则》（云林联发〔2019〕20号 ）规定选聘建档立卡贫困人口为生态护林员，实施森林资源管护</t>
  </si>
  <si>
    <t>景罕镇、户撒乡河道保洁员</t>
  </si>
  <si>
    <t>曼面村、芒炳村</t>
  </si>
  <si>
    <t>南麻、允宋、芒来、芒回</t>
  </si>
  <si>
    <t>聘用河道保洁员4人，每人每年补助1.2万元，共计4.8万元。</t>
  </si>
  <si>
    <t>三、乡村建设行动</t>
  </si>
  <si>
    <t>（一）农村基础设施</t>
  </si>
  <si>
    <r>
      <rPr>
        <sz val="10"/>
        <color theme="1"/>
        <rFont val="宋体"/>
        <charset val="134"/>
        <scheme val="minor"/>
      </rPr>
      <t>1.</t>
    </r>
    <r>
      <rPr>
        <sz val="10"/>
        <color indexed="8"/>
        <rFont val="宋体"/>
        <charset val="134"/>
        <scheme val="minor"/>
      </rPr>
      <t>村庄规划编制（含修编）</t>
    </r>
  </si>
  <si>
    <t>王子树乡罗朗村美丽村庄建设工程</t>
  </si>
  <si>
    <t>1、垃圾桶120个共4万元；2、村庄道路亮化工程建设太阳能250盏，87万元；3、村庄排水、绿化美化共200万元。</t>
  </si>
  <si>
    <t>2022年民族团结进步示范村建设项目</t>
  </si>
  <si>
    <t>景罕镇、城子镇、清平乡</t>
  </si>
  <si>
    <t>创建民族团结进步示范村4个，主要实施基础设施建设、人居环境整治等项目，提高群众生活水平和生活质量，增强项目村群众的自我发展能力和脱贫致富能力，树立典型、起到示范带动作用。</t>
  </si>
  <si>
    <t>章凤镇芒弄村现代化边境小康村建设项目</t>
  </si>
  <si>
    <t>在章凤镇芒弄村创建现代化边境小康村，建成基础牢、产业兴、环境美、生活好、边境稳、党建强的边境小康示范村，实现发展有支撑、民生有改善、素质有提示、团结有保障、守边有动力。</t>
  </si>
  <si>
    <t>户撒乡坪山村现代化边境小康村建设项目</t>
  </si>
  <si>
    <t>在户撒乡坪山村创建现代化边境小康村，建成基础牢、产业兴、环境美、生活好、边境稳、党建强的边境小康示范村，实现发展有支撑、民生有改善、素质有提示、团结有保障、守边有动力。</t>
  </si>
  <si>
    <t>陇川县勐约乡营盘村岳岛美丽村庄建设项目</t>
  </si>
  <si>
    <t>岳岛</t>
  </si>
  <si>
    <t xml:space="preserve"> 计划在勐约乡营盘村岳岛投入资金500万元，实施美丽村庄建设项目。建设内容为：1.美化亮化工程，资金50万元；2.人居环境提升工程，资金300万元；3.污水处理工程，资金150万元。</t>
  </si>
  <si>
    <t>户撒乡腊撒村新寨小组美丽乡村建设</t>
  </si>
  <si>
    <t>新寨</t>
  </si>
  <si>
    <t>人居环境改造提升、养殖小区、村内道路硬化、亮化工程建设、扶持刀具加工业发展壮大。</t>
  </si>
  <si>
    <t>陇川县户撒乡腊撒村美丽村庄建设项目</t>
  </si>
  <si>
    <t>计划在户撒乡腊撒村投入资金600万元，实施美丽村庄建设项目。建设内容为：1.人居环境改造提升工程，资金192万元；2.污水处理工程，资金250万元；3.养殖小区建设，资金120万元；4.美化亮化工程，资金38万元。</t>
  </si>
  <si>
    <t>城子镇巴达村麻栗坝民族团结进步示范村（村集体经济）建设</t>
  </si>
  <si>
    <t>巴达村</t>
  </si>
  <si>
    <t>麻栗坝</t>
  </si>
  <si>
    <r>
      <rPr>
        <sz val="10"/>
        <rFont val="宋体"/>
        <charset val="134"/>
      </rPr>
      <t>发展壮大村集体经济，搭建特色民宿</t>
    </r>
    <r>
      <rPr>
        <sz val="10"/>
        <rFont val="宋体"/>
        <charset val="0"/>
      </rPr>
      <t>12</t>
    </r>
    <r>
      <rPr>
        <sz val="10"/>
        <rFont val="宋体"/>
        <charset val="134"/>
      </rPr>
      <t>间。</t>
    </r>
  </si>
  <si>
    <t>户撒乡坪山傈僳族文旅融合发展建设项目（村集体经济）</t>
  </si>
  <si>
    <t>项目总投资580万元，建设内容：建设傈僳文化展示暨特色商品销售区，规划占地面积5亩，计划投资100万；建设傈僳餐饮文化体验区，规划占地面积5亩，计划投资50万；建设户外吊桥溜索200米，休息凉亭2座，计划投资200万；建设傈僳澡塘会文化区，规划占地面积10亩，计划投资110万。新建傈僳文化及特色农产品展示厅一个650平米：集文化展示，农产品销售，为一体的一个大厅，计划投资120万元</t>
  </si>
  <si>
    <t>景罕镇曼晃村陇把傣村民小组民族特色民居修缮保护项目</t>
  </si>
  <si>
    <t>曼晃村</t>
  </si>
  <si>
    <t>陇把傣</t>
  </si>
  <si>
    <t>计划建设20户6000米民居特色花边</t>
  </si>
  <si>
    <t>勐约乡营盘村发展壮大村集体经济项目</t>
  </si>
  <si>
    <t>新建农特产品展销特色民居（农产品便利店）2间及乡村旅游道路0.8公里。</t>
  </si>
  <si>
    <t>城子镇巴达村农旅产业园项目（壮大村集体经济）</t>
  </si>
  <si>
    <t>一是购置农业产业农产品展销区一个450平方米及相关附属设施，计划投资150万元。二是购置旅游厕所3间及相关附属设施，计划投资70万元。三是购置农业产业文化休闲康养设施及附属设施，计划投资90万元。四是购置农业产业餐饮文化设施及其附属设施，计划投资47.37万元。五是流转土地2亩，计划投资9.59万元。</t>
  </si>
  <si>
    <t>城子镇人民政府</t>
  </si>
  <si>
    <t>陇把镇龙安村乡村旅游核心区道路（乡村旅游观光道路）建设项目</t>
  </si>
  <si>
    <r>
      <rPr>
        <sz val="10"/>
        <rFont val="宋体"/>
        <charset val="134"/>
      </rPr>
      <t>满足乡村旅游发展需要，建设乡村旅游产业核心区青石板路</t>
    </r>
    <r>
      <rPr>
        <sz val="10"/>
        <rFont val="宋体"/>
        <charset val="0"/>
      </rPr>
      <t>800</t>
    </r>
    <r>
      <rPr>
        <sz val="10"/>
        <rFont val="宋体"/>
        <charset val="134"/>
      </rPr>
      <t>米，宽</t>
    </r>
    <r>
      <rPr>
        <sz val="10"/>
        <rFont val="宋体"/>
        <charset val="0"/>
      </rPr>
      <t>6.5</t>
    </r>
    <r>
      <rPr>
        <sz val="10"/>
        <rFont val="宋体"/>
        <charset val="134"/>
      </rPr>
      <t>米（主要建设内容为：</t>
    </r>
    <r>
      <rPr>
        <sz val="10"/>
        <rFont val="宋体"/>
        <charset val="0"/>
      </rPr>
      <t>C25</t>
    </r>
    <r>
      <rPr>
        <sz val="10"/>
        <rFont val="宋体"/>
        <charset val="134"/>
      </rPr>
      <t>混凝土路面</t>
    </r>
    <r>
      <rPr>
        <sz val="10"/>
        <rFont val="宋体"/>
        <charset val="0"/>
      </rPr>
      <t>5200</t>
    </r>
    <r>
      <rPr>
        <sz val="10"/>
        <rFont val="宋体"/>
        <charset val="134"/>
      </rPr>
      <t>㎡、青石板路面</t>
    </r>
    <r>
      <rPr>
        <sz val="10"/>
        <rFont val="宋体"/>
        <charset val="0"/>
      </rPr>
      <t>5200</t>
    </r>
    <r>
      <rPr>
        <sz val="10"/>
        <rFont val="宋体"/>
        <charset val="134"/>
      </rPr>
      <t>㎡、人行道</t>
    </r>
    <r>
      <rPr>
        <sz val="10"/>
        <rFont val="宋体"/>
        <charset val="0"/>
      </rPr>
      <t>1200</t>
    </r>
    <r>
      <rPr>
        <sz val="10"/>
        <rFont val="宋体"/>
        <charset val="134"/>
      </rPr>
      <t>㎡、</t>
    </r>
    <r>
      <rPr>
        <sz val="10"/>
        <rFont val="宋体"/>
        <charset val="0"/>
      </rPr>
      <t>DN300HDPE</t>
    </r>
    <r>
      <rPr>
        <sz val="10"/>
        <rFont val="宋体"/>
        <charset val="134"/>
      </rPr>
      <t>中空缠绕管雨水管</t>
    </r>
    <r>
      <rPr>
        <sz val="10"/>
        <rFont val="宋体"/>
        <charset val="0"/>
      </rPr>
      <t>800m</t>
    </r>
    <r>
      <rPr>
        <sz val="10"/>
        <rFont val="宋体"/>
        <charset val="134"/>
      </rPr>
      <t>、</t>
    </r>
    <r>
      <rPr>
        <sz val="10"/>
        <rFont val="宋体"/>
        <charset val="0"/>
      </rPr>
      <t>DN300HDPE</t>
    </r>
    <r>
      <rPr>
        <sz val="10"/>
        <rFont val="宋体"/>
        <charset val="134"/>
      </rPr>
      <t>中空缠绕管污水管</t>
    </r>
    <r>
      <rPr>
        <sz val="10"/>
        <rFont val="宋体"/>
        <charset val="0"/>
      </rPr>
      <t>800m</t>
    </r>
    <r>
      <rPr>
        <sz val="10"/>
        <rFont val="宋体"/>
        <charset val="134"/>
      </rPr>
      <t>、弱点线路埋设</t>
    </r>
    <r>
      <rPr>
        <sz val="10"/>
        <rFont val="宋体"/>
        <charset val="0"/>
      </rPr>
      <t>1600m</t>
    </r>
    <r>
      <rPr>
        <sz val="10"/>
        <rFont val="宋体"/>
        <charset val="134"/>
      </rPr>
      <t>、强电线路埋设</t>
    </r>
    <r>
      <rPr>
        <sz val="10"/>
        <rFont val="宋体"/>
        <charset val="0"/>
      </rPr>
      <t>2400800m</t>
    </r>
    <r>
      <rPr>
        <sz val="10"/>
        <rFont val="宋体"/>
        <charset val="134"/>
      </rPr>
      <t>、路灯</t>
    </r>
    <r>
      <rPr>
        <sz val="10"/>
        <rFont val="宋体"/>
        <charset val="0"/>
      </rPr>
      <t>40</t>
    </r>
    <r>
      <rPr>
        <sz val="10"/>
        <rFont val="宋体"/>
        <charset val="134"/>
      </rPr>
      <t>个、</t>
    </r>
    <r>
      <rPr>
        <sz val="10"/>
        <rFont val="宋体"/>
        <charset val="0"/>
      </rPr>
      <t>C20</t>
    </r>
    <r>
      <rPr>
        <sz val="10"/>
        <rFont val="宋体"/>
        <charset val="134"/>
      </rPr>
      <t>混凝土边沟</t>
    </r>
    <r>
      <rPr>
        <sz val="10"/>
        <rFont val="宋体"/>
        <charset val="0"/>
      </rPr>
      <t>800m</t>
    </r>
    <r>
      <rPr>
        <sz val="10"/>
        <rFont val="宋体"/>
        <charset val="134"/>
      </rPr>
      <t>）。</t>
    </r>
  </si>
  <si>
    <t>陇川县交通运输局</t>
  </si>
  <si>
    <t>景罕镇曼晃村陇把傣美丽村庄建设项目（一期)</t>
  </si>
  <si>
    <t>1.绿化景区及1300米村内道路沿线（计划投入70万元）；
2.村内道路硬化130米、宽4米（计划投入12万元）；
3.新建8个导向牌（计划投入4万元）；
4.新建公共服务设施特色围栏100米（计划投入资金15万元）5.公厕改造（计划投入10万元）；
6.游客接待中心（计划投入30万元）；
7.旅游景点美化亮化灯（计划投入35万元）；
8.娱乐设施（计划投入20万元）；
9.景区围栏（计划投入4万元）。</t>
  </si>
  <si>
    <t>2.农村道路建设（通村、通户路）</t>
  </si>
  <si>
    <t>户撒乡项姐村委会东么、宋项村民小组通村道路改造提升项目</t>
  </si>
  <si>
    <t>项姐村</t>
  </si>
  <si>
    <t>东么、宋项</t>
  </si>
  <si>
    <r>
      <rPr>
        <sz val="10"/>
        <rFont val="宋体"/>
        <charset val="134"/>
      </rPr>
      <t>新建通村硬化道路</t>
    </r>
    <r>
      <rPr>
        <sz val="10"/>
        <rFont val="宋体"/>
        <charset val="0"/>
      </rPr>
      <t>0.83</t>
    </r>
    <r>
      <rPr>
        <sz val="10"/>
        <rFont val="宋体"/>
        <charset val="134"/>
      </rPr>
      <t>公里，宽</t>
    </r>
    <r>
      <rPr>
        <sz val="10"/>
        <rFont val="宋体"/>
        <charset val="0"/>
      </rPr>
      <t>4</t>
    </r>
    <r>
      <rPr>
        <sz val="10"/>
        <rFont val="宋体"/>
        <charset val="134"/>
      </rPr>
      <t>米。</t>
    </r>
  </si>
  <si>
    <t>陇川县村民小组通畅工程及村内道路建设项目</t>
  </si>
  <si>
    <t>弄门村</t>
  </si>
  <si>
    <t>第三村民小组</t>
  </si>
  <si>
    <t>路基土石方工程4.8221万立方米，排水及防护工程22.4421百立方米，水泥混凝土预制块路面13.953千立方米，水泥混凝土路面45.5215千立方米，涵洞182米/28道，护栏70米，交通标志113块。</t>
  </si>
  <si>
    <t>章凤镇迭撒村农村道路整体改造提升项目</t>
  </si>
  <si>
    <r>
      <rPr>
        <sz val="10"/>
        <color rgb="FF000000"/>
        <rFont val="宋体"/>
        <charset val="134"/>
      </rPr>
      <t>新</t>
    </r>
    <r>
      <rPr>
        <sz val="10"/>
        <color theme="1"/>
        <rFont val="宋体"/>
        <charset val="134"/>
      </rPr>
      <t>建20cm厚C25混凝土路面13159.5㎡、开挖土方4765.33m³、C20混凝土路缘石578.62m³、C20混凝土边沟402.9m³、M7.5浆砌片（块）石挡土墙355.38m³。</t>
    </r>
  </si>
  <si>
    <t>章凤镇拉勐村邦掌村民小组村内道路改造提升项目</t>
  </si>
  <si>
    <t>邦掌</t>
  </si>
  <si>
    <t>新建18cm厚C25混凝土路面1961㎡、土方开挖1017.4m³、C20混凝土边沟165.2m³、C30混凝土盖板49m³。</t>
  </si>
  <si>
    <t>章凤镇芒拉村贺闷、芒岭村民小组农村道路改造提升项目</t>
  </si>
  <si>
    <t>贺闷、芒岭</t>
  </si>
  <si>
    <r>
      <rPr>
        <sz val="10"/>
        <rFont val="宋体"/>
        <charset val="134"/>
      </rPr>
      <t>新建贺闷、芒岭小组水泥道路硬化</t>
    </r>
    <r>
      <rPr>
        <sz val="10"/>
        <rFont val="宋体"/>
        <charset val="0"/>
      </rPr>
      <t>1.2</t>
    </r>
    <r>
      <rPr>
        <sz val="10"/>
        <rFont val="宋体"/>
        <charset val="134"/>
      </rPr>
      <t>公里，含部分道路旁边沟及挡墙。</t>
    </r>
  </si>
  <si>
    <t>章凤镇芒弄村农村道路整体改造提升项目</t>
  </si>
  <si>
    <t>闷帕、弄门、广丙</t>
  </si>
  <si>
    <t>实施闷帕、弄门、广丙3个少数民族聚居村村内道路硬化，闷帕0.35公里、弄门1.6公里、广丙1公里。</t>
  </si>
  <si>
    <t>章凤镇弄贯村以工代赈片区开发道路建设项目</t>
  </si>
  <si>
    <t>1.光相村民小组新建混凝土道路1条2.34公里；2.滇丙村民小组新建混凝土道路1条1.8公里；3.滇赛村民小组新建混凝土道路1条0.66公里</t>
  </si>
  <si>
    <t>章凤镇章凤村南宛新村村内道路改造提升项目</t>
  </si>
  <si>
    <t>章凤村</t>
  </si>
  <si>
    <t>南宛新村</t>
  </si>
  <si>
    <r>
      <rPr>
        <sz val="10"/>
        <rFont val="宋体"/>
        <charset val="134"/>
      </rPr>
      <t>新建村内硬化道路</t>
    </r>
    <r>
      <rPr>
        <sz val="10"/>
        <rFont val="宋体"/>
        <charset val="0"/>
      </rPr>
      <t>0.5</t>
    </r>
    <r>
      <rPr>
        <sz val="10"/>
        <rFont val="宋体"/>
        <charset val="134"/>
      </rPr>
      <t>公里，宽</t>
    </r>
    <r>
      <rPr>
        <sz val="10"/>
        <rFont val="宋体"/>
        <charset val="0"/>
      </rPr>
      <t>3.5</t>
    </r>
    <r>
      <rPr>
        <sz val="10"/>
        <rFont val="宋体"/>
        <charset val="134"/>
      </rPr>
      <t>米，含边沟。</t>
    </r>
  </si>
  <si>
    <t>陇川县章凤镇村组道路工程项目</t>
  </si>
  <si>
    <t>晃相、南麻、海街、户弄、大坪子</t>
  </si>
  <si>
    <t>修建水凝混凝土道路938米，挖土方741立方米，C30混凝土路面4187.5平方米，天然砂砾底基层4361平方米，涵洞38米/6道</t>
  </si>
  <si>
    <t>陇川县城子镇扎多村委会茶厂村民小组公路</t>
  </si>
  <si>
    <t>扎多村委会</t>
  </si>
  <si>
    <t>茶厂村民小组</t>
  </si>
  <si>
    <t>新建道路硬化2.429公里</t>
  </si>
  <si>
    <t>陇川县中邦线—石碑一二社公路</t>
  </si>
  <si>
    <t>新建水泥混凝土路面5.435公里，路基路面、桥涵工程。</t>
  </si>
  <si>
    <t>陇川县新马上寨村民小组通畅工程</t>
  </si>
  <si>
    <t>新马上寨</t>
  </si>
  <si>
    <t>新建水泥混凝土路面4.274公里，路基路面、桥涵工程。土石方8586立方米，水泥混凝土路面10008平方米，天然砂砾基层10008平方米。</t>
  </si>
  <si>
    <t>陇川县春木洼路至梁陇路公路安全生命防护工程</t>
  </si>
  <si>
    <t>幸福村委会</t>
  </si>
  <si>
    <t>小岭岗村民小组</t>
  </si>
  <si>
    <t>交通安全设施，按隐患里程7万/km标准补助。</t>
  </si>
  <si>
    <t>陇川县迭撒第二村民小组通畅工程</t>
  </si>
  <si>
    <t>迭撒村委会</t>
  </si>
  <si>
    <t>迭撒第二村民小组</t>
  </si>
  <si>
    <t>建设3.51公里四级公路路基路面桥涵工程</t>
  </si>
  <si>
    <t>陇川县恩孔第二村民小组通畅工程</t>
  </si>
  <si>
    <t>曼软村委会</t>
  </si>
  <si>
    <t>恩孔第二村民小组</t>
  </si>
  <si>
    <t>建设0.134公里四级公路路基路面桥涵工程</t>
  </si>
  <si>
    <t>陇川县费弄第二村民小组通畅工程</t>
  </si>
  <si>
    <t>户弄村委会</t>
  </si>
  <si>
    <t>费弄第二村民小组</t>
  </si>
  <si>
    <t>建设0.361公里四级公路路基路面桥涵工程</t>
  </si>
  <si>
    <t>陇川县费弄第一村民小组通畅工程</t>
  </si>
  <si>
    <t>费弄第一村民小组</t>
  </si>
  <si>
    <t>建设0.265公里四级公路路基路面桥涵工程</t>
  </si>
  <si>
    <t>陇川县拱瓦亚口—傈僳寨公路安全生命防护工程</t>
  </si>
  <si>
    <t>傈僳寨村民小组</t>
  </si>
  <si>
    <t>陇川县光英村民小组通畅工程</t>
  </si>
  <si>
    <t>龙安村委会</t>
  </si>
  <si>
    <t>光英村民小组</t>
  </si>
  <si>
    <t>建设2.273公里四级公路路基路面桥涵工程</t>
  </si>
  <si>
    <t>陇川县滚塘景颇寨村民小组通畅工程</t>
  </si>
  <si>
    <t>盆都村委会</t>
  </si>
  <si>
    <t>滚塘景颇寨村民小组</t>
  </si>
  <si>
    <t>建设0.49公里四级公路路基路面桥涵工程</t>
  </si>
  <si>
    <t>陇川县红卫第二村民小组通畅工程</t>
  </si>
  <si>
    <t>邦外村委会</t>
  </si>
  <si>
    <t>红卫第二村民小组</t>
  </si>
  <si>
    <t>建设1.461公里四级公路路基路面桥涵工程</t>
  </si>
  <si>
    <t>陇川县红卫第一村民小组通畅工程</t>
  </si>
  <si>
    <t>红卫第一村民小组</t>
  </si>
  <si>
    <t>建设0.774公里四级公路路基路面桥涵工程</t>
  </si>
  <si>
    <t>陇川县户宛村民小组通畅工程</t>
  </si>
  <si>
    <t>弄贯村委会</t>
  </si>
  <si>
    <t>户宛村民小组</t>
  </si>
  <si>
    <t>建设1.48公里四级公路路基路面桥涵工程</t>
  </si>
  <si>
    <t>陇川县姐彦村民小组通畅工程</t>
  </si>
  <si>
    <t>章凤村委会</t>
  </si>
  <si>
    <t>姐彦村民小组</t>
  </si>
  <si>
    <t>建设0.163公里四级公路路基路面桥涵工程</t>
  </si>
  <si>
    <t>陇川县孔南坝至章遮路公路安全生命防护工程</t>
  </si>
  <si>
    <t>帮中村委会</t>
  </si>
  <si>
    <t>孔南坝一组</t>
  </si>
  <si>
    <t>陇川县腊姐一村民小组通畅工程</t>
  </si>
  <si>
    <t>腊撒村委会</t>
  </si>
  <si>
    <t>腊姐一村民小组</t>
  </si>
  <si>
    <t>建设0.607公里四级公路路基路面桥涵工程</t>
  </si>
  <si>
    <t>陇川县老抗寨村民小组通畅工程</t>
  </si>
  <si>
    <t>曼面村委会</t>
  </si>
  <si>
    <t>老抗寨村民小组</t>
  </si>
  <si>
    <t>建设0.051公里四级公路路基路面桥涵工程</t>
  </si>
  <si>
    <t>陇川县梁陇路至菜园公路安全生命防护工程</t>
  </si>
  <si>
    <t>杉木笼村委会</t>
  </si>
  <si>
    <t>菜园村民小组</t>
  </si>
  <si>
    <t>陇川县梁陇路至黄连河下寨公路安全生命防护工程</t>
  </si>
  <si>
    <t>护国村委会</t>
  </si>
  <si>
    <t>景蕨叶坝村民小组</t>
  </si>
  <si>
    <t>陇川县陇糯汉族村民小组通畅工程</t>
  </si>
  <si>
    <t>罗朗村委会</t>
  </si>
  <si>
    <t>陇糯汉族村民小组</t>
  </si>
  <si>
    <t>建设0.6公里四级公路路基路面桥涵工程</t>
  </si>
  <si>
    <t>陇川县蛮挡村民小组通畅工程</t>
  </si>
  <si>
    <t>蛮挡村民小组</t>
  </si>
  <si>
    <t>建设0.407公里四级公路路基路面桥涵工程</t>
  </si>
  <si>
    <t>陇川县曼哈第二村民小组通畅工程</t>
  </si>
  <si>
    <t>景罕村委会</t>
  </si>
  <si>
    <t>曼哈第二村民小组</t>
  </si>
  <si>
    <t>建设1.115公里四级公路路基路面桥涵工程</t>
  </si>
  <si>
    <t>陇川县曼哈第一村民小组通畅工程</t>
  </si>
  <si>
    <t>曼哈第一村民小组</t>
  </si>
  <si>
    <t>建设0.481公里四级公路路基路面桥涵工程</t>
  </si>
  <si>
    <t>陇川县曼弄傣二村民小组通畅工程</t>
  </si>
  <si>
    <t>曼晃村委会</t>
  </si>
  <si>
    <t>曼弄傣二村民小组</t>
  </si>
  <si>
    <t>建设0.428公里四级公路路基路面桥涵工程</t>
  </si>
  <si>
    <t>陇川县曼线村民小组通畅工程</t>
  </si>
  <si>
    <t>曼线村民小组</t>
  </si>
  <si>
    <t>建设2.456公里四级公路路基路面桥涵工程</t>
  </si>
  <si>
    <t>陇川县芒护第一村民小组通畅工程</t>
  </si>
  <si>
    <t>芒拉村委会</t>
  </si>
  <si>
    <t>芒护第一村民小组</t>
  </si>
  <si>
    <t>建设0.987公里四级公路路基路面桥涵工程</t>
  </si>
  <si>
    <t>陇川县芒来第三村民小组通畅工程</t>
  </si>
  <si>
    <t>清平村委会</t>
  </si>
  <si>
    <t>芒来第三村民小组</t>
  </si>
  <si>
    <t>建设1.103公里四级公路路基路面桥涵工程</t>
  </si>
  <si>
    <t>陇川县芒来第一村民小组通畅工程</t>
  </si>
  <si>
    <t>芒来第一村民小组</t>
  </si>
  <si>
    <t>建设1.647公里四级公路路基路面桥涵工程</t>
  </si>
  <si>
    <t>陇川县芒帽村民小组通畅工程</t>
  </si>
  <si>
    <t>磨水村委会</t>
  </si>
  <si>
    <t>芒帽村民小组</t>
  </si>
  <si>
    <t>建设2.342公里四级公路路基路面桥涵工程</t>
  </si>
  <si>
    <t>陇川县勐约至勐养公路安全生命防护工程</t>
  </si>
  <si>
    <t>陇川县直过民族自然村邦掌下寨景颇族村民小组通畅工程</t>
  </si>
  <si>
    <t>邦掌村委会</t>
  </si>
  <si>
    <t>邦掌下寨景颇族村民小组</t>
  </si>
  <si>
    <t>新建道路硬化0.412公里</t>
  </si>
  <si>
    <t>陇川县直过民族自然村城子山大寨村民小组通畅工程</t>
  </si>
  <si>
    <t>城子山大寨村民小组</t>
  </si>
  <si>
    <t>新建道路硬化0.495公里</t>
  </si>
  <si>
    <t>陇川县直过民族自然村南赛村民小组通畅工程</t>
  </si>
  <si>
    <t>拉勐村委会</t>
  </si>
  <si>
    <t>南赛村民小组</t>
  </si>
  <si>
    <t>新建道路硬化0.440公里</t>
  </si>
  <si>
    <t>陇川县直过民族自然村弄龙上寨村民小组通畅工程</t>
  </si>
  <si>
    <t>弄龙村委会</t>
  </si>
  <si>
    <t>弄龙上寨村民小组</t>
  </si>
  <si>
    <t>新建道路硬化2.617公里，同时配套修建排水沟等排水措施。</t>
  </si>
  <si>
    <t>陇川县直过民族自然村中坎村民小组通畅工程</t>
  </si>
  <si>
    <t>托盘山村委会</t>
  </si>
  <si>
    <t>中坎村民小组</t>
  </si>
  <si>
    <t>新建道路硬化2.500公里，同时配套修建排水沟、安全防护、安装安全标识标牌等相关工程。</t>
  </si>
  <si>
    <t>清平乡赵家寨奉线道路硬化项目</t>
  </si>
  <si>
    <t>奉线村民小组</t>
  </si>
  <si>
    <t>道路硬化1.2公里，挡土墙40米，排水沟2.2公里，</t>
  </si>
  <si>
    <t>王子树乡托盘山村托汉村内道路建设</t>
  </si>
  <si>
    <t>托盘山村</t>
  </si>
  <si>
    <t>托汉</t>
  </si>
  <si>
    <t>托汉入户道路1.68公里</t>
  </si>
  <si>
    <t>王子树乡托盘山村托景村内道路建设</t>
  </si>
  <si>
    <t>托景</t>
  </si>
  <si>
    <t>托景入户道路1.12公里</t>
  </si>
  <si>
    <t>王子树乡托盘山村中坎村内道路建设</t>
  </si>
  <si>
    <t>中坎</t>
  </si>
  <si>
    <t>中坎入户道路1.12公里</t>
  </si>
  <si>
    <t>王子树乡王子树村大山村内道路建设</t>
  </si>
  <si>
    <t>大山</t>
  </si>
  <si>
    <t>建设大山入户道路1公里</t>
  </si>
  <si>
    <t>王子树乡王子树村河头村内道路建设</t>
  </si>
  <si>
    <t>河头</t>
  </si>
  <si>
    <t>建设河头入户道路1公里</t>
  </si>
  <si>
    <t>下坝社村内道路</t>
  </si>
  <si>
    <t>项姐</t>
  </si>
  <si>
    <t>下坝社</t>
  </si>
  <si>
    <t>新建村内道路1.5公里</t>
  </si>
  <si>
    <t>下一村民小组入户道路</t>
  </si>
  <si>
    <t>下一村民小组</t>
  </si>
  <si>
    <t>新建混凝土道路(1500mx4m)</t>
  </si>
  <si>
    <t>线懂村内道路</t>
  </si>
  <si>
    <t>隆光</t>
  </si>
  <si>
    <t>线懂</t>
  </si>
  <si>
    <t>建设村内道路1500米</t>
  </si>
  <si>
    <t>小坝竹村内道路</t>
  </si>
  <si>
    <t>小坝竹</t>
  </si>
  <si>
    <t>建设村内道路250米</t>
  </si>
  <si>
    <t>小岭岗小组村内道路硬化及挡墙</t>
  </si>
  <si>
    <t>小岭岗</t>
  </si>
  <si>
    <t>小岭岗小组村内道路硬化及挡墙2公里，宽3.5米，厚25cm</t>
  </si>
  <si>
    <t>新山村界色老寨入户道路</t>
  </si>
  <si>
    <t>新山村</t>
  </si>
  <si>
    <t>新山村界色</t>
  </si>
  <si>
    <t>新建混凝土道路(4000mx4m)</t>
  </si>
  <si>
    <t>新寨村内道路硬化</t>
  </si>
  <si>
    <t>村内道路硬化、修建排水沟、修建档墙</t>
  </si>
  <si>
    <t>幸福村春木洼入户道路</t>
  </si>
  <si>
    <t>春木洼</t>
  </si>
  <si>
    <t>春木洼入户道路建设2公里；</t>
  </si>
  <si>
    <t>尹帽新寨二组徐家寨进村道路</t>
  </si>
  <si>
    <t>尹帽新寨二组</t>
  </si>
  <si>
    <t>长2公里宽3m水泥路和排水沟</t>
  </si>
  <si>
    <t>岳岛新寨三组村内道路挡堵墙</t>
  </si>
  <si>
    <t>岳岛新寨三组</t>
  </si>
  <si>
    <t>修砌罗选奎、杨云江家门前道路塌方挡堵墙，1700元/立方米。</t>
  </si>
  <si>
    <t>岳景小组村内道路硬化及挡墙</t>
  </si>
  <si>
    <t>岳家寨</t>
  </si>
  <si>
    <t>村岳景</t>
  </si>
  <si>
    <t>岳景小组村内道路硬化及挡墙3.5公里，宽3.5米，厚25cm</t>
  </si>
  <si>
    <t>扎地小组入户道路硬化</t>
  </si>
  <si>
    <t>扎地村民小组</t>
  </si>
  <si>
    <t>新建混凝土道路(350mx4m)</t>
  </si>
  <si>
    <t>章凤镇芒拉村贺闷村民小组村内道路硬化项目</t>
  </si>
  <si>
    <t>芒拉</t>
  </si>
  <si>
    <t>贺闷</t>
  </si>
  <si>
    <t>村内道路硬化0.93公里</t>
  </si>
  <si>
    <t>振兴小组村内道路建设</t>
  </si>
  <si>
    <t>振兴小组</t>
  </si>
  <si>
    <t>新建村内道路0.6千米，投资50万元</t>
  </si>
  <si>
    <t>郑家寨村入户道路</t>
  </si>
  <si>
    <t>新建混凝土道路(1500mx4m)，郑家小组入户道路300米，俄景小组入户道路200米，林梅小组入户道路1000米</t>
  </si>
  <si>
    <t>周家村民小组村内道路硬化</t>
  </si>
  <si>
    <t>周家村民小组</t>
  </si>
  <si>
    <t>新建混凝土道路(800mx4m)</t>
  </si>
  <si>
    <t>壮赛桥</t>
  </si>
  <si>
    <t>广帕村委会</t>
  </si>
  <si>
    <t>壮赛村民小组</t>
  </si>
  <si>
    <t>1-6米实心板桥，补助标准：3800元/㎡.</t>
  </si>
  <si>
    <t>3.农村供水保障设施建设</t>
  </si>
  <si>
    <t>陇把镇龙安村乡村旅游供水保障工程</t>
  </si>
  <si>
    <t>新建蓄水池1座，200立方米；安装饮水管网12公里。</t>
  </si>
  <si>
    <t>陇川县户撒乡坪山村农村供水保障工程</t>
  </si>
  <si>
    <t>户撒乡坪山村</t>
  </si>
  <si>
    <t>新增、、中寨</t>
  </si>
  <si>
    <t>新建取水坝、新建前池，新建供水站，安装供水主管9.17km</t>
  </si>
  <si>
    <t>陇川县沿边村寨供水保障工程项目</t>
  </si>
  <si>
    <t xml:space="preserve">保障陇川县边境沿线章凤镇、陇把镇、户撒乡共建设28处抵边联防所供水，其中，一级所7处，三级所21处。新建取水坝1座，前池1座，抽水机房1座，安装配水管网21.72km.
</t>
  </si>
  <si>
    <t>勐约乡广瓦村吕中二组人畜饮水巩固提升工程</t>
  </si>
  <si>
    <t>吕中二组</t>
  </si>
  <si>
    <t>M7.5浆砌石挡墙51.84m³（长32m,高1.8m）、钢筋混凝土沉砂池2座、钢筋混凝土蓄水池1座（80m³）、DN32镀锌管280m、DN65镀锌管2000m、DN50镀锌管4900m、DN65/50闸阀14个。</t>
  </si>
  <si>
    <t>章凤镇迭撒村拉影农村供水保障工程</t>
  </si>
  <si>
    <t>拉影</t>
  </si>
  <si>
    <t>共新建配水管网5.4km、水表龙头68个</t>
  </si>
  <si>
    <t>章凤镇拉勐村农村供水保障工程</t>
  </si>
  <si>
    <t>拉勐一二三组、腊宛傣社</t>
  </si>
  <si>
    <t>共改造输配水管网16.87km、水表龙头511个</t>
  </si>
  <si>
    <t>章凤镇芒拉村农村供水保障工程</t>
  </si>
  <si>
    <t>更换供水主管2.1km</t>
  </si>
  <si>
    <t>章凤镇芒弄村人畜饮水工程建设</t>
  </si>
  <si>
    <t>南多</t>
  </si>
  <si>
    <t>新建水塔1座，新建供水主管8km</t>
  </si>
  <si>
    <t>陇川县龙安饮水改扩建供水工程</t>
  </si>
  <si>
    <t>芒弄村新建饮水设施项目</t>
  </si>
  <si>
    <t>芒幸小组</t>
  </si>
  <si>
    <t>新建饮水塔1座，投资12万元。</t>
  </si>
  <si>
    <t>保平芒棒饮水安全巩固提升</t>
  </si>
  <si>
    <t>芒棒</t>
  </si>
  <si>
    <t>村内入户管网改造</t>
  </si>
  <si>
    <t>保平芒海饮水安全巩固提升</t>
  </si>
  <si>
    <t>芒海</t>
  </si>
  <si>
    <t>建设前池1个</t>
  </si>
  <si>
    <t>保平芒坤饮水安全巩固提升</t>
  </si>
  <si>
    <t>芒坤</t>
  </si>
  <si>
    <t>户撒乡农村饮水安全巩固提升工程</t>
  </si>
  <si>
    <t>扩改建、新建人饮工程一米单价300元</t>
  </si>
  <si>
    <t>王子树乡罗朗村人畜饮水工程建设项目</t>
  </si>
  <si>
    <t>陇糯</t>
  </si>
  <si>
    <t>罗朗村陇糯村民小组新建人畜饮水工程14.8公里，蓄水池100立方3座及其附属设施（原建水源枯燥）</t>
  </si>
  <si>
    <t>帮湾水毁修复人饮工程</t>
  </si>
  <si>
    <t>DN80镀锌管3.5km、DN25镀锌管2km、取水坝1座250m³、净水池1个（11m*4m*2.4m）</t>
  </si>
  <si>
    <t>帮湾二队人饮工程</t>
  </si>
  <si>
    <t>帮湾二队</t>
  </si>
  <si>
    <t>新建闸阀井1个、架设输水管道2.63km、架设配水主管1.6km、架设村内管网6.04km、安装水表91个、水龙头91个。</t>
  </si>
  <si>
    <t>城子镇巴达村卡弄中、曼崩坝人饮工程提升</t>
  </si>
  <si>
    <t>卡弄中、曼崩坝</t>
  </si>
  <si>
    <t>集体资产蓄水设施建设，计划建设卡弄中小组32立方水池、曼崩坝小组水池80立方水池</t>
  </si>
  <si>
    <t>广瓦新寨二组人畜饮水提升改造工程</t>
  </si>
  <si>
    <t>新寨二组</t>
  </si>
  <si>
    <t>水管维修2公里</t>
  </si>
  <si>
    <t>广瓦新寨三组人畜饮水提升改造工程</t>
  </si>
  <si>
    <t>新寨三组</t>
  </si>
  <si>
    <t>水管维修3公里</t>
  </si>
  <si>
    <t>广瓦新寨一组人饮工程管道加固</t>
  </si>
  <si>
    <t>新寨一组</t>
  </si>
  <si>
    <t>主要建设广瓦村委会广瓦新寨一组人饮工程管道加固，工程3000米，主管道40管，受益户35户174人</t>
  </si>
  <si>
    <t>瓦幕村人饮工程巩固提升</t>
  </si>
  <si>
    <t>埋桑、张嘎、背雄</t>
  </si>
  <si>
    <t>建设管道13公里、蓄水池4个、取水坝1座、过滤池1套。</t>
  </si>
  <si>
    <t>崩线南永新寨人饮水管</t>
  </si>
  <si>
    <t>崩线南永新寨</t>
  </si>
  <si>
    <t>建设一个水池，现有的水管老化需更换6公里人饮水管</t>
  </si>
  <si>
    <t>南永小组、崩线小组、帮中山、尹帽小组人饮水管</t>
  </si>
  <si>
    <t>南永小组、崩线小组、帮中山、尹帽小组</t>
  </si>
  <si>
    <t>建设南永小组、崩线小组、帮中山、尹帽小组人饮水管</t>
  </si>
  <si>
    <t>护国乡护国村饮水安全提升改造工程建设项目</t>
  </si>
  <si>
    <t>项目计划投资：70万元，(过滤池、蓄水池、给水管网)
1、新建80m³钢筋混凝土过滤池：1座。
2、新建80m³钢筋混凝土蓄水池：1座。
3、dn50镀锌管（热镀）：5000m。
4、dn25镀锌管（热镀）：6200m。</t>
  </si>
  <si>
    <t>4.农村电网建设（通生产、生活用电、提高综合电压和供电可靠性）</t>
  </si>
  <si>
    <t>5.农村网络建设（信息通信基础设施建设、数字化、智能化建设等）</t>
  </si>
  <si>
    <t>6.农村清洁能源设施建设（燃气、户用光伏、风电、水电、农村生物质能源、北方地区清洁取暖等）</t>
  </si>
  <si>
    <t>陇川县“以电代柴” 建设项目</t>
  </si>
  <si>
    <t>全县“以电代柴”建设3000户</t>
  </si>
  <si>
    <t>陇川县太阳能热水器建设项目</t>
  </si>
  <si>
    <t>全县太阳能热水器建设400户</t>
  </si>
  <si>
    <t>7.农业农村基础设施中长期贷款贴息</t>
  </si>
  <si>
    <t>8.其他</t>
  </si>
  <si>
    <t>弄贯村农村基础设施提升改造建设项目</t>
  </si>
  <si>
    <t>村内村外道路硬化建设25公里；村内外排水沟三面建设18公里；
村内电网改造；垃圾收集处理；自来水供给；村内污水处理；村内亮化工程；美化村道；村小组活动室基础设施提升建设</t>
  </si>
  <si>
    <t>（二）人居环境整治</t>
  </si>
  <si>
    <r>
      <rPr>
        <sz val="10"/>
        <color theme="1"/>
        <rFont val="宋体"/>
        <charset val="134"/>
        <scheme val="minor"/>
      </rPr>
      <t>1.</t>
    </r>
    <r>
      <rPr>
        <sz val="10"/>
        <color indexed="8"/>
        <rFont val="宋体"/>
        <charset val="134"/>
        <scheme val="minor"/>
      </rPr>
      <t>农村卫生厕所改造（户用、公共厕所）</t>
    </r>
  </si>
  <si>
    <t>户撒乡项姐村东么村民小组无害化卫生公厕建设项目</t>
  </si>
  <si>
    <t>东么村民小组</t>
  </si>
  <si>
    <t>新建一座2个蹲位的无害化卫生厕所</t>
  </si>
  <si>
    <t>陇把镇龙安村迈窝、光英村民小组卫生无害化公厕建设项目</t>
  </si>
  <si>
    <t>迈窝、光英村民小组</t>
  </si>
  <si>
    <t>拆除原有旧公厕，新建2个8蹲位卫生无害化公厕。</t>
  </si>
  <si>
    <t>王子树乡王子树村坡坎、平山公厕改造提升项目</t>
  </si>
  <si>
    <t>坡坎、平山</t>
  </si>
  <si>
    <t>修缮王子树村公厕2座</t>
  </si>
  <si>
    <t>王子树乡王子树村人居环境提升改造建设项目</t>
  </si>
  <si>
    <t>新建村委会驻地10坑位卫生公厕1座（含化粪池、冲水箱等附属设施），新建村内道路（石板路）宽：1.5米，长300米；</t>
  </si>
  <si>
    <t>章凤镇拉勐村人居环境提升工程</t>
  </si>
  <si>
    <r>
      <rPr>
        <sz val="10"/>
        <color theme="1"/>
        <rFont val="宋体"/>
        <charset val="134"/>
      </rPr>
      <t>1.</t>
    </r>
    <r>
      <rPr>
        <sz val="11"/>
        <rFont val="宋体"/>
        <charset val="134"/>
      </rPr>
      <t>弄模小组新建</t>
    </r>
    <r>
      <rPr>
        <sz val="11"/>
        <rFont val="Times New Roman"/>
        <charset val="0"/>
      </rPr>
      <t>6</t>
    </r>
    <r>
      <rPr>
        <sz val="11"/>
        <rFont val="宋体"/>
        <charset val="134"/>
      </rPr>
      <t>蹲位无害化卫生公厕</t>
    </r>
    <r>
      <rPr>
        <sz val="11"/>
        <rFont val="Times New Roman"/>
        <charset val="0"/>
      </rPr>
      <t>1</t>
    </r>
    <r>
      <rPr>
        <sz val="11"/>
        <rFont val="宋体"/>
        <charset val="134"/>
      </rPr>
      <t>座；</t>
    </r>
    <r>
      <rPr>
        <sz val="11"/>
        <rFont val="Times New Roman"/>
        <charset val="0"/>
      </rPr>
      <t>2.</t>
    </r>
    <r>
      <rPr>
        <sz val="11"/>
        <rFont val="宋体"/>
        <charset val="134"/>
      </rPr>
      <t>腊宛自然村建设污水处理设施。</t>
    </r>
  </si>
  <si>
    <t>陇川县2022年农村卫生公厕改建项目</t>
  </si>
  <si>
    <t>在全县九个乡镇改建农村自然村卫生公厕21座。</t>
  </si>
  <si>
    <r>
      <rPr>
        <sz val="10"/>
        <color theme="1"/>
        <rFont val="宋体"/>
        <charset val="134"/>
        <scheme val="minor"/>
      </rPr>
      <t>2.</t>
    </r>
    <r>
      <rPr>
        <sz val="10"/>
        <color indexed="8"/>
        <rFont val="宋体"/>
        <charset val="134"/>
        <scheme val="minor"/>
      </rPr>
      <t>农村污水治理</t>
    </r>
  </si>
  <si>
    <t>迭撒村弄彦小组排水沟</t>
  </si>
  <si>
    <t>弄彦小组</t>
  </si>
  <si>
    <t>千米</t>
  </si>
  <si>
    <t>弄彦搬迁户维修排水沟渠600米，预计投资20万元。</t>
  </si>
  <si>
    <t>贺闷小组排污沟建设项目</t>
  </si>
  <si>
    <t>贺闷小组</t>
  </si>
  <si>
    <t>建设生活污水排污沟，投资60万元</t>
  </si>
  <si>
    <t>户撒乡坪山村坪山民族团结进步示范村建设项目</t>
  </si>
  <si>
    <r>
      <rPr>
        <sz val="10"/>
        <rFont val="宋体"/>
        <charset val="0"/>
      </rPr>
      <t>一体化污水处理设施建设1套、公共洗手池5个、</t>
    </r>
    <r>
      <rPr>
        <sz val="10"/>
        <rFont val="宋体"/>
        <charset val="0"/>
        <scheme val="major"/>
      </rPr>
      <t>6蹲位卫生公厕建设1座</t>
    </r>
    <r>
      <rPr>
        <sz val="10"/>
        <rFont val="宋体"/>
        <charset val="0"/>
      </rPr>
      <t>等人居环境整治等。</t>
    </r>
  </si>
  <si>
    <t>章风镇芒弄村帮批村民小组污水治理项目</t>
  </si>
  <si>
    <t>帮批</t>
  </si>
  <si>
    <r>
      <rPr>
        <sz val="10"/>
        <rFont val="宋体"/>
        <charset val="134"/>
      </rPr>
      <t>新建排污沟</t>
    </r>
    <r>
      <rPr>
        <sz val="10"/>
        <rFont val="宋体"/>
        <charset val="0"/>
      </rPr>
      <t>1</t>
    </r>
    <r>
      <rPr>
        <sz val="10"/>
        <rFont val="宋体"/>
        <charset val="134"/>
      </rPr>
      <t>公里，含部分沟盖板。</t>
    </r>
  </si>
  <si>
    <t>章凤镇迭撒村人居环境提升工程</t>
  </si>
  <si>
    <t>弄彦、南等、姐海小组人居环境提升建设，排水沟建设3.6公里、道路围栏0.3公里、改建公厕1座</t>
  </si>
  <si>
    <t>户撒乡坪山村小海岛民族团结进步示范村建设项目</t>
  </si>
  <si>
    <t>小海岛</t>
  </si>
  <si>
    <t>一体化污水处理设施建设1套。村内道路硬化0.5公里</t>
  </si>
  <si>
    <t>郑家小组新农村排污沟</t>
  </si>
  <si>
    <t>修建安全防护栏230米</t>
  </si>
  <si>
    <t>章巴污水治理</t>
  </si>
  <si>
    <t>章巴村民小组</t>
  </si>
  <si>
    <t>污水处理设施及设备</t>
  </si>
  <si>
    <t>3.农村垃圾治理</t>
  </si>
  <si>
    <t>崩线南永新寨3个垃圾池</t>
  </si>
  <si>
    <t>建设3个垃圾池提高人居环境</t>
  </si>
  <si>
    <t>崩线小组垃圾池建设</t>
  </si>
  <si>
    <t>崩线小组</t>
  </si>
  <si>
    <t>广林村帮批小组、广岭小组、广林新寨小组</t>
  </si>
  <si>
    <t>广林村</t>
  </si>
  <si>
    <t>垃圾箱10个</t>
  </si>
  <si>
    <t>户撒乡坪山村垃圾中转站建设项目（压缩站）</t>
  </si>
  <si>
    <t>项目总投资550万元，建设内容：新建户撒乡坪山日处理45t垂直式压缩垃圾中转站一座，包含：物资储藏间、压缩站房、机坑、控制室、卫生间，配套垃圾压缩机、转运设备、水电设备、进场道路及环境保护设施。</t>
  </si>
  <si>
    <t>赵家寨购买安装中型垃圾箱</t>
  </si>
  <si>
    <t>赵家寨村</t>
  </si>
  <si>
    <t>购买安装中型垃圾箱10只</t>
  </si>
  <si>
    <t>4.村容村貌提升</t>
  </si>
  <si>
    <t>广林村帮批小组村容村貌提升</t>
  </si>
  <si>
    <t>帮批村民小组</t>
  </si>
  <si>
    <t>旅游公厕1座、乡村旅游景点打造</t>
  </si>
  <si>
    <t>景罕镇罕等村多晃易地扶贫搬迁安置点公共服务设施建设项目</t>
  </si>
  <si>
    <t>多晃</t>
  </si>
  <si>
    <t>1.新建村小组公共服务用房60㎡
2.象脚鼓栏杆164m
3.新建彩钢瓦棚110㎡；
4.新建水泥混凝土地坪1280㎡；
5.拆除水泥混凝土地坪260m³
6.新建大门1道。</t>
  </si>
  <si>
    <t>陇把镇边境村人居环境提升项目工程</t>
  </si>
  <si>
    <t>龙安村、吕良村</t>
  </si>
  <si>
    <t>建设9个公共洗手台（每个洗手台长2.37m、宽0.63m、包含两个洗手盆，成人洗手盆高0.7米、儿童洗手盆高0.46m），其中龙安村4个，吕良村5个。</t>
  </si>
  <si>
    <t>章风镇边境村人居环境提升项目工程</t>
  </si>
  <si>
    <r>
      <rPr>
        <sz val="11"/>
        <rFont val="宋体"/>
        <charset val="134"/>
      </rPr>
      <t>建设规格为</t>
    </r>
    <r>
      <rPr>
        <sz val="11"/>
        <rFont val="Times New Roman"/>
        <charset val="0"/>
      </rPr>
      <t>2x1x1.5,3m³</t>
    </r>
    <r>
      <rPr>
        <sz val="11"/>
        <rFont val="宋体"/>
        <charset val="134"/>
      </rPr>
      <t>的公共洗手台</t>
    </r>
    <r>
      <rPr>
        <sz val="11"/>
        <rFont val="Times New Roman"/>
        <charset val="0"/>
      </rPr>
      <t>65</t>
    </r>
    <r>
      <rPr>
        <sz val="11"/>
        <rFont val="宋体"/>
        <charset val="134"/>
      </rPr>
      <t>个、每个投入</t>
    </r>
    <r>
      <rPr>
        <sz val="11"/>
        <rFont val="Times New Roman"/>
        <charset val="0"/>
      </rPr>
      <t>0.58</t>
    </r>
    <r>
      <rPr>
        <sz val="11"/>
        <rFont val="宋体"/>
        <charset val="134"/>
      </rPr>
      <t>万元（章凤村</t>
    </r>
    <r>
      <rPr>
        <sz val="11"/>
        <rFont val="Times New Roman"/>
        <charset val="0"/>
      </rPr>
      <t>2</t>
    </r>
    <r>
      <rPr>
        <sz val="11"/>
        <rFont val="宋体"/>
        <charset val="134"/>
      </rPr>
      <t>个，迭撒村</t>
    </r>
    <r>
      <rPr>
        <sz val="11"/>
        <rFont val="Times New Roman"/>
        <charset val="0"/>
      </rPr>
      <t>15</t>
    </r>
    <r>
      <rPr>
        <sz val="11"/>
        <rFont val="宋体"/>
        <charset val="134"/>
      </rPr>
      <t>个，芒拉村</t>
    </r>
    <r>
      <rPr>
        <sz val="11"/>
        <rFont val="Times New Roman"/>
        <charset val="0"/>
      </rPr>
      <t>22</t>
    </r>
    <r>
      <rPr>
        <sz val="11"/>
        <rFont val="宋体"/>
        <charset val="134"/>
      </rPr>
      <t>个，拉勐村</t>
    </r>
    <r>
      <rPr>
        <sz val="11"/>
        <rFont val="Times New Roman"/>
        <charset val="0"/>
      </rPr>
      <t>26</t>
    </r>
    <r>
      <rPr>
        <sz val="11"/>
        <rFont val="宋体"/>
        <charset val="134"/>
      </rPr>
      <t>个）</t>
    </r>
  </si>
  <si>
    <t>勐约乡帮中村民族村寨为民服务设施建设项目</t>
  </si>
  <si>
    <t>260m2帮中村委会党组织阵地提升改造，主要内容为：墙体抹灰、油漆、涂料、裱糊，地砖铺贴，天棚吊顶，走廊栏杆等。260m2帮中村委会党组织阵地提升改造，主要内容为：墙体抹灰、油漆、涂料、裱糊，地砖铺贴，天棚吊顶，走廊栏杆等。</t>
  </si>
  <si>
    <t>章凤镇拉勐村新寨爱国拥军示范村建设</t>
  </si>
  <si>
    <t>1、新建拥军广场占地2亩；投资50万元。2、村内强边固防、爱国拥军、乡村振兴展板和墙体文化、标志建设，投资45万元。 3、在新寨一、二、三、四、六组党组织阵地建设拥军文化展板，投资25万元。</t>
  </si>
  <si>
    <t>章凤镇芒拉村强边固防示范点建设</t>
  </si>
  <si>
    <t>1.在永胜、贺闷建设特色文化墙2000米，投资200万元。2.在永胜一二三组、贺闷小组的4个党组织阵地新建公示栏及文化展板，投资50万元。</t>
  </si>
  <si>
    <t>章凤镇芒弄村民族聚居村人居环境整治项目</t>
  </si>
  <si>
    <r>
      <rPr>
        <sz val="9"/>
        <rFont val="宋体"/>
        <charset val="134"/>
      </rPr>
      <t>实施南多、南兰、芒幸村民小组</t>
    </r>
    <r>
      <rPr>
        <sz val="9"/>
        <rFont val="宋体"/>
        <charset val="0"/>
      </rPr>
      <t>3</t>
    </r>
    <r>
      <rPr>
        <sz val="9"/>
        <rFont val="宋体"/>
        <charset val="134"/>
      </rPr>
      <t>个少数民族聚居村人居环境整治，</t>
    </r>
    <r>
      <rPr>
        <sz val="9"/>
        <rFont val="宋体"/>
        <charset val="0"/>
      </rPr>
      <t>1.</t>
    </r>
    <r>
      <rPr>
        <sz val="9"/>
        <rFont val="宋体"/>
        <charset val="134"/>
      </rPr>
      <t>南多村：晒场硬化</t>
    </r>
    <r>
      <rPr>
        <sz val="9"/>
        <rFont val="宋体"/>
        <charset val="0"/>
      </rPr>
      <t>200</t>
    </r>
    <r>
      <rPr>
        <sz val="9"/>
        <rFont val="宋体"/>
        <charset val="134"/>
      </rPr>
      <t>平方米、围栏</t>
    </r>
    <r>
      <rPr>
        <sz val="9"/>
        <rFont val="宋体"/>
        <charset val="0"/>
      </rPr>
      <t>150</t>
    </r>
    <r>
      <rPr>
        <sz val="9"/>
        <rFont val="宋体"/>
        <charset val="134"/>
      </rPr>
      <t>米、公共附属设施建设</t>
    </r>
    <r>
      <rPr>
        <sz val="9"/>
        <rFont val="宋体"/>
        <charset val="0"/>
      </rPr>
      <t>100</t>
    </r>
    <r>
      <rPr>
        <sz val="9"/>
        <rFont val="宋体"/>
        <charset val="134"/>
      </rPr>
      <t>平方米；</t>
    </r>
    <r>
      <rPr>
        <sz val="9"/>
        <rFont val="宋体"/>
        <charset val="0"/>
      </rPr>
      <t>2.</t>
    </r>
    <r>
      <rPr>
        <sz val="9"/>
        <rFont val="宋体"/>
        <charset val="134"/>
      </rPr>
      <t>南兰村：围栏</t>
    </r>
    <r>
      <rPr>
        <sz val="9"/>
        <rFont val="宋体"/>
        <charset val="0"/>
      </rPr>
      <t>200</t>
    </r>
    <r>
      <rPr>
        <sz val="9"/>
        <rFont val="宋体"/>
        <charset val="134"/>
      </rPr>
      <t>米、遮雨棚</t>
    </r>
    <r>
      <rPr>
        <sz val="9"/>
        <rFont val="宋体"/>
        <charset val="0"/>
      </rPr>
      <t>500</t>
    </r>
    <r>
      <rPr>
        <sz val="9"/>
        <rFont val="宋体"/>
        <charset val="134"/>
      </rPr>
      <t>平米、</t>
    </r>
    <r>
      <rPr>
        <sz val="9"/>
        <rFont val="宋体"/>
        <charset val="0"/>
      </rPr>
      <t>6</t>
    </r>
    <r>
      <rPr>
        <sz val="9"/>
        <rFont val="宋体"/>
        <charset val="134"/>
      </rPr>
      <t>蹲位卫生公厕</t>
    </r>
    <r>
      <rPr>
        <sz val="9"/>
        <rFont val="宋体"/>
        <charset val="0"/>
      </rPr>
      <t>1</t>
    </r>
    <r>
      <rPr>
        <sz val="9"/>
        <rFont val="宋体"/>
        <charset val="134"/>
      </rPr>
      <t>座、公共附属设施建设</t>
    </r>
    <r>
      <rPr>
        <sz val="9"/>
        <rFont val="宋体"/>
        <charset val="0"/>
      </rPr>
      <t>100</t>
    </r>
    <r>
      <rPr>
        <sz val="9"/>
        <rFont val="宋体"/>
        <charset val="134"/>
      </rPr>
      <t>平方米等；</t>
    </r>
    <r>
      <rPr>
        <sz val="9"/>
        <rFont val="宋体"/>
        <charset val="0"/>
      </rPr>
      <t>3.</t>
    </r>
    <r>
      <rPr>
        <sz val="9"/>
        <rFont val="宋体"/>
        <charset val="134"/>
      </rPr>
      <t>芒幸村：挡土墙修建</t>
    </r>
    <r>
      <rPr>
        <sz val="9"/>
        <rFont val="宋体"/>
        <charset val="0"/>
      </rPr>
      <t>800</t>
    </r>
    <r>
      <rPr>
        <sz val="9"/>
        <rFont val="宋体"/>
        <charset val="134"/>
      </rPr>
      <t>立方米。</t>
    </r>
  </si>
  <si>
    <t>幸福村村庄人居环境提升（垃圾桶）</t>
  </si>
  <si>
    <t>大岭干垃圾桶10个；仟家寨垃圾桶15个；中寨垃圾桶15个；李家寨垃圾桶20个；瞿家寨垃圾桶10个；春木洼垃圾桶10个</t>
  </si>
  <si>
    <t>护国村村庄人居环境提升垃圾车2辆、垃圾箱16个</t>
  </si>
  <si>
    <t>村庄人居环境提升垃圾车2辆6万、垃圾箱16个16万</t>
  </si>
  <si>
    <t>边河村提升人居环境（垃圾池等基础设施）</t>
  </si>
  <si>
    <t>提升人居环境，投入260万元；修旅游厕所、修垃圾池、蓄水池、排水沟等</t>
  </si>
  <si>
    <t>明社村加孔大、中、下人居环境提升项目</t>
  </si>
  <si>
    <t>加孔大、中、下</t>
  </si>
  <si>
    <t>新建6蹲位公厕1个；改造完善村内污水池2个；新建村内排水沟2条，共200米；饮用水古井改善提升1个；太阳能路灯30盏；垃圾清运箱6个；基层党建和民族文化氛围营造。</t>
  </si>
  <si>
    <t>保平芒棒小组人居环境提升项目</t>
  </si>
  <si>
    <t>建设路边与沟边花台；新建水车旅游景点；党建氛围营造（包含墙体绘画）；土基墙改造</t>
  </si>
  <si>
    <t>朗光村丁允大寨人居环境提升建设项目</t>
  </si>
  <si>
    <t>朗光</t>
  </si>
  <si>
    <t>丁允大寨</t>
  </si>
  <si>
    <t>残垣断壁清理，土基墙改造；入户道路硬化，共1200米；垃圾清运箱4个；景观节点建设（瑟勐坡）；路灯20盏</t>
  </si>
  <si>
    <t>朗光村广很新寨人居环境提升建设项目</t>
  </si>
  <si>
    <t>广很新寨</t>
  </si>
  <si>
    <t>残垣断壁清理，土基墙改造；入户道路硬化，共1500米；垃圾清运箱3个；路灯20盏。</t>
  </si>
  <si>
    <t>坪山新寨人居环境提升项目</t>
  </si>
  <si>
    <t>入村路段美化、主路美化、墙体美化、庭院美化</t>
  </si>
  <si>
    <t>陇川县易地扶贫搬迁集中安置点绿化工程项目</t>
  </si>
  <si>
    <t>易地扶贫搬迁集中安置点涉及乡镇</t>
  </si>
  <si>
    <t>结合15个集中安置点预留绿化带建设绿化种植</t>
  </si>
  <si>
    <t>陇川县易地扶贫搬迁集中安置点亮化工程项目</t>
  </si>
  <si>
    <t>在15个集中安置点建设太阳能路灯630盏</t>
  </si>
  <si>
    <t>王子树乡岗巴村美化亮化工程建设项目（一期）</t>
  </si>
  <si>
    <t>岗巴村</t>
  </si>
  <si>
    <t>老官寨、尖坡上寨、尖坡下寨</t>
  </si>
  <si>
    <t>新建路灯115盏，分别为老官寨40盏、尖坡上寨40盏、尖坡下寨路灯35盏</t>
  </si>
  <si>
    <t>王子树乡王子树村村美化亮化工程建设项目（一期）</t>
  </si>
  <si>
    <t>河头、小牛上寨、小牛下寨、平山新寨、平山老寨、坡坎二队</t>
  </si>
  <si>
    <t>新建路灯120盏，河头小组路灯30盏，小牛上寨10盏，小牛下寨5盏，平山新寨路灯15盏，平山老寨路灯30盏，坡坎二队路灯30盏</t>
  </si>
  <si>
    <t>王子树乡王子树村村美化亮化工程建设项目（二期）</t>
  </si>
  <si>
    <t>淘金洼、杞木窝、大山</t>
  </si>
  <si>
    <t>新建路灯70盏，淘金洼路灯40盏，杞木窝路灯20盏，大山路灯10盏</t>
  </si>
  <si>
    <t>王子树乡王子树村街道人居环境综合提升</t>
  </si>
  <si>
    <t>街道</t>
  </si>
  <si>
    <t>街道铺面改造提升，修缮街道排污沟600余米，街道外立面装饰装修等，公共10坑位卫生厕所1座</t>
  </si>
  <si>
    <t>下汉小组文化活动室以及附属工程</t>
  </si>
  <si>
    <t>下汉小组（腊宛）</t>
  </si>
  <si>
    <t>下汉小组文化活动室以及附属工程，围墙60米，会议桌10套</t>
  </si>
  <si>
    <t>幸福村新建为民服务中心及其他附属设施</t>
  </si>
  <si>
    <t>幸福村新建为民服务中心及其他附属设施，进村道路长500米（场地：幸福村三岔路口，面积：10亩）</t>
  </si>
  <si>
    <t>（三）农村公共服务</t>
  </si>
  <si>
    <t>1.规划保留的村小学改造</t>
  </si>
  <si>
    <t>王子树乡九年一贯制学校操场及其附属设施提标改造建设项目</t>
  </si>
  <si>
    <t>改造现有操场3724.74平方米，主要新建拱棚3724.74平方米，使之成为室内操场</t>
  </si>
  <si>
    <t>2.村幼儿园建设</t>
  </si>
  <si>
    <t>陇川县城子镇永幸幼儿园</t>
  </si>
  <si>
    <t>城子社区</t>
  </si>
  <si>
    <t>新建幼儿园1所，6个班级180名幼儿规模，拟建面积1620㎡。主要内容：拟建综合楼、幼儿供餐室及附属工程，设施设备配备。</t>
  </si>
  <si>
    <t>陇川县教育体育局</t>
  </si>
  <si>
    <t>陇川县景罕镇赛号幼儿园</t>
  </si>
  <si>
    <t>新建幼儿园1所，9个班级270名幼儿规模，拟建面积2430㎡。主要内容：拟建综合楼、幼儿供餐室及附属工程，设施设备配备。</t>
  </si>
  <si>
    <t>陇川县章凤镇拉影幼儿园</t>
  </si>
  <si>
    <t>3.村卫生室标准化建设</t>
  </si>
  <si>
    <t>陇把镇吕良村卫生室业务用房建设项目</t>
  </si>
  <si>
    <t>吕良</t>
  </si>
  <si>
    <t>所</t>
  </si>
  <si>
    <t>新建一幢业务用房，建筑面积260平方米，设置诊断室、治疗室、观察室、药房、公共卫生室、中医诊疗室；场地硬化、围栏等附属设施。</t>
  </si>
  <si>
    <t>陇川县卫生健康局</t>
  </si>
  <si>
    <t>护国乡幸福村卫生室业务用房建设项目</t>
  </si>
  <si>
    <t>幸福</t>
  </si>
  <si>
    <t>4.农村养老设施建设（养老院、幸福院、日间照料中心等）</t>
  </si>
  <si>
    <t>农村居家养老服务中心（互助养老服务站）</t>
  </si>
  <si>
    <t>各村</t>
  </si>
  <si>
    <t>各小组</t>
  </si>
  <si>
    <t>新建养老服务用房一栋，完善配套附属设施。</t>
  </si>
  <si>
    <t>5.农村公益性殡葬设施建设</t>
  </si>
  <si>
    <t>陇川县户撒乡公益性公墓</t>
  </si>
  <si>
    <t>新建管理用房、墓穴位及配套附属设施</t>
  </si>
  <si>
    <t>6.其他（便民综合服务设施、文化活动广场、体育设施、村级客运站、公共照明设施等）</t>
  </si>
  <si>
    <t>弄贯村交易市场及美食广场建设项目</t>
  </si>
  <si>
    <t>弄贯村大寨土特产、民族服饰、工艺品交易市场建设项目；湿地半岛生态公园美食广场建设项目</t>
  </si>
  <si>
    <t>景罕镇曼软村贺蚌一、二小组人身安全基础设施</t>
  </si>
  <si>
    <t>曼软村</t>
  </si>
  <si>
    <t>贺蚌一、二组</t>
  </si>
  <si>
    <t>新建15盏太阳能路灯</t>
  </si>
  <si>
    <t>永洪小组人身安全基础设施</t>
  </si>
  <si>
    <t>永洪</t>
  </si>
  <si>
    <t>新建12盏太阳能路灯</t>
  </si>
  <si>
    <t>赛号小组人身安全基础设施</t>
  </si>
  <si>
    <t>赛号</t>
  </si>
  <si>
    <t>新建17盏太阳能路灯</t>
  </si>
  <si>
    <t>吕着小组人身安全基础设施</t>
  </si>
  <si>
    <t>吕着</t>
  </si>
  <si>
    <t>新建10盏太阳能路灯</t>
  </si>
  <si>
    <t>王子树乡消防设施建设</t>
  </si>
  <si>
    <t>消防水池1000立方米及其附属设施</t>
  </si>
  <si>
    <t>弄彦小组活动室建设项目</t>
  </si>
  <si>
    <t>翻修弄彦小组活动室，预计投资20万元。</t>
  </si>
  <si>
    <t>中么小组活动室建设项目</t>
  </si>
  <si>
    <t>中么小组</t>
  </si>
  <si>
    <t>新建活动室、公厕及附属设施，投资120万元</t>
  </si>
  <si>
    <t>广弄小组活动室建设项目</t>
  </si>
  <si>
    <t>广弄小组</t>
  </si>
  <si>
    <t>新建活动室及附属设施配备，投资30万元</t>
  </si>
  <si>
    <t>弄贯村弄岛一、二组文化活动室附属设施建设</t>
  </si>
  <si>
    <t>弄岛一、二组</t>
  </si>
  <si>
    <t>新建活动室附属设施围墙、大门、钢架大棚、厨房等</t>
  </si>
  <si>
    <t>章凤镇芒拉村永兴村民小组公共服务设施建设项目</t>
  </si>
  <si>
    <t>永兴</t>
  </si>
  <si>
    <t>新建活动场地硬化1667平方米，遮雨棚200平方米。</t>
  </si>
  <si>
    <t>城子镇撒定村广洞小组亮化工程</t>
  </si>
  <si>
    <t>撒定村</t>
  </si>
  <si>
    <t>撒定村广洞小组</t>
  </si>
  <si>
    <t>计划修建撒定村广洞小组村内道路太阳能灯20盏</t>
  </si>
  <si>
    <t>城子镇曼冒村石川公共基础设施建设</t>
  </si>
  <si>
    <t>曼冒村石川小组</t>
  </si>
  <si>
    <t>文化活动室公房一栋、地板硬化160㎡、完善炊具一套</t>
  </si>
  <si>
    <t>邦么坝小组</t>
  </si>
  <si>
    <t xml:space="preserve">文化活动室公房一栋占地300㎡、地板硬化600㎡、完善炊具一套、厕所修建 </t>
  </si>
  <si>
    <t>邦瓦村勐彪老寨村民小组建设党组织活动场所项目</t>
  </si>
  <si>
    <t>勐彪老寨</t>
  </si>
  <si>
    <t>硬化活动室院场600平方，文艺活动舞台99平方，路灯30盏，计划投入70万</t>
  </si>
  <si>
    <t>邦瓦村邦瓦中寨村民小党组织活动场所项目</t>
  </si>
  <si>
    <t>中寨</t>
  </si>
  <si>
    <t>打造提升旧活动室做厨房、打拱棚、打围墙、锅炉一套、路灯20盏、路4计划投入30万。</t>
  </si>
  <si>
    <t>邦瓦村下一队人身安全基础设施</t>
  </si>
  <si>
    <t>下一队</t>
  </si>
  <si>
    <t>安装入户路灯20盏</t>
  </si>
  <si>
    <t>王子树乡邦东村为民服务中心建设</t>
  </si>
  <si>
    <t>新建100平方为民服务大厅1座</t>
  </si>
  <si>
    <t>王子树乡王子树村为民服务中心建设</t>
  </si>
  <si>
    <t>新建200平方为民服务大厅1座</t>
  </si>
  <si>
    <t>王子树乡东川文化活动室附属设施建设</t>
  </si>
  <si>
    <t>盆都村</t>
  </si>
  <si>
    <t>东川</t>
  </si>
  <si>
    <t>新建挡土墙20米</t>
  </si>
  <si>
    <t>清平村街子二社活动室及附属设</t>
  </si>
  <si>
    <t>街子二</t>
  </si>
  <si>
    <t>建盖活动室厨房，活动室地板硬化700平方米；路灯安装40盏</t>
  </si>
  <si>
    <t>清平村芒来小组活动室附属设施</t>
  </si>
  <si>
    <t>芒来村民小组</t>
  </si>
  <si>
    <t>寨子内安装路灯60盏；社房伙房建盖1所，寨子中间公厕1所</t>
  </si>
  <si>
    <t>广外坝小组标准化篮球场建设、文化活动室党建阵地建设</t>
  </si>
  <si>
    <t>广外坝村民小组</t>
  </si>
  <si>
    <t>广外坝小组标准化篮球场建设、文化活动室建设项目</t>
  </si>
  <si>
    <t>东么小组文化活动室建设项目及附属设施</t>
  </si>
  <si>
    <t>东么小组文化活动室建设及公厕</t>
  </si>
  <si>
    <t>景罕镇罕等村多晃村小组文化活动室附属设施建设项目</t>
  </si>
  <si>
    <t>罕等村委会</t>
  </si>
  <si>
    <t>多晃小组</t>
  </si>
  <si>
    <t>新建文化活动室附属设施厨房、围墙、拱棚、地坪、大门</t>
  </si>
  <si>
    <t>景罕镇罕等村星龙村小组文化活动室附属设施建设项目</t>
  </si>
  <si>
    <t>星龙小组</t>
  </si>
  <si>
    <t>新建文化活动室附属设施厨房132平方米、食堂384平方米、围墙40米、杂物间72平方米、桌椅板凳锅碗瓢盆30套。</t>
  </si>
  <si>
    <t>景罕镇曼软村下旦戈山村小组文化活动室附属设施建设项目</t>
  </si>
  <si>
    <t>下旦戈山小组</t>
  </si>
  <si>
    <t>新建文化活动室附属设施场地硬化400平方米、厨房80平方米</t>
  </si>
  <si>
    <t>景罕镇曼软村上旦戈山村小组文化活动室附属设施建设项目</t>
  </si>
  <si>
    <t>上旦戈山小组</t>
  </si>
  <si>
    <t>新建文化活动室附属设施拱棚300平方米、围墙30米</t>
  </si>
  <si>
    <t>景罕镇曼软村大理寨村小组文化活动室附属设施建设项目</t>
  </si>
  <si>
    <t>大理寨小组</t>
  </si>
  <si>
    <t>新建文化活动室附属设施场地硬化200平方米、厨房80平方米</t>
  </si>
  <si>
    <t>景罕镇曼软村南岭村小组文化活动室附属设施建设项目</t>
  </si>
  <si>
    <t>南岭小组</t>
  </si>
  <si>
    <t>景罕镇景罕村寸家寨小组文化活动室附属设施建设项目</t>
  </si>
  <si>
    <t>寸家寨小组</t>
  </si>
  <si>
    <t>新建文化活动室120平方米，厨房50平方米，拱棚150平方米，围墙201米</t>
  </si>
  <si>
    <t>四、易地搬迁后扶</t>
  </si>
  <si>
    <t>（一）易地搬迁后扶</t>
  </si>
  <si>
    <t>1.公共服务岗位</t>
  </si>
  <si>
    <t>2.“一站式”社区综合服务设施建设</t>
  </si>
  <si>
    <t>易地扶贫搬迁集中安置点党建氛围营造项目</t>
  </si>
  <si>
    <t>章凤镇、景罕镇、城子镇清平乡、王子树乡、护国乡、户撒乡</t>
  </si>
  <si>
    <t>建设南多集中安置点、南多李家寨杉木笼集中安置点、多晃集中安置点、曼环集中安置点、城子林场集中安置点、曼冒中寨集中安置点、曼冒上寨坝集中安置点党建氛围营造</t>
  </si>
  <si>
    <t>3.易地扶贫搬迁贷款债券贴息补助</t>
  </si>
  <si>
    <t>五、巩固三保障成果</t>
  </si>
  <si>
    <t>（一）住房</t>
  </si>
  <si>
    <t>1.住房建设</t>
  </si>
  <si>
    <t>农房抗震改造</t>
  </si>
  <si>
    <t>对农村住房是危房的进行拆除重建或修缮加固，户均补助1.26万元</t>
  </si>
  <si>
    <t>陇川县住房和城乡建设局</t>
  </si>
  <si>
    <t>（二）教育</t>
  </si>
  <si>
    <t>1.享受“雨露计划”职业教育补助</t>
  </si>
  <si>
    <t>2022年“雨露计划”资助项目</t>
  </si>
  <si>
    <t>高职高专、中职中专学生资助</t>
  </si>
  <si>
    <t>2.参与“学前学会普通话”行动</t>
  </si>
  <si>
    <t>3.其他教育类项目</t>
  </si>
  <si>
    <t>2022年东西协作计划</t>
  </si>
  <si>
    <t>对由县教体局、县扶贫办和各乡（镇）人民政府组织动员赴浙江就读职业教育东西协作计划的建档立卡家庭贫困户学生，实施交通费补助及生活费补助</t>
  </si>
  <si>
    <t>陇川县现代化边境小康村国家通用语言培训项目</t>
  </si>
  <si>
    <t>户撒、章凤、陇把</t>
  </si>
  <si>
    <t>芒弄、迭撒、芒拉、拉勐、吕良、龙安、坪山</t>
  </si>
  <si>
    <t>国家通用语言培训</t>
  </si>
  <si>
    <t>陇川县民族中学图书楼、多功能教室建设项目</t>
  </si>
  <si>
    <t>新城社区</t>
  </si>
  <si>
    <t>新建建筑面积4200㎡，其中：图书楼2600㎡，多功能教室一幢1600㎡。</t>
  </si>
  <si>
    <t>陇川县第二中学建设项目</t>
  </si>
  <si>
    <t>新建建筑面积5000㎡，其中：综合楼2560㎡，多功能教室1600㎡，教师周转宿舍840㎡，改造田径运动场15000㎡。</t>
  </si>
  <si>
    <t>（三）健康</t>
  </si>
  <si>
    <t>1.参加城乡居民基本医疗保险</t>
  </si>
  <si>
    <t>2.参加大病保险</t>
  </si>
  <si>
    <t>3.接受医疗救助</t>
  </si>
  <si>
    <t>4.参加其他补充医疗保险</t>
  </si>
  <si>
    <t>5.参加意外保险</t>
  </si>
  <si>
    <t>6.接受大病（地方病）救治</t>
  </si>
  <si>
    <t>（四）综合保障</t>
  </si>
  <si>
    <t>1.享受农村居民最低生活保障</t>
  </si>
  <si>
    <t>2.享受特困人员救助供养</t>
  </si>
  <si>
    <t>3.参加城乡居民基本养老保险</t>
  </si>
  <si>
    <t>4.接受留守关爱服务</t>
  </si>
  <si>
    <t>5.接受临时救助</t>
  </si>
  <si>
    <t>六、乡村治理和精神文明建设</t>
  </si>
  <si>
    <t>（一）乡村治理</t>
  </si>
  <si>
    <t>1.建设数字化乡村治理信息系统</t>
  </si>
  <si>
    <t>2.开展乡村治理示范创建</t>
  </si>
  <si>
    <t>清平乡广外村东么小组美丽乡村打造项目</t>
  </si>
  <si>
    <t>道路硬化长1.3公里，宽3米，排水沟860米，路灯35盏，党建氛围营造，村内绿化</t>
  </si>
  <si>
    <t>3.推进“积分制”“清单式”等管理方式</t>
  </si>
  <si>
    <t>（二）农村精神文明建设</t>
  </si>
  <si>
    <r>
      <rPr>
        <sz val="10"/>
        <color theme="1"/>
        <rFont val="宋体"/>
        <charset val="134"/>
        <scheme val="minor"/>
      </rPr>
      <t>1.</t>
    </r>
    <r>
      <rPr>
        <sz val="10"/>
        <color indexed="8"/>
        <rFont val="宋体"/>
        <charset val="134"/>
        <scheme val="minor"/>
      </rPr>
      <t>培养“四有”新时代农民</t>
    </r>
  </si>
  <si>
    <t>2.移风易俗改革示范县（乡、村）</t>
  </si>
  <si>
    <t>3.文化科技卫生“三下乡”</t>
  </si>
  <si>
    <t>4.农村文化项目</t>
  </si>
  <si>
    <t>七、项目管理费</t>
  </si>
  <si>
    <t>（一）项目管理费</t>
  </si>
  <si>
    <t>1.项目管理费</t>
  </si>
  <si>
    <t>2022年度巩固脱贫攻坚推进乡村振兴项目管理费</t>
  </si>
  <si>
    <t>用于开支勘测设计、造价、招投标、监理等费用。</t>
  </si>
  <si>
    <t>八、其他</t>
  </si>
  <si>
    <t>（一）其他</t>
  </si>
  <si>
    <t>1.困难群众饮用低氟茶</t>
  </si>
  <si>
    <t>脱贫攻坚补短板经费</t>
  </si>
  <si>
    <t>发展壮大村集体经济专项补助</t>
  </si>
  <si>
    <t>陇川县防雹保障经费</t>
  </si>
  <si>
    <t>防雹保障经费</t>
  </si>
  <si>
    <t>香料烟播种机改造补贴</t>
  </si>
  <si>
    <t>易地扶贫搬迁建设项目贷款本金</t>
  </si>
  <si>
    <t>陇川县财政局</t>
  </si>
  <si>
    <t>2022年一季度易地扶贫搬迁建设项目贷款利息</t>
  </si>
  <si>
    <t>2022年二季度易地扶贫搬迁建设项目贷款利息</t>
  </si>
  <si>
    <t>2022年三季度易地扶贫搬迁建设项目贷款利息（州级12.851911万元）</t>
  </si>
  <si>
    <t>扶贫到户小额贷款风险补偿金县级配套（消化暂付款）</t>
  </si>
  <si>
    <t>2022年三季度安居贷利息</t>
  </si>
  <si>
    <t>安居贷贷款本金</t>
  </si>
  <si>
    <t>2022年一季度安居贷（本金14.5616万元）</t>
  </si>
  <si>
    <t>陇川县省级示范村基础设施建设贷款利息</t>
  </si>
  <si>
    <t>2022年一季度四类重点对象和农村住房改善工程贷款贴息资金</t>
  </si>
  <si>
    <t>陇川县省级示范村基础设施建设贷款本金</t>
  </si>
  <si>
    <t>2022年二季度四类重点对象和农村住房改善工程贷款贴息资金</t>
  </si>
  <si>
    <t>2022年二季度安居贷（本金24万元）</t>
  </si>
</sst>
</file>

<file path=xl/styles.xml><?xml version="1.0" encoding="utf-8"?>
<styleSheet xmlns="http://schemas.openxmlformats.org/spreadsheetml/2006/main">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00_);[Red]\(0.0000\)"/>
    <numFmt numFmtId="178" formatCode="0.000_ "/>
    <numFmt numFmtId="179" formatCode="#,##0.00;\-#,##0.00;"/>
  </numFmts>
  <fonts count="57">
    <font>
      <sz val="11"/>
      <color theme="1"/>
      <name val="宋体"/>
      <charset val="134"/>
      <scheme val="minor"/>
    </font>
    <font>
      <sz val="11"/>
      <color rgb="FFFF0000"/>
      <name val="宋体"/>
      <charset val="134"/>
      <scheme val="minor"/>
    </font>
    <font>
      <sz val="26"/>
      <color rgb="FF000000"/>
      <name val="宋体"/>
      <charset val="134"/>
      <scheme val="minor"/>
    </font>
    <font>
      <sz val="11"/>
      <color rgb="FF000000"/>
      <name val="宋体"/>
      <charset val="134"/>
      <scheme val="minor"/>
    </font>
    <font>
      <sz val="10"/>
      <color theme="1"/>
      <name val="宋体"/>
      <charset val="134"/>
      <scheme val="minor"/>
    </font>
    <font>
      <b/>
      <sz val="10"/>
      <color indexed="8"/>
      <name val="宋体"/>
      <charset val="134"/>
      <scheme val="minor"/>
    </font>
    <font>
      <b/>
      <sz val="10"/>
      <color theme="1"/>
      <name val="宋体"/>
      <charset val="134"/>
      <scheme val="minor"/>
    </font>
    <font>
      <b/>
      <sz val="10"/>
      <color rgb="FF000000"/>
      <name val="宋体"/>
      <charset val="134"/>
      <scheme val="minor"/>
    </font>
    <font>
      <sz val="10"/>
      <color indexed="8"/>
      <name val="宋体"/>
      <charset val="134"/>
      <scheme val="minor"/>
    </font>
    <font>
      <sz val="9"/>
      <name val="宋体"/>
      <charset val="134"/>
    </font>
    <font>
      <sz val="10"/>
      <name val="宋体"/>
      <charset val="134"/>
    </font>
    <font>
      <sz val="10"/>
      <color theme="1"/>
      <name val="Arial"/>
      <charset val="134"/>
    </font>
    <font>
      <sz val="10"/>
      <color theme="1"/>
      <name val="宋体"/>
      <charset val="134"/>
    </font>
    <font>
      <sz val="10"/>
      <name val="宋体"/>
      <charset val="134"/>
      <scheme val="major"/>
    </font>
    <font>
      <sz val="26"/>
      <color rgb="FFFF0000"/>
      <name val="宋体"/>
      <charset val="134"/>
      <scheme val="minor"/>
    </font>
    <font>
      <sz val="11"/>
      <name val="宋体"/>
      <charset val="134"/>
      <scheme val="minor"/>
    </font>
    <font>
      <b/>
      <sz val="10"/>
      <name val="宋体"/>
      <charset val="134"/>
      <scheme val="minor"/>
    </font>
    <font>
      <sz val="10"/>
      <name val="宋体"/>
      <charset val="134"/>
      <scheme val="minor"/>
    </font>
    <font>
      <sz val="8"/>
      <name val="宋体"/>
      <charset val="134"/>
      <scheme val="major"/>
    </font>
    <font>
      <sz val="11"/>
      <name val="宋体"/>
      <charset val="134"/>
    </font>
    <font>
      <sz val="10"/>
      <color theme="1"/>
      <name val="宋体"/>
      <charset val="134"/>
      <scheme val="major"/>
    </font>
    <font>
      <sz val="9"/>
      <name val="宋体"/>
      <charset val="0"/>
      <scheme val="major"/>
    </font>
    <font>
      <sz val="9"/>
      <color theme="1"/>
      <name val="宋体"/>
      <charset val="134"/>
      <scheme val="minor"/>
    </font>
    <font>
      <sz val="10"/>
      <name val="宋体"/>
      <charset val="0"/>
    </font>
    <font>
      <sz val="10"/>
      <color rgb="FF000000"/>
      <name val="宋体"/>
      <charset val="134"/>
    </font>
    <font>
      <sz val="10"/>
      <color rgb="FF000000"/>
      <name val="宋体"/>
      <charset val="134"/>
      <scheme val="major"/>
    </font>
    <font>
      <sz val="9"/>
      <name val="宋体"/>
      <charset val="134"/>
      <scheme val="major"/>
    </font>
    <font>
      <sz val="10"/>
      <name val="宋体"/>
      <charset val="0"/>
      <scheme val="major"/>
    </font>
    <font>
      <sz val="10"/>
      <color indexed="8"/>
      <name val="方正仿宋_GBK"/>
      <charset val="134"/>
    </font>
    <font>
      <sz val="10"/>
      <name val="方正仿宋_GBK"/>
      <charset val="134"/>
    </font>
    <font>
      <sz val="10"/>
      <color rgb="FFFF0000"/>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color indexed="8"/>
      <name val="宋体"/>
      <charset val="134"/>
    </font>
    <font>
      <sz val="9"/>
      <color theme="1"/>
      <name val="宋体"/>
      <charset val="134"/>
    </font>
    <font>
      <sz val="9"/>
      <color rgb="FF000000"/>
      <name val="Times New Roman"/>
      <charset val="134"/>
    </font>
    <font>
      <sz val="9"/>
      <color rgb="FF000000"/>
      <name val="方正仿宋_GBK"/>
      <charset val="134"/>
    </font>
    <font>
      <sz val="9"/>
      <name val="宋体"/>
      <charset val="0"/>
    </font>
    <font>
      <vertAlign val="superscript"/>
      <sz val="10"/>
      <name val="宋体"/>
      <charset val="134"/>
    </font>
    <font>
      <sz val="11"/>
      <name val="Times New Roman"/>
      <charset val="0"/>
    </font>
  </fonts>
  <fills count="36">
    <fill>
      <patternFill patternType="none"/>
    </fill>
    <fill>
      <patternFill patternType="gray125"/>
    </fill>
    <fill>
      <patternFill patternType="solid">
        <fgColor theme="0"/>
        <bgColor indexed="64"/>
      </patternFill>
    </fill>
    <fill>
      <patternFill patternType="solid">
        <fgColor rgb="FFFFC000"/>
        <bgColor indexed="64"/>
      </patternFill>
    </fill>
    <fill>
      <patternFill patternType="solid">
        <fgColor rgb="FFFFFF00"/>
        <bgColor indexed="64"/>
      </patternFill>
    </fill>
    <fill>
      <patternFill patternType="solid">
        <fgColor theme="4"/>
        <bgColor indexed="64"/>
      </patternFill>
    </fill>
    <fill>
      <patternFill patternType="solid">
        <fgColor theme="9" tint="0.599993896298105"/>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399975585192419"/>
        <bgColor indexed="64"/>
      </patternFill>
    </fill>
  </fills>
  <borders count="1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alignment vertical="center"/>
    </xf>
    <xf numFmtId="42" fontId="0" fillId="0" borderId="0" applyFont="0" applyFill="0" applyBorder="0" applyAlignment="0" applyProtection="0">
      <alignment vertical="center"/>
    </xf>
    <xf numFmtId="0" fontId="31" fillId="7" borderId="0" applyNumberFormat="0" applyBorder="0" applyAlignment="0" applyProtection="0">
      <alignment vertical="center"/>
    </xf>
    <xf numFmtId="0" fontId="32" fillId="8"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31" fillId="9" borderId="0" applyNumberFormat="0" applyBorder="0" applyAlignment="0" applyProtection="0">
      <alignment vertical="center"/>
    </xf>
    <xf numFmtId="0" fontId="33" fillId="10" borderId="0" applyNumberFormat="0" applyBorder="0" applyAlignment="0" applyProtection="0">
      <alignment vertical="center"/>
    </xf>
    <xf numFmtId="43" fontId="0" fillId="0" borderId="0" applyFont="0" applyFill="0" applyBorder="0" applyAlignment="0" applyProtection="0">
      <alignment vertical="center"/>
    </xf>
    <xf numFmtId="0" fontId="34" fillId="11" borderId="0" applyNumberFormat="0" applyBorder="0" applyAlignment="0" applyProtection="0">
      <alignment vertical="center"/>
    </xf>
    <xf numFmtId="0" fontId="35" fillId="0" borderId="0" applyNumberFormat="0" applyFill="0" applyBorder="0" applyAlignment="0" applyProtection="0">
      <alignment vertical="center"/>
    </xf>
    <xf numFmtId="9" fontId="0" fillId="0" borderId="0" applyFont="0" applyFill="0" applyBorder="0" applyAlignment="0" applyProtection="0">
      <alignment vertical="center"/>
    </xf>
    <xf numFmtId="0" fontId="36" fillId="0" borderId="0" applyNumberFormat="0" applyFill="0" applyBorder="0" applyAlignment="0" applyProtection="0">
      <alignment vertical="center"/>
    </xf>
    <xf numFmtId="0" fontId="0" fillId="12" borderId="7" applyNumberFormat="0" applyFont="0" applyAlignment="0" applyProtection="0">
      <alignment vertical="center"/>
    </xf>
    <xf numFmtId="0" fontId="34" fillId="13" borderId="0" applyNumberFormat="0" applyBorder="0" applyAlignment="0" applyProtection="0">
      <alignment vertical="center"/>
    </xf>
    <xf numFmtId="0" fontId="37"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1" fillId="0" borderId="8" applyNumberFormat="0" applyFill="0" applyAlignment="0" applyProtection="0">
      <alignment vertical="center"/>
    </xf>
    <xf numFmtId="0" fontId="42" fillId="0" borderId="8" applyNumberFormat="0" applyFill="0" applyAlignment="0" applyProtection="0">
      <alignment vertical="center"/>
    </xf>
    <xf numFmtId="0" fontId="34" fillId="14" borderId="0" applyNumberFormat="0" applyBorder="0" applyAlignment="0" applyProtection="0">
      <alignment vertical="center"/>
    </xf>
    <xf numFmtId="0" fontId="37" fillId="0" borderId="9" applyNumberFormat="0" applyFill="0" applyAlignment="0" applyProtection="0">
      <alignment vertical="center"/>
    </xf>
    <xf numFmtId="0" fontId="34" fillId="15" borderId="0" applyNumberFormat="0" applyBorder="0" applyAlignment="0" applyProtection="0">
      <alignment vertical="center"/>
    </xf>
    <xf numFmtId="0" fontId="43" fillId="16" borderId="10" applyNumberFormat="0" applyAlignment="0" applyProtection="0">
      <alignment vertical="center"/>
    </xf>
    <xf numFmtId="0" fontId="44" fillId="16" borderId="6" applyNumberFormat="0" applyAlignment="0" applyProtection="0">
      <alignment vertical="center"/>
    </xf>
    <xf numFmtId="0" fontId="45" fillId="17" borderId="11" applyNumberFormat="0" applyAlignment="0" applyProtection="0">
      <alignment vertical="center"/>
    </xf>
    <xf numFmtId="0" fontId="31" fillId="18" borderId="0" applyNumberFormat="0" applyBorder="0" applyAlignment="0" applyProtection="0">
      <alignment vertical="center"/>
    </xf>
    <xf numFmtId="0" fontId="34" fillId="19" borderId="0" applyNumberFormat="0" applyBorder="0" applyAlignment="0" applyProtection="0">
      <alignment vertical="center"/>
    </xf>
    <xf numFmtId="0" fontId="46" fillId="0" borderId="12" applyNumberFormat="0" applyFill="0" applyAlignment="0" applyProtection="0">
      <alignment vertical="center"/>
    </xf>
    <xf numFmtId="0" fontId="47" fillId="0" borderId="13" applyNumberFormat="0" applyFill="0" applyAlignment="0" applyProtection="0">
      <alignment vertical="center"/>
    </xf>
    <xf numFmtId="0" fontId="48" fillId="20" borderId="0" applyNumberFormat="0" applyBorder="0" applyAlignment="0" applyProtection="0">
      <alignment vertical="center"/>
    </xf>
    <xf numFmtId="0" fontId="49" fillId="21" borderId="0" applyNumberFormat="0" applyBorder="0" applyAlignment="0" applyProtection="0">
      <alignment vertical="center"/>
    </xf>
    <xf numFmtId="0" fontId="31" fillId="22" borderId="0" applyNumberFormat="0" applyBorder="0" applyAlignment="0" applyProtection="0">
      <alignment vertical="center"/>
    </xf>
    <xf numFmtId="0" fontId="34" fillId="5" borderId="0" applyNumberFormat="0" applyBorder="0" applyAlignment="0" applyProtection="0">
      <alignment vertical="center"/>
    </xf>
    <xf numFmtId="0" fontId="31" fillId="23" borderId="0" applyNumberFormat="0" applyBorder="0" applyAlignment="0" applyProtection="0">
      <alignment vertical="center"/>
    </xf>
    <xf numFmtId="0" fontId="31" fillId="24" borderId="0" applyNumberFormat="0" applyBorder="0" applyAlignment="0" applyProtection="0">
      <alignment vertical="center"/>
    </xf>
    <xf numFmtId="0" fontId="50" fillId="0" borderId="0">
      <alignment vertical="center"/>
    </xf>
    <xf numFmtId="0" fontId="31" fillId="25" borderId="0" applyNumberFormat="0" applyBorder="0" applyAlignment="0" applyProtection="0">
      <alignment vertical="center"/>
    </xf>
    <xf numFmtId="0" fontId="31" fillId="26" borderId="0" applyNumberFormat="0" applyBorder="0" applyAlignment="0" applyProtection="0">
      <alignment vertical="center"/>
    </xf>
    <xf numFmtId="0" fontId="34" fillId="27" borderId="0" applyNumberFormat="0" applyBorder="0" applyAlignment="0" applyProtection="0">
      <alignment vertical="center"/>
    </xf>
    <xf numFmtId="0" fontId="34" fillId="28" borderId="0" applyNumberFormat="0" applyBorder="0" applyAlignment="0" applyProtection="0">
      <alignment vertical="center"/>
    </xf>
    <xf numFmtId="0" fontId="31" fillId="29" borderId="0" applyNumberFormat="0" applyBorder="0" applyAlignment="0" applyProtection="0">
      <alignment vertical="center"/>
    </xf>
    <xf numFmtId="0" fontId="31" fillId="30" borderId="0" applyNumberFormat="0" applyBorder="0" applyAlignment="0" applyProtection="0">
      <alignment vertical="center"/>
    </xf>
    <xf numFmtId="0" fontId="34" fillId="31" borderId="0" applyNumberFormat="0" applyBorder="0" applyAlignment="0" applyProtection="0">
      <alignment vertical="center"/>
    </xf>
    <xf numFmtId="0" fontId="50" fillId="0" borderId="0"/>
    <xf numFmtId="0" fontId="31" fillId="32" borderId="0" applyNumberFormat="0" applyBorder="0" applyAlignment="0" applyProtection="0">
      <alignment vertical="center"/>
    </xf>
    <xf numFmtId="0" fontId="34" fillId="33" borderId="0" applyNumberFormat="0" applyBorder="0" applyAlignment="0" applyProtection="0">
      <alignment vertical="center"/>
    </xf>
    <xf numFmtId="0" fontId="34" fillId="34" borderId="0" applyNumberFormat="0" applyBorder="0" applyAlignment="0" applyProtection="0">
      <alignment vertical="center"/>
    </xf>
    <xf numFmtId="0" fontId="31" fillId="6" borderId="0" applyNumberFormat="0" applyBorder="0" applyAlignment="0" applyProtection="0">
      <alignment vertical="center"/>
    </xf>
    <xf numFmtId="0" fontId="34" fillId="35" borderId="0" applyNumberFormat="0" applyBorder="0" applyAlignment="0" applyProtection="0">
      <alignment vertical="center"/>
    </xf>
    <xf numFmtId="0" fontId="11" fillId="0" borderId="0"/>
    <xf numFmtId="0" fontId="0" fillId="0" borderId="0">
      <alignment vertical="center"/>
    </xf>
    <xf numFmtId="0" fontId="50" fillId="0" borderId="0" applyProtection="0">
      <alignment vertical="center"/>
    </xf>
  </cellStyleXfs>
  <cellXfs count="105">
    <xf numFmtId="0" fontId="0" fillId="0" borderId="0" xfId="0">
      <alignment vertical="center"/>
    </xf>
    <xf numFmtId="0" fontId="0" fillId="0" borderId="0" xfId="0" applyFill="1" applyAlignment="1">
      <alignment vertical="center" wrapText="1"/>
    </xf>
    <xf numFmtId="0" fontId="0" fillId="0" borderId="0" xfId="0" applyFont="1" applyAlignment="1">
      <alignment vertical="center" wrapText="1"/>
    </xf>
    <xf numFmtId="0" fontId="0" fillId="0" borderId="0" xfId="0" applyFont="1" applyFill="1" applyAlignment="1">
      <alignment vertical="center" wrapText="1"/>
    </xf>
    <xf numFmtId="0" fontId="1" fillId="0" borderId="0" xfId="0" applyFont="1" applyAlignment="1">
      <alignment vertical="center" wrapText="1"/>
    </xf>
    <xf numFmtId="0" fontId="0" fillId="2" borderId="0" xfId="0" applyFill="1" applyAlignment="1">
      <alignment vertical="center" wrapText="1"/>
    </xf>
    <xf numFmtId="0" fontId="1" fillId="0" borderId="0" xfId="0" applyFont="1" applyFill="1" applyAlignment="1">
      <alignment vertical="center" wrapText="1"/>
    </xf>
    <xf numFmtId="0" fontId="0" fillId="0" borderId="0" xfId="0" applyAlignment="1">
      <alignment horizontal="center" vertical="center" wrapText="1"/>
    </xf>
    <xf numFmtId="0" fontId="0" fillId="0" borderId="0" xfId="0" applyAlignment="1">
      <alignment horizontal="left" vertical="center" wrapText="1"/>
    </xf>
    <xf numFmtId="0" fontId="0" fillId="0" borderId="0" xfId="0" applyAlignment="1">
      <alignment vertical="center" wrapText="1"/>
    </xf>
    <xf numFmtId="0" fontId="1" fillId="0" borderId="0" xfId="0" applyFont="1" applyAlignment="1">
      <alignment horizontal="center" vertical="center" wrapText="1"/>
    </xf>
    <xf numFmtId="0" fontId="2" fillId="0" borderId="0" xfId="0" applyNumberFormat="1" applyFont="1" applyAlignment="1">
      <alignment horizontal="center" vertical="center" wrapText="1"/>
    </xf>
    <xf numFmtId="0" fontId="3" fillId="0" borderId="0" xfId="0" applyNumberFormat="1" applyFont="1" applyAlignment="1">
      <alignment horizontal="left" vertical="center" wrapText="1"/>
    </xf>
    <xf numFmtId="0" fontId="0" fillId="0" borderId="0" xfId="0" applyNumberFormat="1" applyFont="1" applyAlignment="1">
      <alignment horizontal="left" vertical="center" wrapText="1"/>
    </xf>
    <xf numFmtId="0" fontId="4" fillId="0" borderId="0" xfId="0" applyNumberFormat="1" applyFont="1" applyAlignment="1">
      <alignment horizontal="center" vertical="center" wrapText="1"/>
    </xf>
    <xf numFmtId="0" fontId="0" fillId="0" borderId="0" xfId="0" applyNumberFormat="1" applyFont="1" applyAlignment="1">
      <alignment horizontal="center" vertical="center" wrapText="1"/>
    </xf>
    <xf numFmtId="0" fontId="0" fillId="0" borderId="1" xfId="0" applyNumberFormat="1" applyFont="1" applyBorder="1" applyAlignment="1">
      <alignment horizontal="center" vertical="center" wrapText="1"/>
    </xf>
    <xf numFmtId="0" fontId="5" fillId="0" borderId="2" xfId="0" applyNumberFormat="1" applyFont="1" applyBorder="1" applyAlignment="1">
      <alignment horizontal="center" vertical="center" wrapText="1"/>
    </xf>
    <xf numFmtId="0" fontId="5" fillId="0" borderId="2" xfId="0" applyNumberFormat="1" applyFont="1" applyBorder="1" applyAlignment="1">
      <alignment horizontal="left" vertical="center" wrapText="1"/>
    </xf>
    <xf numFmtId="0" fontId="6" fillId="0" borderId="3" xfId="0" applyNumberFormat="1" applyFont="1" applyBorder="1" applyAlignment="1">
      <alignment horizontal="center" vertical="center" wrapText="1"/>
    </xf>
    <xf numFmtId="0" fontId="6" fillId="0" borderId="4" xfId="0" applyNumberFormat="1" applyFont="1" applyBorder="1" applyAlignment="1">
      <alignment horizontal="center" vertical="center" wrapText="1"/>
    </xf>
    <xf numFmtId="0" fontId="6" fillId="0" borderId="5" xfId="0" applyNumberFormat="1" applyFont="1" applyBorder="1" applyAlignment="1">
      <alignment horizontal="center" vertical="center" wrapText="1"/>
    </xf>
    <xf numFmtId="0" fontId="6" fillId="0" borderId="2" xfId="0" applyNumberFormat="1" applyFont="1" applyBorder="1" applyAlignment="1">
      <alignment horizontal="center" vertical="center" wrapText="1"/>
    </xf>
    <xf numFmtId="0" fontId="6" fillId="0" borderId="2" xfId="0" applyNumberFormat="1" applyFont="1" applyBorder="1" applyAlignment="1">
      <alignment horizontal="left" vertical="center" wrapText="1"/>
    </xf>
    <xf numFmtId="0" fontId="7" fillId="0" borderId="2" xfId="0" applyNumberFormat="1" applyFont="1" applyBorder="1" applyAlignment="1">
      <alignment horizontal="center" vertical="center" wrapText="1"/>
    </xf>
    <xf numFmtId="0" fontId="4" fillId="3" borderId="2" xfId="0" applyNumberFormat="1" applyFont="1" applyFill="1" applyBorder="1" applyAlignment="1">
      <alignment horizontal="center" vertical="center" wrapText="1"/>
    </xf>
    <xf numFmtId="0" fontId="8" fillId="3" borderId="2" xfId="0" applyNumberFormat="1" applyFont="1" applyFill="1" applyBorder="1" applyAlignment="1">
      <alignment horizontal="left" vertical="center" wrapText="1"/>
    </xf>
    <xf numFmtId="0" fontId="4" fillId="3" borderId="2" xfId="0" applyNumberFormat="1" applyFont="1" applyFill="1" applyBorder="1" applyAlignment="1">
      <alignment horizontal="left" vertical="center" wrapText="1"/>
    </xf>
    <xf numFmtId="0" fontId="4" fillId="4" borderId="2" xfId="0" applyNumberFormat="1" applyFont="1" applyFill="1" applyBorder="1" applyAlignment="1">
      <alignment horizontal="center" vertical="center" wrapText="1"/>
    </xf>
    <xf numFmtId="0" fontId="8" fillId="4" borderId="2" xfId="0" applyNumberFormat="1" applyFont="1" applyFill="1" applyBorder="1" applyAlignment="1">
      <alignment horizontal="left" vertical="center" wrapText="1"/>
    </xf>
    <xf numFmtId="0" fontId="4" fillId="4" borderId="2" xfId="0" applyNumberFormat="1" applyFont="1" applyFill="1" applyBorder="1" applyAlignment="1">
      <alignment horizontal="left" vertical="center" wrapText="1"/>
    </xf>
    <xf numFmtId="0" fontId="4" fillId="5" borderId="2" xfId="0" applyNumberFormat="1" applyFont="1" applyFill="1" applyBorder="1" applyAlignment="1">
      <alignment horizontal="center" vertical="center" wrapText="1"/>
    </xf>
    <xf numFmtId="0" fontId="8" fillId="5" borderId="2" xfId="0" applyNumberFormat="1" applyFont="1" applyFill="1" applyBorder="1" applyAlignment="1">
      <alignment horizontal="left" vertical="center" wrapText="1"/>
    </xf>
    <xf numFmtId="0" fontId="4" fillId="5" borderId="2" xfId="0" applyNumberFormat="1" applyFont="1" applyFill="1" applyBorder="1" applyAlignment="1">
      <alignment horizontal="left" vertical="center" wrapText="1"/>
    </xf>
    <xf numFmtId="0" fontId="4" fillId="6" borderId="2" xfId="0" applyNumberFormat="1" applyFont="1" applyFill="1" applyBorder="1" applyAlignment="1">
      <alignment horizontal="center" vertical="center" wrapText="1"/>
    </xf>
    <xf numFmtId="0" fontId="4" fillId="6" borderId="2" xfId="0" applyNumberFormat="1" applyFont="1" applyFill="1" applyBorder="1" applyAlignment="1">
      <alignment horizontal="left" vertical="center" wrapText="1"/>
    </xf>
    <xf numFmtId="0" fontId="4" fillId="0" borderId="2" xfId="0" applyFont="1" applyBorder="1" applyAlignment="1">
      <alignment horizontal="center" vertical="center" wrapText="1"/>
    </xf>
    <xf numFmtId="0" fontId="4" fillId="2" borderId="2" xfId="0" applyFont="1" applyFill="1" applyBorder="1" applyAlignment="1">
      <alignment horizontal="left" vertical="center" wrapText="1"/>
    </xf>
    <xf numFmtId="0" fontId="4" fillId="2" borderId="2" xfId="0" applyFont="1" applyFill="1" applyBorder="1" applyAlignment="1">
      <alignment horizontal="center" vertical="center" wrapText="1"/>
    </xf>
    <xf numFmtId="0" fontId="4" fillId="2" borderId="2" xfId="0" applyFont="1" applyFill="1" applyBorder="1" applyAlignment="1">
      <alignment vertical="center" wrapText="1"/>
    </xf>
    <xf numFmtId="0" fontId="4" fillId="0" borderId="2"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4" fillId="0" borderId="2" xfId="0" applyFont="1" applyFill="1" applyBorder="1" applyAlignment="1">
      <alignment horizontal="left" vertical="center" wrapText="1"/>
    </xf>
    <xf numFmtId="0" fontId="4" fillId="0" borderId="2" xfId="0" applyFont="1" applyFill="1" applyBorder="1" applyAlignment="1">
      <alignment vertical="center" wrapText="1"/>
    </xf>
    <xf numFmtId="0" fontId="10" fillId="0" borderId="2" xfId="0" applyFont="1" applyFill="1" applyBorder="1" applyAlignment="1">
      <alignment horizontal="center" vertical="center" wrapText="1"/>
    </xf>
    <xf numFmtId="49" fontId="11" fillId="0" borderId="2" xfId="51" applyNumberFormat="1" applyFont="1" applyFill="1" applyBorder="1" applyAlignment="1">
      <alignment vertical="center" wrapText="1"/>
    </xf>
    <xf numFmtId="49" fontId="12" fillId="0" borderId="2" xfId="51" applyNumberFormat="1" applyFont="1" applyFill="1" applyBorder="1" applyAlignment="1">
      <alignment vertical="center" wrapText="1"/>
    </xf>
    <xf numFmtId="0" fontId="4" fillId="0" borderId="2" xfId="0" applyNumberFormat="1" applyFont="1" applyFill="1" applyBorder="1" applyAlignment="1">
      <alignment horizontal="center" vertical="center" wrapText="1"/>
    </xf>
    <xf numFmtId="0" fontId="4" fillId="0" borderId="2" xfId="0" applyNumberFormat="1" applyFont="1" applyFill="1" applyBorder="1" applyAlignment="1">
      <alignment horizontal="left" vertical="center" wrapText="1"/>
    </xf>
    <xf numFmtId="0" fontId="13" fillId="0" borderId="2" xfId="0" applyFont="1" applyFill="1" applyBorder="1" applyAlignment="1">
      <alignment horizontal="justify" vertical="center" wrapText="1"/>
    </xf>
    <xf numFmtId="0" fontId="14" fillId="0" borderId="0" xfId="0" applyNumberFormat="1" applyFont="1" applyAlignment="1">
      <alignment horizontal="center" vertical="center" wrapText="1"/>
    </xf>
    <xf numFmtId="0" fontId="15" fillId="0" borderId="1" xfId="0" applyNumberFormat="1" applyFont="1" applyBorder="1" applyAlignment="1">
      <alignment horizontal="center" vertical="center" wrapText="1"/>
    </xf>
    <xf numFmtId="0" fontId="3" fillId="0" borderId="1" xfId="0" applyNumberFormat="1" applyFont="1" applyBorder="1" applyAlignment="1">
      <alignment horizontal="center" vertical="center" wrapText="1"/>
    </xf>
    <xf numFmtId="0" fontId="16" fillId="0" borderId="2" xfId="37" applyNumberFormat="1" applyFont="1" applyBorder="1" applyAlignment="1">
      <alignment horizontal="center" vertical="center" wrapText="1"/>
    </xf>
    <xf numFmtId="0" fontId="5" fillId="0" borderId="2" xfId="37" applyNumberFormat="1" applyFont="1" applyBorder="1" applyAlignment="1">
      <alignment horizontal="center" vertical="center" wrapText="1"/>
    </xf>
    <xf numFmtId="0" fontId="6" fillId="0" borderId="2" xfId="37" applyNumberFormat="1" applyFont="1" applyBorder="1" applyAlignment="1">
      <alignment horizontal="center" vertical="center" wrapText="1"/>
    </xf>
    <xf numFmtId="176" fontId="17" fillId="3" borderId="2" xfId="0" applyNumberFormat="1" applyFont="1" applyFill="1" applyBorder="1" applyAlignment="1">
      <alignment horizontal="center" vertical="center" wrapText="1"/>
    </xf>
    <xf numFmtId="0" fontId="13" fillId="0" borderId="2" xfId="0" applyFont="1" applyFill="1" applyBorder="1" applyAlignment="1">
      <alignment vertical="center" wrapText="1"/>
    </xf>
    <xf numFmtId="0" fontId="18" fillId="0" borderId="2" xfId="0" applyFont="1" applyFill="1" applyBorder="1" applyAlignment="1">
      <alignment horizontal="left" vertical="center" wrapText="1"/>
    </xf>
    <xf numFmtId="0" fontId="19" fillId="0" borderId="2" xfId="0" applyFont="1" applyFill="1" applyBorder="1" applyAlignment="1">
      <alignment vertical="center" wrapText="1"/>
    </xf>
    <xf numFmtId="0" fontId="20" fillId="0" borderId="2" xfId="0" applyFont="1" applyFill="1" applyBorder="1" applyAlignment="1">
      <alignment vertical="center" wrapText="1"/>
    </xf>
    <xf numFmtId="0" fontId="21" fillId="0" borderId="2" xfId="0" applyFont="1" applyFill="1" applyBorder="1" applyAlignment="1">
      <alignment horizontal="justify" vertical="center" wrapText="1"/>
    </xf>
    <xf numFmtId="0" fontId="13" fillId="2" borderId="2" xfId="0" applyFont="1" applyFill="1" applyBorder="1" applyAlignment="1">
      <alignment horizontal="justify" vertical="center" wrapText="1"/>
    </xf>
    <xf numFmtId="177" fontId="13" fillId="2" borderId="2" xfId="0" applyNumberFormat="1" applyFont="1" applyFill="1" applyBorder="1" applyAlignment="1">
      <alignment horizontal="center" vertical="center" wrapText="1"/>
    </xf>
    <xf numFmtId="0" fontId="22" fillId="0" borderId="2" xfId="0" applyFont="1" applyFill="1" applyBorder="1" applyAlignment="1">
      <alignment horizontal="left" vertical="center" wrapText="1"/>
    </xf>
    <xf numFmtId="176" fontId="23" fillId="0" borderId="2" xfId="0" applyNumberFormat="1" applyFont="1" applyFill="1" applyBorder="1" applyAlignment="1">
      <alignment horizontal="center" vertical="center" wrapText="1"/>
    </xf>
    <xf numFmtId="0" fontId="10" fillId="0" borderId="2" xfId="0" applyFont="1" applyFill="1" applyBorder="1" applyAlignment="1">
      <alignment vertical="center" wrapText="1"/>
    </xf>
    <xf numFmtId="0" fontId="0" fillId="0" borderId="1" xfId="0" applyNumberFormat="1" applyFont="1" applyBorder="1" applyAlignment="1">
      <alignment horizontal="left" vertical="center" wrapText="1"/>
    </xf>
    <xf numFmtId="0" fontId="5" fillId="0" borderId="2" xfId="37" applyNumberFormat="1" applyFont="1" applyBorder="1" applyAlignment="1">
      <alignment horizontal="left" vertical="center" wrapText="1"/>
    </xf>
    <xf numFmtId="0" fontId="6" fillId="0" borderId="2" xfId="37" applyNumberFormat="1" applyFont="1" applyBorder="1" applyAlignment="1">
      <alignment horizontal="left" vertical="center" wrapText="1"/>
    </xf>
    <xf numFmtId="178" fontId="4" fillId="3" borderId="2" xfId="0" applyNumberFormat="1" applyFont="1" applyFill="1" applyBorder="1" applyAlignment="1">
      <alignment horizontal="center" vertical="center" wrapText="1"/>
    </xf>
    <xf numFmtId="0" fontId="0" fillId="3" borderId="2" xfId="0" applyNumberFormat="1" applyFont="1" applyFill="1" applyBorder="1" applyAlignment="1">
      <alignment horizontal="left" vertical="center" wrapText="1"/>
    </xf>
    <xf numFmtId="0" fontId="4" fillId="2" borderId="2" xfId="0" applyFont="1" applyFill="1" applyBorder="1" applyAlignment="1">
      <alignment wrapText="1"/>
    </xf>
    <xf numFmtId="0" fontId="4" fillId="0" borderId="2" xfId="0" applyFont="1" applyFill="1" applyBorder="1" applyAlignment="1">
      <alignment wrapText="1"/>
    </xf>
    <xf numFmtId="0" fontId="23" fillId="0" borderId="2" xfId="0" applyFont="1" applyFill="1" applyBorder="1" applyAlignment="1">
      <alignment horizontal="center" vertical="center" wrapText="1"/>
    </xf>
    <xf numFmtId="0" fontId="24" fillId="0" borderId="2" xfId="0" applyFont="1" applyFill="1" applyBorder="1" applyAlignment="1">
      <alignment horizontal="justify" vertical="center" indent="2"/>
    </xf>
    <xf numFmtId="0" fontId="25" fillId="0" borderId="2" xfId="0" applyFont="1" applyFill="1" applyBorder="1" applyAlignment="1">
      <alignment horizontal="center" vertical="center" wrapText="1"/>
    </xf>
    <xf numFmtId="0" fontId="26" fillId="0" borderId="2" xfId="0" applyFont="1" applyFill="1" applyBorder="1" applyAlignment="1">
      <alignment horizontal="justify" vertical="center" wrapText="1"/>
    </xf>
    <xf numFmtId="0" fontId="27" fillId="0" borderId="2" xfId="0" applyFont="1" applyFill="1" applyBorder="1" applyAlignment="1">
      <alignment horizontal="justify" vertical="center" wrapText="1"/>
    </xf>
    <xf numFmtId="0" fontId="28" fillId="0" borderId="2" xfId="0" applyFont="1" applyFill="1" applyBorder="1" applyAlignment="1">
      <alignment horizontal="center" vertical="center" wrapText="1"/>
    </xf>
    <xf numFmtId="0" fontId="4" fillId="0" borderId="3" xfId="0" applyFont="1" applyFill="1" applyBorder="1" applyAlignment="1">
      <alignment horizontal="left" vertical="center" wrapText="1"/>
    </xf>
    <xf numFmtId="0" fontId="4" fillId="2" borderId="2" xfId="0" applyNumberFormat="1" applyFont="1" applyFill="1" applyBorder="1" applyAlignment="1">
      <alignment horizontal="left" vertical="center" wrapText="1"/>
    </xf>
    <xf numFmtId="0" fontId="4" fillId="2" borderId="2" xfId="0" applyNumberFormat="1" applyFont="1" applyFill="1" applyBorder="1" applyAlignment="1">
      <alignment horizontal="center" vertical="center" wrapText="1"/>
    </xf>
    <xf numFmtId="0" fontId="13" fillId="0" borderId="2" xfId="0" applyFont="1" applyFill="1" applyBorder="1" applyAlignment="1">
      <alignment horizontal="center" vertical="center" wrapText="1"/>
    </xf>
    <xf numFmtId="0" fontId="29" fillId="0" borderId="2" xfId="0" applyFont="1" applyFill="1" applyBorder="1" applyAlignment="1">
      <alignment horizontal="center" vertical="center" wrapText="1"/>
    </xf>
    <xf numFmtId="0" fontId="12" fillId="0" borderId="2" xfId="0" applyFont="1" applyFill="1" applyBorder="1" applyAlignment="1">
      <alignment horizontal="justify" vertical="center" indent="2"/>
    </xf>
    <xf numFmtId="0" fontId="26" fillId="0" borderId="2" xfId="0" applyFont="1" applyFill="1" applyBorder="1" applyAlignment="1">
      <alignment horizontal="center" vertical="center" wrapText="1"/>
    </xf>
    <xf numFmtId="0" fontId="10" fillId="0" borderId="2" xfId="0" applyFont="1" applyFill="1" applyBorder="1" applyAlignment="1">
      <alignment horizontal="left" vertical="center" wrapText="1"/>
    </xf>
    <xf numFmtId="0" fontId="10" fillId="0" borderId="2" xfId="0" applyFont="1" applyFill="1" applyBorder="1" applyAlignment="1">
      <alignment horizontal="justify" vertical="center" wrapText="1"/>
    </xf>
    <xf numFmtId="0" fontId="4" fillId="0" borderId="2" xfId="0" applyNumberFormat="1" applyFont="1" applyFill="1" applyBorder="1" applyAlignment="1">
      <alignment vertical="center" wrapText="1"/>
    </xf>
    <xf numFmtId="0" fontId="30" fillId="0" borderId="2" xfId="0" applyFont="1" applyFill="1" applyBorder="1" applyAlignment="1">
      <alignment horizontal="center" vertical="center" wrapText="1"/>
    </xf>
    <xf numFmtId="0" fontId="4" fillId="5" borderId="3" xfId="0" applyNumberFormat="1" applyFont="1" applyFill="1" applyBorder="1" applyAlignment="1">
      <alignment horizontal="left" vertical="center" wrapText="1"/>
    </xf>
    <xf numFmtId="0" fontId="4" fillId="6" borderId="3" xfId="0" applyNumberFormat="1" applyFont="1" applyFill="1" applyBorder="1" applyAlignment="1">
      <alignment horizontal="left" vertical="center" wrapText="1"/>
    </xf>
    <xf numFmtId="0" fontId="30" fillId="0" borderId="2" xfId="0" applyFont="1" applyFill="1" applyBorder="1" applyAlignment="1">
      <alignment horizontal="left" vertical="center" wrapText="1"/>
    </xf>
    <xf numFmtId="0" fontId="4" fillId="4" borderId="3" xfId="0" applyNumberFormat="1" applyFont="1" applyFill="1" applyBorder="1" applyAlignment="1">
      <alignment horizontal="left" vertical="center" wrapText="1"/>
    </xf>
    <xf numFmtId="0" fontId="0" fillId="0" borderId="2" xfId="0" applyBorder="1" applyAlignment="1">
      <alignment horizontal="center" vertical="center" wrapText="1"/>
    </xf>
    <xf numFmtId="0" fontId="0" fillId="0" borderId="2" xfId="0" applyBorder="1" applyAlignment="1">
      <alignment horizontal="left" vertical="center" wrapText="1"/>
    </xf>
    <xf numFmtId="0" fontId="0" fillId="0" borderId="2" xfId="0" applyBorder="1" applyAlignment="1">
      <alignment vertical="center" wrapText="1"/>
    </xf>
    <xf numFmtId="176" fontId="4" fillId="4" borderId="2" xfId="0" applyNumberFormat="1" applyFont="1" applyFill="1" applyBorder="1" applyAlignment="1">
      <alignment horizontal="center" vertical="center" wrapText="1"/>
    </xf>
    <xf numFmtId="176" fontId="4" fillId="5" borderId="2" xfId="0" applyNumberFormat="1" applyFont="1" applyFill="1" applyBorder="1" applyAlignment="1">
      <alignment horizontal="center" vertical="center" wrapText="1"/>
    </xf>
    <xf numFmtId="178" fontId="4" fillId="5" borderId="2" xfId="0" applyNumberFormat="1" applyFont="1" applyFill="1" applyBorder="1" applyAlignment="1">
      <alignment horizontal="center" vertical="center" wrapText="1"/>
    </xf>
    <xf numFmtId="179" fontId="11" fillId="0" borderId="2" xfId="51" applyNumberFormat="1" applyFont="1" applyFill="1" applyBorder="1" applyAlignment="1">
      <alignment horizontal="center" vertical="center"/>
    </xf>
    <xf numFmtId="176" fontId="10" fillId="2" borderId="2" xfId="45" applyNumberFormat="1" applyFont="1" applyFill="1" applyBorder="1" applyAlignment="1" applyProtection="1">
      <alignment horizontal="center" vertical="center" wrapText="1"/>
    </xf>
    <xf numFmtId="0" fontId="1" fillId="0" borderId="2" xfId="0" applyFont="1" applyBorder="1" applyAlignment="1">
      <alignment horizontal="center" vertical="center" wrapText="1"/>
    </xf>
    <xf numFmtId="0" fontId="4" fillId="0" borderId="3" xfId="0" applyNumberFormat="1" applyFont="1" applyFill="1" applyBorder="1" applyAlignment="1">
      <alignment horizontal="left" vertical="center" wrapText="1"/>
    </xf>
  </cellXfs>
  <cellStyles count="54">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常规 2 2 3" xfId="37"/>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常规 2 2" xfId="45"/>
    <cellStyle name="40% - 强调文字颜色 5" xfId="46" builtinId="47"/>
    <cellStyle name="60% - 强调文字颜色 5" xfId="47" builtinId="48"/>
    <cellStyle name="强调文字颜色 6" xfId="48" builtinId="49"/>
    <cellStyle name="40% - 强调文字颜色 6" xfId="49" builtinId="51"/>
    <cellStyle name="60% - 强调文字颜色 6" xfId="50" builtinId="52"/>
    <cellStyle name="Normal" xfId="51"/>
    <cellStyle name="常规 11" xfId="52"/>
    <cellStyle name="常规 2" xfId="53"/>
  </cellStyles>
  <tableStyles count="0" defaultTableStyle="TableStyleMedium9" defaultPivotStyle="PivotStyleLight16"/>
  <colors>
    <mruColors>
      <color rgb="0000FFCC"/>
      <color rgb="00BAFAF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0</xdr:col>
      <xdr:colOff>0</xdr:colOff>
      <xdr:row>0</xdr:row>
      <xdr:rowOff>127000</xdr:rowOff>
    </xdr:from>
    <xdr:to>
      <xdr:col>0</xdr:col>
      <xdr:colOff>63500</xdr:colOff>
      <xdr:row>0</xdr:row>
      <xdr:rowOff>190500</xdr:rowOff>
    </xdr:to>
    <xdr:sp>
      <xdr:nvSpPr>
        <xdr:cNvPr id="2" name="KGD_Gobal1" descr="lskY7P30+39SSS2ze3CC/LQXRwz3HLxfn2kehFeGU98IsNbNo0m1x1Owy0ox4VDMBoyh4Yo56yaF5Iwc+0GLYIxaQ9ACmrT9Dwgpoy4a645fe+vu9I5Tvs2neHrDkJkkg7LS8IcBi8Tpymufsrlh555CUhET3je73Hc8UHLH58a6QE+tyc/vFEMdRshd5v+5x6n/w4G8pE+/X45H6qECGqmyferIij96tiZ4zRV75bLAn01mo/omdEAJMIps4HFockdy8KcWKaXRQTTIyY6AnsOtHroFjxxBZdaXys5nVTG8/E8UG9tRbOFfAUHR0NGAXr7zwfklUJGZXwJeRhYHuDVQuKNNbEsIgDH7eNcSQCZZNV9SL4SLA3PaS5ZAyqg3qig3a8kHKVhc6Dl2L1NuP6uAFaIg88wFPEbFbw2NeLRYeUNK8IJSdoJqA9js4Q9bKUha2PyW6WzZ6BVOc/pLNnVHjBySwZCPP6+EnB/2uajNncY2HYnvs24RZF5FQ38qaOkAoxMkeq0tm1dHoFzdRrIp8PLBBbRmRcIDcGTTIcauliA2lwOhleh9+wX07uoI5cdEEbsAxzFWRNVReCdcXM2dNT6UxHluzev2p33YYPYjBe06qmjLIHu1YNZzp3G/6ME4WagWbAa38DFDyNPQaYJRSVuuB6lT11EarC8086fuyvSc+Mowh6juq6DKRHU3uWFsZJki2ZFfeFPATOgxMp0k5g8tgwUqv7mRcob5YwgcFEa0xaB1p9E7glb/WauynCZNQvPajp0RU6m3+d9RHR+aLl/wN2zhFyRrK8Pg+rK7B7cyPMOZHOYvmsJUqeYszIFuw13U7rRHMJAKlTaLQfxKyG+PxIKAURcrpadTjqhfUtzxVjgVYSVVa8fpRCUo31D5nAj/Jy9lngg+JpFdPd9qtMgXvcoT8VF9tkIrX7o=" hidden="1"/>
        <xdr:cNvSpPr/>
      </xdr:nvSpPr>
      <xdr:spPr>
        <a:xfrm>
          <a:off x="0" y="127000"/>
          <a:ext cx="63500" cy="63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p>
          <a:endParaRPr lang="zh-CN" altLang="en-US"/>
        </a:p>
      </xdr:txBody>
    </xdr:sp>
    <xdr:clientData/>
  </xdr:twoCellAnchor>
  <xdr:twoCellAnchor>
    <xdr:from>
      <xdr:col>0</xdr:col>
      <xdr:colOff>0</xdr:colOff>
      <xdr:row>0</xdr:row>
      <xdr:rowOff>127000</xdr:rowOff>
    </xdr:from>
    <xdr:to>
      <xdr:col>0</xdr:col>
      <xdr:colOff>63500</xdr:colOff>
      <xdr:row>0</xdr:row>
      <xdr:rowOff>190500</xdr:rowOff>
    </xdr:to>
    <xdr:sp>
      <xdr:nvSpPr>
        <xdr:cNvPr id="3" name="KGD_Gobal1" descr="lskY7P30+39SSS2ze3CC/LQXRwz3HLxfn2kehFeGU98IsNbNo0m1x1Owy0ox4VDMBoyh4Yo56yaF5Iwc+0GLYIxaQ9ACmrT9Dwgpoy4a645fe+vu9I5Tvs2neHrDkJkkg7LS8IcBi8Tpymufsrlh555CUhET3je73Hc8UHLH58a6QE+tyc/vFEMdRshd5v+5x6n/w4G8pE+/X45H6qECGqmyferIij96tiZ4zRV75bLAn01mo/omdEAJMIps4HFockdy8KcWKaXRQTTIyY6AnsOtHroFjxxBZdaXys5nVTG8/E8UG9tRbOFfAUHR0NGAXr7zwfklUJGZXwJeRhYHuDVQuKNNbEsIgDH7eNcSQCZZNV9SL4SLA3PaS5ZAyqg3qig3a8kHKVhc6Dl2L1NuP6uAFaIg88wFPEbFbw2NeLRYeUNK8IJSdoJqA9js4Q9bKUha2PyW6WzZ6BVOc/pLNnVHjBySwZCPP6+EnB/2uajNncY2HYnvs24RZF5FQ38qaOkAoxMkeq0tm1dHoFzdRrIp8PLBBbRmRcIDcGTTIcauliA2lwOhleh9+wX07uoI5cdEEbsAxzFWRNVReCdcXM2dNT6UxHluzev2p33YYPYjBe06qmjLIHu1YNZzp3G/6ME4WagWbAa38DFDyNPQaYJRSVuuB6lT11EarC8086fuyvSc+Mowh6juq6DKRHU3uWFsZJki2ZFfeFPATOgxMp0k5g8tgwUqv7mRcob5YwgcFEa0xaB1p9E7glb/WauynCZNQvPajp0RU6m3+d9RHR+aLl/wN2zhFyRrK8Pg+rK7B7cyPMOZHOYvmsJUqeYszIFuw13U7rRHMJAKlTaLQfxKyG+PxIKAURcrpadTjqhfUtzxVjgVYSVVa8fpRCUo31D5nAj/Jy9lngg+JpFdPd9qtMgXvcoT8VF9tkIrX7o=" hidden="1"/>
        <xdr:cNvSpPr/>
      </xdr:nvSpPr>
      <xdr:spPr>
        <a:xfrm>
          <a:off x="0" y="127000"/>
          <a:ext cx="63500" cy="63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p>
          <a:endParaRPr lang="zh-CN" altLang="en-US"/>
        </a:p>
      </xdr:txBody>
    </xdr:sp>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T484"/>
  <sheetViews>
    <sheetView tabSelected="1" workbookViewId="0">
      <pane ySplit="5" topLeftCell="A271" activePane="bottomLeft" state="frozen"/>
      <selection/>
      <selection pane="bottomLeft" activeCell="I291" sqref="I291"/>
    </sheetView>
  </sheetViews>
  <sheetFormatPr defaultColWidth="9" defaultRowHeight="19.5" customHeight="1"/>
  <cols>
    <col min="1" max="1" width="4.5" style="7" customWidth="1"/>
    <col min="2" max="2" width="23.1333333333333" style="8" customWidth="1"/>
    <col min="3" max="3" width="8" style="7" customWidth="1"/>
    <col min="4" max="4" width="7.25" style="8" customWidth="1"/>
    <col min="5" max="5" width="6" style="8" customWidth="1"/>
    <col min="6" max="6" width="6.25" style="8" customWidth="1"/>
    <col min="7" max="7" width="5.13333333333333" style="8" customWidth="1"/>
    <col min="8" max="8" width="6.25" style="9" customWidth="1"/>
    <col min="9" max="9" width="15.6333333333333" style="9" customWidth="1"/>
    <col min="10" max="12" width="7.63333333333333" style="7" customWidth="1"/>
    <col min="13" max="13" width="9.63333333333333" style="10" customWidth="1"/>
    <col min="14" max="14" width="8.63333333333333" style="7" customWidth="1"/>
    <col min="15" max="15" width="8.38333333333333" style="7" customWidth="1"/>
    <col min="16" max="16" width="6.13333333333333" style="7" customWidth="1"/>
    <col min="17" max="17" width="9.38333333333333" style="7" customWidth="1"/>
    <col min="18" max="18" width="6.13333333333333" style="7" customWidth="1"/>
    <col min="19" max="19" width="19.25" style="8" customWidth="1"/>
    <col min="20" max="20" width="9" style="8"/>
    <col min="21" max="16384" width="9" style="9"/>
  </cols>
  <sheetData>
    <row r="1" ht="29.25" customHeight="1" spans="1:20">
      <c r="A1" s="11" t="s">
        <v>0</v>
      </c>
      <c r="B1" s="11"/>
      <c r="C1" s="11"/>
      <c r="D1" s="11"/>
      <c r="E1" s="11"/>
      <c r="F1" s="11"/>
      <c r="G1" s="11"/>
      <c r="H1" s="11"/>
      <c r="I1" s="11"/>
      <c r="J1" s="11"/>
      <c r="K1" s="11"/>
      <c r="L1" s="11"/>
      <c r="M1" s="50"/>
      <c r="N1" s="11"/>
      <c r="O1" s="11"/>
      <c r="P1" s="11"/>
      <c r="Q1" s="11"/>
      <c r="R1" s="11"/>
      <c r="S1" s="11"/>
      <c r="T1" s="11"/>
    </row>
    <row r="2" customHeight="1" spans="1:20">
      <c r="A2" s="12" t="s">
        <v>1</v>
      </c>
      <c r="B2" s="13"/>
      <c r="C2" s="14"/>
      <c r="D2" s="15"/>
      <c r="E2" s="15"/>
      <c r="F2" s="16" t="s">
        <v>2</v>
      </c>
      <c r="G2" s="16"/>
      <c r="H2" s="16"/>
      <c r="I2" s="16"/>
      <c r="J2" s="16"/>
      <c r="K2" s="16"/>
      <c r="L2" s="16"/>
      <c r="M2" s="51" t="s">
        <v>3</v>
      </c>
      <c r="N2" s="52"/>
      <c r="O2" s="52"/>
      <c r="P2" s="52"/>
      <c r="Q2" s="52"/>
      <c r="R2" s="52"/>
      <c r="S2" s="67"/>
      <c r="T2" s="13"/>
    </row>
    <row r="3" customHeight="1" spans="1:20">
      <c r="A3" s="17" t="s">
        <v>4</v>
      </c>
      <c r="B3" s="18" t="s">
        <v>5</v>
      </c>
      <c r="C3" s="17" t="s">
        <v>6</v>
      </c>
      <c r="D3" s="19" t="s">
        <v>7</v>
      </c>
      <c r="E3" s="20"/>
      <c r="F3" s="21"/>
      <c r="G3" s="17" t="s">
        <v>8</v>
      </c>
      <c r="H3" s="22"/>
      <c r="I3" s="22"/>
      <c r="J3" s="17" t="s">
        <v>9</v>
      </c>
      <c r="K3" s="17" t="s">
        <v>10</v>
      </c>
      <c r="L3" s="22"/>
      <c r="M3" s="53" t="s">
        <v>11</v>
      </c>
      <c r="N3" s="54" t="s">
        <v>12</v>
      </c>
      <c r="O3" s="55"/>
      <c r="P3" s="55"/>
      <c r="Q3" s="55"/>
      <c r="R3" s="55"/>
      <c r="S3" s="68" t="s">
        <v>13</v>
      </c>
      <c r="T3" s="18" t="s">
        <v>14</v>
      </c>
    </row>
    <row r="4" ht="30" customHeight="1" spans="1:20">
      <c r="A4" s="22"/>
      <c r="B4" s="23"/>
      <c r="C4" s="22"/>
      <c r="D4" s="18" t="s">
        <v>15</v>
      </c>
      <c r="E4" s="24" t="s">
        <v>16</v>
      </c>
      <c r="F4" s="24" t="s">
        <v>17</v>
      </c>
      <c r="G4" s="18" t="s">
        <v>18</v>
      </c>
      <c r="H4" s="17" t="s">
        <v>19</v>
      </c>
      <c r="I4" s="17" t="s">
        <v>20</v>
      </c>
      <c r="J4" s="22"/>
      <c r="K4" s="17" t="s">
        <v>21</v>
      </c>
      <c r="L4" s="17" t="s">
        <v>22</v>
      </c>
      <c r="M4" s="53"/>
      <c r="N4" s="17" t="s">
        <v>23</v>
      </c>
      <c r="O4" s="17" t="s">
        <v>24</v>
      </c>
      <c r="P4" s="17" t="s">
        <v>25</v>
      </c>
      <c r="Q4" s="17" t="s">
        <v>26</v>
      </c>
      <c r="R4" s="17" t="s">
        <v>27</v>
      </c>
      <c r="S4" s="69"/>
      <c r="T4" s="23"/>
    </row>
    <row r="5" customHeight="1" spans="1:20">
      <c r="A5" s="25"/>
      <c r="B5" s="26" t="s">
        <v>28</v>
      </c>
      <c r="C5" s="25"/>
      <c r="D5" s="27"/>
      <c r="E5" s="27"/>
      <c r="F5" s="27"/>
      <c r="G5" s="27"/>
      <c r="H5" s="25"/>
      <c r="I5" s="25"/>
      <c r="J5" s="25"/>
      <c r="K5" s="25">
        <f t="shared" ref="K5:R5" si="0">SUM(K6,K163,K182,K396,K402,K436,K447,K458)</f>
        <v>147528</v>
      </c>
      <c r="L5" s="25">
        <f t="shared" si="0"/>
        <v>579692</v>
      </c>
      <c r="M5" s="56">
        <f t="shared" si="0"/>
        <v>79781.54414</v>
      </c>
      <c r="N5" s="25">
        <f t="shared" si="0"/>
        <v>20730.37</v>
      </c>
      <c r="O5" s="25">
        <f t="shared" si="0"/>
        <v>21395.65</v>
      </c>
      <c r="P5" s="25">
        <f t="shared" si="0"/>
        <v>28811.15</v>
      </c>
      <c r="Q5" s="70">
        <f t="shared" si="0"/>
        <v>4083.37414</v>
      </c>
      <c r="R5" s="25">
        <f t="shared" si="0"/>
        <v>4761</v>
      </c>
      <c r="S5" s="27"/>
      <c r="T5" s="71"/>
    </row>
    <row r="6" customHeight="1" spans="1:20">
      <c r="A6" s="28"/>
      <c r="B6" s="29" t="s">
        <v>29</v>
      </c>
      <c r="C6" s="28">
        <f>SUM(C7,C70,C87,C143,C155)</f>
        <v>134</v>
      </c>
      <c r="D6" s="30"/>
      <c r="E6" s="30"/>
      <c r="F6" s="30"/>
      <c r="G6" s="30"/>
      <c r="H6" s="28"/>
      <c r="I6" s="28"/>
      <c r="J6" s="28"/>
      <c r="K6" s="28">
        <f t="shared" ref="K6:R6" si="1">SUM(K7,K70,K87,K143,K155)</f>
        <v>68684</v>
      </c>
      <c r="L6" s="28">
        <f t="shared" si="1"/>
        <v>276353</v>
      </c>
      <c r="M6" s="28">
        <f t="shared" si="1"/>
        <v>48161.57</v>
      </c>
      <c r="N6" s="28">
        <f t="shared" si="1"/>
        <v>9397.42</v>
      </c>
      <c r="O6" s="28">
        <f t="shared" si="1"/>
        <v>19283.15</v>
      </c>
      <c r="P6" s="28">
        <f t="shared" si="1"/>
        <v>17241</v>
      </c>
      <c r="Q6" s="28">
        <f t="shared" si="1"/>
        <v>29</v>
      </c>
      <c r="R6" s="28">
        <f t="shared" si="1"/>
        <v>2211</v>
      </c>
      <c r="S6" s="30"/>
      <c r="T6" s="30"/>
    </row>
    <row r="7" customHeight="1" spans="1:20">
      <c r="A7" s="31"/>
      <c r="B7" s="32" t="s">
        <v>30</v>
      </c>
      <c r="C7" s="31">
        <f>SUM(C8,C46,C53,C55,C65,C68,C69)</f>
        <v>60</v>
      </c>
      <c r="D7" s="33"/>
      <c r="E7" s="33"/>
      <c r="F7" s="33"/>
      <c r="G7" s="33"/>
      <c r="H7" s="31"/>
      <c r="I7" s="31"/>
      <c r="J7" s="31"/>
      <c r="K7" s="31">
        <f t="shared" ref="K7:R7" si="2">SUM(K8,K46,K53,K55,K65,K68,K69)</f>
        <v>14533</v>
      </c>
      <c r="L7" s="31">
        <f t="shared" si="2"/>
        <v>47982</v>
      </c>
      <c r="M7" s="31">
        <f t="shared" si="2"/>
        <v>20225.57</v>
      </c>
      <c r="N7" s="31">
        <f t="shared" si="2"/>
        <v>4013.92</v>
      </c>
      <c r="O7" s="31">
        <f t="shared" si="2"/>
        <v>12828.65</v>
      </c>
      <c r="P7" s="31">
        <f t="shared" si="2"/>
        <v>2680</v>
      </c>
      <c r="Q7" s="31">
        <f t="shared" si="2"/>
        <v>3</v>
      </c>
      <c r="R7" s="31">
        <f t="shared" si="2"/>
        <v>700</v>
      </c>
      <c r="S7" s="33"/>
      <c r="T7" s="33"/>
    </row>
    <row r="8" customHeight="1" spans="1:20">
      <c r="A8" s="34"/>
      <c r="B8" s="35" t="s">
        <v>31</v>
      </c>
      <c r="C8" s="34">
        <f>SUBTOTAL(9,C9:C39)</f>
        <v>29</v>
      </c>
      <c r="D8" s="35"/>
      <c r="E8" s="35"/>
      <c r="F8" s="35"/>
      <c r="G8" s="35"/>
      <c r="H8" s="34"/>
      <c r="I8" s="34"/>
      <c r="J8" s="34"/>
      <c r="K8" s="34">
        <f>SUBTOTAL(9,K9:K45)</f>
        <v>9139</v>
      </c>
      <c r="L8" s="34">
        <f t="shared" ref="L8:R8" si="3">SUBTOTAL(9,L9:L45)</f>
        <v>25855</v>
      </c>
      <c r="M8" s="34">
        <f t="shared" si="3"/>
        <v>15936.87</v>
      </c>
      <c r="N8" s="34">
        <f t="shared" si="3"/>
        <v>3515.22</v>
      </c>
      <c r="O8" s="34">
        <f t="shared" si="3"/>
        <v>12218.65</v>
      </c>
      <c r="P8" s="34">
        <f t="shared" si="3"/>
        <v>200</v>
      </c>
      <c r="Q8" s="34">
        <f t="shared" si="3"/>
        <v>3</v>
      </c>
      <c r="R8" s="34">
        <f t="shared" si="3"/>
        <v>0</v>
      </c>
      <c r="S8" s="35"/>
      <c r="T8" s="35"/>
    </row>
    <row r="9" customHeight="1" spans="1:20">
      <c r="A9" s="36"/>
      <c r="B9" s="37" t="s">
        <v>32</v>
      </c>
      <c r="C9" s="38">
        <v>1</v>
      </c>
      <c r="D9" s="37" t="s">
        <v>33</v>
      </c>
      <c r="E9" s="37" t="s">
        <v>34</v>
      </c>
      <c r="F9" s="37"/>
      <c r="G9" s="37" t="s">
        <v>35</v>
      </c>
      <c r="H9" s="39"/>
      <c r="I9" s="39" t="s">
        <v>36</v>
      </c>
      <c r="J9" s="38">
        <v>2022</v>
      </c>
      <c r="K9" s="36">
        <v>316</v>
      </c>
      <c r="L9" s="36">
        <v>1197</v>
      </c>
      <c r="M9" s="38">
        <v>280</v>
      </c>
      <c r="N9" s="38"/>
      <c r="O9" s="38">
        <v>280</v>
      </c>
      <c r="P9" s="38"/>
      <c r="Q9" s="38"/>
      <c r="R9" s="38"/>
      <c r="S9" s="72" t="s">
        <v>37</v>
      </c>
      <c r="T9" s="37"/>
    </row>
    <row r="10" customHeight="1" spans="1:20">
      <c r="A10" s="36"/>
      <c r="B10" s="37" t="s">
        <v>38</v>
      </c>
      <c r="C10" s="38"/>
      <c r="D10" s="37" t="s">
        <v>39</v>
      </c>
      <c r="E10" s="37"/>
      <c r="F10" s="37"/>
      <c r="G10" s="37"/>
      <c r="H10" s="39"/>
      <c r="I10" s="39" t="s">
        <v>40</v>
      </c>
      <c r="J10" s="38" t="s">
        <v>41</v>
      </c>
      <c r="K10" s="36"/>
      <c r="L10" s="36"/>
      <c r="M10" s="38">
        <f>SUM(N10:R10)</f>
        <v>450</v>
      </c>
      <c r="N10" s="38"/>
      <c r="O10" s="38">
        <v>450</v>
      </c>
      <c r="P10" s="38"/>
      <c r="Q10" s="38"/>
      <c r="R10" s="38"/>
      <c r="S10" s="72" t="s">
        <v>42</v>
      </c>
      <c r="T10" s="37"/>
    </row>
    <row r="11" ht="34" customHeight="1" spans="1:20">
      <c r="A11" s="36"/>
      <c r="B11" s="37" t="s">
        <v>43</v>
      </c>
      <c r="C11" s="38"/>
      <c r="D11" s="37" t="s">
        <v>39</v>
      </c>
      <c r="E11" s="37"/>
      <c r="F11" s="37"/>
      <c r="G11" s="37"/>
      <c r="H11" s="39"/>
      <c r="I11" s="39" t="s">
        <v>44</v>
      </c>
      <c r="J11" s="38" t="s">
        <v>41</v>
      </c>
      <c r="K11" s="36"/>
      <c r="L11" s="36"/>
      <c r="M11" s="38">
        <f>SUM(N11:R11)</f>
        <v>4500</v>
      </c>
      <c r="N11" s="38"/>
      <c r="O11" s="38">
        <v>4500</v>
      </c>
      <c r="P11" s="38"/>
      <c r="Q11" s="38"/>
      <c r="R11" s="38"/>
      <c r="S11" s="72" t="s">
        <v>42</v>
      </c>
      <c r="T11" s="37"/>
    </row>
    <row r="12" customHeight="1" spans="1:20">
      <c r="A12" s="36"/>
      <c r="B12" s="37" t="s">
        <v>45</v>
      </c>
      <c r="C12" s="38">
        <v>1</v>
      </c>
      <c r="D12" s="37" t="s">
        <v>46</v>
      </c>
      <c r="E12" s="37" t="s">
        <v>47</v>
      </c>
      <c r="F12" s="37" t="s">
        <v>48</v>
      </c>
      <c r="G12" s="37" t="s">
        <v>49</v>
      </c>
      <c r="H12" s="39">
        <v>0.5</v>
      </c>
      <c r="I12" s="39" t="s">
        <v>50</v>
      </c>
      <c r="J12" s="38" t="s">
        <v>41</v>
      </c>
      <c r="K12" s="36">
        <v>454</v>
      </c>
      <c r="L12" s="36">
        <v>1811</v>
      </c>
      <c r="M12" s="38">
        <f>SUM(N12:R12)</f>
        <v>200</v>
      </c>
      <c r="N12" s="38"/>
      <c r="O12" s="38"/>
      <c r="P12" s="38">
        <v>200</v>
      </c>
      <c r="Q12" s="38"/>
      <c r="R12" s="38"/>
      <c r="S12" s="37" t="s">
        <v>51</v>
      </c>
      <c r="T12" s="37"/>
    </row>
    <row r="13" customHeight="1" spans="1:20">
      <c r="A13" s="36"/>
      <c r="B13" s="37" t="s">
        <v>52</v>
      </c>
      <c r="C13" s="38">
        <v>1</v>
      </c>
      <c r="D13" s="37" t="s">
        <v>39</v>
      </c>
      <c r="E13" s="37"/>
      <c r="F13" s="37"/>
      <c r="G13" s="37" t="s">
        <v>53</v>
      </c>
      <c r="H13" s="39">
        <v>1000</v>
      </c>
      <c r="I13" s="39" t="s">
        <v>54</v>
      </c>
      <c r="J13" s="38" t="s">
        <v>41</v>
      </c>
      <c r="K13" s="36" t="s">
        <v>55</v>
      </c>
      <c r="L13" s="36" t="s">
        <v>56</v>
      </c>
      <c r="M13" s="38">
        <f>SUM(N13:R13)</f>
        <v>700</v>
      </c>
      <c r="N13" s="38"/>
      <c r="O13" s="38">
        <v>700</v>
      </c>
      <c r="P13" s="38"/>
      <c r="Q13" s="38"/>
      <c r="R13" s="38"/>
      <c r="S13" s="72" t="s">
        <v>42</v>
      </c>
      <c r="T13" s="37"/>
    </row>
    <row r="14" customHeight="1" spans="1:20">
      <c r="A14" s="36"/>
      <c r="B14" s="37" t="s">
        <v>57</v>
      </c>
      <c r="C14" s="38">
        <v>1</v>
      </c>
      <c r="D14" s="37" t="s">
        <v>39</v>
      </c>
      <c r="E14" s="37"/>
      <c r="F14" s="37"/>
      <c r="G14" s="37" t="s">
        <v>58</v>
      </c>
      <c r="H14" s="39">
        <v>100000</v>
      </c>
      <c r="I14" s="39" t="s">
        <v>59</v>
      </c>
      <c r="J14" s="38" t="s">
        <v>41</v>
      </c>
      <c r="K14" s="36" t="s">
        <v>60</v>
      </c>
      <c r="L14" s="36" t="s">
        <v>61</v>
      </c>
      <c r="M14" s="38">
        <f t="shared" ref="M14:M21" si="4">SUM(N14:R14)</f>
        <v>400</v>
      </c>
      <c r="N14" s="38"/>
      <c r="O14" s="38">
        <v>400</v>
      </c>
      <c r="P14" s="38"/>
      <c r="Q14" s="38"/>
      <c r="R14" s="38"/>
      <c r="S14" s="72" t="s">
        <v>42</v>
      </c>
      <c r="T14" s="37"/>
    </row>
    <row r="15" customHeight="1" spans="1:20">
      <c r="A15" s="36"/>
      <c r="B15" s="37" t="s">
        <v>62</v>
      </c>
      <c r="C15" s="38">
        <v>1</v>
      </c>
      <c r="D15" s="37" t="s">
        <v>39</v>
      </c>
      <c r="E15" s="37"/>
      <c r="F15" s="37"/>
      <c r="G15" s="37" t="s">
        <v>63</v>
      </c>
      <c r="H15" s="39">
        <v>10000</v>
      </c>
      <c r="I15" s="39" t="s">
        <v>64</v>
      </c>
      <c r="J15" s="38" t="s">
        <v>41</v>
      </c>
      <c r="K15" s="36" t="s">
        <v>65</v>
      </c>
      <c r="L15" s="36" t="s">
        <v>66</v>
      </c>
      <c r="M15" s="38">
        <f t="shared" si="4"/>
        <v>80</v>
      </c>
      <c r="N15" s="38"/>
      <c r="O15" s="38">
        <v>80</v>
      </c>
      <c r="P15" s="38"/>
      <c r="Q15" s="38"/>
      <c r="R15" s="38"/>
      <c r="S15" s="72" t="s">
        <v>42</v>
      </c>
      <c r="T15" s="37"/>
    </row>
    <row r="16" customHeight="1" spans="1:20">
      <c r="A16" s="36"/>
      <c r="B16" s="37" t="s">
        <v>67</v>
      </c>
      <c r="C16" s="38">
        <v>1</v>
      </c>
      <c r="D16" s="37" t="s">
        <v>39</v>
      </c>
      <c r="E16" s="37"/>
      <c r="F16" s="37"/>
      <c r="G16" s="37" t="s">
        <v>68</v>
      </c>
      <c r="H16" s="39">
        <v>1240</v>
      </c>
      <c r="I16" s="39" t="s">
        <v>69</v>
      </c>
      <c r="J16" s="38" t="s">
        <v>41</v>
      </c>
      <c r="K16" s="36" t="s">
        <v>65</v>
      </c>
      <c r="L16" s="36" t="s">
        <v>66</v>
      </c>
      <c r="M16" s="38">
        <f t="shared" si="4"/>
        <v>706</v>
      </c>
      <c r="N16" s="38"/>
      <c r="O16" s="38">
        <v>706</v>
      </c>
      <c r="P16" s="38"/>
      <c r="Q16" s="38"/>
      <c r="R16" s="38"/>
      <c r="S16" s="72" t="s">
        <v>42</v>
      </c>
      <c r="T16" s="37"/>
    </row>
    <row r="17" customHeight="1" spans="1:20">
      <c r="A17" s="36"/>
      <c r="B17" s="37" t="s">
        <v>70</v>
      </c>
      <c r="C17" s="38">
        <v>1</v>
      </c>
      <c r="D17" s="37" t="s">
        <v>71</v>
      </c>
      <c r="E17" s="37" t="s">
        <v>72</v>
      </c>
      <c r="F17" s="37" t="s">
        <v>73</v>
      </c>
      <c r="G17" s="37" t="s">
        <v>74</v>
      </c>
      <c r="H17" s="39">
        <v>1</v>
      </c>
      <c r="I17" s="39" t="s">
        <v>75</v>
      </c>
      <c r="J17" s="38" t="s">
        <v>41</v>
      </c>
      <c r="K17" s="36">
        <v>8</v>
      </c>
      <c r="L17" s="36">
        <v>32</v>
      </c>
      <c r="M17" s="38">
        <f t="shared" si="4"/>
        <v>61</v>
      </c>
      <c r="N17" s="38">
        <v>61</v>
      </c>
      <c r="O17" s="38"/>
      <c r="P17" s="38"/>
      <c r="Q17" s="38"/>
      <c r="R17" s="38"/>
      <c r="S17" s="37" t="s">
        <v>76</v>
      </c>
      <c r="T17" s="37"/>
    </row>
    <row r="18" customHeight="1" spans="1:20">
      <c r="A18" s="36"/>
      <c r="B18" s="37" t="s">
        <v>77</v>
      </c>
      <c r="C18" s="38">
        <v>1</v>
      </c>
      <c r="D18" s="37" t="s">
        <v>78</v>
      </c>
      <c r="E18" s="37" t="s">
        <v>79</v>
      </c>
      <c r="F18" s="37"/>
      <c r="G18" s="37" t="s">
        <v>49</v>
      </c>
      <c r="H18" s="39">
        <v>0.001</v>
      </c>
      <c r="I18" s="39" t="s">
        <v>80</v>
      </c>
      <c r="J18" s="38" t="s">
        <v>41</v>
      </c>
      <c r="K18" s="36">
        <v>10</v>
      </c>
      <c r="L18" s="36">
        <v>36</v>
      </c>
      <c r="M18" s="38">
        <f t="shared" si="4"/>
        <v>20</v>
      </c>
      <c r="N18" s="38">
        <v>20</v>
      </c>
      <c r="O18" s="38"/>
      <c r="P18" s="38"/>
      <c r="Q18" s="38"/>
      <c r="R18" s="38"/>
      <c r="S18" s="37" t="s">
        <v>81</v>
      </c>
      <c r="T18" s="37"/>
    </row>
    <row r="19" customHeight="1" spans="1:20">
      <c r="A19" s="36"/>
      <c r="B19" s="37" t="s">
        <v>82</v>
      </c>
      <c r="C19" s="38">
        <v>1</v>
      </c>
      <c r="D19" s="37" t="s">
        <v>78</v>
      </c>
      <c r="E19" s="37" t="s">
        <v>83</v>
      </c>
      <c r="F19" s="37"/>
      <c r="G19" s="37" t="s">
        <v>74</v>
      </c>
      <c r="H19" s="39">
        <v>1</v>
      </c>
      <c r="I19" s="39" t="s">
        <v>84</v>
      </c>
      <c r="J19" s="38" t="s">
        <v>41</v>
      </c>
      <c r="K19" s="36">
        <v>5</v>
      </c>
      <c r="L19" s="36">
        <v>60</v>
      </c>
      <c r="M19" s="38">
        <f t="shared" si="4"/>
        <v>15</v>
      </c>
      <c r="N19" s="38">
        <v>15</v>
      </c>
      <c r="O19" s="38"/>
      <c r="P19" s="38"/>
      <c r="Q19" s="38"/>
      <c r="R19" s="38"/>
      <c r="S19" s="37" t="s">
        <v>81</v>
      </c>
      <c r="T19" s="37"/>
    </row>
    <row r="20" s="1" customFormat="1" ht="33" customHeight="1" spans="1:20">
      <c r="A20" s="40"/>
      <c r="B20" s="41" t="s">
        <v>85</v>
      </c>
      <c r="C20" s="40">
        <v>1</v>
      </c>
      <c r="D20" s="42" t="s">
        <v>46</v>
      </c>
      <c r="E20" s="42" t="s">
        <v>86</v>
      </c>
      <c r="F20" s="42" t="s">
        <v>87</v>
      </c>
      <c r="G20" s="42" t="s">
        <v>88</v>
      </c>
      <c r="H20" s="43">
        <v>3.8</v>
      </c>
      <c r="I20" s="57" t="s">
        <v>89</v>
      </c>
      <c r="J20" s="40">
        <v>2022</v>
      </c>
      <c r="K20" s="40">
        <v>21</v>
      </c>
      <c r="L20" s="40">
        <v>109</v>
      </c>
      <c r="M20" s="40">
        <f t="shared" si="4"/>
        <v>120</v>
      </c>
      <c r="N20" s="40">
        <v>120</v>
      </c>
      <c r="O20" s="40"/>
      <c r="P20" s="40"/>
      <c r="Q20" s="40"/>
      <c r="R20" s="40"/>
      <c r="S20" s="42" t="s">
        <v>51</v>
      </c>
      <c r="T20" s="42"/>
    </row>
    <row r="21" s="1" customFormat="1" ht="35" customHeight="1" spans="1:20">
      <c r="A21" s="40"/>
      <c r="B21" s="44" t="s">
        <v>90</v>
      </c>
      <c r="C21" s="40">
        <v>1</v>
      </c>
      <c r="D21" s="42" t="s">
        <v>39</v>
      </c>
      <c r="E21" s="42"/>
      <c r="F21" s="42"/>
      <c r="G21" s="42" t="s">
        <v>74</v>
      </c>
      <c r="H21" s="43">
        <v>1</v>
      </c>
      <c r="I21" s="58" t="s">
        <v>91</v>
      </c>
      <c r="J21" s="40">
        <v>2022</v>
      </c>
      <c r="K21" s="40"/>
      <c r="L21" s="40"/>
      <c r="M21" s="40">
        <f t="shared" si="4"/>
        <v>200</v>
      </c>
      <c r="N21" s="40">
        <v>200</v>
      </c>
      <c r="O21" s="40"/>
      <c r="P21" s="40"/>
      <c r="Q21" s="40"/>
      <c r="R21" s="40"/>
      <c r="S21" s="42" t="s">
        <v>92</v>
      </c>
      <c r="T21" s="42"/>
    </row>
    <row r="22" s="1" customFormat="1" ht="30" customHeight="1" spans="1:20">
      <c r="A22" s="40"/>
      <c r="B22" s="42" t="s">
        <v>93</v>
      </c>
      <c r="C22" s="40">
        <v>1</v>
      </c>
      <c r="D22" s="42" t="s">
        <v>39</v>
      </c>
      <c r="E22" s="42"/>
      <c r="F22" s="42"/>
      <c r="G22" s="42" t="s">
        <v>49</v>
      </c>
      <c r="H22" s="43">
        <v>0.1</v>
      </c>
      <c r="I22" s="59" t="s">
        <v>94</v>
      </c>
      <c r="J22" s="40" t="s">
        <v>41</v>
      </c>
      <c r="K22" s="40">
        <v>50</v>
      </c>
      <c r="L22" s="40">
        <v>204</v>
      </c>
      <c r="M22" s="40">
        <v>145</v>
      </c>
      <c r="N22" s="40"/>
      <c r="O22" s="40">
        <v>145</v>
      </c>
      <c r="P22" s="40"/>
      <c r="Q22" s="40"/>
      <c r="R22" s="40"/>
      <c r="S22" s="42" t="s">
        <v>95</v>
      </c>
      <c r="T22" s="42"/>
    </row>
    <row r="23" s="1" customFormat="1" ht="24" customHeight="1" spans="1:20">
      <c r="A23" s="40"/>
      <c r="B23" s="44" t="s">
        <v>96</v>
      </c>
      <c r="C23" s="40">
        <v>1</v>
      </c>
      <c r="D23" s="42" t="s">
        <v>71</v>
      </c>
      <c r="E23" s="42" t="s">
        <v>72</v>
      </c>
      <c r="F23" s="42" t="s">
        <v>73</v>
      </c>
      <c r="G23" s="42" t="s">
        <v>74</v>
      </c>
      <c r="H23" s="43">
        <v>1</v>
      </c>
      <c r="I23" s="43" t="s">
        <v>75</v>
      </c>
      <c r="J23" s="40" t="s">
        <v>41</v>
      </c>
      <c r="K23" s="40">
        <v>8</v>
      </c>
      <c r="L23" s="40">
        <v>32</v>
      </c>
      <c r="M23" s="40">
        <f t="shared" ref="M23:M39" si="5">SUM(N23:R23)</f>
        <v>130</v>
      </c>
      <c r="N23" s="40">
        <v>130</v>
      </c>
      <c r="O23" s="40"/>
      <c r="P23" s="40"/>
      <c r="Q23" s="40"/>
      <c r="R23" s="40"/>
      <c r="S23" s="42" t="s">
        <v>76</v>
      </c>
      <c r="T23" s="42"/>
    </row>
    <row r="24" s="1" customFormat="1" ht="31" customHeight="1" spans="1:20">
      <c r="A24" s="40"/>
      <c r="B24" s="44" t="s">
        <v>97</v>
      </c>
      <c r="C24" s="40">
        <v>1</v>
      </c>
      <c r="D24" s="42" t="s">
        <v>71</v>
      </c>
      <c r="E24" s="42" t="s">
        <v>98</v>
      </c>
      <c r="F24" s="42"/>
      <c r="G24" s="42" t="s">
        <v>53</v>
      </c>
      <c r="H24" s="43">
        <v>300</v>
      </c>
      <c r="I24" s="60" t="s">
        <v>99</v>
      </c>
      <c r="J24" s="40">
        <v>2022</v>
      </c>
      <c r="K24" s="40">
        <v>20</v>
      </c>
      <c r="L24" s="40">
        <v>66</v>
      </c>
      <c r="M24" s="40">
        <f t="shared" si="5"/>
        <v>220</v>
      </c>
      <c r="N24" s="40">
        <v>220</v>
      </c>
      <c r="O24" s="40"/>
      <c r="P24" s="40"/>
      <c r="Q24" s="40"/>
      <c r="R24" s="40"/>
      <c r="S24" s="73" t="s">
        <v>100</v>
      </c>
      <c r="T24" s="42"/>
    </row>
    <row r="25" s="1" customFormat="1" ht="34" customHeight="1" spans="1:20">
      <c r="A25" s="40"/>
      <c r="B25" s="42" t="s">
        <v>101</v>
      </c>
      <c r="C25" s="40">
        <v>1</v>
      </c>
      <c r="D25" s="42" t="s">
        <v>78</v>
      </c>
      <c r="E25" s="42" t="s">
        <v>102</v>
      </c>
      <c r="F25" s="42"/>
      <c r="G25" s="42" t="s">
        <v>74</v>
      </c>
      <c r="H25" s="43">
        <v>1</v>
      </c>
      <c r="I25" s="43" t="s">
        <v>103</v>
      </c>
      <c r="J25" s="40">
        <v>2022</v>
      </c>
      <c r="K25" s="40">
        <v>38</v>
      </c>
      <c r="L25" s="40">
        <v>160</v>
      </c>
      <c r="M25" s="40">
        <v>77</v>
      </c>
      <c r="N25" s="40">
        <v>77</v>
      </c>
      <c r="O25" s="40"/>
      <c r="P25" s="40"/>
      <c r="Q25" s="40"/>
      <c r="R25" s="40"/>
      <c r="S25" s="42" t="s">
        <v>81</v>
      </c>
      <c r="T25" s="42"/>
    </row>
    <row r="26" s="1" customFormat="1" ht="34" customHeight="1" spans="1:20">
      <c r="A26" s="40"/>
      <c r="B26" s="44" t="s">
        <v>104</v>
      </c>
      <c r="C26" s="40">
        <v>1</v>
      </c>
      <c r="D26" s="42" t="s">
        <v>105</v>
      </c>
      <c r="E26" s="42"/>
      <c r="F26" s="42" t="s">
        <v>106</v>
      </c>
      <c r="G26" s="42" t="s">
        <v>74</v>
      </c>
      <c r="H26" s="43">
        <v>1</v>
      </c>
      <c r="I26" s="43" t="s">
        <v>107</v>
      </c>
      <c r="J26" s="40">
        <v>2022</v>
      </c>
      <c r="K26" s="40">
        <v>30</v>
      </c>
      <c r="L26" s="40">
        <v>135</v>
      </c>
      <c r="M26" s="40">
        <f t="shared" si="5"/>
        <v>125</v>
      </c>
      <c r="N26" s="40">
        <v>125</v>
      </c>
      <c r="O26" s="40"/>
      <c r="P26" s="40"/>
      <c r="Q26" s="40"/>
      <c r="R26" s="40"/>
      <c r="S26" s="42" t="s">
        <v>108</v>
      </c>
      <c r="T26" s="42"/>
    </row>
    <row r="27" s="1" customFormat="1" customHeight="1" spans="1:20">
      <c r="A27" s="40"/>
      <c r="B27" s="44" t="s">
        <v>109</v>
      </c>
      <c r="C27" s="40">
        <v>1</v>
      </c>
      <c r="D27" s="42" t="s">
        <v>110</v>
      </c>
      <c r="E27" s="42" t="s">
        <v>111</v>
      </c>
      <c r="F27" s="42"/>
      <c r="G27" s="42" t="s">
        <v>112</v>
      </c>
      <c r="H27" s="43">
        <v>12000</v>
      </c>
      <c r="I27" s="43" t="s">
        <v>113</v>
      </c>
      <c r="J27" s="40">
        <v>2022</v>
      </c>
      <c r="K27" s="40">
        <v>141</v>
      </c>
      <c r="L27" s="40">
        <v>539</v>
      </c>
      <c r="M27" s="40">
        <f t="shared" si="5"/>
        <v>180</v>
      </c>
      <c r="N27" s="40">
        <v>180</v>
      </c>
      <c r="O27" s="40"/>
      <c r="P27" s="40"/>
      <c r="Q27" s="40"/>
      <c r="R27" s="40"/>
      <c r="S27" s="73" t="s">
        <v>114</v>
      </c>
      <c r="T27" s="42"/>
    </row>
    <row r="28" s="1" customFormat="1" customHeight="1" spans="1:20">
      <c r="A28" s="40"/>
      <c r="B28" s="44" t="s">
        <v>115</v>
      </c>
      <c r="C28" s="40">
        <v>1</v>
      </c>
      <c r="D28" s="42" t="s">
        <v>110</v>
      </c>
      <c r="E28" s="42" t="s">
        <v>111</v>
      </c>
      <c r="F28" s="42"/>
      <c r="G28" s="42" t="s">
        <v>35</v>
      </c>
      <c r="H28" s="43">
        <v>209</v>
      </c>
      <c r="I28" s="43" t="s">
        <v>116</v>
      </c>
      <c r="J28" s="40">
        <v>2022</v>
      </c>
      <c r="K28" s="40">
        <v>141</v>
      </c>
      <c r="L28" s="40">
        <v>539</v>
      </c>
      <c r="M28" s="40">
        <f t="shared" si="5"/>
        <v>100</v>
      </c>
      <c r="N28" s="40">
        <v>100</v>
      </c>
      <c r="O28" s="40"/>
      <c r="P28" s="40"/>
      <c r="Q28" s="40"/>
      <c r="R28" s="40"/>
      <c r="S28" s="73" t="s">
        <v>114</v>
      </c>
      <c r="T28" s="42"/>
    </row>
    <row r="29" s="1" customFormat="1" ht="31" customHeight="1" spans="1:20">
      <c r="A29" s="40"/>
      <c r="B29" s="44" t="s">
        <v>117</v>
      </c>
      <c r="C29" s="40">
        <v>1</v>
      </c>
      <c r="D29" s="42" t="s">
        <v>110</v>
      </c>
      <c r="E29" s="42" t="s">
        <v>111</v>
      </c>
      <c r="F29" s="42"/>
      <c r="G29" s="42" t="s">
        <v>74</v>
      </c>
      <c r="H29" s="43">
        <v>1</v>
      </c>
      <c r="I29" s="58" t="s">
        <v>118</v>
      </c>
      <c r="J29" s="40">
        <v>2022</v>
      </c>
      <c r="K29" s="40">
        <v>136</v>
      </c>
      <c r="L29" s="40"/>
      <c r="M29" s="40">
        <f t="shared" si="5"/>
        <v>350</v>
      </c>
      <c r="N29" s="40">
        <v>350</v>
      </c>
      <c r="O29" s="40"/>
      <c r="P29" s="40"/>
      <c r="Q29" s="40"/>
      <c r="R29" s="40"/>
      <c r="S29" s="42" t="s">
        <v>42</v>
      </c>
      <c r="T29" s="42"/>
    </row>
    <row r="30" s="1" customFormat="1" ht="25" customHeight="1" spans="1:20">
      <c r="A30" s="40"/>
      <c r="B30" s="44" t="s">
        <v>119</v>
      </c>
      <c r="C30" s="40">
        <v>1</v>
      </c>
      <c r="D30" s="42" t="s">
        <v>120</v>
      </c>
      <c r="E30" s="42" t="s">
        <v>121</v>
      </c>
      <c r="F30" s="42" t="s">
        <v>122</v>
      </c>
      <c r="G30" s="42" t="s">
        <v>74</v>
      </c>
      <c r="H30" s="43">
        <v>1</v>
      </c>
      <c r="I30" s="58" t="s">
        <v>123</v>
      </c>
      <c r="J30" s="40">
        <v>2022</v>
      </c>
      <c r="K30" s="40">
        <v>869</v>
      </c>
      <c r="L30" s="40">
        <v>3910</v>
      </c>
      <c r="M30" s="40">
        <f t="shared" si="5"/>
        <v>255</v>
      </c>
      <c r="N30" s="40">
        <v>255</v>
      </c>
      <c r="O30" s="40"/>
      <c r="P30" s="40"/>
      <c r="Q30" s="40"/>
      <c r="R30" s="40"/>
      <c r="S30" s="42" t="s">
        <v>124</v>
      </c>
      <c r="T30" s="42"/>
    </row>
    <row r="31" s="1" customFormat="1" ht="28" customHeight="1" spans="1:20">
      <c r="A31" s="40"/>
      <c r="B31" s="42" t="s">
        <v>125</v>
      </c>
      <c r="C31" s="40">
        <v>1</v>
      </c>
      <c r="D31" s="42" t="s">
        <v>46</v>
      </c>
      <c r="E31" s="42" t="s">
        <v>47</v>
      </c>
      <c r="F31" s="42"/>
      <c r="G31" s="42" t="s">
        <v>35</v>
      </c>
      <c r="H31" s="43">
        <v>1</v>
      </c>
      <c r="I31" s="43" t="s">
        <v>126</v>
      </c>
      <c r="J31" s="40">
        <v>2022</v>
      </c>
      <c r="K31" s="40">
        <v>454</v>
      </c>
      <c r="L31" s="40">
        <v>1811</v>
      </c>
      <c r="M31" s="40">
        <f t="shared" si="5"/>
        <v>100</v>
      </c>
      <c r="N31" s="40">
        <v>100</v>
      </c>
      <c r="O31" s="40"/>
      <c r="P31" s="40"/>
      <c r="Q31" s="40"/>
      <c r="R31" s="40"/>
      <c r="S31" s="42" t="s">
        <v>51</v>
      </c>
      <c r="T31" s="42"/>
    </row>
    <row r="32" s="1" customFormat="1" ht="35" customHeight="1" spans="1:20">
      <c r="A32" s="40"/>
      <c r="B32" s="44" t="s">
        <v>127</v>
      </c>
      <c r="C32" s="40">
        <v>1</v>
      </c>
      <c r="D32" s="42" t="s">
        <v>46</v>
      </c>
      <c r="E32" s="42" t="s">
        <v>128</v>
      </c>
      <c r="F32" s="42"/>
      <c r="G32" s="42" t="s">
        <v>74</v>
      </c>
      <c r="H32" s="43">
        <v>1</v>
      </c>
      <c r="I32" s="58" t="s">
        <v>129</v>
      </c>
      <c r="J32" s="40">
        <v>2022</v>
      </c>
      <c r="K32" s="40">
        <v>294</v>
      </c>
      <c r="L32" s="40">
        <v>1190</v>
      </c>
      <c r="M32" s="40">
        <f t="shared" si="5"/>
        <v>30</v>
      </c>
      <c r="N32" s="40">
        <v>30</v>
      </c>
      <c r="O32" s="40"/>
      <c r="P32" s="40"/>
      <c r="Q32" s="40"/>
      <c r="R32" s="40"/>
      <c r="S32" s="42" t="s">
        <v>51</v>
      </c>
      <c r="T32" s="42"/>
    </row>
    <row r="33" s="1" customFormat="1" ht="22" customHeight="1" spans="1:20">
      <c r="A33" s="40"/>
      <c r="B33" s="44" t="s">
        <v>130</v>
      </c>
      <c r="C33" s="40">
        <v>1</v>
      </c>
      <c r="D33" s="42" t="s">
        <v>131</v>
      </c>
      <c r="E33" s="42" t="s">
        <v>132</v>
      </c>
      <c r="F33" s="42"/>
      <c r="G33" s="42" t="s">
        <v>49</v>
      </c>
      <c r="H33" s="43">
        <v>0.86</v>
      </c>
      <c r="I33" s="61" t="s">
        <v>133</v>
      </c>
      <c r="J33" s="40">
        <v>2022</v>
      </c>
      <c r="K33" s="40">
        <v>320</v>
      </c>
      <c r="L33" s="40"/>
      <c r="M33" s="40">
        <f t="shared" si="5"/>
        <v>90</v>
      </c>
      <c r="N33" s="40">
        <v>90</v>
      </c>
      <c r="O33" s="40"/>
      <c r="P33" s="40"/>
      <c r="Q33" s="40"/>
      <c r="R33" s="40"/>
      <c r="S33" s="42" t="s">
        <v>42</v>
      </c>
      <c r="T33" s="42"/>
    </row>
    <row r="34" s="1" customFormat="1" ht="22" customHeight="1" spans="1:20">
      <c r="A34" s="40"/>
      <c r="B34" s="42" t="s">
        <v>134</v>
      </c>
      <c r="C34" s="40">
        <v>1</v>
      </c>
      <c r="D34" s="42" t="s">
        <v>135</v>
      </c>
      <c r="E34" s="42" t="s">
        <v>136</v>
      </c>
      <c r="F34" s="42" t="s">
        <v>137</v>
      </c>
      <c r="G34" s="42" t="s">
        <v>138</v>
      </c>
      <c r="H34" s="43">
        <v>10</v>
      </c>
      <c r="I34" s="43" t="s">
        <v>139</v>
      </c>
      <c r="J34" s="40" t="s">
        <v>41</v>
      </c>
      <c r="K34" s="40">
        <v>1140</v>
      </c>
      <c r="L34" s="40"/>
      <c r="M34" s="40">
        <f t="shared" si="5"/>
        <v>2140</v>
      </c>
      <c r="N34" s="40">
        <v>140</v>
      </c>
      <c r="O34" s="40">
        <v>2000</v>
      </c>
      <c r="P34" s="40"/>
      <c r="Q34" s="40"/>
      <c r="R34" s="40"/>
      <c r="S34" s="73" t="s">
        <v>42</v>
      </c>
      <c r="T34" s="42"/>
    </row>
    <row r="35" s="1" customFormat="1" ht="22" customHeight="1" spans="1:20">
      <c r="A35" s="40"/>
      <c r="B35" s="44" t="s">
        <v>140</v>
      </c>
      <c r="C35" s="40">
        <v>1</v>
      </c>
      <c r="D35" s="42" t="s">
        <v>141</v>
      </c>
      <c r="E35" s="42" t="s">
        <v>142</v>
      </c>
      <c r="F35" s="42"/>
      <c r="G35" s="42" t="s">
        <v>49</v>
      </c>
      <c r="H35" s="43">
        <v>2.08</v>
      </c>
      <c r="I35" s="58" t="s">
        <v>143</v>
      </c>
      <c r="J35" s="40">
        <v>2022</v>
      </c>
      <c r="K35" s="40">
        <v>1081</v>
      </c>
      <c r="L35" s="40"/>
      <c r="M35" s="40">
        <f t="shared" si="5"/>
        <v>80</v>
      </c>
      <c r="N35" s="40">
        <v>80</v>
      </c>
      <c r="O35" s="40"/>
      <c r="P35" s="40"/>
      <c r="Q35" s="40"/>
      <c r="R35" s="40"/>
      <c r="S35" s="42" t="s">
        <v>42</v>
      </c>
      <c r="T35" s="42"/>
    </row>
    <row r="36" s="1" customFormat="1" ht="22" customHeight="1" spans="1:20">
      <c r="A36" s="40"/>
      <c r="B36" s="44" t="s">
        <v>144</v>
      </c>
      <c r="C36" s="40">
        <v>1</v>
      </c>
      <c r="D36" s="42" t="s">
        <v>33</v>
      </c>
      <c r="E36" s="42" t="s">
        <v>34</v>
      </c>
      <c r="F36" s="42" t="s">
        <v>145</v>
      </c>
      <c r="G36" s="42" t="s">
        <v>74</v>
      </c>
      <c r="H36" s="43">
        <v>1</v>
      </c>
      <c r="I36" s="58" t="s">
        <v>146</v>
      </c>
      <c r="J36" s="40">
        <v>2022</v>
      </c>
      <c r="K36" s="40">
        <v>65</v>
      </c>
      <c r="L36" s="40">
        <v>215</v>
      </c>
      <c r="M36" s="40">
        <f t="shared" si="5"/>
        <v>4</v>
      </c>
      <c r="N36" s="40">
        <v>4</v>
      </c>
      <c r="O36" s="40"/>
      <c r="P36" s="40"/>
      <c r="Q36" s="40"/>
      <c r="R36" s="40"/>
      <c r="S36" s="42" t="s">
        <v>37</v>
      </c>
      <c r="T36" s="42"/>
    </row>
    <row r="37" s="1" customFormat="1" ht="28" customHeight="1" spans="1:20">
      <c r="A37" s="40"/>
      <c r="B37" s="44" t="s">
        <v>147</v>
      </c>
      <c r="C37" s="40">
        <v>1</v>
      </c>
      <c r="D37" s="42" t="s">
        <v>33</v>
      </c>
      <c r="E37" s="42" t="s">
        <v>148</v>
      </c>
      <c r="F37" s="42" t="s">
        <v>149</v>
      </c>
      <c r="G37" s="42" t="s">
        <v>74</v>
      </c>
      <c r="H37" s="43">
        <v>1</v>
      </c>
      <c r="I37" s="58" t="s">
        <v>150</v>
      </c>
      <c r="J37" s="40">
        <v>2022</v>
      </c>
      <c r="K37" s="40">
        <v>170</v>
      </c>
      <c r="L37" s="40">
        <v>730</v>
      </c>
      <c r="M37" s="40">
        <f t="shared" si="5"/>
        <v>191</v>
      </c>
      <c r="N37" s="40">
        <v>191</v>
      </c>
      <c r="O37" s="40"/>
      <c r="P37" s="40"/>
      <c r="Q37" s="40"/>
      <c r="R37" s="40"/>
      <c r="S37" s="42" t="s">
        <v>37</v>
      </c>
      <c r="T37" s="42"/>
    </row>
    <row r="38" s="1" customFormat="1" ht="27" customHeight="1" spans="1:20">
      <c r="A38" s="40"/>
      <c r="B38" s="42" t="s">
        <v>151</v>
      </c>
      <c r="C38" s="40">
        <v>1</v>
      </c>
      <c r="D38" s="42" t="s">
        <v>39</v>
      </c>
      <c r="E38" s="42"/>
      <c r="F38" s="42"/>
      <c r="G38" s="42" t="s">
        <v>49</v>
      </c>
      <c r="H38" s="40">
        <v>4</v>
      </c>
      <c r="I38" s="43" t="s">
        <v>152</v>
      </c>
      <c r="J38" s="40" t="s">
        <v>41</v>
      </c>
      <c r="K38" s="40">
        <v>2500</v>
      </c>
      <c r="L38" s="40">
        <v>10000</v>
      </c>
      <c r="M38" s="40">
        <f t="shared" si="5"/>
        <v>2957.65</v>
      </c>
      <c r="N38" s="40"/>
      <c r="O38" s="40">
        <v>2957.65</v>
      </c>
      <c r="P38" s="40"/>
      <c r="Q38" s="40"/>
      <c r="R38" s="40"/>
      <c r="S38" s="73" t="s">
        <v>42</v>
      </c>
      <c r="T38" s="42"/>
    </row>
    <row r="39" customHeight="1" spans="1:20">
      <c r="A39" s="36"/>
      <c r="B39" s="42" t="s">
        <v>153</v>
      </c>
      <c r="C39" s="38">
        <v>1</v>
      </c>
      <c r="D39" s="37" t="s">
        <v>154</v>
      </c>
      <c r="E39" s="37"/>
      <c r="F39" s="37"/>
      <c r="G39" s="37" t="s">
        <v>155</v>
      </c>
      <c r="H39" s="39">
        <v>10</v>
      </c>
      <c r="I39" s="39" t="s">
        <v>156</v>
      </c>
      <c r="J39" s="38" t="s">
        <v>41</v>
      </c>
      <c r="K39" s="36">
        <v>868</v>
      </c>
      <c r="L39" s="36">
        <v>3079</v>
      </c>
      <c r="M39" s="38">
        <f t="shared" si="5"/>
        <v>10</v>
      </c>
      <c r="N39" s="38">
        <v>10</v>
      </c>
      <c r="O39" s="38"/>
      <c r="P39" s="38"/>
      <c r="Q39" s="38"/>
      <c r="R39" s="38"/>
      <c r="S39" s="37" t="s">
        <v>157</v>
      </c>
      <c r="T39" s="37"/>
    </row>
    <row r="40" ht="29" customHeight="1" spans="1:20">
      <c r="A40" s="36"/>
      <c r="B40" s="45" t="s">
        <v>158</v>
      </c>
      <c r="C40" s="38">
        <v>1</v>
      </c>
      <c r="D40" s="37" t="s">
        <v>71</v>
      </c>
      <c r="E40" s="37"/>
      <c r="F40" s="37"/>
      <c r="G40" s="37"/>
      <c r="H40" s="39"/>
      <c r="I40" s="39"/>
      <c r="J40" s="40">
        <v>2022</v>
      </c>
      <c r="K40" s="36"/>
      <c r="L40" s="36"/>
      <c r="M40" s="38">
        <v>3</v>
      </c>
      <c r="N40" s="38"/>
      <c r="O40" s="38"/>
      <c r="P40" s="38"/>
      <c r="Q40" s="38">
        <v>3</v>
      </c>
      <c r="R40" s="38"/>
      <c r="S40" s="42" t="s">
        <v>76</v>
      </c>
      <c r="T40" s="37"/>
    </row>
    <row r="41" ht="29" customHeight="1" spans="1:20">
      <c r="A41" s="36"/>
      <c r="B41" s="46" t="s">
        <v>159</v>
      </c>
      <c r="C41" s="38">
        <v>1</v>
      </c>
      <c r="D41" s="42" t="s">
        <v>39</v>
      </c>
      <c r="E41" s="37"/>
      <c r="F41" s="37"/>
      <c r="G41" s="37"/>
      <c r="H41" s="39"/>
      <c r="I41" s="57" t="s">
        <v>160</v>
      </c>
      <c r="J41" s="40">
        <v>2022</v>
      </c>
      <c r="K41" s="36"/>
      <c r="L41" s="36"/>
      <c r="M41" s="38">
        <v>143.59</v>
      </c>
      <c r="N41" s="38">
        <v>143.59</v>
      </c>
      <c r="O41" s="38"/>
      <c r="P41" s="38"/>
      <c r="Q41" s="38"/>
      <c r="R41" s="38"/>
      <c r="S41" s="73" t="s">
        <v>42</v>
      </c>
      <c r="T41" s="37"/>
    </row>
    <row r="42" ht="29" customHeight="1" spans="1:20">
      <c r="A42" s="36"/>
      <c r="B42" s="46" t="s">
        <v>161</v>
      </c>
      <c r="C42" s="38">
        <v>1</v>
      </c>
      <c r="D42" s="42" t="s">
        <v>39</v>
      </c>
      <c r="E42" s="37"/>
      <c r="F42" s="37"/>
      <c r="G42" s="37"/>
      <c r="H42" s="39"/>
      <c r="I42" s="57" t="s">
        <v>162</v>
      </c>
      <c r="J42" s="40">
        <v>2022</v>
      </c>
      <c r="K42" s="36"/>
      <c r="L42" s="36"/>
      <c r="M42" s="38">
        <v>72.9</v>
      </c>
      <c r="N42" s="38">
        <v>72.9</v>
      </c>
      <c r="O42" s="38"/>
      <c r="P42" s="38"/>
      <c r="Q42" s="38"/>
      <c r="R42" s="38"/>
      <c r="S42" s="73" t="s">
        <v>42</v>
      </c>
      <c r="T42" s="37"/>
    </row>
    <row r="43" ht="29" customHeight="1" spans="1:20">
      <c r="A43" s="36"/>
      <c r="B43" s="46" t="s">
        <v>163</v>
      </c>
      <c r="C43" s="38">
        <v>1</v>
      </c>
      <c r="D43" s="42" t="s">
        <v>164</v>
      </c>
      <c r="E43" s="37" t="s">
        <v>165</v>
      </c>
      <c r="F43" s="37"/>
      <c r="G43" s="42" t="s">
        <v>35</v>
      </c>
      <c r="H43" s="43">
        <v>1</v>
      </c>
      <c r="I43" s="62" t="s">
        <v>166</v>
      </c>
      <c r="J43" s="40">
        <v>2022</v>
      </c>
      <c r="K43" s="36"/>
      <c r="L43" s="36"/>
      <c r="M43" s="38">
        <v>305</v>
      </c>
      <c r="N43" s="38">
        <v>305</v>
      </c>
      <c r="O43" s="38"/>
      <c r="P43" s="38"/>
      <c r="Q43" s="38"/>
      <c r="R43" s="38"/>
      <c r="S43" s="73" t="s">
        <v>167</v>
      </c>
      <c r="T43" s="37"/>
    </row>
    <row r="44" ht="29" customHeight="1" spans="1:20">
      <c r="A44" s="36"/>
      <c r="B44" s="46" t="s">
        <v>168</v>
      </c>
      <c r="C44" s="38">
        <v>1</v>
      </c>
      <c r="D44" s="42" t="s">
        <v>164</v>
      </c>
      <c r="E44" s="37" t="s">
        <v>169</v>
      </c>
      <c r="F44" s="37"/>
      <c r="G44" s="42" t="s">
        <v>35</v>
      </c>
      <c r="H44" s="43">
        <v>1</v>
      </c>
      <c r="I44" s="62"/>
      <c r="J44" s="40">
        <v>2022</v>
      </c>
      <c r="K44" s="36"/>
      <c r="L44" s="36"/>
      <c r="M44" s="38">
        <v>175</v>
      </c>
      <c r="N44" s="38">
        <v>175</v>
      </c>
      <c r="O44" s="38"/>
      <c r="P44" s="38"/>
      <c r="Q44" s="38"/>
      <c r="R44" s="38"/>
      <c r="S44" s="73" t="s">
        <v>167</v>
      </c>
      <c r="T44" s="37"/>
    </row>
    <row r="45" ht="29" customHeight="1" spans="1:20">
      <c r="A45" s="36"/>
      <c r="B45" s="46" t="s">
        <v>170</v>
      </c>
      <c r="C45" s="38">
        <v>1</v>
      </c>
      <c r="D45" s="42" t="s">
        <v>39</v>
      </c>
      <c r="E45" s="37"/>
      <c r="F45" s="37"/>
      <c r="G45" s="42" t="s">
        <v>35</v>
      </c>
      <c r="H45" s="43">
        <v>1</v>
      </c>
      <c r="I45" s="63" t="s">
        <v>171</v>
      </c>
      <c r="J45" s="40">
        <v>2022</v>
      </c>
      <c r="K45" s="36"/>
      <c r="L45" s="36"/>
      <c r="M45" s="38">
        <v>320.73</v>
      </c>
      <c r="N45" s="38">
        <v>320.73</v>
      </c>
      <c r="O45" s="38"/>
      <c r="P45" s="38"/>
      <c r="Q45" s="38"/>
      <c r="R45" s="38"/>
      <c r="S45" s="73" t="s">
        <v>42</v>
      </c>
      <c r="T45" s="37"/>
    </row>
    <row r="46" customHeight="1" spans="1:20">
      <c r="A46" s="34"/>
      <c r="B46" s="35" t="s">
        <v>172</v>
      </c>
      <c r="C46" s="34">
        <f>SUBTOTAL(9,C47:C52)</f>
        <v>20</v>
      </c>
      <c r="D46" s="35"/>
      <c r="E46" s="35"/>
      <c r="F46" s="35"/>
      <c r="G46" s="35"/>
      <c r="H46" s="34"/>
      <c r="I46" s="34"/>
      <c r="J46" s="34"/>
      <c r="K46" s="34">
        <f t="shared" ref="K46:R46" si="6">SUBTOTAL(9,K47:K52)</f>
        <v>2802</v>
      </c>
      <c r="L46" s="34">
        <f t="shared" si="6"/>
        <v>10714</v>
      </c>
      <c r="M46" s="34">
        <f t="shared" si="6"/>
        <v>3165</v>
      </c>
      <c r="N46" s="34">
        <f t="shared" si="6"/>
        <v>135</v>
      </c>
      <c r="O46" s="34">
        <f t="shared" si="6"/>
        <v>0</v>
      </c>
      <c r="P46" s="34">
        <f t="shared" si="6"/>
        <v>2330</v>
      </c>
      <c r="Q46" s="34">
        <f t="shared" si="6"/>
        <v>0</v>
      </c>
      <c r="R46" s="34">
        <f t="shared" si="6"/>
        <v>700</v>
      </c>
      <c r="S46" s="35"/>
      <c r="T46" s="35"/>
    </row>
    <row r="47" customHeight="1" spans="1:20">
      <c r="A47" s="36"/>
      <c r="B47" s="37" t="s">
        <v>173</v>
      </c>
      <c r="C47" s="38">
        <v>1</v>
      </c>
      <c r="D47" s="37" t="s">
        <v>46</v>
      </c>
      <c r="E47" s="37" t="s">
        <v>174</v>
      </c>
      <c r="F47" s="37"/>
      <c r="G47" s="37" t="s">
        <v>175</v>
      </c>
      <c r="H47" s="39">
        <v>0.02</v>
      </c>
      <c r="I47" s="39" t="s">
        <v>176</v>
      </c>
      <c r="J47" s="38" t="s">
        <v>41</v>
      </c>
      <c r="K47" s="36">
        <v>182</v>
      </c>
      <c r="L47" s="36">
        <v>690</v>
      </c>
      <c r="M47" s="38">
        <f t="shared" ref="M47:M52" si="7">SUM(N47:R47)</f>
        <v>20</v>
      </c>
      <c r="N47" s="38">
        <v>20</v>
      </c>
      <c r="O47" s="38"/>
      <c r="P47" s="38"/>
      <c r="Q47" s="38"/>
      <c r="R47" s="38"/>
      <c r="S47" s="37" t="s">
        <v>51</v>
      </c>
      <c r="T47" s="37"/>
    </row>
    <row r="48" customHeight="1" spans="1:20">
      <c r="A48" s="36"/>
      <c r="B48" s="37" t="s">
        <v>177</v>
      </c>
      <c r="C48" s="38">
        <v>1</v>
      </c>
      <c r="D48" s="37" t="s">
        <v>78</v>
      </c>
      <c r="E48" s="37" t="s">
        <v>178</v>
      </c>
      <c r="F48" s="37" t="s">
        <v>179</v>
      </c>
      <c r="G48" s="37" t="s">
        <v>180</v>
      </c>
      <c r="H48" s="39">
        <v>5.4</v>
      </c>
      <c r="I48" s="39" t="s">
        <v>181</v>
      </c>
      <c r="J48" s="38" t="s">
        <v>41</v>
      </c>
      <c r="K48" s="36">
        <v>8</v>
      </c>
      <c r="L48" s="36">
        <v>44</v>
      </c>
      <c r="M48" s="38">
        <f t="shared" si="7"/>
        <v>100</v>
      </c>
      <c r="N48" s="38">
        <v>100</v>
      </c>
      <c r="O48" s="38"/>
      <c r="P48" s="38"/>
      <c r="Q48" s="38"/>
      <c r="R48" s="38"/>
      <c r="S48" s="37" t="s">
        <v>81</v>
      </c>
      <c r="T48" s="37"/>
    </row>
    <row r="49" customHeight="1" spans="1:20">
      <c r="A49" s="36"/>
      <c r="B49" s="37" t="s">
        <v>182</v>
      </c>
      <c r="C49" s="38">
        <v>1</v>
      </c>
      <c r="D49" s="37" t="s">
        <v>105</v>
      </c>
      <c r="E49" s="37" t="s">
        <v>183</v>
      </c>
      <c r="F49" s="37"/>
      <c r="G49" s="37" t="s">
        <v>35</v>
      </c>
      <c r="H49" s="39">
        <v>1</v>
      </c>
      <c r="I49" s="39" t="s">
        <v>184</v>
      </c>
      <c r="J49" s="38" t="s">
        <v>41</v>
      </c>
      <c r="K49" s="36">
        <v>146</v>
      </c>
      <c r="L49" s="36">
        <v>576</v>
      </c>
      <c r="M49" s="38">
        <f t="shared" si="7"/>
        <v>400</v>
      </c>
      <c r="N49" s="38"/>
      <c r="O49" s="38"/>
      <c r="P49" s="38"/>
      <c r="Q49" s="38"/>
      <c r="R49" s="38">
        <v>400</v>
      </c>
      <c r="S49" s="37" t="s">
        <v>114</v>
      </c>
      <c r="T49" s="37"/>
    </row>
    <row r="50" customHeight="1" spans="1:20">
      <c r="A50" s="36"/>
      <c r="B50" s="37" t="s">
        <v>185</v>
      </c>
      <c r="C50" s="38">
        <v>15</v>
      </c>
      <c r="D50" s="37" t="s">
        <v>186</v>
      </c>
      <c r="E50" s="37" t="s">
        <v>187</v>
      </c>
      <c r="F50" s="37"/>
      <c r="G50" s="37" t="s">
        <v>49</v>
      </c>
      <c r="H50" s="39">
        <v>15</v>
      </c>
      <c r="I50" s="39" t="s">
        <v>188</v>
      </c>
      <c r="J50" s="38" t="s">
        <v>41</v>
      </c>
      <c r="K50" s="36">
        <v>2034</v>
      </c>
      <c r="L50" s="36">
        <v>7925</v>
      </c>
      <c r="M50" s="38">
        <f t="shared" si="7"/>
        <v>2330</v>
      </c>
      <c r="N50" s="38"/>
      <c r="O50" s="38"/>
      <c r="P50" s="38">
        <v>2330</v>
      </c>
      <c r="Q50" s="38"/>
      <c r="R50" s="38"/>
      <c r="S50" s="37" t="s">
        <v>189</v>
      </c>
      <c r="T50" s="37"/>
    </row>
    <row r="51" customHeight="1" spans="1:20">
      <c r="A51" s="36"/>
      <c r="B51" s="37" t="s">
        <v>190</v>
      </c>
      <c r="C51" s="38">
        <v>1</v>
      </c>
      <c r="D51" s="37" t="s">
        <v>46</v>
      </c>
      <c r="E51" s="37" t="s">
        <v>86</v>
      </c>
      <c r="F51" s="37"/>
      <c r="G51" s="37" t="s">
        <v>35</v>
      </c>
      <c r="H51" s="39">
        <v>1</v>
      </c>
      <c r="I51" s="39" t="s">
        <v>191</v>
      </c>
      <c r="J51" s="38" t="s">
        <v>41</v>
      </c>
      <c r="K51" s="36">
        <v>70</v>
      </c>
      <c r="L51" s="36">
        <v>292</v>
      </c>
      <c r="M51" s="38">
        <f t="shared" si="7"/>
        <v>300</v>
      </c>
      <c r="N51" s="38"/>
      <c r="O51" s="38"/>
      <c r="P51" s="38"/>
      <c r="Q51" s="38"/>
      <c r="R51" s="38">
        <v>300</v>
      </c>
      <c r="S51" s="37" t="s">
        <v>51</v>
      </c>
      <c r="T51" s="37"/>
    </row>
    <row r="52" s="1" customFormat="1" ht="32" customHeight="1" spans="1:20">
      <c r="A52" s="40"/>
      <c r="B52" s="42" t="s">
        <v>192</v>
      </c>
      <c r="C52" s="40">
        <v>1</v>
      </c>
      <c r="D52" s="42" t="s">
        <v>78</v>
      </c>
      <c r="E52" s="42" t="s">
        <v>193</v>
      </c>
      <c r="F52" s="42"/>
      <c r="G52" s="42" t="s">
        <v>194</v>
      </c>
      <c r="H52" s="43">
        <v>1.5</v>
      </c>
      <c r="I52" s="64" t="s">
        <v>195</v>
      </c>
      <c r="J52" s="40" t="s">
        <v>41</v>
      </c>
      <c r="K52" s="40">
        <v>362</v>
      </c>
      <c r="L52" s="40">
        <v>1187</v>
      </c>
      <c r="M52" s="40">
        <f t="shared" si="7"/>
        <v>15</v>
      </c>
      <c r="N52" s="40">
        <v>15</v>
      </c>
      <c r="O52" s="40"/>
      <c r="P52" s="40"/>
      <c r="Q52" s="40"/>
      <c r="R52" s="40"/>
      <c r="S52" s="42" t="s">
        <v>81</v>
      </c>
      <c r="T52" s="42"/>
    </row>
    <row r="53" customHeight="1" spans="1:20">
      <c r="A53" s="34"/>
      <c r="B53" s="35" t="s">
        <v>196</v>
      </c>
      <c r="C53" s="34"/>
      <c r="D53" s="35"/>
      <c r="E53" s="35"/>
      <c r="F53" s="35"/>
      <c r="G53" s="35"/>
      <c r="H53" s="34"/>
      <c r="I53" s="34"/>
      <c r="J53" s="34"/>
      <c r="K53" s="34">
        <f>SUBTOTAL(9,K54:K54)</f>
        <v>1614</v>
      </c>
      <c r="L53" s="34">
        <f>SUBTOTAL(9,L54:L54)</f>
        <v>7567</v>
      </c>
      <c r="M53" s="34">
        <f>SUBTOTAL(9,M54:M54)</f>
        <v>145</v>
      </c>
      <c r="N53" s="34">
        <f>SUBTOTAL(9,N54:N54)</f>
        <v>145</v>
      </c>
      <c r="O53" s="34"/>
      <c r="P53" s="34"/>
      <c r="Q53" s="34"/>
      <c r="R53" s="34"/>
      <c r="S53" s="35"/>
      <c r="T53" s="35"/>
    </row>
    <row r="54" s="1" customFormat="1" ht="26" customHeight="1" spans="1:20">
      <c r="A54" s="47"/>
      <c r="B54" s="48" t="s">
        <v>197</v>
      </c>
      <c r="C54" s="47">
        <v>1</v>
      </c>
      <c r="D54" s="48" t="s">
        <v>154</v>
      </c>
      <c r="E54" s="48" t="s">
        <v>198</v>
      </c>
      <c r="F54" s="48"/>
      <c r="G54" s="48" t="s">
        <v>74</v>
      </c>
      <c r="H54" s="47">
        <v>1</v>
      </c>
      <c r="I54" s="47" t="s">
        <v>199</v>
      </c>
      <c r="J54" s="47">
        <v>2022</v>
      </c>
      <c r="K54" s="47">
        <v>1614</v>
      </c>
      <c r="L54" s="47">
        <v>7567</v>
      </c>
      <c r="M54" s="40">
        <f>SUM(N54:R54)</f>
        <v>145</v>
      </c>
      <c r="N54" s="47">
        <v>145</v>
      </c>
      <c r="O54" s="47"/>
      <c r="P54" s="47"/>
      <c r="Q54" s="47"/>
      <c r="R54" s="47"/>
      <c r="S54" s="48" t="s">
        <v>157</v>
      </c>
      <c r="T54" s="48"/>
    </row>
    <row r="55" customHeight="1" spans="1:20">
      <c r="A55" s="34"/>
      <c r="B55" s="35" t="s">
        <v>200</v>
      </c>
      <c r="C55" s="34">
        <f>SUBTOTAL(9,C56:C64)</f>
        <v>9</v>
      </c>
      <c r="D55" s="35"/>
      <c r="E55" s="35"/>
      <c r="F55" s="35"/>
      <c r="G55" s="35"/>
      <c r="H55" s="34"/>
      <c r="I55" s="34"/>
      <c r="J55" s="34"/>
      <c r="K55" s="34">
        <f t="shared" ref="K55:R55" si="8">SUBTOTAL(9,K56:K64)</f>
        <v>543</v>
      </c>
      <c r="L55" s="34">
        <f t="shared" si="8"/>
        <v>2050</v>
      </c>
      <c r="M55" s="34">
        <f t="shared" si="8"/>
        <v>788.7</v>
      </c>
      <c r="N55" s="34">
        <f t="shared" si="8"/>
        <v>218.7</v>
      </c>
      <c r="O55" s="34">
        <f t="shared" si="8"/>
        <v>570</v>
      </c>
      <c r="P55" s="34">
        <f t="shared" si="8"/>
        <v>0</v>
      </c>
      <c r="Q55" s="34">
        <f t="shared" si="8"/>
        <v>0</v>
      </c>
      <c r="R55" s="34">
        <f t="shared" si="8"/>
        <v>0</v>
      </c>
      <c r="S55" s="35"/>
      <c r="T55" s="35"/>
    </row>
    <row r="56" customHeight="1" spans="1:20">
      <c r="A56" s="36"/>
      <c r="B56" s="37" t="s">
        <v>201</v>
      </c>
      <c r="C56" s="38">
        <v>1</v>
      </c>
      <c r="D56" s="37" t="s">
        <v>39</v>
      </c>
      <c r="E56" s="37"/>
      <c r="F56" s="37"/>
      <c r="G56" s="37" t="s">
        <v>49</v>
      </c>
      <c r="H56" s="39">
        <v>0.3</v>
      </c>
      <c r="I56" s="39" t="s">
        <v>202</v>
      </c>
      <c r="J56" s="38" t="s">
        <v>41</v>
      </c>
      <c r="K56" s="36"/>
      <c r="L56" s="36"/>
      <c r="M56" s="38">
        <f t="shared" ref="M56:M63" si="9">SUM(N56:R56)</f>
        <v>90</v>
      </c>
      <c r="N56" s="38"/>
      <c r="O56" s="38">
        <v>90</v>
      </c>
      <c r="P56" s="38"/>
      <c r="Q56" s="38"/>
      <c r="R56" s="38"/>
      <c r="S56" s="37" t="s">
        <v>95</v>
      </c>
      <c r="T56" s="37"/>
    </row>
    <row r="57" s="1" customFormat="1" ht="25" customHeight="1" spans="1:20">
      <c r="A57" s="40"/>
      <c r="B57" s="42" t="s">
        <v>203</v>
      </c>
      <c r="C57" s="40">
        <v>1</v>
      </c>
      <c r="D57" s="42" t="s">
        <v>39</v>
      </c>
      <c r="E57" s="42"/>
      <c r="F57" s="42"/>
      <c r="G57" s="42"/>
      <c r="H57" s="43"/>
      <c r="I57" s="57" t="s">
        <v>204</v>
      </c>
      <c r="J57" s="40" t="s">
        <v>41</v>
      </c>
      <c r="K57" s="40"/>
      <c r="L57" s="40"/>
      <c r="M57" s="40">
        <f t="shared" si="9"/>
        <v>10</v>
      </c>
      <c r="N57" s="40"/>
      <c r="O57" s="65">
        <v>10</v>
      </c>
      <c r="P57" s="40"/>
      <c r="Q57" s="40"/>
      <c r="R57" s="40"/>
      <c r="S57" s="42" t="s">
        <v>95</v>
      </c>
      <c r="T57" s="42"/>
    </row>
    <row r="58" s="1" customFormat="1" customHeight="1" spans="1:20">
      <c r="A58" s="40"/>
      <c r="B58" s="42" t="s">
        <v>205</v>
      </c>
      <c r="C58" s="40">
        <v>1</v>
      </c>
      <c r="D58" s="42" t="s">
        <v>39</v>
      </c>
      <c r="E58" s="42"/>
      <c r="F58" s="42"/>
      <c r="G58" s="42"/>
      <c r="H58" s="43"/>
      <c r="I58" s="57" t="s">
        <v>206</v>
      </c>
      <c r="J58" s="40" t="s">
        <v>41</v>
      </c>
      <c r="K58" s="40">
        <v>50</v>
      </c>
      <c r="L58" s="40">
        <v>200</v>
      </c>
      <c r="M58" s="40">
        <f t="shared" si="9"/>
        <v>5</v>
      </c>
      <c r="N58" s="40"/>
      <c r="O58" s="65">
        <v>5</v>
      </c>
      <c r="P58" s="40"/>
      <c r="Q58" s="40"/>
      <c r="R58" s="40"/>
      <c r="S58" s="42" t="s">
        <v>95</v>
      </c>
      <c r="T58" s="42"/>
    </row>
    <row r="59" s="1" customFormat="1" customHeight="1" spans="1:20">
      <c r="A59" s="40"/>
      <c r="B59" s="42" t="s">
        <v>207</v>
      </c>
      <c r="C59" s="40">
        <v>1</v>
      </c>
      <c r="D59" s="42" t="s">
        <v>39</v>
      </c>
      <c r="E59" s="42"/>
      <c r="F59" s="42"/>
      <c r="G59" s="42" t="s">
        <v>53</v>
      </c>
      <c r="H59" s="43">
        <v>4000</v>
      </c>
      <c r="I59" s="57" t="s">
        <v>208</v>
      </c>
      <c r="J59" s="40" t="s">
        <v>41</v>
      </c>
      <c r="K59" s="40">
        <v>80</v>
      </c>
      <c r="L59" s="40">
        <v>328</v>
      </c>
      <c r="M59" s="40">
        <f t="shared" si="9"/>
        <v>80</v>
      </c>
      <c r="N59" s="40"/>
      <c r="O59" s="65">
        <v>80</v>
      </c>
      <c r="P59" s="40"/>
      <c r="Q59" s="40"/>
      <c r="R59" s="40"/>
      <c r="S59" s="42" t="s">
        <v>95</v>
      </c>
      <c r="T59" s="42"/>
    </row>
    <row r="60" s="1" customFormat="1" customHeight="1" spans="1:20">
      <c r="A60" s="40"/>
      <c r="B60" s="42" t="s">
        <v>209</v>
      </c>
      <c r="C60" s="40">
        <v>1</v>
      </c>
      <c r="D60" s="42" t="s">
        <v>39</v>
      </c>
      <c r="E60" s="42"/>
      <c r="F60" s="42"/>
      <c r="G60" s="42" t="s">
        <v>53</v>
      </c>
      <c r="H60" s="43">
        <v>300</v>
      </c>
      <c r="I60" s="57" t="s">
        <v>210</v>
      </c>
      <c r="J60" s="40" t="s">
        <v>41</v>
      </c>
      <c r="K60" s="40">
        <v>358</v>
      </c>
      <c r="L60" s="40">
        <v>1287</v>
      </c>
      <c r="M60" s="40">
        <f t="shared" si="9"/>
        <v>15</v>
      </c>
      <c r="N60" s="40"/>
      <c r="O60" s="65">
        <v>15</v>
      </c>
      <c r="P60" s="40"/>
      <c r="Q60" s="40"/>
      <c r="R60" s="40"/>
      <c r="S60" s="42" t="s">
        <v>95</v>
      </c>
      <c r="T60" s="42"/>
    </row>
    <row r="61" s="1" customFormat="1" ht="28" customHeight="1" spans="1:20">
      <c r="A61" s="40"/>
      <c r="B61" s="42" t="s">
        <v>211</v>
      </c>
      <c r="C61" s="40">
        <v>1</v>
      </c>
      <c r="D61" s="49" t="s">
        <v>212</v>
      </c>
      <c r="E61" s="42"/>
      <c r="F61" s="42"/>
      <c r="G61" s="42" t="s">
        <v>53</v>
      </c>
      <c r="H61" s="43">
        <v>1000</v>
      </c>
      <c r="I61" s="57" t="s">
        <v>213</v>
      </c>
      <c r="J61" s="40" t="s">
        <v>41</v>
      </c>
      <c r="K61" s="40">
        <v>20</v>
      </c>
      <c r="L61" s="40">
        <v>76</v>
      </c>
      <c r="M61" s="40">
        <f t="shared" si="9"/>
        <v>200</v>
      </c>
      <c r="N61" s="40"/>
      <c r="O61" s="65">
        <v>200</v>
      </c>
      <c r="P61" s="40"/>
      <c r="Q61" s="40"/>
      <c r="R61" s="40"/>
      <c r="S61" s="42" t="s">
        <v>95</v>
      </c>
      <c r="T61" s="42"/>
    </row>
    <row r="62" s="1" customFormat="1" ht="27" customHeight="1" spans="1:20">
      <c r="A62" s="40"/>
      <c r="B62" s="42" t="s">
        <v>214</v>
      </c>
      <c r="C62" s="40">
        <v>1</v>
      </c>
      <c r="D62" s="42" t="s">
        <v>39</v>
      </c>
      <c r="E62" s="42"/>
      <c r="F62" s="42"/>
      <c r="G62" s="42"/>
      <c r="H62" s="43"/>
      <c r="I62" s="66" t="s">
        <v>215</v>
      </c>
      <c r="J62" s="40" t="s">
        <v>41</v>
      </c>
      <c r="K62" s="40">
        <v>5</v>
      </c>
      <c r="L62" s="40">
        <v>24</v>
      </c>
      <c r="M62" s="40">
        <f t="shared" si="9"/>
        <v>87</v>
      </c>
      <c r="N62" s="40">
        <v>87</v>
      </c>
      <c r="O62" s="40"/>
      <c r="P62" s="40"/>
      <c r="Q62" s="40"/>
      <c r="R62" s="40"/>
      <c r="S62" s="42" t="s">
        <v>95</v>
      </c>
      <c r="T62" s="42"/>
    </row>
    <row r="63" s="1" customFormat="1" ht="26" customHeight="1" spans="1:20">
      <c r="A63" s="40"/>
      <c r="B63" s="42" t="s">
        <v>216</v>
      </c>
      <c r="C63" s="40">
        <v>1</v>
      </c>
      <c r="D63" s="42" t="s">
        <v>39</v>
      </c>
      <c r="E63" s="42"/>
      <c r="F63" s="42"/>
      <c r="G63" s="42" t="s">
        <v>53</v>
      </c>
      <c r="H63" s="43">
        <v>3400</v>
      </c>
      <c r="I63" s="57" t="s">
        <v>217</v>
      </c>
      <c r="J63" s="40" t="s">
        <v>41</v>
      </c>
      <c r="K63" s="40">
        <v>30</v>
      </c>
      <c r="L63" s="40">
        <v>135</v>
      </c>
      <c r="M63" s="40">
        <f t="shared" si="9"/>
        <v>170</v>
      </c>
      <c r="N63" s="40"/>
      <c r="O63" s="65">
        <v>170</v>
      </c>
      <c r="P63" s="40"/>
      <c r="Q63" s="40"/>
      <c r="R63" s="40"/>
      <c r="S63" s="42" t="s">
        <v>95</v>
      </c>
      <c r="T63" s="42"/>
    </row>
    <row r="64" s="1" customFormat="1" ht="28" customHeight="1" spans="1:20">
      <c r="A64" s="40"/>
      <c r="B64" s="44" t="s">
        <v>218</v>
      </c>
      <c r="C64" s="40">
        <v>1</v>
      </c>
      <c r="D64" s="42" t="s">
        <v>164</v>
      </c>
      <c r="E64" s="42"/>
      <c r="F64" s="42"/>
      <c r="G64" s="42" t="s">
        <v>74</v>
      </c>
      <c r="H64" s="43">
        <v>1</v>
      </c>
      <c r="I64" s="58" t="s">
        <v>219</v>
      </c>
      <c r="J64" s="40">
        <v>2022</v>
      </c>
      <c r="K64" s="40"/>
      <c r="L64" s="40"/>
      <c r="M64" s="40">
        <v>131.7</v>
      </c>
      <c r="N64" s="40">
        <v>131.7</v>
      </c>
      <c r="O64" s="40"/>
      <c r="P64" s="40"/>
      <c r="Q64" s="40"/>
      <c r="R64" s="40"/>
      <c r="S64" s="42" t="s">
        <v>167</v>
      </c>
      <c r="T64" s="42"/>
    </row>
    <row r="65" customHeight="1" spans="1:20">
      <c r="A65" s="34"/>
      <c r="B65" s="35" t="s">
        <v>220</v>
      </c>
      <c r="C65" s="34">
        <f>SUBTOTAL(9,C66:C67)</f>
        <v>2</v>
      </c>
      <c r="D65" s="35"/>
      <c r="E65" s="35"/>
      <c r="F65" s="35"/>
      <c r="G65" s="35"/>
      <c r="H65" s="34"/>
      <c r="I65" s="34"/>
      <c r="J65" s="34"/>
      <c r="K65" s="34">
        <f t="shared" ref="K65:R65" si="10">SUBTOTAL(9,K66:K67)</f>
        <v>435</v>
      </c>
      <c r="L65" s="34">
        <f t="shared" si="10"/>
        <v>1796</v>
      </c>
      <c r="M65" s="34">
        <f t="shared" si="10"/>
        <v>190</v>
      </c>
      <c r="N65" s="34">
        <f t="shared" si="10"/>
        <v>0</v>
      </c>
      <c r="O65" s="34">
        <f t="shared" si="10"/>
        <v>40</v>
      </c>
      <c r="P65" s="34">
        <f t="shared" si="10"/>
        <v>150</v>
      </c>
      <c r="Q65" s="34">
        <f t="shared" si="10"/>
        <v>0</v>
      </c>
      <c r="R65" s="34">
        <f t="shared" si="10"/>
        <v>0</v>
      </c>
      <c r="S65" s="35"/>
      <c r="T65" s="35"/>
    </row>
    <row r="66" customHeight="1" spans="1:20">
      <c r="A66" s="36"/>
      <c r="B66" s="37" t="s">
        <v>221</v>
      </c>
      <c r="C66" s="38">
        <v>1</v>
      </c>
      <c r="D66" s="37" t="s">
        <v>105</v>
      </c>
      <c r="E66" s="37" t="s">
        <v>222</v>
      </c>
      <c r="F66" s="37" t="s">
        <v>223</v>
      </c>
      <c r="G66" s="37" t="s">
        <v>74</v>
      </c>
      <c r="H66" s="39">
        <v>1</v>
      </c>
      <c r="I66" s="39" t="s">
        <v>224</v>
      </c>
      <c r="J66" s="38" t="s">
        <v>41</v>
      </c>
      <c r="K66" s="36">
        <v>50</v>
      </c>
      <c r="L66" s="36">
        <v>190</v>
      </c>
      <c r="M66" s="38">
        <f>SUM(N66:R66)</f>
        <v>40</v>
      </c>
      <c r="N66" s="38"/>
      <c r="O66" s="38">
        <v>40</v>
      </c>
      <c r="P66" s="38"/>
      <c r="Q66" s="38"/>
      <c r="R66" s="38"/>
      <c r="S66" s="72" t="s">
        <v>42</v>
      </c>
      <c r="T66" s="37"/>
    </row>
    <row r="67" customHeight="1" spans="1:20">
      <c r="A67" s="36"/>
      <c r="B67" s="37" t="s">
        <v>225</v>
      </c>
      <c r="C67" s="38">
        <v>1</v>
      </c>
      <c r="D67" s="37" t="s">
        <v>46</v>
      </c>
      <c r="E67" s="37" t="s">
        <v>86</v>
      </c>
      <c r="F67" s="37"/>
      <c r="G67" s="37" t="s">
        <v>74</v>
      </c>
      <c r="H67" s="39">
        <v>1</v>
      </c>
      <c r="I67" s="39" t="s">
        <v>226</v>
      </c>
      <c r="J67" s="38" t="s">
        <v>41</v>
      </c>
      <c r="K67" s="36">
        <v>385</v>
      </c>
      <c r="L67" s="36">
        <v>1606</v>
      </c>
      <c r="M67" s="38">
        <f>SUM(N67:R67)</f>
        <v>150</v>
      </c>
      <c r="N67" s="38"/>
      <c r="O67" s="38"/>
      <c r="P67" s="38">
        <v>150</v>
      </c>
      <c r="Q67" s="38"/>
      <c r="R67" s="38"/>
      <c r="S67" s="37" t="s">
        <v>51</v>
      </c>
      <c r="T67" s="37"/>
    </row>
    <row r="68" customHeight="1" spans="1:20">
      <c r="A68" s="34"/>
      <c r="B68" s="35" t="s">
        <v>227</v>
      </c>
      <c r="C68" s="34"/>
      <c r="D68" s="35"/>
      <c r="E68" s="35"/>
      <c r="F68" s="35"/>
      <c r="G68" s="35"/>
      <c r="H68" s="34"/>
      <c r="I68" s="34"/>
      <c r="J68" s="34"/>
      <c r="K68" s="34"/>
      <c r="L68" s="34"/>
      <c r="M68" s="34"/>
      <c r="N68" s="34"/>
      <c r="O68" s="34"/>
      <c r="P68" s="34"/>
      <c r="Q68" s="34"/>
      <c r="R68" s="34"/>
      <c r="S68" s="35"/>
      <c r="T68" s="35"/>
    </row>
    <row r="69" customHeight="1" spans="1:20">
      <c r="A69" s="34"/>
      <c r="B69" s="35" t="s">
        <v>228</v>
      </c>
      <c r="C69" s="34"/>
      <c r="D69" s="35"/>
      <c r="E69" s="35"/>
      <c r="F69" s="35"/>
      <c r="G69" s="35"/>
      <c r="H69" s="34"/>
      <c r="I69" s="34"/>
      <c r="J69" s="34"/>
      <c r="K69" s="34"/>
      <c r="L69" s="34"/>
      <c r="M69" s="34"/>
      <c r="N69" s="34"/>
      <c r="O69" s="34"/>
      <c r="P69" s="34"/>
      <c r="Q69" s="34"/>
      <c r="R69" s="34"/>
      <c r="S69" s="35"/>
      <c r="T69" s="35"/>
    </row>
    <row r="70" customHeight="1" spans="1:20">
      <c r="A70" s="31"/>
      <c r="B70" s="32" t="s">
        <v>229</v>
      </c>
      <c r="C70" s="31">
        <f>SUM(C71,C76,C81,C84)</f>
        <v>13</v>
      </c>
      <c r="D70" s="33"/>
      <c r="E70" s="33"/>
      <c r="F70" s="33"/>
      <c r="G70" s="33"/>
      <c r="H70" s="31"/>
      <c r="I70" s="31"/>
      <c r="J70" s="31"/>
      <c r="K70" s="31">
        <f>SUM(K71,K76,K81,K84)</f>
        <v>4565</v>
      </c>
      <c r="L70" s="31">
        <f>SUM(L71,L76,L81,L84)</f>
        <v>19068</v>
      </c>
      <c r="M70" s="31">
        <f t="shared" ref="K70:R70" si="11">SUM(M71,M76,M81,M84)</f>
        <v>1661</v>
      </c>
      <c r="N70" s="31">
        <f t="shared" si="11"/>
        <v>1595</v>
      </c>
      <c r="O70" s="31">
        <f t="shared" si="11"/>
        <v>0</v>
      </c>
      <c r="P70" s="31">
        <f t="shared" si="11"/>
        <v>40</v>
      </c>
      <c r="Q70" s="31">
        <f t="shared" si="11"/>
        <v>26</v>
      </c>
      <c r="R70" s="31">
        <f t="shared" si="11"/>
        <v>0</v>
      </c>
      <c r="S70" s="33"/>
      <c r="T70" s="33"/>
    </row>
    <row r="71" customHeight="1" spans="1:20">
      <c r="A71" s="34"/>
      <c r="B71" s="35" t="s">
        <v>230</v>
      </c>
      <c r="C71" s="34">
        <f>SUBTOTAL(9,C72:C75)</f>
        <v>5</v>
      </c>
      <c r="D71" s="35"/>
      <c r="E71" s="35"/>
      <c r="F71" s="35"/>
      <c r="G71" s="35"/>
      <c r="H71" s="34"/>
      <c r="I71" s="34"/>
      <c r="J71" s="34"/>
      <c r="K71" s="34">
        <f t="shared" ref="K71:R71" si="12">SUBTOTAL(9,K72:K75)</f>
        <v>1462</v>
      </c>
      <c r="L71" s="34">
        <f t="shared" si="12"/>
        <v>6594</v>
      </c>
      <c r="M71" s="34">
        <f t="shared" si="12"/>
        <v>1080</v>
      </c>
      <c r="N71" s="34">
        <f t="shared" si="12"/>
        <v>1080</v>
      </c>
      <c r="O71" s="34">
        <f t="shared" si="12"/>
        <v>0</v>
      </c>
      <c r="P71" s="34">
        <f t="shared" si="12"/>
        <v>0</v>
      </c>
      <c r="Q71" s="34">
        <f t="shared" si="12"/>
        <v>0</v>
      </c>
      <c r="R71" s="34">
        <f t="shared" si="12"/>
        <v>0</v>
      </c>
      <c r="S71" s="35"/>
      <c r="T71" s="35"/>
    </row>
    <row r="72" customHeight="1" spans="1:20">
      <c r="A72" s="36"/>
      <c r="B72" s="37" t="s">
        <v>231</v>
      </c>
      <c r="C72" s="38">
        <v>1</v>
      </c>
      <c r="D72" s="37" t="s">
        <v>71</v>
      </c>
      <c r="E72" s="37" t="s">
        <v>232</v>
      </c>
      <c r="F72" s="37"/>
      <c r="G72" s="37" t="s">
        <v>74</v>
      </c>
      <c r="H72" s="39">
        <v>1</v>
      </c>
      <c r="I72" s="39" t="s">
        <v>233</v>
      </c>
      <c r="J72" s="38" t="s">
        <v>41</v>
      </c>
      <c r="K72" s="36">
        <v>525</v>
      </c>
      <c r="L72" s="36">
        <v>2349</v>
      </c>
      <c r="M72" s="38">
        <f>SUM(N72:R72)</f>
        <v>160</v>
      </c>
      <c r="N72" s="38">
        <v>160</v>
      </c>
      <c r="O72" s="38"/>
      <c r="P72" s="38"/>
      <c r="Q72" s="38"/>
      <c r="R72" s="38"/>
      <c r="S72" s="37" t="s">
        <v>76</v>
      </c>
      <c r="T72" s="37"/>
    </row>
    <row r="73" s="1" customFormat="1" ht="28" customHeight="1" spans="1:20">
      <c r="A73" s="40"/>
      <c r="B73" s="44" t="s">
        <v>234</v>
      </c>
      <c r="C73" s="40">
        <v>1</v>
      </c>
      <c r="D73" s="42" t="s">
        <v>154</v>
      </c>
      <c r="E73" s="42" t="s">
        <v>235</v>
      </c>
      <c r="F73" s="42" t="s">
        <v>236</v>
      </c>
      <c r="G73" s="42" t="s">
        <v>35</v>
      </c>
      <c r="H73" s="43">
        <v>1</v>
      </c>
      <c r="I73" s="75" t="s">
        <v>237</v>
      </c>
      <c r="J73" s="40">
        <v>2022</v>
      </c>
      <c r="K73" s="40">
        <v>843</v>
      </c>
      <c r="L73" s="40">
        <v>3890</v>
      </c>
      <c r="M73" s="40">
        <f>SUM(N73:R73)</f>
        <v>600</v>
      </c>
      <c r="N73" s="40">
        <v>600</v>
      </c>
      <c r="O73" s="40"/>
      <c r="P73" s="40"/>
      <c r="Q73" s="40"/>
      <c r="R73" s="40"/>
      <c r="S73" s="42" t="s">
        <v>92</v>
      </c>
      <c r="T73" s="42"/>
    </row>
    <row r="74" s="1" customFormat="1" ht="49" customHeight="1" spans="1:20">
      <c r="A74" s="40"/>
      <c r="B74" s="42" t="s">
        <v>238</v>
      </c>
      <c r="C74" s="40">
        <v>1</v>
      </c>
      <c r="D74" s="42" t="s">
        <v>105</v>
      </c>
      <c r="E74" s="42" t="s">
        <v>239</v>
      </c>
      <c r="F74" s="42" t="s">
        <v>240</v>
      </c>
      <c r="G74" s="42" t="s">
        <v>35</v>
      </c>
      <c r="H74" s="43">
        <v>1</v>
      </c>
      <c r="I74" s="43" t="s">
        <v>241</v>
      </c>
      <c r="J74" s="40">
        <v>2022</v>
      </c>
      <c r="K74" s="40">
        <v>94</v>
      </c>
      <c r="L74" s="40">
        <v>355</v>
      </c>
      <c r="M74" s="40">
        <f>SUM(N74:R74)</f>
        <v>116</v>
      </c>
      <c r="N74" s="40">
        <v>116</v>
      </c>
      <c r="O74" s="40"/>
      <c r="P74" s="40"/>
      <c r="Q74" s="40"/>
      <c r="R74" s="40"/>
      <c r="S74" s="42" t="s">
        <v>92</v>
      </c>
      <c r="T74" s="42"/>
    </row>
    <row r="75" s="1" customFormat="1" ht="49" customHeight="1" spans="1:20">
      <c r="A75" s="40"/>
      <c r="B75" s="42" t="s">
        <v>242</v>
      </c>
      <c r="C75" s="40">
        <v>2</v>
      </c>
      <c r="D75" s="42" t="s">
        <v>105</v>
      </c>
      <c r="E75" s="42"/>
      <c r="F75" s="42"/>
      <c r="G75" s="42" t="s">
        <v>35</v>
      </c>
      <c r="H75" s="43">
        <v>1</v>
      </c>
      <c r="I75" s="76" t="s">
        <v>243</v>
      </c>
      <c r="J75" s="40">
        <v>2022</v>
      </c>
      <c r="K75" s="40"/>
      <c r="L75" s="40"/>
      <c r="M75" s="40">
        <v>204</v>
      </c>
      <c r="N75" s="40">
        <v>204</v>
      </c>
      <c r="O75" s="40"/>
      <c r="P75" s="40"/>
      <c r="Q75" s="40"/>
      <c r="R75" s="40"/>
      <c r="S75" s="42" t="s">
        <v>108</v>
      </c>
      <c r="T75" s="42"/>
    </row>
    <row r="76" customHeight="1" spans="1:20">
      <c r="A76" s="34"/>
      <c r="B76" s="35" t="s">
        <v>244</v>
      </c>
      <c r="C76" s="34">
        <v>4</v>
      </c>
      <c r="D76" s="35"/>
      <c r="E76" s="35"/>
      <c r="F76" s="35"/>
      <c r="G76" s="35"/>
      <c r="H76" s="34"/>
      <c r="I76" s="34"/>
      <c r="J76" s="34"/>
      <c r="K76" s="34">
        <f>SUM(K77:K80)</f>
        <v>2398</v>
      </c>
      <c r="L76" s="34">
        <f>SUM(L77:L80)</f>
        <v>9867</v>
      </c>
      <c r="M76" s="34">
        <f t="shared" ref="M76:R76" si="13">SUM(M77:M80)</f>
        <v>376</v>
      </c>
      <c r="N76" s="34">
        <f t="shared" si="13"/>
        <v>350</v>
      </c>
      <c r="O76" s="34">
        <f t="shared" ref="M76:Q76" si="14">SUBTOTAL(9,O77:O79)</f>
        <v>0</v>
      </c>
      <c r="P76" s="34">
        <f t="shared" si="14"/>
        <v>0</v>
      </c>
      <c r="Q76" s="34">
        <f t="shared" si="13"/>
        <v>26</v>
      </c>
      <c r="R76" s="34">
        <f t="shared" si="13"/>
        <v>0</v>
      </c>
      <c r="S76" s="35"/>
      <c r="T76" s="35"/>
    </row>
    <row r="77" s="1" customFormat="1" ht="34" customHeight="1" spans="1:20">
      <c r="A77" s="40"/>
      <c r="B77" s="44" t="s">
        <v>245</v>
      </c>
      <c r="C77" s="40">
        <v>1</v>
      </c>
      <c r="D77" s="42" t="s">
        <v>78</v>
      </c>
      <c r="E77" s="42" t="s">
        <v>246</v>
      </c>
      <c r="F77" s="42"/>
      <c r="G77" s="42" t="s">
        <v>74</v>
      </c>
      <c r="H77" s="43">
        <v>1</v>
      </c>
      <c r="I77" s="43" t="s">
        <v>247</v>
      </c>
      <c r="J77" s="40">
        <v>2022</v>
      </c>
      <c r="K77" s="40">
        <v>1108</v>
      </c>
      <c r="L77" s="40">
        <v>4275</v>
      </c>
      <c r="M77" s="40">
        <f>SUM(N77:R77)</f>
        <v>120</v>
      </c>
      <c r="N77" s="40">
        <v>120</v>
      </c>
      <c r="O77" s="40"/>
      <c r="P77" s="40"/>
      <c r="Q77" s="40"/>
      <c r="R77" s="40"/>
      <c r="S77" s="42" t="s">
        <v>81</v>
      </c>
      <c r="T77" s="42"/>
    </row>
    <row r="78" s="1" customFormat="1" ht="38" customHeight="1" spans="1:20">
      <c r="A78" s="40"/>
      <c r="B78" s="42" t="s">
        <v>248</v>
      </c>
      <c r="C78" s="40">
        <v>1</v>
      </c>
      <c r="D78" s="42" t="s">
        <v>154</v>
      </c>
      <c r="E78" s="42" t="s">
        <v>249</v>
      </c>
      <c r="F78" s="42"/>
      <c r="G78" s="42" t="s">
        <v>35</v>
      </c>
      <c r="H78" s="43">
        <v>1</v>
      </c>
      <c r="I78" s="43" t="s">
        <v>250</v>
      </c>
      <c r="J78" s="40">
        <v>2022</v>
      </c>
      <c r="K78" s="40">
        <v>1226</v>
      </c>
      <c r="L78" s="40">
        <v>5272</v>
      </c>
      <c r="M78" s="40">
        <f>SUM(N78:R78)</f>
        <v>150</v>
      </c>
      <c r="N78" s="40">
        <v>150</v>
      </c>
      <c r="O78" s="40"/>
      <c r="P78" s="40"/>
      <c r="Q78" s="40"/>
      <c r="R78" s="40"/>
      <c r="S78" s="80" t="s">
        <v>157</v>
      </c>
      <c r="T78" s="42"/>
    </row>
    <row r="79" s="1" customFormat="1" ht="39" customHeight="1" spans="1:20">
      <c r="A79" s="40"/>
      <c r="B79" s="42" t="s">
        <v>251</v>
      </c>
      <c r="C79" s="40">
        <v>1</v>
      </c>
      <c r="D79" s="42" t="s">
        <v>71</v>
      </c>
      <c r="E79" s="42" t="s">
        <v>252</v>
      </c>
      <c r="F79" s="42" t="s">
        <v>253</v>
      </c>
      <c r="G79" s="42" t="s">
        <v>74</v>
      </c>
      <c r="H79" s="43">
        <v>1</v>
      </c>
      <c r="I79" s="43" t="s">
        <v>254</v>
      </c>
      <c r="J79" s="40">
        <v>2022</v>
      </c>
      <c r="K79" s="40">
        <v>64</v>
      </c>
      <c r="L79" s="40">
        <v>320</v>
      </c>
      <c r="M79" s="40">
        <f>SUM(N79:R79)</f>
        <v>80</v>
      </c>
      <c r="N79" s="40">
        <v>80</v>
      </c>
      <c r="O79" s="40"/>
      <c r="P79" s="40"/>
      <c r="Q79" s="40"/>
      <c r="R79" s="40"/>
      <c r="S79" s="42" t="s">
        <v>76</v>
      </c>
      <c r="T79" s="42"/>
    </row>
    <row r="80" ht="30" customHeight="1" spans="1:20">
      <c r="A80" s="36"/>
      <c r="B80" s="46" t="s">
        <v>255</v>
      </c>
      <c r="C80" s="40">
        <v>1</v>
      </c>
      <c r="D80" s="42" t="s">
        <v>71</v>
      </c>
      <c r="E80" s="37"/>
      <c r="F80" s="37"/>
      <c r="G80" s="37" t="s">
        <v>35</v>
      </c>
      <c r="H80" s="39">
        <v>1</v>
      </c>
      <c r="I80" s="39"/>
      <c r="J80" s="38">
        <v>2022</v>
      </c>
      <c r="K80" s="36"/>
      <c r="L80" s="36"/>
      <c r="M80" s="38">
        <v>26</v>
      </c>
      <c r="N80" s="38"/>
      <c r="O80" s="38"/>
      <c r="P80" s="38"/>
      <c r="Q80" s="38">
        <v>26</v>
      </c>
      <c r="R80" s="38"/>
      <c r="S80" s="42" t="s">
        <v>76</v>
      </c>
      <c r="T80" s="37"/>
    </row>
    <row r="81" customHeight="1" spans="1:20">
      <c r="A81" s="34"/>
      <c r="B81" s="35" t="s">
        <v>256</v>
      </c>
      <c r="C81" s="34">
        <f>SUBTOTAL(9,C82:C83)</f>
        <v>2</v>
      </c>
      <c r="D81" s="35"/>
      <c r="E81" s="35"/>
      <c r="F81" s="35"/>
      <c r="G81" s="35"/>
      <c r="H81" s="34"/>
      <c r="I81" s="34"/>
      <c r="J81" s="34"/>
      <c r="K81" s="34">
        <f t="shared" ref="K81:R81" si="15">SUBTOTAL(9,K82:K83)</f>
        <v>155</v>
      </c>
      <c r="L81" s="34">
        <f t="shared" si="15"/>
        <v>551</v>
      </c>
      <c r="M81" s="34">
        <f t="shared" si="15"/>
        <v>165</v>
      </c>
      <c r="N81" s="34">
        <f t="shared" si="15"/>
        <v>165</v>
      </c>
      <c r="O81" s="34">
        <f t="shared" si="15"/>
        <v>0</v>
      </c>
      <c r="P81" s="34">
        <f t="shared" si="15"/>
        <v>0</v>
      </c>
      <c r="Q81" s="34">
        <f t="shared" si="15"/>
        <v>0</v>
      </c>
      <c r="R81" s="34">
        <f t="shared" si="15"/>
        <v>0</v>
      </c>
      <c r="S81" s="35"/>
      <c r="T81" s="35"/>
    </row>
    <row r="82" s="1" customFormat="1" ht="26" customHeight="1" spans="1:20">
      <c r="A82" s="40"/>
      <c r="B82" s="44" t="s">
        <v>257</v>
      </c>
      <c r="C82" s="40">
        <v>1</v>
      </c>
      <c r="D82" s="42" t="s">
        <v>154</v>
      </c>
      <c r="E82" s="42" t="s">
        <v>258</v>
      </c>
      <c r="F82" s="42"/>
      <c r="G82" s="42" t="s">
        <v>74</v>
      </c>
      <c r="H82" s="43">
        <v>1</v>
      </c>
      <c r="I82" s="77" t="s">
        <v>259</v>
      </c>
      <c r="J82" s="40">
        <v>2022</v>
      </c>
      <c r="K82" s="40">
        <v>155</v>
      </c>
      <c r="L82" s="40">
        <v>551</v>
      </c>
      <c r="M82" s="40">
        <f>SUM(N82:R82)</f>
        <v>70</v>
      </c>
      <c r="N82" s="40">
        <v>70</v>
      </c>
      <c r="O82" s="40"/>
      <c r="P82" s="40"/>
      <c r="Q82" s="40"/>
      <c r="R82" s="40"/>
      <c r="S82" s="42" t="s">
        <v>124</v>
      </c>
      <c r="T82" s="42"/>
    </row>
    <row r="83" s="1" customFormat="1" ht="40" customHeight="1" spans="1:20">
      <c r="A83" s="40"/>
      <c r="B83" s="42" t="s">
        <v>260</v>
      </c>
      <c r="C83" s="40">
        <v>1</v>
      </c>
      <c r="D83" s="42" t="s">
        <v>164</v>
      </c>
      <c r="E83" s="42"/>
      <c r="F83" s="42"/>
      <c r="G83" s="42" t="s">
        <v>35</v>
      </c>
      <c r="H83" s="43">
        <v>1</v>
      </c>
      <c r="I83" s="43"/>
      <c r="J83" s="40">
        <v>2022</v>
      </c>
      <c r="K83" s="40"/>
      <c r="L83" s="40"/>
      <c r="M83" s="40">
        <f>SUM(N83:R83)</f>
        <v>95</v>
      </c>
      <c r="N83" s="40">
        <v>95</v>
      </c>
      <c r="O83" s="40"/>
      <c r="P83" s="40"/>
      <c r="Q83" s="40"/>
      <c r="R83" s="40"/>
      <c r="S83" s="42" t="s">
        <v>167</v>
      </c>
      <c r="T83" s="42"/>
    </row>
    <row r="84" customHeight="1" spans="1:20">
      <c r="A84" s="34"/>
      <c r="B84" s="35" t="s">
        <v>261</v>
      </c>
      <c r="C84" s="34">
        <f>SUBTOTAL(9,C85:C86)</f>
        <v>2</v>
      </c>
      <c r="D84" s="34"/>
      <c r="E84" s="34"/>
      <c r="F84" s="34"/>
      <c r="G84" s="34"/>
      <c r="H84" s="34"/>
      <c r="I84" s="34"/>
      <c r="J84" s="34"/>
      <c r="K84" s="34">
        <f t="shared" ref="K84:R84" si="16">SUBTOTAL(9,K85:K86)</f>
        <v>550</v>
      </c>
      <c r="L84" s="34">
        <f t="shared" si="16"/>
        <v>2056</v>
      </c>
      <c r="M84" s="34">
        <f t="shared" si="16"/>
        <v>40</v>
      </c>
      <c r="N84" s="34">
        <f t="shared" si="16"/>
        <v>0</v>
      </c>
      <c r="O84" s="34">
        <f t="shared" si="16"/>
        <v>0</v>
      </c>
      <c r="P84" s="34">
        <f t="shared" si="16"/>
        <v>40</v>
      </c>
      <c r="Q84" s="34">
        <f t="shared" si="16"/>
        <v>0</v>
      </c>
      <c r="R84" s="34">
        <f t="shared" si="16"/>
        <v>0</v>
      </c>
      <c r="S84" s="35"/>
      <c r="T84" s="35"/>
    </row>
    <row r="85" s="2" customFormat="1" customHeight="1" spans="1:20">
      <c r="A85" s="36"/>
      <c r="B85" s="37" t="s">
        <v>262</v>
      </c>
      <c r="C85" s="38">
        <v>1</v>
      </c>
      <c r="D85" s="37" t="s">
        <v>105</v>
      </c>
      <c r="E85" s="37" t="s">
        <v>263</v>
      </c>
      <c r="F85" s="37"/>
      <c r="G85" s="37" t="s">
        <v>35</v>
      </c>
      <c r="H85" s="39">
        <v>2</v>
      </c>
      <c r="I85" s="39" t="s">
        <v>264</v>
      </c>
      <c r="J85" s="38" t="s">
        <v>41</v>
      </c>
      <c r="K85" s="36">
        <v>165</v>
      </c>
      <c r="L85" s="36">
        <v>450</v>
      </c>
      <c r="M85" s="38">
        <f t="shared" ref="M85:M95" si="17">SUM(N85:R85)</f>
        <v>20</v>
      </c>
      <c r="N85" s="38"/>
      <c r="O85" s="38"/>
      <c r="P85" s="38">
        <v>20</v>
      </c>
      <c r="Q85" s="38"/>
      <c r="R85" s="38"/>
      <c r="S85" s="37" t="s">
        <v>114</v>
      </c>
      <c r="T85" s="37"/>
    </row>
    <row r="86" s="2" customFormat="1" customHeight="1" spans="1:20">
      <c r="A86" s="36"/>
      <c r="B86" s="37" t="s">
        <v>265</v>
      </c>
      <c r="C86" s="38">
        <v>1</v>
      </c>
      <c r="D86" s="37" t="s">
        <v>46</v>
      </c>
      <c r="E86" s="37" t="s">
        <v>86</v>
      </c>
      <c r="F86" s="37"/>
      <c r="G86" s="37" t="s">
        <v>35</v>
      </c>
      <c r="H86" s="39">
        <v>1</v>
      </c>
      <c r="I86" s="39" t="s">
        <v>266</v>
      </c>
      <c r="J86" s="38" t="s">
        <v>41</v>
      </c>
      <c r="K86" s="36">
        <v>385</v>
      </c>
      <c r="L86" s="36">
        <v>1606</v>
      </c>
      <c r="M86" s="38">
        <f t="shared" si="17"/>
        <v>20</v>
      </c>
      <c r="N86" s="38"/>
      <c r="O86" s="38"/>
      <c r="P86" s="38">
        <v>20</v>
      </c>
      <c r="Q86" s="38"/>
      <c r="R86" s="38"/>
      <c r="S86" s="37" t="s">
        <v>51</v>
      </c>
      <c r="T86" s="37"/>
    </row>
    <row r="87" customHeight="1" spans="1:20">
      <c r="A87" s="31"/>
      <c r="B87" s="32" t="s">
        <v>267</v>
      </c>
      <c r="C87" s="31">
        <f>SUM(C88,C109,C141)</f>
        <v>52</v>
      </c>
      <c r="D87" s="33"/>
      <c r="E87" s="33"/>
      <c r="F87" s="33"/>
      <c r="G87" s="33"/>
      <c r="H87" s="31"/>
      <c r="I87" s="31"/>
      <c r="J87" s="31"/>
      <c r="K87" s="31">
        <f t="shared" ref="K87:R87" si="18">SUM(K88,K109,K141)</f>
        <v>43128</v>
      </c>
      <c r="L87" s="31">
        <f t="shared" si="18"/>
        <v>184550</v>
      </c>
      <c r="M87" s="31">
        <f t="shared" si="18"/>
        <v>20822</v>
      </c>
      <c r="N87" s="31">
        <f t="shared" si="18"/>
        <v>3388.5</v>
      </c>
      <c r="O87" s="31">
        <f t="shared" si="18"/>
        <v>2932.5</v>
      </c>
      <c r="P87" s="31">
        <f t="shared" si="18"/>
        <v>14501</v>
      </c>
      <c r="Q87" s="31">
        <f t="shared" si="18"/>
        <v>0</v>
      </c>
      <c r="R87" s="31">
        <f t="shared" si="18"/>
        <v>0</v>
      </c>
      <c r="S87" s="33"/>
      <c r="T87" s="33"/>
    </row>
    <row r="88" customHeight="1" spans="1:20">
      <c r="A88" s="34"/>
      <c r="B88" s="35" t="s">
        <v>268</v>
      </c>
      <c r="C88" s="34">
        <f>SUBTOTAL(9,C89:C108)</f>
        <v>20</v>
      </c>
      <c r="D88" s="35"/>
      <c r="E88" s="35"/>
      <c r="F88" s="35"/>
      <c r="G88" s="35"/>
      <c r="H88" s="34"/>
      <c r="I88" s="34"/>
      <c r="J88" s="34"/>
      <c r="K88" s="34">
        <f t="shared" ref="K88:R88" si="19">SUBTOTAL(9,K89:K108)</f>
        <v>3159</v>
      </c>
      <c r="L88" s="34">
        <f t="shared" si="19"/>
        <v>14113</v>
      </c>
      <c r="M88" s="34">
        <f t="shared" si="19"/>
        <v>2756.5</v>
      </c>
      <c r="N88" s="34">
        <f t="shared" si="19"/>
        <v>2021.5</v>
      </c>
      <c r="O88" s="34">
        <f t="shared" si="19"/>
        <v>255</v>
      </c>
      <c r="P88" s="34">
        <f t="shared" si="19"/>
        <v>480</v>
      </c>
      <c r="Q88" s="34">
        <f t="shared" si="19"/>
        <v>0</v>
      </c>
      <c r="R88" s="34">
        <f t="shared" si="19"/>
        <v>0</v>
      </c>
      <c r="S88" s="35"/>
      <c r="T88" s="35"/>
    </row>
    <row r="89" ht="38" customHeight="1" spans="1:20">
      <c r="A89" s="36"/>
      <c r="B89" s="37" t="s">
        <v>269</v>
      </c>
      <c r="C89" s="38">
        <v>1</v>
      </c>
      <c r="D89" s="37" t="s">
        <v>78</v>
      </c>
      <c r="E89" s="37" t="s">
        <v>193</v>
      </c>
      <c r="F89" s="37"/>
      <c r="G89" s="37" t="s">
        <v>88</v>
      </c>
      <c r="H89" s="39">
        <v>1</v>
      </c>
      <c r="I89" s="39" t="s">
        <v>270</v>
      </c>
      <c r="J89" s="38" t="s">
        <v>41</v>
      </c>
      <c r="K89" s="36">
        <v>303</v>
      </c>
      <c r="L89" s="36">
        <v>1237</v>
      </c>
      <c r="M89" s="38">
        <f t="shared" si="17"/>
        <v>40</v>
      </c>
      <c r="N89" s="38">
        <v>40</v>
      </c>
      <c r="O89" s="38"/>
      <c r="P89" s="38"/>
      <c r="Q89" s="38"/>
      <c r="R89" s="38"/>
      <c r="S89" s="37" t="s">
        <v>81</v>
      </c>
      <c r="T89" s="37"/>
    </row>
    <row r="90" s="1" customFormat="1" ht="43" customHeight="1" spans="1:20">
      <c r="A90" s="40"/>
      <c r="B90" s="44" t="s">
        <v>271</v>
      </c>
      <c r="C90" s="40">
        <v>1</v>
      </c>
      <c r="D90" s="42" t="s">
        <v>105</v>
      </c>
      <c r="E90" s="42" t="s">
        <v>272</v>
      </c>
      <c r="F90" s="42" t="s">
        <v>273</v>
      </c>
      <c r="G90" s="42" t="s">
        <v>88</v>
      </c>
      <c r="H90" s="43">
        <v>1.2</v>
      </c>
      <c r="I90" s="78" t="s">
        <v>274</v>
      </c>
      <c r="J90" s="40">
        <v>2022</v>
      </c>
      <c r="K90" s="40">
        <v>90</v>
      </c>
      <c r="L90" s="40">
        <v>373</v>
      </c>
      <c r="M90" s="40">
        <f t="shared" si="17"/>
        <v>100</v>
      </c>
      <c r="N90" s="40">
        <v>100</v>
      </c>
      <c r="O90" s="40"/>
      <c r="P90" s="40"/>
      <c r="Q90" s="40"/>
      <c r="R90" s="40"/>
      <c r="S90" s="42" t="s">
        <v>124</v>
      </c>
      <c r="T90" s="42"/>
    </row>
    <row r="91" s="1" customFormat="1" ht="33" customHeight="1" spans="1:20">
      <c r="A91" s="40"/>
      <c r="B91" s="41" t="s">
        <v>275</v>
      </c>
      <c r="C91" s="40">
        <v>1</v>
      </c>
      <c r="D91" s="42" t="s">
        <v>110</v>
      </c>
      <c r="E91" s="42" t="s">
        <v>111</v>
      </c>
      <c r="F91" s="42" t="s">
        <v>276</v>
      </c>
      <c r="G91" s="42" t="s">
        <v>88</v>
      </c>
      <c r="H91" s="43">
        <v>1.11</v>
      </c>
      <c r="I91" s="57" t="s">
        <v>277</v>
      </c>
      <c r="J91" s="40">
        <v>2022</v>
      </c>
      <c r="K91" s="40">
        <v>69</v>
      </c>
      <c r="L91" s="40">
        <v>292</v>
      </c>
      <c r="M91" s="40">
        <f t="shared" si="17"/>
        <v>110</v>
      </c>
      <c r="N91" s="40">
        <v>110</v>
      </c>
      <c r="O91" s="40"/>
      <c r="P91" s="40"/>
      <c r="Q91" s="40"/>
      <c r="R91" s="40"/>
      <c r="S91" s="42" t="s">
        <v>92</v>
      </c>
      <c r="T91" s="42"/>
    </row>
    <row r="92" s="1" customFormat="1" ht="31" customHeight="1" spans="1:20">
      <c r="A92" s="40"/>
      <c r="B92" s="41" t="s">
        <v>278</v>
      </c>
      <c r="C92" s="40">
        <v>1</v>
      </c>
      <c r="D92" s="42" t="s">
        <v>164</v>
      </c>
      <c r="E92" s="42" t="s">
        <v>165</v>
      </c>
      <c r="F92" s="42"/>
      <c r="G92" s="42" t="s">
        <v>88</v>
      </c>
      <c r="H92" s="43">
        <v>1</v>
      </c>
      <c r="I92" s="57" t="s">
        <v>279</v>
      </c>
      <c r="J92" s="40">
        <v>2022</v>
      </c>
      <c r="K92" s="40">
        <v>89</v>
      </c>
      <c r="L92" s="40">
        <v>524</v>
      </c>
      <c r="M92" s="40">
        <f t="shared" si="17"/>
        <v>280</v>
      </c>
      <c r="N92" s="40">
        <v>280</v>
      </c>
      <c r="O92" s="40"/>
      <c r="P92" s="40"/>
      <c r="Q92" s="40"/>
      <c r="R92" s="40"/>
      <c r="S92" s="42" t="s">
        <v>167</v>
      </c>
      <c r="T92" s="42"/>
    </row>
    <row r="93" s="3" customFormat="1" ht="39" customHeight="1" spans="1:20">
      <c r="A93" s="40"/>
      <c r="B93" s="41" t="s">
        <v>280</v>
      </c>
      <c r="C93" s="40">
        <v>1</v>
      </c>
      <c r="D93" s="42" t="s">
        <v>281</v>
      </c>
      <c r="E93" s="42" t="s">
        <v>282</v>
      </c>
      <c r="F93" s="42" t="s">
        <v>283</v>
      </c>
      <c r="G93" s="42" t="s">
        <v>88</v>
      </c>
      <c r="H93" s="43">
        <v>0.56</v>
      </c>
      <c r="I93" s="57" t="s">
        <v>284</v>
      </c>
      <c r="J93" s="40">
        <v>2022</v>
      </c>
      <c r="K93" s="40">
        <v>73</v>
      </c>
      <c r="L93" s="40">
        <v>313</v>
      </c>
      <c r="M93" s="40">
        <f t="shared" si="17"/>
        <v>80</v>
      </c>
      <c r="N93" s="40">
        <v>80</v>
      </c>
      <c r="O93" s="40"/>
      <c r="P93" s="40"/>
      <c r="Q93" s="40"/>
      <c r="R93" s="40"/>
      <c r="S93" s="42" t="s">
        <v>92</v>
      </c>
      <c r="T93" s="42"/>
    </row>
    <row r="94" s="3" customFormat="1" ht="30" customHeight="1" spans="1:20">
      <c r="A94" s="40"/>
      <c r="B94" s="44" t="s">
        <v>285</v>
      </c>
      <c r="C94" s="40">
        <v>1</v>
      </c>
      <c r="D94" s="42" t="s">
        <v>154</v>
      </c>
      <c r="E94" s="42" t="s">
        <v>286</v>
      </c>
      <c r="F94" s="42" t="s">
        <v>287</v>
      </c>
      <c r="G94" s="42" t="s">
        <v>88</v>
      </c>
      <c r="H94" s="43">
        <v>0.848</v>
      </c>
      <c r="I94" s="75" t="s">
        <v>288</v>
      </c>
      <c r="J94" s="40">
        <v>2022</v>
      </c>
      <c r="K94" s="40">
        <v>153</v>
      </c>
      <c r="L94" s="40">
        <v>694</v>
      </c>
      <c r="M94" s="40">
        <f t="shared" si="17"/>
        <v>40</v>
      </c>
      <c r="N94" s="40">
        <v>40</v>
      </c>
      <c r="O94" s="40"/>
      <c r="P94" s="40"/>
      <c r="Q94" s="40"/>
      <c r="R94" s="40"/>
      <c r="S94" s="42" t="s">
        <v>92</v>
      </c>
      <c r="T94" s="42"/>
    </row>
    <row r="95" s="3" customFormat="1" ht="36" customHeight="1" spans="1:20">
      <c r="A95" s="40"/>
      <c r="B95" s="41" t="s">
        <v>289</v>
      </c>
      <c r="C95" s="40">
        <v>1</v>
      </c>
      <c r="D95" s="42" t="s">
        <v>154</v>
      </c>
      <c r="E95" s="42" t="s">
        <v>286</v>
      </c>
      <c r="F95" s="42"/>
      <c r="G95" s="42" t="s">
        <v>88</v>
      </c>
      <c r="H95" s="43">
        <v>0.5245</v>
      </c>
      <c r="I95" s="75" t="s">
        <v>290</v>
      </c>
      <c r="J95" s="40">
        <v>2022</v>
      </c>
      <c r="K95" s="40">
        <v>1143</v>
      </c>
      <c r="L95" s="40">
        <v>5492</v>
      </c>
      <c r="M95" s="40">
        <f t="shared" si="17"/>
        <v>546</v>
      </c>
      <c r="N95" s="40">
        <v>546</v>
      </c>
      <c r="O95" s="40"/>
      <c r="P95" s="40"/>
      <c r="Q95" s="40"/>
      <c r="R95" s="40"/>
      <c r="S95" s="42" t="s">
        <v>92</v>
      </c>
      <c r="T95" s="42"/>
    </row>
    <row r="96" s="3" customFormat="1" ht="36" customHeight="1" spans="1:20">
      <c r="A96" s="40"/>
      <c r="B96" s="41" t="s">
        <v>291</v>
      </c>
      <c r="C96" s="40">
        <v>1</v>
      </c>
      <c r="D96" s="42" t="s">
        <v>33</v>
      </c>
      <c r="E96" s="42" t="s">
        <v>292</v>
      </c>
      <c r="F96" s="42"/>
      <c r="G96" s="42"/>
      <c r="H96" s="43"/>
      <c r="I96" s="63" t="s">
        <v>293</v>
      </c>
      <c r="J96" s="40">
        <v>2022</v>
      </c>
      <c r="K96" s="40"/>
      <c r="L96" s="40"/>
      <c r="M96" s="40">
        <v>10</v>
      </c>
      <c r="N96" s="40">
        <v>10</v>
      </c>
      <c r="O96" s="40"/>
      <c r="P96" s="40"/>
      <c r="Q96" s="40"/>
      <c r="R96" s="40"/>
      <c r="S96" s="42" t="s">
        <v>37</v>
      </c>
      <c r="T96" s="42"/>
    </row>
    <row r="97" customHeight="1" spans="1:20">
      <c r="A97" s="36"/>
      <c r="B97" s="37" t="s">
        <v>294</v>
      </c>
      <c r="C97" s="38">
        <v>1</v>
      </c>
      <c r="D97" s="37" t="s">
        <v>105</v>
      </c>
      <c r="E97" s="37" t="s">
        <v>295</v>
      </c>
      <c r="F97" s="37" t="s">
        <v>296</v>
      </c>
      <c r="G97" s="37" t="s">
        <v>88</v>
      </c>
      <c r="H97" s="39">
        <v>4</v>
      </c>
      <c r="I97" s="39" t="s">
        <v>297</v>
      </c>
      <c r="J97" s="38" t="s">
        <v>41</v>
      </c>
      <c r="K97" s="36">
        <v>42</v>
      </c>
      <c r="L97" s="36">
        <v>160</v>
      </c>
      <c r="M97" s="38">
        <f t="shared" ref="M97:M108" si="20">SUM(N97:R97)</f>
        <v>145</v>
      </c>
      <c r="N97" s="38"/>
      <c r="O97" s="38">
        <v>145</v>
      </c>
      <c r="P97" s="38"/>
      <c r="Q97" s="38"/>
      <c r="R97" s="38"/>
      <c r="S97" s="37" t="s">
        <v>108</v>
      </c>
      <c r="T97" s="37"/>
    </row>
    <row r="98" customHeight="1" spans="1:20">
      <c r="A98" s="36"/>
      <c r="B98" s="37" t="s">
        <v>298</v>
      </c>
      <c r="C98" s="38">
        <v>1</v>
      </c>
      <c r="D98" s="37" t="s">
        <v>78</v>
      </c>
      <c r="E98" s="37" t="s">
        <v>246</v>
      </c>
      <c r="F98" s="37"/>
      <c r="G98" s="37" t="s">
        <v>88</v>
      </c>
      <c r="H98" s="39">
        <v>1.5</v>
      </c>
      <c r="I98" s="39" t="s">
        <v>299</v>
      </c>
      <c r="J98" s="38" t="s">
        <v>41</v>
      </c>
      <c r="K98" s="36">
        <v>338</v>
      </c>
      <c r="L98" s="36">
        <v>1382</v>
      </c>
      <c r="M98" s="38">
        <f t="shared" si="20"/>
        <v>45</v>
      </c>
      <c r="N98" s="38">
        <v>45</v>
      </c>
      <c r="O98" s="38"/>
      <c r="P98" s="38"/>
      <c r="Q98" s="38"/>
      <c r="R98" s="38"/>
      <c r="S98" s="37" t="s">
        <v>81</v>
      </c>
      <c r="T98" s="37"/>
    </row>
    <row r="99" customHeight="1" spans="1:20">
      <c r="A99" s="36"/>
      <c r="B99" s="37" t="s">
        <v>300</v>
      </c>
      <c r="C99" s="38">
        <v>1</v>
      </c>
      <c r="D99" s="37" t="s">
        <v>105</v>
      </c>
      <c r="E99" s="37" t="s">
        <v>111</v>
      </c>
      <c r="F99" s="37" t="s">
        <v>301</v>
      </c>
      <c r="G99" s="37" t="s">
        <v>88</v>
      </c>
      <c r="H99" s="39">
        <v>1.5</v>
      </c>
      <c r="I99" s="39" t="s">
        <v>302</v>
      </c>
      <c r="J99" s="38" t="s">
        <v>41</v>
      </c>
      <c r="K99" s="36">
        <v>280</v>
      </c>
      <c r="L99" s="36">
        <v>1267</v>
      </c>
      <c r="M99" s="38">
        <f t="shared" si="20"/>
        <v>110</v>
      </c>
      <c r="N99" s="38"/>
      <c r="O99" s="38">
        <v>110</v>
      </c>
      <c r="P99" s="38"/>
      <c r="Q99" s="38"/>
      <c r="R99" s="38"/>
      <c r="S99" s="37" t="s">
        <v>114</v>
      </c>
      <c r="T99" s="37"/>
    </row>
    <row r="100" customHeight="1" spans="1:20">
      <c r="A100" s="36"/>
      <c r="B100" s="37" t="s">
        <v>303</v>
      </c>
      <c r="C100" s="38">
        <v>1</v>
      </c>
      <c r="D100" s="37" t="s">
        <v>71</v>
      </c>
      <c r="E100" s="37" t="s">
        <v>304</v>
      </c>
      <c r="F100" s="37" t="s">
        <v>305</v>
      </c>
      <c r="G100" s="37" t="s">
        <v>74</v>
      </c>
      <c r="H100" s="39">
        <v>1</v>
      </c>
      <c r="I100" s="39" t="s">
        <v>306</v>
      </c>
      <c r="J100" s="38" t="s">
        <v>41</v>
      </c>
      <c r="K100" s="36">
        <v>54</v>
      </c>
      <c r="L100" s="36">
        <v>247</v>
      </c>
      <c r="M100" s="38">
        <f t="shared" si="20"/>
        <v>200</v>
      </c>
      <c r="N100" s="38">
        <v>200</v>
      </c>
      <c r="O100" s="38"/>
      <c r="P100" s="38"/>
      <c r="Q100" s="38"/>
      <c r="R100" s="38"/>
      <c r="S100" s="37" t="s">
        <v>76</v>
      </c>
      <c r="T100" s="37"/>
    </row>
    <row r="101" customHeight="1" spans="1:20">
      <c r="A101" s="36"/>
      <c r="B101" s="37" t="s">
        <v>307</v>
      </c>
      <c r="C101" s="38">
        <v>1</v>
      </c>
      <c r="D101" s="37" t="s">
        <v>164</v>
      </c>
      <c r="E101" s="37" t="s">
        <v>308</v>
      </c>
      <c r="F101" s="37"/>
      <c r="G101" s="37" t="s">
        <v>88</v>
      </c>
      <c r="H101" s="39">
        <v>5</v>
      </c>
      <c r="I101" s="39" t="s">
        <v>309</v>
      </c>
      <c r="J101" s="38" t="s">
        <v>41</v>
      </c>
      <c r="K101" s="36">
        <v>325</v>
      </c>
      <c r="L101" s="36">
        <v>1345</v>
      </c>
      <c r="M101" s="38">
        <f t="shared" si="20"/>
        <v>400</v>
      </c>
      <c r="N101" s="38"/>
      <c r="O101" s="38"/>
      <c r="P101" s="38">
        <v>400</v>
      </c>
      <c r="Q101" s="38"/>
      <c r="R101" s="38"/>
      <c r="S101" s="37" t="s">
        <v>167</v>
      </c>
      <c r="T101" s="37"/>
    </row>
    <row r="102" customHeight="1" spans="1:20">
      <c r="A102" s="36"/>
      <c r="B102" s="37" t="s">
        <v>310</v>
      </c>
      <c r="C102" s="38">
        <v>1</v>
      </c>
      <c r="D102" s="37" t="s">
        <v>164</v>
      </c>
      <c r="E102" s="37" t="s">
        <v>308</v>
      </c>
      <c r="F102" s="37" t="s">
        <v>311</v>
      </c>
      <c r="G102" s="37" t="s">
        <v>88</v>
      </c>
      <c r="H102" s="39">
        <v>4</v>
      </c>
      <c r="I102" s="39" t="s">
        <v>312</v>
      </c>
      <c r="J102" s="38" t="s">
        <v>41</v>
      </c>
      <c r="K102" s="36">
        <v>54</v>
      </c>
      <c r="L102" s="36">
        <v>209</v>
      </c>
      <c r="M102" s="38">
        <f t="shared" si="20"/>
        <v>160</v>
      </c>
      <c r="N102" s="38">
        <v>160</v>
      </c>
      <c r="O102" s="38"/>
      <c r="P102" s="38"/>
      <c r="Q102" s="38"/>
      <c r="R102" s="38"/>
      <c r="S102" s="37" t="s">
        <v>92</v>
      </c>
      <c r="T102" s="37"/>
    </row>
    <row r="103" customHeight="1" spans="1:20">
      <c r="A103" s="36"/>
      <c r="B103" s="37" t="s">
        <v>313</v>
      </c>
      <c r="C103" s="38">
        <v>1</v>
      </c>
      <c r="D103" s="37" t="s">
        <v>164</v>
      </c>
      <c r="E103" s="37" t="s">
        <v>314</v>
      </c>
      <c r="F103" s="37" t="s">
        <v>315</v>
      </c>
      <c r="G103" s="37" t="s">
        <v>88</v>
      </c>
      <c r="H103" s="39">
        <v>2</v>
      </c>
      <c r="I103" s="39" t="s">
        <v>316</v>
      </c>
      <c r="J103" s="38" t="s">
        <v>41</v>
      </c>
      <c r="K103" s="36">
        <v>32</v>
      </c>
      <c r="L103" s="36">
        <v>126</v>
      </c>
      <c r="M103" s="38">
        <f t="shared" si="20"/>
        <v>80</v>
      </c>
      <c r="N103" s="38"/>
      <c r="O103" s="38"/>
      <c r="P103" s="38">
        <v>80</v>
      </c>
      <c r="Q103" s="38"/>
      <c r="R103" s="38"/>
      <c r="S103" s="37" t="s">
        <v>167</v>
      </c>
      <c r="T103" s="37"/>
    </row>
    <row r="104" customHeight="1" spans="1:20">
      <c r="A104" s="36"/>
      <c r="B104" s="37" t="s">
        <v>317</v>
      </c>
      <c r="C104" s="38">
        <v>1</v>
      </c>
      <c r="D104" s="37" t="s">
        <v>164</v>
      </c>
      <c r="E104" s="37" t="s">
        <v>314</v>
      </c>
      <c r="F104" s="37" t="s">
        <v>318</v>
      </c>
      <c r="G104" s="37" t="s">
        <v>88</v>
      </c>
      <c r="H104" s="39">
        <v>1.14</v>
      </c>
      <c r="I104" s="39" t="s">
        <v>319</v>
      </c>
      <c r="J104" s="38" t="s">
        <v>41</v>
      </c>
      <c r="K104" s="36">
        <v>14</v>
      </c>
      <c r="L104" s="36">
        <v>36</v>
      </c>
      <c r="M104" s="38">
        <f t="shared" si="20"/>
        <v>22.5</v>
      </c>
      <c r="N104" s="38">
        <v>22.5</v>
      </c>
      <c r="O104" s="38"/>
      <c r="P104" s="38"/>
      <c r="Q104" s="38"/>
      <c r="R104" s="38"/>
      <c r="S104" s="37" t="s">
        <v>167</v>
      </c>
      <c r="T104" s="37"/>
    </row>
    <row r="105" customHeight="1" spans="1:20">
      <c r="A105" s="36"/>
      <c r="B105" s="37" t="s">
        <v>320</v>
      </c>
      <c r="C105" s="38">
        <v>1</v>
      </c>
      <c r="D105" s="37" t="s">
        <v>78</v>
      </c>
      <c r="E105" s="37" t="s">
        <v>79</v>
      </c>
      <c r="F105" s="37" t="s">
        <v>321</v>
      </c>
      <c r="G105" s="37" t="s">
        <v>88</v>
      </c>
      <c r="H105" s="39">
        <v>3.5</v>
      </c>
      <c r="I105" s="39" t="s">
        <v>322</v>
      </c>
      <c r="J105" s="38" t="s">
        <v>41</v>
      </c>
      <c r="K105" s="36">
        <v>32</v>
      </c>
      <c r="L105" s="36">
        <v>128</v>
      </c>
      <c r="M105" s="38">
        <f t="shared" si="20"/>
        <v>120</v>
      </c>
      <c r="N105" s="38">
        <v>120</v>
      </c>
      <c r="O105" s="38"/>
      <c r="P105" s="38"/>
      <c r="Q105" s="38"/>
      <c r="R105" s="38"/>
      <c r="S105" s="37" t="s">
        <v>81</v>
      </c>
      <c r="T105" s="37"/>
    </row>
    <row r="106" customHeight="1" spans="1:20">
      <c r="A106" s="36"/>
      <c r="B106" s="37" t="s">
        <v>323</v>
      </c>
      <c r="C106" s="38">
        <v>1</v>
      </c>
      <c r="D106" s="37" t="s">
        <v>46</v>
      </c>
      <c r="E106" s="37" t="s">
        <v>324</v>
      </c>
      <c r="F106" s="37" t="s">
        <v>325</v>
      </c>
      <c r="G106" s="37" t="s">
        <v>88</v>
      </c>
      <c r="H106" s="39">
        <v>1.5</v>
      </c>
      <c r="I106" s="39" t="s">
        <v>326</v>
      </c>
      <c r="J106" s="38" t="s">
        <v>41</v>
      </c>
      <c r="K106" s="36">
        <v>16</v>
      </c>
      <c r="L106" s="36">
        <v>65</v>
      </c>
      <c r="M106" s="38">
        <f t="shared" si="20"/>
        <v>68</v>
      </c>
      <c r="N106" s="38">
        <v>68</v>
      </c>
      <c r="O106" s="38"/>
      <c r="P106" s="38"/>
      <c r="Q106" s="38"/>
      <c r="R106" s="38"/>
      <c r="S106" s="37" t="s">
        <v>51</v>
      </c>
      <c r="T106" s="37"/>
    </row>
    <row r="107" customHeight="1" spans="1:20">
      <c r="A107" s="36"/>
      <c r="B107" s="37" t="s">
        <v>327</v>
      </c>
      <c r="C107" s="38">
        <v>1</v>
      </c>
      <c r="D107" s="37" t="s">
        <v>33</v>
      </c>
      <c r="E107" s="37" t="s">
        <v>328</v>
      </c>
      <c r="F107" s="37" t="s">
        <v>329</v>
      </c>
      <c r="G107" s="37" t="s">
        <v>88</v>
      </c>
      <c r="H107" s="39">
        <v>3</v>
      </c>
      <c r="I107" s="39" t="s">
        <v>330</v>
      </c>
      <c r="J107" s="38" t="s">
        <v>41</v>
      </c>
      <c r="K107" s="36">
        <v>44</v>
      </c>
      <c r="L107" s="36">
        <v>182</v>
      </c>
      <c r="M107" s="38">
        <f t="shared" si="20"/>
        <v>120</v>
      </c>
      <c r="N107" s="38">
        <v>120</v>
      </c>
      <c r="O107" s="38"/>
      <c r="P107" s="38"/>
      <c r="Q107" s="38"/>
      <c r="R107" s="38"/>
      <c r="S107" s="37" t="s">
        <v>37</v>
      </c>
      <c r="T107" s="37"/>
    </row>
    <row r="108" customHeight="1" spans="1:20">
      <c r="A108" s="36"/>
      <c r="B108" s="37" t="s">
        <v>331</v>
      </c>
      <c r="C108" s="38">
        <v>1</v>
      </c>
      <c r="D108" s="37" t="s">
        <v>33</v>
      </c>
      <c r="E108" s="37" t="s">
        <v>332</v>
      </c>
      <c r="F108" s="37" t="s">
        <v>333</v>
      </c>
      <c r="G108" s="37" t="s">
        <v>88</v>
      </c>
      <c r="H108" s="39">
        <v>2</v>
      </c>
      <c r="I108" s="39" t="s">
        <v>334</v>
      </c>
      <c r="J108" s="38" t="s">
        <v>41</v>
      </c>
      <c r="K108" s="36">
        <v>8</v>
      </c>
      <c r="L108" s="36">
        <v>41</v>
      </c>
      <c r="M108" s="38">
        <f t="shared" si="20"/>
        <v>80</v>
      </c>
      <c r="N108" s="38">
        <v>80</v>
      </c>
      <c r="O108" s="38"/>
      <c r="P108" s="38"/>
      <c r="Q108" s="38"/>
      <c r="R108" s="38"/>
      <c r="S108" s="37" t="s">
        <v>37</v>
      </c>
      <c r="T108" s="37"/>
    </row>
    <row r="109" customHeight="1" spans="1:20">
      <c r="A109" s="34"/>
      <c r="B109" s="35" t="s">
        <v>335</v>
      </c>
      <c r="C109" s="34">
        <f>SUBTOTAL(9,C110:C140)</f>
        <v>31</v>
      </c>
      <c r="D109" s="35"/>
      <c r="E109" s="35"/>
      <c r="F109" s="35"/>
      <c r="G109" s="35"/>
      <c r="H109" s="34"/>
      <c r="I109" s="34"/>
      <c r="J109" s="34"/>
      <c r="K109" s="34">
        <f t="shared" ref="K109:R109" si="21">SUBTOTAL(9,K110:K140)</f>
        <v>39823</v>
      </c>
      <c r="L109" s="34">
        <f t="shared" si="21"/>
        <v>169789</v>
      </c>
      <c r="M109" s="34">
        <f t="shared" si="21"/>
        <v>17765.5</v>
      </c>
      <c r="N109" s="34">
        <f t="shared" si="21"/>
        <v>1367</v>
      </c>
      <c r="O109" s="34">
        <f t="shared" si="21"/>
        <v>2677.5</v>
      </c>
      <c r="P109" s="34">
        <f t="shared" si="21"/>
        <v>13721</v>
      </c>
      <c r="Q109" s="34">
        <f t="shared" si="21"/>
        <v>0</v>
      </c>
      <c r="R109" s="34">
        <f t="shared" si="21"/>
        <v>0</v>
      </c>
      <c r="S109" s="35"/>
      <c r="T109" s="35"/>
    </row>
    <row r="110" ht="31" customHeight="1" spans="1:20">
      <c r="A110" s="36"/>
      <c r="B110" s="37" t="s">
        <v>336</v>
      </c>
      <c r="C110" s="38">
        <v>1</v>
      </c>
      <c r="D110" s="37" t="s">
        <v>105</v>
      </c>
      <c r="E110" s="37" t="s">
        <v>337</v>
      </c>
      <c r="F110" s="37" t="s">
        <v>338</v>
      </c>
      <c r="G110" s="37" t="s">
        <v>88</v>
      </c>
      <c r="H110" s="39">
        <v>1.35</v>
      </c>
      <c r="I110" s="39" t="s">
        <v>339</v>
      </c>
      <c r="J110" s="38" t="s">
        <v>41</v>
      </c>
      <c r="K110" s="36">
        <v>244</v>
      </c>
      <c r="L110" s="36">
        <v>856</v>
      </c>
      <c r="M110" s="38">
        <f t="shared" ref="M110:M140" si="22">SUM(N110:R110)</f>
        <v>72.5</v>
      </c>
      <c r="N110" s="38"/>
      <c r="O110" s="38">
        <v>72.5</v>
      </c>
      <c r="P110" s="38"/>
      <c r="Q110" s="38"/>
      <c r="R110" s="38"/>
      <c r="S110" s="37" t="s">
        <v>124</v>
      </c>
      <c r="T110" s="37"/>
    </row>
    <row r="111" s="1" customFormat="1" ht="38" customHeight="1" spans="1:20">
      <c r="A111" s="40"/>
      <c r="B111" s="74" t="s">
        <v>340</v>
      </c>
      <c r="C111" s="40">
        <v>1</v>
      </c>
      <c r="D111" s="42" t="s">
        <v>341</v>
      </c>
      <c r="E111" s="42" t="s">
        <v>342</v>
      </c>
      <c r="F111" s="42" t="s">
        <v>343</v>
      </c>
      <c r="G111" s="40" t="s">
        <v>344</v>
      </c>
      <c r="H111" s="40">
        <v>1</v>
      </c>
      <c r="I111" s="79" t="s">
        <v>345</v>
      </c>
      <c r="J111" s="40">
        <v>2022</v>
      </c>
      <c r="K111" s="40" t="s">
        <v>346</v>
      </c>
      <c r="L111" s="40">
        <v>3500</v>
      </c>
      <c r="M111" s="40">
        <f t="shared" si="22"/>
        <v>10</v>
      </c>
      <c r="N111" s="40"/>
      <c r="O111" s="40">
        <v>10</v>
      </c>
      <c r="P111" s="40"/>
      <c r="Q111" s="40"/>
      <c r="R111" s="40"/>
      <c r="S111" s="42" t="s">
        <v>347</v>
      </c>
      <c r="T111" s="42"/>
    </row>
    <row r="112" s="1" customFormat="1" ht="38" customHeight="1" spans="1:20">
      <c r="A112" s="40"/>
      <c r="B112" s="74" t="s">
        <v>348</v>
      </c>
      <c r="C112" s="40">
        <v>1</v>
      </c>
      <c r="D112" s="42" t="s">
        <v>154</v>
      </c>
      <c r="E112" s="42" t="s">
        <v>349</v>
      </c>
      <c r="F112" s="42" t="s">
        <v>350</v>
      </c>
      <c r="G112" s="40" t="s">
        <v>344</v>
      </c>
      <c r="H112" s="40">
        <v>1</v>
      </c>
      <c r="I112" s="79" t="s">
        <v>351</v>
      </c>
      <c r="J112" s="40">
        <v>2022</v>
      </c>
      <c r="K112" s="40">
        <v>360</v>
      </c>
      <c r="L112" s="40">
        <v>1260</v>
      </c>
      <c r="M112" s="40">
        <f t="shared" si="22"/>
        <v>10</v>
      </c>
      <c r="N112" s="40"/>
      <c r="O112" s="40">
        <v>10</v>
      </c>
      <c r="P112" s="40"/>
      <c r="Q112" s="40"/>
      <c r="R112" s="40"/>
      <c r="S112" s="42" t="s">
        <v>347</v>
      </c>
      <c r="T112" s="42"/>
    </row>
    <row r="113" s="1" customFormat="1" ht="36" customHeight="1" spans="1:20">
      <c r="A113" s="40"/>
      <c r="B113" s="44" t="s">
        <v>352</v>
      </c>
      <c r="C113" s="40">
        <v>1</v>
      </c>
      <c r="D113" s="42" t="s">
        <v>110</v>
      </c>
      <c r="E113" s="42" t="s">
        <v>183</v>
      </c>
      <c r="F113" s="42"/>
      <c r="G113" s="42" t="s">
        <v>88</v>
      </c>
      <c r="H113" s="43">
        <v>5</v>
      </c>
      <c r="I113" s="61" t="s">
        <v>353</v>
      </c>
      <c r="J113" s="40">
        <v>2022</v>
      </c>
      <c r="K113" s="40">
        <v>582</v>
      </c>
      <c r="L113" s="40">
        <v>2603</v>
      </c>
      <c r="M113" s="40">
        <f t="shared" si="22"/>
        <v>700</v>
      </c>
      <c r="N113" s="40">
        <v>700</v>
      </c>
      <c r="O113" s="40"/>
      <c r="P113" s="40"/>
      <c r="Q113" s="40"/>
      <c r="R113" s="40"/>
      <c r="S113" s="42" t="s">
        <v>124</v>
      </c>
      <c r="T113" s="42"/>
    </row>
    <row r="114" s="1" customFormat="1" ht="29" customHeight="1" spans="1:20">
      <c r="A114" s="40"/>
      <c r="B114" s="44" t="s">
        <v>354</v>
      </c>
      <c r="C114" s="40">
        <v>1</v>
      </c>
      <c r="D114" s="42" t="s">
        <v>355</v>
      </c>
      <c r="E114" s="42" t="s">
        <v>356</v>
      </c>
      <c r="F114" s="42" t="s">
        <v>357</v>
      </c>
      <c r="G114" s="40" t="s">
        <v>344</v>
      </c>
      <c r="H114" s="40">
        <v>1</v>
      </c>
      <c r="I114" s="79" t="s">
        <v>358</v>
      </c>
      <c r="J114" s="40">
        <v>2022</v>
      </c>
      <c r="K114" s="40">
        <v>2315</v>
      </c>
      <c r="L114" s="40">
        <v>8100</v>
      </c>
      <c r="M114" s="40">
        <f t="shared" si="22"/>
        <v>27</v>
      </c>
      <c r="N114" s="40"/>
      <c r="O114" s="40">
        <v>27</v>
      </c>
      <c r="P114" s="40"/>
      <c r="Q114" s="40"/>
      <c r="R114" s="40"/>
      <c r="S114" s="42" t="s">
        <v>347</v>
      </c>
      <c r="T114" s="42"/>
    </row>
    <row r="115" s="1" customFormat="1" ht="30" customHeight="1" spans="1:20">
      <c r="A115" s="40"/>
      <c r="B115" s="44" t="s">
        <v>359</v>
      </c>
      <c r="C115" s="40">
        <v>1</v>
      </c>
      <c r="D115" s="42" t="s">
        <v>355</v>
      </c>
      <c r="E115" s="42" t="s">
        <v>360</v>
      </c>
      <c r="F115" s="42" t="s">
        <v>361</v>
      </c>
      <c r="G115" s="40" t="s">
        <v>344</v>
      </c>
      <c r="H115" s="40">
        <v>1</v>
      </c>
      <c r="I115" s="79" t="s">
        <v>362</v>
      </c>
      <c r="J115" s="40">
        <v>2022</v>
      </c>
      <c r="K115" s="40">
        <v>2536</v>
      </c>
      <c r="L115" s="40">
        <v>8876</v>
      </c>
      <c r="M115" s="40">
        <f t="shared" si="22"/>
        <v>28</v>
      </c>
      <c r="N115" s="40"/>
      <c r="O115" s="40">
        <v>28</v>
      </c>
      <c r="P115" s="40"/>
      <c r="Q115" s="40"/>
      <c r="R115" s="40"/>
      <c r="S115" s="42" t="s">
        <v>347</v>
      </c>
      <c r="T115" s="42"/>
    </row>
    <row r="116" s="1" customFormat="1" customHeight="1" spans="1:20">
      <c r="A116" s="40"/>
      <c r="B116" s="44" t="s">
        <v>363</v>
      </c>
      <c r="C116" s="40">
        <v>1</v>
      </c>
      <c r="D116" s="42" t="s">
        <v>364</v>
      </c>
      <c r="E116" s="42" t="s">
        <v>365</v>
      </c>
      <c r="F116" s="42" t="s">
        <v>366</v>
      </c>
      <c r="G116" s="40" t="s">
        <v>344</v>
      </c>
      <c r="H116" s="40">
        <v>1</v>
      </c>
      <c r="I116" s="79" t="s">
        <v>367</v>
      </c>
      <c r="J116" s="40">
        <v>2022</v>
      </c>
      <c r="K116" s="40">
        <v>4403</v>
      </c>
      <c r="L116" s="40">
        <v>15410</v>
      </c>
      <c r="M116" s="40">
        <f t="shared" si="22"/>
        <v>74</v>
      </c>
      <c r="N116" s="40"/>
      <c r="O116" s="40">
        <v>74</v>
      </c>
      <c r="P116" s="40"/>
      <c r="Q116" s="40"/>
      <c r="R116" s="40"/>
      <c r="S116" s="42" t="s">
        <v>347</v>
      </c>
      <c r="T116" s="42"/>
    </row>
    <row r="117" s="1" customFormat="1" ht="24" customHeight="1" spans="1:20">
      <c r="A117" s="40"/>
      <c r="B117" s="44" t="s">
        <v>368</v>
      </c>
      <c r="C117" s="40">
        <v>1</v>
      </c>
      <c r="D117" s="42" t="s">
        <v>105</v>
      </c>
      <c r="E117" s="42" t="s">
        <v>239</v>
      </c>
      <c r="F117" s="42" t="s">
        <v>369</v>
      </c>
      <c r="G117" s="40" t="s">
        <v>344</v>
      </c>
      <c r="H117" s="40">
        <v>1</v>
      </c>
      <c r="I117" s="79" t="s">
        <v>370</v>
      </c>
      <c r="J117" s="40">
        <v>2022</v>
      </c>
      <c r="K117" s="40">
        <v>286</v>
      </c>
      <c r="L117" s="40">
        <v>1000</v>
      </c>
      <c r="M117" s="40">
        <f t="shared" si="22"/>
        <v>450</v>
      </c>
      <c r="N117" s="40"/>
      <c r="O117" s="40">
        <v>450</v>
      </c>
      <c r="P117" s="40"/>
      <c r="Q117" s="40"/>
      <c r="R117" s="40"/>
      <c r="S117" s="42" t="s">
        <v>347</v>
      </c>
      <c r="T117" s="42"/>
    </row>
    <row r="118" s="1" customFormat="1" ht="24" customHeight="1" spans="1:20">
      <c r="A118" s="40"/>
      <c r="B118" s="44" t="s">
        <v>371</v>
      </c>
      <c r="C118" s="40">
        <v>1</v>
      </c>
      <c r="D118" s="42" t="s">
        <v>372</v>
      </c>
      <c r="E118" s="42" t="s">
        <v>373</v>
      </c>
      <c r="F118" s="42" t="s">
        <v>374</v>
      </c>
      <c r="G118" s="40" t="s">
        <v>344</v>
      </c>
      <c r="H118" s="40">
        <v>1</v>
      </c>
      <c r="I118" s="79" t="s">
        <v>375</v>
      </c>
      <c r="J118" s="40">
        <v>2022</v>
      </c>
      <c r="K118" s="40">
        <v>572</v>
      </c>
      <c r="L118" s="40">
        <v>2000</v>
      </c>
      <c r="M118" s="40">
        <f t="shared" si="22"/>
        <v>440</v>
      </c>
      <c r="N118" s="40"/>
      <c r="O118" s="40">
        <v>440</v>
      </c>
      <c r="P118" s="40"/>
      <c r="Q118" s="40"/>
      <c r="R118" s="40"/>
      <c r="S118" s="42" t="s">
        <v>347</v>
      </c>
      <c r="T118" s="42"/>
    </row>
    <row r="119" s="1" customFormat="1" ht="24" customHeight="1" spans="1:20">
      <c r="A119" s="40"/>
      <c r="B119" s="44" t="s">
        <v>376</v>
      </c>
      <c r="C119" s="40">
        <v>1</v>
      </c>
      <c r="D119" s="42" t="s">
        <v>135</v>
      </c>
      <c r="E119" s="42" t="s">
        <v>377</v>
      </c>
      <c r="F119" s="42" t="s">
        <v>378</v>
      </c>
      <c r="G119" s="40" t="s">
        <v>344</v>
      </c>
      <c r="H119" s="40">
        <v>1</v>
      </c>
      <c r="I119" s="79" t="s">
        <v>379</v>
      </c>
      <c r="J119" s="40">
        <v>2022</v>
      </c>
      <c r="K119" s="40">
        <v>262</v>
      </c>
      <c r="L119" s="40">
        <v>915</v>
      </c>
      <c r="M119" s="40">
        <f t="shared" si="22"/>
        <v>998</v>
      </c>
      <c r="N119" s="40"/>
      <c r="O119" s="40">
        <v>998</v>
      </c>
      <c r="P119" s="40"/>
      <c r="Q119" s="40"/>
      <c r="R119" s="40"/>
      <c r="S119" s="42" t="s">
        <v>347</v>
      </c>
      <c r="T119" s="42"/>
    </row>
    <row r="120" s="1" customFormat="1" ht="24" customHeight="1" spans="1:20">
      <c r="A120" s="40"/>
      <c r="B120" s="44" t="s">
        <v>380</v>
      </c>
      <c r="C120" s="40">
        <v>1</v>
      </c>
      <c r="D120" s="42" t="s">
        <v>154</v>
      </c>
      <c r="E120" s="42" t="s">
        <v>258</v>
      </c>
      <c r="F120" s="42" t="s">
        <v>249</v>
      </c>
      <c r="G120" s="40" t="s">
        <v>344</v>
      </c>
      <c r="H120" s="40">
        <v>1</v>
      </c>
      <c r="I120" s="79" t="s">
        <v>381</v>
      </c>
      <c r="J120" s="40">
        <v>2022</v>
      </c>
      <c r="K120" s="40">
        <v>1715</v>
      </c>
      <c r="L120" s="40">
        <v>6000</v>
      </c>
      <c r="M120" s="40">
        <f t="shared" si="22"/>
        <v>568</v>
      </c>
      <c r="N120" s="40"/>
      <c r="O120" s="40">
        <v>568</v>
      </c>
      <c r="P120" s="40"/>
      <c r="Q120" s="40"/>
      <c r="R120" s="40"/>
      <c r="S120" s="42" t="s">
        <v>347</v>
      </c>
      <c r="T120" s="42"/>
    </row>
    <row r="121" s="1" customFormat="1" ht="28" customHeight="1" spans="1:20">
      <c r="A121" s="40"/>
      <c r="B121" s="44" t="s">
        <v>382</v>
      </c>
      <c r="C121" s="40">
        <v>1</v>
      </c>
      <c r="D121" s="42" t="s">
        <v>154</v>
      </c>
      <c r="E121" s="42" t="s">
        <v>235</v>
      </c>
      <c r="F121" s="42" t="s">
        <v>383</v>
      </c>
      <c r="G121" s="42" t="s">
        <v>88</v>
      </c>
      <c r="H121" s="43">
        <v>6.7019</v>
      </c>
      <c r="I121" s="75" t="s">
        <v>384</v>
      </c>
      <c r="J121" s="40">
        <v>2022</v>
      </c>
      <c r="K121" s="40">
        <v>198</v>
      </c>
      <c r="L121" s="40">
        <v>861</v>
      </c>
      <c r="M121" s="40">
        <f t="shared" si="22"/>
        <v>260</v>
      </c>
      <c r="N121" s="40">
        <v>260</v>
      </c>
      <c r="O121" s="40"/>
      <c r="P121" s="40"/>
      <c r="Q121" s="40"/>
      <c r="R121" s="40"/>
      <c r="S121" s="42" t="s">
        <v>92</v>
      </c>
      <c r="T121" s="42"/>
    </row>
    <row r="122" s="1" customFormat="1" ht="43" customHeight="1" spans="1:20">
      <c r="A122" s="40"/>
      <c r="B122" s="44" t="s">
        <v>385</v>
      </c>
      <c r="C122" s="40">
        <v>1</v>
      </c>
      <c r="D122" s="42" t="s">
        <v>33</v>
      </c>
      <c r="E122" s="42" t="s">
        <v>386</v>
      </c>
      <c r="F122" s="42" t="s">
        <v>387</v>
      </c>
      <c r="G122" s="42" t="s">
        <v>88</v>
      </c>
      <c r="H122" s="43">
        <v>0.5</v>
      </c>
      <c r="I122" s="78" t="s">
        <v>388</v>
      </c>
      <c r="J122" s="40">
        <v>2022</v>
      </c>
      <c r="K122" s="40">
        <v>107</v>
      </c>
      <c r="L122" s="40">
        <v>492</v>
      </c>
      <c r="M122" s="40">
        <f t="shared" si="22"/>
        <v>45</v>
      </c>
      <c r="N122" s="40">
        <v>45</v>
      </c>
      <c r="O122" s="40"/>
      <c r="P122" s="40"/>
      <c r="Q122" s="40"/>
      <c r="R122" s="40"/>
      <c r="S122" s="42" t="s">
        <v>92</v>
      </c>
      <c r="T122" s="42"/>
    </row>
    <row r="123" s="1" customFormat="1" ht="38" customHeight="1" spans="1:20">
      <c r="A123" s="40"/>
      <c r="B123" s="44" t="s">
        <v>389</v>
      </c>
      <c r="C123" s="40">
        <v>1</v>
      </c>
      <c r="D123" s="42" t="s">
        <v>154</v>
      </c>
      <c r="E123" s="42" t="s">
        <v>390</v>
      </c>
      <c r="F123" s="42" t="s">
        <v>391</v>
      </c>
      <c r="G123" s="42" t="s">
        <v>88</v>
      </c>
      <c r="H123" s="43">
        <v>1.8</v>
      </c>
      <c r="I123" s="43" t="s">
        <v>392</v>
      </c>
      <c r="J123" s="40">
        <v>2022</v>
      </c>
      <c r="K123" s="40">
        <v>102</v>
      </c>
      <c r="L123" s="40">
        <v>472</v>
      </c>
      <c r="M123" s="40">
        <f t="shared" si="22"/>
        <v>100</v>
      </c>
      <c r="N123" s="40">
        <v>100</v>
      </c>
      <c r="O123" s="40"/>
      <c r="P123" s="40"/>
      <c r="Q123" s="40"/>
      <c r="R123" s="40"/>
      <c r="S123" s="80" t="s">
        <v>157</v>
      </c>
      <c r="T123" s="42"/>
    </row>
    <row r="124" s="1" customFormat="1" ht="36" customHeight="1" spans="1:20">
      <c r="A124" s="40"/>
      <c r="B124" s="44" t="s">
        <v>393</v>
      </c>
      <c r="C124" s="40">
        <v>1</v>
      </c>
      <c r="D124" s="42" t="s">
        <v>154</v>
      </c>
      <c r="E124" s="42" t="s">
        <v>258</v>
      </c>
      <c r="F124" s="42" t="s">
        <v>394</v>
      </c>
      <c r="G124" s="42" t="s">
        <v>88</v>
      </c>
      <c r="H124" s="43">
        <v>0.9</v>
      </c>
      <c r="I124" s="77" t="s">
        <v>395</v>
      </c>
      <c r="J124" s="40">
        <v>2022</v>
      </c>
      <c r="K124" s="40">
        <v>42</v>
      </c>
      <c r="L124" s="40">
        <v>146</v>
      </c>
      <c r="M124" s="40">
        <f t="shared" si="22"/>
        <v>50</v>
      </c>
      <c r="N124" s="40">
        <v>50</v>
      </c>
      <c r="O124" s="40"/>
      <c r="P124" s="40"/>
      <c r="Q124" s="40"/>
      <c r="R124" s="40"/>
      <c r="S124" s="42" t="s">
        <v>124</v>
      </c>
      <c r="T124" s="42"/>
    </row>
    <row r="125" ht="27" customHeight="1" spans="1:20">
      <c r="A125" s="36"/>
      <c r="B125" s="37" t="s">
        <v>396</v>
      </c>
      <c r="C125" s="38">
        <v>1</v>
      </c>
      <c r="D125" s="37" t="s">
        <v>39</v>
      </c>
      <c r="E125" s="37"/>
      <c r="F125" s="37"/>
      <c r="G125" s="37" t="s">
        <v>74</v>
      </c>
      <c r="H125" s="39">
        <v>1</v>
      </c>
      <c r="I125" s="39" t="s">
        <v>397</v>
      </c>
      <c r="J125" s="38" t="s">
        <v>41</v>
      </c>
      <c r="K125" s="36">
        <v>250</v>
      </c>
      <c r="L125" s="36">
        <v>1100</v>
      </c>
      <c r="M125" s="38">
        <f t="shared" si="22"/>
        <v>20</v>
      </c>
      <c r="N125" s="38"/>
      <c r="O125" s="38"/>
      <c r="P125" s="38">
        <v>20</v>
      </c>
      <c r="Q125" s="38"/>
      <c r="R125" s="38"/>
      <c r="S125" s="37" t="s">
        <v>347</v>
      </c>
      <c r="T125" s="37"/>
    </row>
    <row r="126" customHeight="1" spans="1:20">
      <c r="A126" s="36"/>
      <c r="B126" s="37" t="s">
        <v>398</v>
      </c>
      <c r="C126" s="38">
        <v>1</v>
      </c>
      <c r="D126" s="37" t="s">
        <v>399</v>
      </c>
      <c r="E126" s="37" t="s">
        <v>400</v>
      </c>
      <c r="F126" s="37" t="s">
        <v>401</v>
      </c>
      <c r="G126" s="37" t="s">
        <v>402</v>
      </c>
      <c r="H126" s="39">
        <v>26</v>
      </c>
      <c r="I126" s="39" t="s">
        <v>403</v>
      </c>
      <c r="J126" s="38" t="s">
        <v>41</v>
      </c>
      <c r="K126" s="36">
        <v>5200</v>
      </c>
      <c r="L126" s="36">
        <v>31200</v>
      </c>
      <c r="M126" s="38">
        <f t="shared" si="22"/>
        <v>130</v>
      </c>
      <c r="N126" s="38"/>
      <c r="O126" s="38"/>
      <c r="P126" s="38">
        <v>130</v>
      </c>
      <c r="Q126" s="38"/>
      <c r="R126" s="38"/>
      <c r="S126" s="37" t="s">
        <v>347</v>
      </c>
      <c r="T126" s="37"/>
    </row>
    <row r="127" customHeight="1" spans="1:20">
      <c r="A127" s="36"/>
      <c r="B127" s="37" t="s">
        <v>404</v>
      </c>
      <c r="C127" s="38">
        <v>1</v>
      </c>
      <c r="D127" s="37" t="s">
        <v>105</v>
      </c>
      <c r="E127" s="37" t="s">
        <v>405</v>
      </c>
      <c r="F127" s="37" t="s">
        <v>406</v>
      </c>
      <c r="G127" s="37" t="s">
        <v>74</v>
      </c>
      <c r="H127" s="39">
        <v>1</v>
      </c>
      <c r="I127" s="39" t="s">
        <v>407</v>
      </c>
      <c r="J127" s="38" t="s">
        <v>41</v>
      </c>
      <c r="K127" s="36">
        <v>320</v>
      </c>
      <c r="L127" s="36">
        <v>1345</v>
      </c>
      <c r="M127" s="38">
        <f t="shared" si="22"/>
        <v>1200</v>
      </c>
      <c r="N127" s="38"/>
      <c r="O127" s="38"/>
      <c r="P127" s="38">
        <v>1200</v>
      </c>
      <c r="Q127" s="38"/>
      <c r="R127" s="38"/>
      <c r="S127" s="37" t="s">
        <v>347</v>
      </c>
      <c r="T127" s="37"/>
    </row>
    <row r="128" customHeight="1" spans="1:20">
      <c r="A128" s="36"/>
      <c r="B128" s="37" t="s">
        <v>408</v>
      </c>
      <c r="C128" s="38">
        <v>1</v>
      </c>
      <c r="D128" s="37" t="s">
        <v>105</v>
      </c>
      <c r="E128" s="37" t="s">
        <v>342</v>
      </c>
      <c r="F128" s="37" t="s">
        <v>409</v>
      </c>
      <c r="G128" s="37" t="s">
        <v>74</v>
      </c>
      <c r="H128" s="39">
        <v>1</v>
      </c>
      <c r="I128" s="39" t="s">
        <v>410</v>
      </c>
      <c r="J128" s="38" t="s">
        <v>41</v>
      </c>
      <c r="K128" s="36">
        <v>50</v>
      </c>
      <c r="L128" s="36">
        <v>220</v>
      </c>
      <c r="M128" s="38">
        <f t="shared" si="22"/>
        <v>3000</v>
      </c>
      <c r="N128" s="38"/>
      <c r="O128" s="38"/>
      <c r="P128" s="38">
        <v>3000</v>
      </c>
      <c r="Q128" s="38"/>
      <c r="R128" s="38"/>
      <c r="S128" s="37" t="s">
        <v>347</v>
      </c>
      <c r="T128" s="37"/>
    </row>
    <row r="129" customHeight="1" spans="1:20">
      <c r="A129" s="36"/>
      <c r="B129" s="37" t="s">
        <v>411</v>
      </c>
      <c r="C129" s="38">
        <v>1</v>
      </c>
      <c r="D129" s="37" t="s">
        <v>135</v>
      </c>
      <c r="E129" s="37" t="s">
        <v>412</v>
      </c>
      <c r="F129" s="37" t="s">
        <v>413</v>
      </c>
      <c r="G129" s="37" t="s">
        <v>74</v>
      </c>
      <c r="H129" s="39">
        <v>1</v>
      </c>
      <c r="I129" s="39" t="s">
        <v>414</v>
      </c>
      <c r="J129" s="38" t="s">
        <v>41</v>
      </c>
      <c r="K129" s="36">
        <v>2955</v>
      </c>
      <c r="L129" s="36">
        <v>12701</v>
      </c>
      <c r="M129" s="38">
        <f t="shared" si="22"/>
        <v>950</v>
      </c>
      <c r="N129" s="38"/>
      <c r="O129" s="38"/>
      <c r="P129" s="38">
        <v>950</v>
      </c>
      <c r="Q129" s="38"/>
      <c r="R129" s="38"/>
      <c r="S129" s="37" t="s">
        <v>347</v>
      </c>
      <c r="T129" s="37"/>
    </row>
    <row r="130" customHeight="1" spans="1:20">
      <c r="A130" s="36"/>
      <c r="B130" s="37" t="s">
        <v>415</v>
      </c>
      <c r="C130" s="38">
        <v>1</v>
      </c>
      <c r="D130" s="37" t="s">
        <v>154</v>
      </c>
      <c r="E130" s="37" t="s">
        <v>282</v>
      </c>
      <c r="F130" s="37" t="s">
        <v>416</v>
      </c>
      <c r="G130" s="37" t="s">
        <v>74</v>
      </c>
      <c r="H130" s="39">
        <v>1</v>
      </c>
      <c r="I130" s="39" t="s">
        <v>417</v>
      </c>
      <c r="J130" s="38" t="s">
        <v>41</v>
      </c>
      <c r="K130" s="36">
        <v>12050</v>
      </c>
      <c r="L130" s="36">
        <v>48216</v>
      </c>
      <c r="M130" s="38">
        <f t="shared" si="22"/>
        <v>1352</v>
      </c>
      <c r="N130" s="38"/>
      <c r="O130" s="38"/>
      <c r="P130" s="38">
        <v>1352</v>
      </c>
      <c r="Q130" s="38"/>
      <c r="R130" s="38"/>
      <c r="S130" s="37" t="s">
        <v>347</v>
      </c>
      <c r="T130" s="37"/>
    </row>
    <row r="131" customHeight="1" spans="1:20">
      <c r="A131" s="36"/>
      <c r="B131" s="37" t="s">
        <v>418</v>
      </c>
      <c r="C131" s="38">
        <v>1</v>
      </c>
      <c r="D131" s="37" t="s">
        <v>105</v>
      </c>
      <c r="E131" s="37" t="s">
        <v>263</v>
      </c>
      <c r="F131" s="37" t="s">
        <v>419</v>
      </c>
      <c r="G131" s="37" t="s">
        <v>74</v>
      </c>
      <c r="H131" s="39">
        <v>1</v>
      </c>
      <c r="I131" s="39" t="s">
        <v>420</v>
      </c>
      <c r="J131" s="38" t="s">
        <v>41</v>
      </c>
      <c r="K131" s="36">
        <v>3007</v>
      </c>
      <c r="L131" s="36">
        <v>12631</v>
      </c>
      <c r="M131" s="38">
        <f t="shared" si="22"/>
        <v>800</v>
      </c>
      <c r="N131" s="38"/>
      <c r="O131" s="38"/>
      <c r="P131" s="38">
        <v>800</v>
      </c>
      <c r="Q131" s="38"/>
      <c r="R131" s="38"/>
      <c r="S131" s="37" t="s">
        <v>347</v>
      </c>
      <c r="T131" s="37"/>
    </row>
    <row r="132" customHeight="1" spans="1:20">
      <c r="A132" s="36"/>
      <c r="B132" s="37" t="s">
        <v>421</v>
      </c>
      <c r="C132" s="38">
        <v>1</v>
      </c>
      <c r="D132" s="37" t="s">
        <v>71</v>
      </c>
      <c r="E132" s="37" t="s">
        <v>422</v>
      </c>
      <c r="F132" s="37" t="s">
        <v>423</v>
      </c>
      <c r="G132" s="37" t="s">
        <v>402</v>
      </c>
      <c r="H132" s="39">
        <v>1</v>
      </c>
      <c r="I132" s="39" t="s">
        <v>424</v>
      </c>
      <c r="J132" s="38" t="s">
        <v>41</v>
      </c>
      <c r="K132" s="36">
        <v>120</v>
      </c>
      <c r="L132" s="36">
        <v>600</v>
      </c>
      <c r="M132" s="38">
        <f t="shared" si="22"/>
        <v>1700</v>
      </c>
      <c r="N132" s="38"/>
      <c r="O132" s="38"/>
      <c r="P132" s="38">
        <v>1700</v>
      </c>
      <c r="Q132" s="38"/>
      <c r="R132" s="38"/>
      <c r="S132" s="37" t="s">
        <v>347</v>
      </c>
      <c r="T132" s="37"/>
    </row>
    <row r="133" customHeight="1" spans="1:20">
      <c r="A133" s="36"/>
      <c r="B133" s="37" t="s">
        <v>425</v>
      </c>
      <c r="C133" s="38">
        <v>1</v>
      </c>
      <c r="D133" s="37" t="s">
        <v>71</v>
      </c>
      <c r="E133" s="37" t="s">
        <v>426</v>
      </c>
      <c r="F133" s="37" t="s">
        <v>427</v>
      </c>
      <c r="G133" s="37" t="s">
        <v>74</v>
      </c>
      <c r="H133" s="39">
        <v>1</v>
      </c>
      <c r="I133" s="39" t="s">
        <v>428</v>
      </c>
      <c r="J133" s="38" t="s">
        <v>41</v>
      </c>
      <c r="K133" s="36">
        <v>7</v>
      </c>
      <c r="L133" s="36">
        <v>43</v>
      </c>
      <c r="M133" s="38">
        <f t="shared" si="22"/>
        <v>117</v>
      </c>
      <c r="N133" s="38">
        <v>117</v>
      </c>
      <c r="O133" s="38"/>
      <c r="P133" s="38"/>
      <c r="Q133" s="38"/>
      <c r="R133" s="38"/>
      <c r="S133" s="37" t="s">
        <v>76</v>
      </c>
      <c r="T133" s="37"/>
    </row>
    <row r="134" customHeight="1" spans="1:20">
      <c r="A134" s="36"/>
      <c r="B134" s="37" t="s">
        <v>429</v>
      </c>
      <c r="C134" s="38">
        <v>1</v>
      </c>
      <c r="D134" s="37" t="s">
        <v>71</v>
      </c>
      <c r="E134" s="37" t="s">
        <v>430</v>
      </c>
      <c r="F134" s="37" t="s">
        <v>431</v>
      </c>
      <c r="G134" s="37" t="s">
        <v>88</v>
      </c>
      <c r="H134" s="39">
        <v>1</v>
      </c>
      <c r="I134" s="39" t="s">
        <v>432</v>
      </c>
      <c r="J134" s="38" t="s">
        <v>41</v>
      </c>
      <c r="K134" s="36">
        <v>1</v>
      </c>
      <c r="L134" s="36">
        <v>4</v>
      </c>
      <c r="M134" s="38">
        <f t="shared" si="22"/>
        <v>40</v>
      </c>
      <c r="N134" s="38">
        <v>40</v>
      </c>
      <c r="O134" s="38"/>
      <c r="P134" s="38"/>
      <c r="Q134" s="38"/>
      <c r="R134" s="38"/>
      <c r="S134" s="37" t="s">
        <v>76</v>
      </c>
      <c r="T134" s="37"/>
    </row>
    <row r="135" customHeight="1" spans="1:20">
      <c r="A135" s="36"/>
      <c r="B135" s="37" t="s">
        <v>433</v>
      </c>
      <c r="C135" s="38">
        <v>1</v>
      </c>
      <c r="D135" s="37" t="s">
        <v>154</v>
      </c>
      <c r="E135" s="37" t="s">
        <v>258</v>
      </c>
      <c r="F135" s="37" t="s">
        <v>434</v>
      </c>
      <c r="G135" s="37" t="s">
        <v>88</v>
      </c>
      <c r="H135" s="39">
        <v>0.6</v>
      </c>
      <c r="I135" s="39" t="s">
        <v>435</v>
      </c>
      <c r="J135" s="38" t="s">
        <v>41</v>
      </c>
      <c r="K135" s="36">
        <v>89</v>
      </c>
      <c r="L135" s="36">
        <v>334</v>
      </c>
      <c r="M135" s="38">
        <f t="shared" si="22"/>
        <v>20</v>
      </c>
      <c r="N135" s="38">
        <v>20</v>
      </c>
      <c r="O135" s="38"/>
      <c r="P135" s="38"/>
      <c r="Q135" s="38"/>
      <c r="R135" s="38"/>
      <c r="S135" s="37" t="s">
        <v>157</v>
      </c>
      <c r="T135" s="37"/>
    </row>
    <row r="136" customHeight="1" spans="1:20">
      <c r="A136" s="36"/>
      <c r="B136" s="37" t="s">
        <v>436</v>
      </c>
      <c r="C136" s="38">
        <v>1</v>
      </c>
      <c r="D136" s="37" t="s">
        <v>71</v>
      </c>
      <c r="E136" s="37" t="s">
        <v>437</v>
      </c>
      <c r="F136" s="37" t="s">
        <v>438</v>
      </c>
      <c r="G136" s="37" t="s">
        <v>88</v>
      </c>
      <c r="H136" s="39">
        <v>1</v>
      </c>
      <c r="I136" s="39" t="s">
        <v>439</v>
      </c>
      <c r="J136" s="38" t="s">
        <v>41</v>
      </c>
      <c r="K136" s="36">
        <v>2</v>
      </c>
      <c r="L136" s="36">
        <v>5</v>
      </c>
      <c r="M136" s="38">
        <f t="shared" si="22"/>
        <v>35</v>
      </c>
      <c r="N136" s="38">
        <v>35</v>
      </c>
      <c r="O136" s="38"/>
      <c r="P136" s="38"/>
      <c r="Q136" s="38"/>
      <c r="R136" s="38"/>
      <c r="S136" s="37" t="s">
        <v>76</v>
      </c>
      <c r="T136" s="37"/>
    </row>
    <row r="137" customHeight="1" spans="1:20">
      <c r="A137" s="36"/>
      <c r="B137" s="37" t="s">
        <v>440</v>
      </c>
      <c r="C137" s="38">
        <v>1</v>
      </c>
      <c r="D137" s="37" t="s">
        <v>105</v>
      </c>
      <c r="E137" s="37" t="s">
        <v>239</v>
      </c>
      <c r="F137" s="37" t="s">
        <v>369</v>
      </c>
      <c r="G137" s="37" t="s">
        <v>402</v>
      </c>
      <c r="H137" s="39">
        <v>1</v>
      </c>
      <c r="I137" s="39" t="s">
        <v>441</v>
      </c>
      <c r="J137" s="38" t="s">
        <v>41</v>
      </c>
      <c r="K137" s="36">
        <v>260</v>
      </c>
      <c r="L137" s="36">
        <v>1300</v>
      </c>
      <c r="M137" s="38">
        <f t="shared" si="22"/>
        <v>1500</v>
      </c>
      <c r="N137" s="38"/>
      <c r="O137" s="38"/>
      <c r="P137" s="38">
        <v>1500</v>
      </c>
      <c r="Q137" s="38"/>
      <c r="R137" s="38"/>
      <c r="S137" s="37" t="s">
        <v>347</v>
      </c>
      <c r="T137" s="37"/>
    </row>
    <row r="138" customHeight="1" spans="1:20">
      <c r="A138" s="36"/>
      <c r="B138" s="37" t="s">
        <v>442</v>
      </c>
      <c r="C138" s="38">
        <v>1</v>
      </c>
      <c r="D138" s="37" t="s">
        <v>105</v>
      </c>
      <c r="E138" s="37" t="s">
        <v>443</v>
      </c>
      <c r="F138" s="37" t="s">
        <v>444</v>
      </c>
      <c r="G138" s="37" t="s">
        <v>74</v>
      </c>
      <c r="H138" s="39">
        <v>1</v>
      </c>
      <c r="I138" s="39" t="s">
        <v>445</v>
      </c>
      <c r="J138" s="38" t="s">
        <v>41</v>
      </c>
      <c r="K138" s="36">
        <v>267</v>
      </c>
      <c r="L138" s="36">
        <v>1200</v>
      </c>
      <c r="M138" s="38">
        <f t="shared" si="22"/>
        <v>1369</v>
      </c>
      <c r="N138" s="38"/>
      <c r="O138" s="38"/>
      <c r="P138" s="38">
        <v>1369</v>
      </c>
      <c r="Q138" s="38"/>
      <c r="R138" s="38"/>
      <c r="S138" s="37" t="s">
        <v>347</v>
      </c>
      <c r="T138" s="37"/>
    </row>
    <row r="139" customHeight="1" spans="1:20">
      <c r="A139" s="36"/>
      <c r="B139" s="37" t="s">
        <v>446</v>
      </c>
      <c r="C139" s="38">
        <v>1</v>
      </c>
      <c r="D139" s="37" t="s">
        <v>447</v>
      </c>
      <c r="E139" s="37" t="s">
        <v>448</v>
      </c>
      <c r="F139" s="37" t="s">
        <v>449</v>
      </c>
      <c r="G139" s="37" t="s">
        <v>402</v>
      </c>
      <c r="H139" s="39">
        <v>1</v>
      </c>
      <c r="I139" s="39" t="s">
        <v>441</v>
      </c>
      <c r="J139" s="38" t="s">
        <v>41</v>
      </c>
      <c r="K139" s="36">
        <v>186</v>
      </c>
      <c r="L139" s="36">
        <v>930</v>
      </c>
      <c r="M139" s="38">
        <f t="shared" si="22"/>
        <v>700</v>
      </c>
      <c r="N139" s="38"/>
      <c r="O139" s="38"/>
      <c r="P139" s="38">
        <v>700</v>
      </c>
      <c r="Q139" s="38"/>
      <c r="R139" s="38"/>
      <c r="S139" s="37" t="s">
        <v>347</v>
      </c>
      <c r="T139" s="37"/>
    </row>
    <row r="140" customHeight="1" spans="1:20">
      <c r="A140" s="36"/>
      <c r="B140" s="37" t="s">
        <v>450</v>
      </c>
      <c r="C140" s="38">
        <v>1</v>
      </c>
      <c r="D140" s="37" t="s">
        <v>154</v>
      </c>
      <c r="E140" s="37" t="s">
        <v>282</v>
      </c>
      <c r="F140" s="37" t="s">
        <v>451</v>
      </c>
      <c r="G140" s="37" t="s">
        <v>74</v>
      </c>
      <c r="H140" s="39">
        <v>1</v>
      </c>
      <c r="I140" s="39" t="s">
        <v>452</v>
      </c>
      <c r="J140" s="38" t="s">
        <v>41</v>
      </c>
      <c r="K140" s="36">
        <v>1335</v>
      </c>
      <c r="L140" s="36">
        <v>5469</v>
      </c>
      <c r="M140" s="38">
        <f t="shared" si="22"/>
        <v>1000</v>
      </c>
      <c r="N140" s="38"/>
      <c r="O140" s="38"/>
      <c r="P140" s="38">
        <v>1000</v>
      </c>
      <c r="Q140" s="38"/>
      <c r="R140" s="38"/>
      <c r="S140" s="37" t="s">
        <v>347</v>
      </c>
      <c r="T140" s="37"/>
    </row>
    <row r="141" customHeight="1" spans="1:20">
      <c r="A141" s="34"/>
      <c r="B141" s="35" t="s">
        <v>453</v>
      </c>
      <c r="C141" s="34">
        <f>SUBTOTAL(9,C142:C142)</f>
        <v>1</v>
      </c>
      <c r="D141" s="35"/>
      <c r="E141" s="35"/>
      <c r="F141" s="35"/>
      <c r="G141" s="35"/>
      <c r="H141" s="34"/>
      <c r="I141" s="34"/>
      <c r="J141" s="34"/>
      <c r="K141" s="34">
        <f t="shared" ref="K141:R141" si="23">SUBTOTAL(9,K142:K142)</f>
        <v>146</v>
      </c>
      <c r="L141" s="34">
        <f t="shared" si="23"/>
        <v>648</v>
      </c>
      <c r="M141" s="34">
        <f t="shared" si="23"/>
        <v>300</v>
      </c>
      <c r="N141" s="34">
        <f t="shared" si="23"/>
        <v>0</v>
      </c>
      <c r="O141" s="34">
        <f t="shared" si="23"/>
        <v>0</v>
      </c>
      <c r="P141" s="34">
        <f t="shared" si="23"/>
        <v>300</v>
      </c>
      <c r="Q141" s="34">
        <f t="shared" si="23"/>
        <v>0</v>
      </c>
      <c r="R141" s="34">
        <f t="shared" si="23"/>
        <v>0</v>
      </c>
      <c r="S141" s="35"/>
      <c r="T141" s="35"/>
    </row>
    <row r="142" customHeight="1" spans="1:20">
      <c r="A142" s="36"/>
      <c r="B142" s="37" t="s">
        <v>454</v>
      </c>
      <c r="C142" s="38">
        <v>1</v>
      </c>
      <c r="D142" s="37" t="s">
        <v>78</v>
      </c>
      <c r="E142" s="37" t="s">
        <v>455</v>
      </c>
      <c r="F142" s="37"/>
      <c r="G142" s="37" t="s">
        <v>74</v>
      </c>
      <c r="H142" s="39">
        <v>1</v>
      </c>
      <c r="I142" s="39" t="s">
        <v>456</v>
      </c>
      <c r="J142" s="38" t="s">
        <v>41</v>
      </c>
      <c r="K142" s="36">
        <v>146</v>
      </c>
      <c r="L142" s="36">
        <v>648</v>
      </c>
      <c r="M142" s="38">
        <f>SUM(N142:R142)</f>
        <v>300</v>
      </c>
      <c r="N142" s="38"/>
      <c r="O142" s="38"/>
      <c r="P142" s="38">
        <v>300</v>
      </c>
      <c r="Q142" s="38"/>
      <c r="R142" s="38"/>
      <c r="S142" s="37" t="s">
        <v>81</v>
      </c>
      <c r="T142" s="37"/>
    </row>
    <row r="143" customHeight="1" spans="1:20">
      <c r="A143" s="31"/>
      <c r="B143" s="32" t="s">
        <v>457</v>
      </c>
      <c r="C143" s="31">
        <f>SUM(C144,C150,C152)</f>
        <v>8</v>
      </c>
      <c r="D143" s="33"/>
      <c r="E143" s="33"/>
      <c r="F143" s="33"/>
      <c r="G143" s="33"/>
      <c r="H143" s="31"/>
      <c r="I143" s="31"/>
      <c r="J143" s="31"/>
      <c r="K143" s="31">
        <f t="shared" ref="K143:R143" si="24">SUM(K144,K150,K152)</f>
        <v>2958</v>
      </c>
      <c r="L143" s="31">
        <f t="shared" si="24"/>
        <v>12753</v>
      </c>
      <c r="M143" s="31">
        <f t="shared" si="24"/>
        <v>5053</v>
      </c>
      <c r="N143" s="31">
        <f t="shared" si="24"/>
        <v>0</v>
      </c>
      <c r="O143" s="31">
        <f t="shared" si="24"/>
        <v>3522</v>
      </c>
      <c r="P143" s="31">
        <f t="shared" si="24"/>
        <v>20</v>
      </c>
      <c r="Q143" s="31">
        <f t="shared" si="24"/>
        <v>0</v>
      </c>
      <c r="R143" s="31">
        <f t="shared" si="24"/>
        <v>1511</v>
      </c>
      <c r="S143" s="33"/>
      <c r="T143" s="33"/>
    </row>
    <row r="144" customHeight="1" spans="1:20">
      <c r="A144" s="34"/>
      <c r="B144" s="35" t="s">
        <v>458</v>
      </c>
      <c r="C144" s="34">
        <f>SUBTOTAL(9,C145:C149)</f>
        <v>5</v>
      </c>
      <c r="D144" s="34"/>
      <c r="E144" s="34"/>
      <c r="F144" s="34"/>
      <c r="G144" s="34"/>
      <c r="H144" s="34"/>
      <c r="I144" s="34"/>
      <c r="J144" s="34">
        <f t="shared" ref="J144:R144" si="25">SUBTOTAL(9,J145:J149)</f>
        <v>0</v>
      </c>
      <c r="K144" s="34">
        <f t="shared" si="25"/>
        <v>2608</v>
      </c>
      <c r="L144" s="34">
        <f t="shared" si="25"/>
        <v>11253</v>
      </c>
      <c r="M144" s="34">
        <f t="shared" si="25"/>
        <v>356</v>
      </c>
      <c r="N144" s="34">
        <f t="shared" si="25"/>
        <v>0</v>
      </c>
      <c r="O144" s="34">
        <f t="shared" si="25"/>
        <v>136</v>
      </c>
      <c r="P144" s="34">
        <f t="shared" si="25"/>
        <v>20</v>
      </c>
      <c r="Q144" s="34">
        <f t="shared" si="25"/>
        <v>0</v>
      </c>
      <c r="R144" s="34">
        <f t="shared" si="25"/>
        <v>200</v>
      </c>
      <c r="S144" s="35"/>
      <c r="T144" s="35"/>
    </row>
    <row r="145" customHeight="1" spans="1:20">
      <c r="A145" s="36"/>
      <c r="B145" s="37" t="s">
        <v>459</v>
      </c>
      <c r="C145" s="38">
        <v>1</v>
      </c>
      <c r="D145" s="37" t="s">
        <v>460</v>
      </c>
      <c r="E145" s="37" t="s">
        <v>461</v>
      </c>
      <c r="F145" s="37"/>
      <c r="G145" s="37" t="s">
        <v>53</v>
      </c>
      <c r="H145" s="39">
        <v>1000</v>
      </c>
      <c r="I145" s="39" t="s">
        <v>462</v>
      </c>
      <c r="J145" s="38" t="s">
        <v>41</v>
      </c>
      <c r="K145" s="36">
        <v>200</v>
      </c>
      <c r="L145" s="36">
        <v>900</v>
      </c>
      <c r="M145" s="38">
        <f>SUM(N145:R145)</f>
        <v>200</v>
      </c>
      <c r="N145" s="38"/>
      <c r="O145" s="38">
        <v>50</v>
      </c>
      <c r="P145" s="38"/>
      <c r="Q145" s="38"/>
      <c r="R145" s="38">
        <v>150</v>
      </c>
      <c r="S145" s="72" t="s">
        <v>42</v>
      </c>
      <c r="T145" s="37"/>
    </row>
    <row r="146" customHeight="1" spans="1:20">
      <c r="A146" s="36"/>
      <c r="B146" s="37" t="s">
        <v>463</v>
      </c>
      <c r="C146" s="38">
        <v>1</v>
      </c>
      <c r="D146" s="37" t="s">
        <v>71</v>
      </c>
      <c r="E146" s="37"/>
      <c r="F146" s="37"/>
      <c r="G146" s="37" t="s">
        <v>74</v>
      </c>
      <c r="H146" s="39">
        <v>1</v>
      </c>
      <c r="I146" s="39" t="s">
        <v>464</v>
      </c>
      <c r="J146" s="38" t="s">
        <v>41</v>
      </c>
      <c r="K146" s="36">
        <v>2000</v>
      </c>
      <c r="L146" s="36">
        <v>8500</v>
      </c>
      <c r="M146" s="38">
        <f>SUM(N146:R146)</f>
        <v>76</v>
      </c>
      <c r="N146" s="38"/>
      <c r="O146" s="38">
        <v>26</v>
      </c>
      <c r="P146" s="38"/>
      <c r="Q146" s="38"/>
      <c r="R146" s="38">
        <v>50</v>
      </c>
      <c r="S146" s="72" t="s">
        <v>42</v>
      </c>
      <c r="T146" s="37"/>
    </row>
    <row r="147" customHeight="1" spans="1:20">
      <c r="A147" s="36"/>
      <c r="B147" s="37" t="s">
        <v>465</v>
      </c>
      <c r="C147" s="38">
        <v>1</v>
      </c>
      <c r="D147" s="37" t="s">
        <v>39</v>
      </c>
      <c r="E147" s="37"/>
      <c r="F147" s="37"/>
      <c r="G147" s="37"/>
      <c r="H147" s="39"/>
      <c r="I147" s="39" t="s">
        <v>466</v>
      </c>
      <c r="J147" s="38" t="s">
        <v>41</v>
      </c>
      <c r="K147" s="36">
        <v>100</v>
      </c>
      <c r="L147" s="36">
        <v>488</v>
      </c>
      <c r="M147" s="38">
        <f>SUM(N147:R147)</f>
        <v>30</v>
      </c>
      <c r="N147" s="38"/>
      <c r="O147" s="38">
        <v>30</v>
      </c>
      <c r="P147" s="38"/>
      <c r="Q147" s="38"/>
      <c r="R147" s="38"/>
      <c r="S147" s="72" t="s">
        <v>42</v>
      </c>
      <c r="T147" s="37"/>
    </row>
    <row r="148" customHeight="1" spans="1:20">
      <c r="A148" s="36"/>
      <c r="B148" s="37" t="s">
        <v>467</v>
      </c>
      <c r="C148" s="38">
        <v>1</v>
      </c>
      <c r="D148" s="37" t="s">
        <v>39</v>
      </c>
      <c r="E148" s="37"/>
      <c r="F148" s="37"/>
      <c r="G148" s="37"/>
      <c r="H148" s="39"/>
      <c r="I148" s="39" t="s">
        <v>468</v>
      </c>
      <c r="J148" s="38" t="s">
        <v>41</v>
      </c>
      <c r="K148" s="36">
        <v>28</v>
      </c>
      <c r="L148" s="36">
        <v>98</v>
      </c>
      <c r="M148" s="38">
        <f>SUM(N148:R148)</f>
        <v>30</v>
      </c>
      <c r="N148" s="38"/>
      <c r="O148" s="38">
        <v>30</v>
      </c>
      <c r="P148" s="38"/>
      <c r="Q148" s="38"/>
      <c r="R148" s="38"/>
      <c r="S148" s="72" t="s">
        <v>42</v>
      </c>
      <c r="T148" s="37"/>
    </row>
    <row r="149" customHeight="1" spans="1:20">
      <c r="A149" s="36"/>
      <c r="B149" s="37" t="s">
        <v>469</v>
      </c>
      <c r="C149" s="38">
        <v>1</v>
      </c>
      <c r="D149" s="37" t="s">
        <v>105</v>
      </c>
      <c r="E149" s="37" t="s">
        <v>111</v>
      </c>
      <c r="F149" s="37"/>
      <c r="G149" s="39" t="s">
        <v>74</v>
      </c>
      <c r="H149" s="39">
        <v>1</v>
      </c>
      <c r="I149" s="39" t="s">
        <v>470</v>
      </c>
      <c r="J149" s="38" t="s">
        <v>41</v>
      </c>
      <c r="K149" s="36">
        <v>280</v>
      </c>
      <c r="L149" s="36">
        <v>1267</v>
      </c>
      <c r="M149" s="38">
        <f>SUM(N149:R149)</f>
        <v>20</v>
      </c>
      <c r="N149" s="38"/>
      <c r="O149" s="38"/>
      <c r="P149" s="38">
        <v>20</v>
      </c>
      <c r="Q149" s="38"/>
      <c r="R149" s="38"/>
      <c r="S149" s="37" t="s">
        <v>114</v>
      </c>
      <c r="T149" s="37"/>
    </row>
    <row r="150" customHeight="1" spans="1:20">
      <c r="A150" s="34"/>
      <c r="B150" s="35" t="s">
        <v>471</v>
      </c>
      <c r="C150" s="34">
        <f>SUBTOTAL(9,C151:C151)</f>
        <v>1</v>
      </c>
      <c r="D150" s="34"/>
      <c r="E150" s="34"/>
      <c r="F150" s="34"/>
      <c r="G150" s="34"/>
      <c r="H150" s="34"/>
      <c r="I150" s="34"/>
      <c r="J150" s="34"/>
      <c r="K150" s="34">
        <f t="shared" ref="K150:R150" si="26">SUBTOTAL(9,K151:K151)</f>
        <v>350</v>
      </c>
      <c r="L150" s="34">
        <f t="shared" si="26"/>
        <v>1500</v>
      </c>
      <c r="M150" s="34">
        <f t="shared" si="26"/>
        <v>75</v>
      </c>
      <c r="N150" s="34">
        <f t="shared" si="26"/>
        <v>0</v>
      </c>
      <c r="O150" s="34">
        <f t="shared" si="26"/>
        <v>75</v>
      </c>
      <c r="P150" s="34">
        <f t="shared" si="26"/>
        <v>0</v>
      </c>
      <c r="Q150" s="34">
        <f t="shared" si="26"/>
        <v>0</v>
      </c>
      <c r="R150" s="34">
        <f t="shared" si="26"/>
        <v>0</v>
      </c>
      <c r="S150" s="35"/>
      <c r="T150" s="35"/>
    </row>
    <row r="151" customHeight="1" spans="1:20">
      <c r="A151" s="36"/>
      <c r="B151" s="81" t="s">
        <v>472</v>
      </c>
      <c r="C151" s="38">
        <v>1</v>
      </c>
      <c r="D151" s="81" t="s">
        <v>39</v>
      </c>
      <c r="E151" s="37"/>
      <c r="F151" s="37"/>
      <c r="G151" s="81" t="s">
        <v>473</v>
      </c>
      <c r="H151" s="82">
        <v>260</v>
      </c>
      <c r="I151" s="82" t="s">
        <v>474</v>
      </c>
      <c r="J151" s="38" t="s">
        <v>41</v>
      </c>
      <c r="K151" s="36">
        <v>350</v>
      </c>
      <c r="L151" s="36">
        <v>1500</v>
      </c>
      <c r="M151" s="38">
        <f>SUM(N151:R151)</f>
        <v>75</v>
      </c>
      <c r="N151" s="38"/>
      <c r="O151" s="82">
        <v>75</v>
      </c>
      <c r="P151" s="38"/>
      <c r="Q151" s="38"/>
      <c r="R151" s="38"/>
      <c r="S151" s="37" t="s">
        <v>114</v>
      </c>
      <c r="T151" s="37"/>
    </row>
    <row r="152" customHeight="1" spans="1:20">
      <c r="A152" s="34"/>
      <c r="B152" s="35" t="s">
        <v>475</v>
      </c>
      <c r="C152" s="34">
        <f>SUBTOTAL(9,C153:C154)</f>
        <v>2</v>
      </c>
      <c r="D152" s="34"/>
      <c r="E152" s="34"/>
      <c r="F152" s="34"/>
      <c r="G152" s="34"/>
      <c r="H152" s="34"/>
      <c r="I152" s="34"/>
      <c r="J152" s="34">
        <f t="shared" ref="J152:R152" si="27">SUBTOTAL(9,J153:J154)</f>
        <v>0</v>
      </c>
      <c r="K152" s="34">
        <f t="shared" si="27"/>
        <v>0</v>
      </c>
      <c r="L152" s="34">
        <f t="shared" si="27"/>
        <v>0</v>
      </c>
      <c r="M152" s="34">
        <f t="shared" si="27"/>
        <v>4622</v>
      </c>
      <c r="N152" s="34">
        <f t="shared" si="27"/>
        <v>0</v>
      </c>
      <c r="O152" s="34">
        <f t="shared" si="27"/>
        <v>3311</v>
      </c>
      <c r="P152" s="34">
        <f t="shared" si="27"/>
        <v>0</v>
      </c>
      <c r="Q152" s="34">
        <f t="shared" si="27"/>
        <v>0</v>
      </c>
      <c r="R152" s="34">
        <f t="shared" si="27"/>
        <v>1311</v>
      </c>
      <c r="S152" s="35"/>
      <c r="T152" s="35"/>
    </row>
    <row r="153" customHeight="1" spans="1:20">
      <c r="A153" s="36"/>
      <c r="B153" s="37" t="s">
        <v>476</v>
      </c>
      <c r="C153" s="38">
        <v>1</v>
      </c>
      <c r="D153" s="37" t="s">
        <v>39</v>
      </c>
      <c r="E153" s="37"/>
      <c r="F153" s="37"/>
      <c r="G153" s="37"/>
      <c r="H153" s="39"/>
      <c r="I153" s="39" t="s">
        <v>477</v>
      </c>
      <c r="J153" s="38" t="s">
        <v>41</v>
      </c>
      <c r="K153" s="36"/>
      <c r="L153" s="36"/>
      <c r="M153" s="38">
        <f t="shared" ref="M153:M154" si="28">SUM(N153:R153)</f>
        <v>2622</v>
      </c>
      <c r="N153" s="38"/>
      <c r="O153" s="38">
        <v>1311</v>
      </c>
      <c r="P153" s="38"/>
      <c r="Q153" s="38"/>
      <c r="R153" s="38">
        <v>1311</v>
      </c>
      <c r="S153" s="72" t="s">
        <v>42</v>
      </c>
      <c r="T153" s="37"/>
    </row>
    <row r="154" customHeight="1" spans="1:20">
      <c r="A154" s="36"/>
      <c r="B154" s="37" t="s">
        <v>134</v>
      </c>
      <c r="C154" s="38">
        <v>1</v>
      </c>
      <c r="D154" s="37" t="s">
        <v>39</v>
      </c>
      <c r="E154" s="37"/>
      <c r="F154" s="37"/>
      <c r="G154" s="37"/>
      <c r="H154" s="39"/>
      <c r="I154" s="39" t="s">
        <v>478</v>
      </c>
      <c r="J154" s="38" t="s">
        <v>41</v>
      </c>
      <c r="K154" s="36"/>
      <c r="L154" s="36"/>
      <c r="M154" s="38">
        <f t="shared" si="28"/>
        <v>2000</v>
      </c>
      <c r="N154" s="38"/>
      <c r="O154" s="38">
        <v>2000</v>
      </c>
      <c r="P154" s="38"/>
      <c r="Q154" s="38"/>
      <c r="R154" s="38"/>
      <c r="S154" s="72" t="s">
        <v>42</v>
      </c>
      <c r="T154" s="37"/>
    </row>
    <row r="155" customHeight="1" spans="1:20">
      <c r="A155" s="31"/>
      <c r="B155" s="32" t="s">
        <v>479</v>
      </c>
      <c r="C155" s="31">
        <f>SUM(C156,C158,C159,C160,C161,C162)</f>
        <v>1</v>
      </c>
      <c r="D155" s="33"/>
      <c r="E155" s="33"/>
      <c r="F155" s="33"/>
      <c r="G155" s="33"/>
      <c r="H155" s="31"/>
      <c r="I155" s="31"/>
      <c r="J155" s="31"/>
      <c r="K155" s="31">
        <f t="shared" ref="K155:R155" si="29">SUM(K156,K158,K159,K160,K161,K162)</f>
        <v>3500</v>
      </c>
      <c r="L155" s="31">
        <f t="shared" si="29"/>
        <v>12000</v>
      </c>
      <c r="M155" s="31">
        <f t="shared" si="29"/>
        <v>400</v>
      </c>
      <c r="N155" s="31">
        <f t="shared" si="29"/>
        <v>400</v>
      </c>
      <c r="O155" s="31">
        <f t="shared" si="29"/>
        <v>0</v>
      </c>
      <c r="P155" s="31">
        <f t="shared" si="29"/>
        <v>0</v>
      </c>
      <c r="Q155" s="31">
        <f t="shared" si="29"/>
        <v>0</v>
      </c>
      <c r="R155" s="31">
        <f t="shared" si="29"/>
        <v>0</v>
      </c>
      <c r="S155" s="33"/>
      <c r="T155" s="33"/>
    </row>
    <row r="156" customHeight="1" spans="1:20">
      <c r="A156" s="34"/>
      <c r="B156" s="35" t="s">
        <v>480</v>
      </c>
      <c r="C156" s="34">
        <f>SUBTOTAL(9,C157:C157)</f>
        <v>1</v>
      </c>
      <c r="D156" s="35"/>
      <c r="E156" s="35"/>
      <c r="F156" s="35"/>
      <c r="G156" s="35"/>
      <c r="H156" s="34"/>
      <c r="I156" s="34"/>
      <c r="J156" s="34"/>
      <c r="K156" s="34">
        <f t="shared" ref="K156:R156" si="30">SUBTOTAL(9,K157:K157)</f>
        <v>3500</v>
      </c>
      <c r="L156" s="34">
        <f t="shared" si="30"/>
        <v>12000</v>
      </c>
      <c r="M156" s="34">
        <f t="shared" si="30"/>
        <v>400</v>
      </c>
      <c r="N156" s="34">
        <f t="shared" si="30"/>
        <v>400</v>
      </c>
      <c r="O156" s="34">
        <f t="shared" si="30"/>
        <v>0</v>
      </c>
      <c r="P156" s="34">
        <f t="shared" si="30"/>
        <v>0</v>
      </c>
      <c r="Q156" s="34">
        <f t="shared" si="30"/>
        <v>0</v>
      </c>
      <c r="R156" s="34">
        <f t="shared" si="30"/>
        <v>0</v>
      </c>
      <c r="S156" s="35"/>
      <c r="T156" s="35"/>
    </row>
    <row r="157" s="1" customFormat="1" ht="34" customHeight="1" spans="1:20">
      <c r="A157" s="40"/>
      <c r="B157" s="42" t="s">
        <v>481</v>
      </c>
      <c r="C157" s="40">
        <v>1</v>
      </c>
      <c r="D157" s="42" t="s">
        <v>39</v>
      </c>
      <c r="E157" s="42"/>
      <c r="F157" s="42"/>
      <c r="G157" s="42" t="s">
        <v>155</v>
      </c>
      <c r="H157" s="43">
        <v>400</v>
      </c>
      <c r="I157" s="43" t="s">
        <v>482</v>
      </c>
      <c r="J157" s="40" t="s">
        <v>41</v>
      </c>
      <c r="K157" s="40">
        <v>3500</v>
      </c>
      <c r="L157" s="40">
        <v>12000</v>
      </c>
      <c r="M157" s="40">
        <f>SUM(N157:R157)</f>
        <v>400</v>
      </c>
      <c r="N157" s="40">
        <v>400</v>
      </c>
      <c r="O157" s="40"/>
      <c r="P157" s="40"/>
      <c r="Q157" s="40"/>
      <c r="R157" s="40"/>
      <c r="S157" s="42" t="s">
        <v>92</v>
      </c>
      <c r="T157" s="42"/>
    </row>
    <row r="158" customHeight="1" spans="1:20">
      <c r="A158" s="34"/>
      <c r="B158" s="35" t="s">
        <v>483</v>
      </c>
      <c r="C158" s="34"/>
      <c r="D158" s="35"/>
      <c r="E158" s="35"/>
      <c r="F158" s="35"/>
      <c r="G158" s="35"/>
      <c r="H158" s="34"/>
      <c r="I158" s="34"/>
      <c r="J158" s="34"/>
      <c r="K158" s="34"/>
      <c r="L158" s="34"/>
      <c r="M158" s="34"/>
      <c r="N158" s="34"/>
      <c r="O158" s="34"/>
      <c r="P158" s="34"/>
      <c r="Q158" s="34"/>
      <c r="R158" s="34"/>
      <c r="S158" s="35"/>
      <c r="T158" s="35"/>
    </row>
    <row r="159" customHeight="1" spans="1:20">
      <c r="A159" s="34"/>
      <c r="B159" s="35" t="s">
        <v>484</v>
      </c>
      <c r="C159" s="34"/>
      <c r="D159" s="35"/>
      <c r="E159" s="35"/>
      <c r="F159" s="35"/>
      <c r="G159" s="35"/>
      <c r="H159" s="34"/>
      <c r="I159" s="34"/>
      <c r="J159" s="34"/>
      <c r="K159" s="34"/>
      <c r="L159" s="34"/>
      <c r="M159" s="34"/>
      <c r="N159" s="34"/>
      <c r="O159" s="34"/>
      <c r="P159" s="34"/>
      <c r="Q159" s="34"/>
      <c r="R159" s="34"/>
      <c r="S159" s="35"/>
      <c r="T159" s="35"/>
    </row>
    <row r="160" customHeight="1" spans="1:20">
      <c r="A160" s="34"/>
      <c r="B160" s="35" t="s">
        <v>485</v>
      </c>
      <c r="C160" s="34"/>
      <c r="D160" s="35"/>
      <c r="E160" s="35"/>
      <c r="F160" s="35"/>
      <c r="G160" s="35"/>
      <c r="H160" s="34"/>
      <c r="I160" s="34"/>
      <c r="J160" s="34"/>
      <c r="K160" s="34"/>
      <c r="L160" s="34"/>
      <c r="M160" s="34"/>
      <c r="N160" s="34"/>
      <c r="O160" s="34"/>
      <c r="P160" s="34"/>
      <c r="Q160" s="34"/>
      <c r="R160" s="34"/>
      <c r="S160" s="35"/>
      <c r="T160" s="35"/>
    </row>
    <row r="161" customHeight="1" spans="1:20">
      <c r="A161" s="34"/>
      <c r="B161" s="35" t="s">
        <v>486</v>
      </c>
      <c r="C161" s="34"/>
      <c r="D161" s="35"/>
      <c r="E161" s="35"/>
      <c r="F161" s="35"/>
      <c r="G161" s="35"/>
      <c r="H161" s="34"/>
      <c r="I161" s="34"/>
      <c r="J161" s="34"/>
      <c r="K161" s="34"/>
      <c r="L161" s="34"/>
      <c r="M161" s="34"/>
      <c r="N161" s="34"/>
      <c r="O161" s="34"/>
      <c r="P161" s="34"/>
      <c r="Q161" s="34"/>
      <c r="R161" s="34"/>
      <c r="S161" s="35"/>
      <c r="T161" s="35"/>
    </row>
    <row r="162" customHeight="1" spans="1:20">
      <c r="A162" s="34"/>
      <c r="B162" s="35" t="s">
        <v>487</v>
      </c>
      <c r="C162" s="34"/>
      <c r="D162" s="35"/>
      <c r="E162" s="35"/>
      <c r="F162" s="35"/>
      <c r="G162" s="35"/>
      <c r="H162" s="34"/>
      <c r="I162" s="34"/>
      <c r="J162" s="34"/>
      <c r="K162" s="34"/>
      <c r="L162" s="34"/>
      <c r="M162" s="34"/>
      <c r="N162" s="34"/>
      <c r="O162" s="34"/>
      <c r="P162" s="34"/>
      <c r="Q162" s="34"/>
      <c r="R162" s="34"/>
      <c r="S162" s="35"/>
      <c r="T162" s="35"/>
    </row>
    <row r="163" customHeight="1" spans="1:20">
      <c r="A163" s="28"/>
      <c r="B163" s="29" t="s">
        <v>488</v>
      </c>
      <c r="C163" s="28">
        <f>SUM(C164,C168,C172,C176)</f>
        <v>9</v>
      </c>
      <c r="D163" s="30"/>
      <c r="E163" s="30"/>
      <c r="F163" s="30"/>
      <c r="G163" s="30"/>
      <c r="H163" s="28"/>
      <c r="I163" s="28"/>
      <c r="J163" s="28"/>
      <c r="K163" s="28">
        <f t="shared" ref="K163:R163" si="31">SUM(K164,K168,K172,K176)</f>
        <v>606</v>
      </c>
      <c r="L163" s="28">
        <f t="shared" si="31"/>
        <v>4000</v>
      </c>
      <c r="M163" s="28">
        <f t="shared" si="31"/>
        <v>556.8</v>
      </c>
      <c r="N163" s="28">
        <f t="shared" si="31"/>
        <v>0</v>
      </c>
      <c r="O163" s="28">
        <f t="shared" si="31"/>
        <v>50</v>
      </c>
      <c r="P163" s="28">
        <f t="shared" si="31"/>
        <v>306.8</v>
      </c>
      <c r="Q163" s="28">
        <f t="shared" si="31"/>
        <v>0</v>
      </c>
      <c r="R163" s="28">
        <f t="shared" si="31"/>
        <v>200</v>
      </c>
      <c r="S163" s="30"/>
      <c r="T163" s="30"/>
    </row>
    <row r="164" customHeight="1" spans="1:20">
      <c r="A164" s="31"/>
      <c r="B164" s="32" t="s">
        <v>489</v>
      </c>
      <c r="C164" s="31">
        <f>SUM(C165,C167)</f>
        <v>3</v>
      </c>
      <c r="D164" s="33"/>
      <c r="E164" s="33"/>
      <c r="F164" s="33"/>
      <c r="G164" s="33"/>
      <c r="H164" s="31"/>
      <c r="I164" s="31"/>
      <c r="J164" s="31"/>
      <c r="K164" s="31">
        <f t="shared" ref="K164:R164" si="32">SUM(K165,K167)</f>
        <v>0</v>
      </c>
      <c r="L164" s="31">
        <f t="shared" si="32"/>
        <v>2500</v>
      </c>
      <c r="M164" s="31">
        <f t="shared" si="32"/>
        <v>200</v>
      </c>
      <c r="N164" s="31">
        <f t="shared" si="32"/>
        <v>0</v>
      </c>
      <c r="O164" s="31">
        <f t="shared" si="32"/>
        <v>0</v>
      </c>
      <c r="P164" s="31">
        <f t="shared" si="32"/>
        <v>0</v>
      </c>
      <c r="Q164" s="31">
        <f t="shared" si="32"/>
        <v>0</v>
      </c>
      <c r="R164" s="31">
        <f t="shared" si="32"/>
        <v>200</v>
      </c>
      <c r="S164" s="33"/>
      <c r="T164" s="33"/>
    </row>
    <row r="165" customHeight="1" spans="1:20">
      <c r="A165" s="34"/>
      <c r="B165" s="35" t="s">
        <v>490</v>
      </c>
      <c r="C165" s="34">
        <f>SUBTOTAL(9,C166:C166)</f>
        <v>3</v>
      </c>
      <c r="D165" s="35"/>
      <c r="E165" s="35"/>
      <c r="F165" s="35"/>
      <c r="G165" s="35"/>
      <c r="H165" s="34"/>
      <c r="I165" s="34"/>
      <c r="J165" s="34"/>
      <c r="K165" s="34">
        <f t="shared" ref="K165:R165" si="33">SUBTOTAL(9,K166:K166)</f>
        <v>0</v>
      </c>
      <c r="L165" s="34">
        <f t="shared" si="33"/>
        <v>2500</v>
      </c>
      <c r="M165" s="34">
        <f t="shared" si="33"/>
        <v>200</v>
      </c>
      <c r="N165" s="34">
        <f t="shared" si="33"/>
        <v>0</v>
      </c>
      <c r="O165" s="34">
        <f t="shared" si="33"/>
        <v>0</v>
      </c>
      <c r="P165" s="34">
        <f t="shared" si="33"/>
        <v>0</v>
      </c>
      <c r="Q165" s="34">
        <f t="shared" si="33"/>
        <v>0</v>
      </c>
      <c r="R165" s="34">
        <f t="shared" si="33"/>
        <v>200</v>
      </c>
      <c r="S165" s="35"/>
      <c r="T165" s="35"/>
    </row>
    <row r="166" customHeight="1" spans="1:20">
      <c r="A166" s="36"/>
      <c r="B166" s="37" t="s">
        <v>491</v>
      </c>
      <c r="C166" s="38">
        <v>3</v>
      </c>
      <c r="D166" s="37" t="s">
        <v>39</v>
      </c>
      <c r="E166" s="37"/>
      <c r="F166" s="39"/>
      <c r="G166" s="37" t="s">
        <v>473</v>
      </c>
      <c r="H166" s="37">
        <v>400</v>
      </c>
      <c r="I166" s="39" t="s">
        <v>492</v>
      </c>
      <c r="J166" s="38" t="s">
        <v>41</v>
      </c>
      <c r="K166" s="36"/>
      <c r="L166" s="36">
        <v>2500</v>
      </c>
      <c r="M166" s="38">
        <f t="shared" ref="M166" si="34">SUM(N166:R166)</f>
        <v>200</v>
      </c>
      <c r="N166" s="38"/>
      <c r="O166" s="38"/>
      <c r="P166" s="38"/>
      <c r="Q166" s="38"/>
      <c r="R166" s="38">
        <v>200</v>
      </c>
      <c r="S166" s="37" t="s">
        <v>493</v>
      </c>
      <c r="T166" s="37"/>
    </row>
    <row r="167" customHeight="1" spans="1:20">
      <c r="A167" s="34"/>
      <c r="B167" s="35" t="s">
        <v>494</v>
      </c>
      <c r="C167" s="34"/>
      <c r="D167" s="35"/>
      <c r="E167" s="35"/>
      <c r="F167" s="35"/>
      <c r="G167" s="35"/>
      <c r="H167" s="34"/>
      <c r="I167" s="34"/>
      <c r="J167" s="34"/>
      <c r="K167" s="34"/>
      <c r="L167" s="34"/>
      <c r="M167" s="34"/>
      <c r="N167" s="34"/>
      <c r="O167" s="34"/>
      <c r="P167" s="34"/>
      <c r="Q167" s="34"/>
      <c r="R167" s="34"/>
      <c r="S167" s="35"/>
      <c r="T167" s="35"/>
    </row>
    <row r="168" customHeight="1" spans="1:20">
      <c r="A168" s="31"/>
      <c r="B168" s="32" t="s">
        <v>495</v>
      </c>
      <c r="C168" s="31">
        <f>SUM(C169,C171)</f>
        <v>1</v>
      </c>
      <c r="D168" s="33"/>
      <c r="E168" s="33"/>
      <c r="F168" s="33"/>
      <c r="G168" s="33"/>
      <c r="H168" s="31"/>
      <c r="I168" s="31"/>
      <c r="J168" s="31"/>
      <c r="K168" s="31">
        <f t="shared" ref="K168:R168" si="35">SUM(K169,K171)</f>
        <v>100</v>
      </c>
      <c r="L168" s="31">
        <f t="shared" si="35"/>
        <v>100</v>
      </c>
      <c r="M168" s="31">
        <f t="shared" si="35"/>
        <v>30</v>
      </c>
      <c r="N168" s="31">
        <f t="shared" si="35"/>
        <v>0</v>
      </c>
      <c r="O168" s="31">
        <f t="shared" si="35"/>
        <v>30</v>
      </c>
      <c r="P168" s="31">
        <f t="shared" si="35"/>
        <v>0</v>
      </c>
      <c r="Q168" s="31">
        <f t="shared" si="35"/>
        <v>0</v>
      </c>
      <c r="R168" s="31">
        <f t="shared" si="35"/>
        <v>0</v>
      </c>
      <c r="S168" s="33"/>
      <c r="T168" s="33"/>
    </row>
    <row r="169" customHeight="1" spans="1:20">
      <c r="A169" s="34"/>
      <c r="B169" s="35" t="s">
        <v>496</v>
      </c>
      <c r="C169" s="34">
        <f>SUBTOTAL(9,C170:C170)</f>
        <v>1</v>
      </c>
      <c r="D169" s="34"/>
      <c r="E169" s="34"/>
      <c r="F169" s="34"/>
      <c r="G169" s="34"/>
      <c r="H169" s="34">
        <f t="shared" ref="H169:R169" si="36">SUBTOTAL(9,H170:H170)</f>
        <v>100</v>
      </c>
      <c r="I169" s="34">
        <f t="shared" si="36"/>
        <v>0</v>
      </c>
      <c r="J169" s="34">
        <f t="shared" si="36"/>
        <v>0</v>
      </c>
      <c r="K169" s="34">
        <f t="shared" si="36"/>
        <v>100</v>
      </c>
      <c r="L169" s="34">
        <f t="shared" si="36"/>
        <v>100</v>
      </c>
      <c r="M169" s="34">
        <f t="shared" si="36"/>
        <v>30</v>
      </c>
      <c r="N169" s="34">
        <f t="shared" si="36"/>
        <v>0</v>
      </c>
      <c r="O169" s="34">
        <f t="shared" si="36"/>
        <v>30</v>
      </c>
      <c r="P169" s="34">
        <f t="shared" si="36"/>
        <v>0</v>
      </c>
      <c r="Q169" s="34">
        <f t="shared" si="36"/>
        <v>0</v>
      </c>
      <c r="R169" s="34">
        <f t="shared" si="36"/>
        <v>0</v>
      </c>
      <c r="S169" s="35"/>
      <c r="T169" s="35"/>
    </row>
    <row r="170" customHeight="1" spans="1:20">
      <c r="A170" s="36"/>
      <c r="B170" s="37" t="s">
        <v>497</v>
      </c>
      <c r="C170" s="38">
        <v>1</v>
      </c>
      <c r="D170" s="37" t="s">
        <v>39</v>
      </c>
      <c r="E170" s="37"/>
      <c r="F170" s="37"/>
      <c r="G170" s="37" t="s">
        <v>473</v>
      </c>
      <c r="H170" s="39">
        <v>100</v>
      </c>
      <c r="I170" s="39" t="s">
        <v>498</v>
      </c>
      <c r="J170" s="38" t="s">
        <v>41</v>
      </c>
      <c r="K170" s="36">
        <v>100</v>
      </c>
      <c r="L170" s="36">
        <v>100</v>
      </c>
      <c r="M170" s="38">
        <f>SUM(N170:R170)</f>
        <v>30</v>
      </c>
      <c r="N170" s="38"/>
      <c r="O170" s="38">
        <v>30</v>
      </c>
      <c r="P170" s="38"/>
      <c r="Q170" s="38"/>
      <c r="R170" s="38"/>
      <c r="S170" s="37" t="s">
        <v>493</v>
      </c>
      <c r="T170" s="37"/>
    </row>
    <row r="171" customHeight="1" spans="1:20">
      <c r="A171" s="34"/>
      <c r="B171" s="35" t="s">
        <v>499</v>
      </c>
      <c r="C171" s="34"/>
      <c r="D171" s="35"/>
      <c r="E171" s="35"/>
      <c r="F171" s="35"/>
      <c r="G171" s="35"/>
      <c r="H171" s="34"/>
      <c r="I171" s="34"/>
      <c r="J171" s="34"/>
      <c r="K171" s="34"/>
      <c r="L171" s="34"/>
      <c r="M171" s="34"/>
      <c r="N171" s="34"/>
      <c r="O171" s="34"/>
      <c r="P171" s="34"/>
      <c r="Q171" s="34"/>
      <c r="R171" s="34"/>
      <c r="S171" s="35"/>
      <c r="T171" s="35"/>
    </row>
    <row r="172" customHeight="1" spans="1:20">
      <c r="A172" s="31"/>
      <c r="B172" s="32" t="s">
        <v>500</v>
      </c>
      <c r="C172" s="31">
        <f>SUM(C173,C175)</f>
        <v>1</v>
      </c>
      <c r="D172" s="33"/>
      <c r="E172" s="33"/>
      <c r="F172" s="33"/>
      <c r="G172" s="33"/>
      <c r="H172" s="31"/>
      <c r="I172" s="31"/>
      <c r="J172" s="31"/>
      <c r="K172" s="31">
        <f t="shared" ref="K172:R172" si="37">SUM(K173,K175)</f>
        <v>200</v>
      </c>
      <c r="L172" s="31">
        <f t="shared" si="37"/>
        <v>200</v>
      </c>
      <c r="M172" s="31">
        <f t="shared" si="37"/>
        <v>20</v>
      </c>
      <c r="N172" s="31">
        <f t="shared" si="37"/>
        <v>0</v>
      </c>
      <c r="O172" s="31">
        <f t="shared" si="37"/>
        <v>20</v>
      </c>
      <c r="P172" s="31">
        <f t="shared" si="37"/>
        <v>0</v>
      </c>
      <c r="Q172" s="31">
        <f t="shared" si="37"/>
        <v>0</v>
      </c>
      <c r="R172" s="31">
        <f t="shared" si="37"/>
        <v>0</v>
      </c>
      <c r="S172" s="33"/>
      <c r="T172" s="33"/>
    </row>
    <row r="173" customHeight="1" spans="1:20">
      <c r="A173" s="34"/>
      <c r="B173" s="35" t="s">
        <v>501</v>
      </c>
      <c r="C173" s="34">
        <f>SUBTOTAL(9,C174:C174)</f>
        <v>1</v>
      </c>
      <c r="D173" s="34"/>
      <c r="E173" s="34"/>
      <c r="F173" s="34"/>
      <c r="G173" s="34"/>
      <c r="H173" s="34"/>
      <c r="I173" s="34"/>
      <c r="J173" s="34"/>
      <c r="K173" s="34">
        <f t="shared" ref="K173:R173" si="38">SUBTOTAL(9,K174:K174)</f>
        <v>200</v>
      </c>
      <c r="L173" s="34">
        <f t="shared" si="38"/>
        <v>200</v>
      </c>
      <c r="M173" s="34">
        <f t="shared" si="38"/>
        <v>20</v>
      </c>
      <c r="N173" s="34">
        <f t="shared" si="38"/>
        <v>0</v>
      </c>
      <c r="O173" s="34">
        <f t="shared" si="38"/>
        <v>20</v>
      </c>
      <c r="P173" s="34">
        <f t="shared" si="38"/>
        <v>0</v>
      </c>
      <c r="Q173" s="34">
        <f t="shared" si="38"/>
        <v>0</v>
      </c>
      <c r="R173" s="34">
        <f t="shared" si="38"/>
        <v>0</v>
      </c>
      <c r="S173" s="35"/>
      <c r="T173" s="35"/>
    </row>
    <row r="174" customHeight="1" spans="1:20">
      <c r="A174" s="36"/>
      <c r="B174" s="37" t="s">
        <v>502</v>
      </c>
      <c r="C174" s="38">
        <v>1</v>
      </c>
      <c r="D174" s="37" t="s">
        <v>39</v>
      </c>
      <c r="E174" s="37"/>
      <c r="F174" s="39"/>
      <c r="G174" s="37" t="s">
        <v>473</v>
      </c>
      <c r="H174" s="38">
        <v>200</v>
      </c>
      <c r="I174" s="39" t="s">
        <v>503</v>
      </c>
      <c r="J174" s="38" t="s">
        <v>41</v>
      </c>
      <c r="K174" s="36">
        <v>200</v>
      </c>
      <c r="L174" s="36">
        <v>200</v>
      </c>
      <c r="M174" s="38">
        <f>SUM(N174:R174)</f>
        <v>20</v>
      </c>
      <c r="N174" s="38"/>
      <c r="O174" s="38">
        <v>20</v>
      </c>
      <c r="P174" s="38"/>
      <c r="Q174" s="38"/>
      <c r="R174" s="38"/>
      <c r="S174" s="37" t="s">
        <v>493</v>
      </c>
      <c r="T174" s="37"/>
    </row>
    <row r="175" customHeight="1" spans="1:20">
      <c r="A175" s="34"/>
      <c r="B175" s="35" t="s">
        <v>504</v>
      </c>
      <c r="C175" s="34"/>
      <c r="D175" s="35"/>
      <c r="E175" s="35"/>
      <c r="F175" s="35"/>
      <c r="G175" s="35"/>
      <c r="H175" s="34"/>
      <c r="I175" s="34"/>
      <c r="J175" s="34"/>
      <c r="K175" s="34"/>
      <c r="L175" s="34"/>
      <c r="M175" s="34"/>
      <c r="N175" s="34"/>
      <c r="O175" s="34"/>
      <c r="P175" s="34"/>
      <c r="Q175" s="34"/>
      <c r="R175" s="34"/>
      <c r="S175" s="35"/>
      <c r="T175" s="35"/>
    </row>
    <row r="176" customHeight="1" spans="1:20">
      <c r="A176" s="31"/>
      <c r="B176" s="32" t="s">
        <v>505</v>
      </c>
      <c r="C176" s="31">
        <f>SUM(C177)</f>
        <v>4</v>
      </c>
      <c r="D176" s="33"/>
      <c r="E176" s="33"/>
      <c r="F176" s="33"/>
      <c r="G176" s="33"/>
      <c r="H176" s="31"/>
      <c r="I176" s="31"/>
      <c r="J176" s="31"/>
      <c r="K176" s="31">
        <f t="shared" ref="K176:R176" si="39">SUM(K177)</f>
        <v>306</v>
      </c>
      <c r="L176" s="31">
        <f t="shared" si="39"/>
        <v>1200</v>
      </c>
      <c r="M176" s="31">
        <f t="shared" si="39"/>
        <v>306.8</v>
      </c>
      <c r="N176" s="31">
        <f t="shared" si="39"/>
        <v>0</v>
      </c>
      <c r="O176" s="31">
        <f t="shared" si="39"/>
        <v>0</v>
      </c>
      <c r="P176" s="31">
        <f t="shared" si="39"/>
        <v>306.8</v>
      </c>
      <c r="Q176" s="31">
        <f t="shared" si="39"/>
        <v>0</v>
      </c>
      <c r="R176" s="31">
        <f t="shared" si="39"/>
        <v>0</v>
      </c>
      <c r="S176" s="33"/>
      <c r="T176" s="33"/>
    </row>
    <row r="177" customHeight="1" spans="1:20">
      <c r="A177" s="34"/>
      <c r="B177" s="35" t="s">
        <v>506</v>
      </c>
      <c r="C177" s="34">
        <f>SUBTOTAL(9,C178:C181)</f>
        <v>4</v>
      </c>
      <c r="D177" s="35"/>
      <c r="E177" s="35"/>
      <c r="F177" s="35"/>
      <c r="G177" s="35"/>
      <c r="H177" s="34"/>
      <c r="I177" s="34"/>
      <c r="J177" s="34"/>
      <c r="K177" s="34">
        <f t="shared" ref="K177:R177" si="40">SUBTOTAL(9,K178:K181)</f>
        <v>306</v>
      </c>
      <c r="L177" s="34">
        <f t="shared" si="40"/>
        <v>1200</v>
      </c>
      <c r="M177" s="34">
        <f t="shared" si="40"/>
        <v>306.8</v>
      </c>
      <c r="N177" s="34">
        <f t="shared" si="40"/>
        <v>0</v>
      </c>
      <c r="O177" s="34">
        <f t="shared" si="40"/>
        <v>0</v>
      </c>
      <c r="P177" s="34">
        <f t="shared" si="40"/>
        <v>306.8</v>
      </c>
      <c r="Q177" s="34">
        <f t="shared" si="40"/>
        <v>0</v>
      </c>
      <c r="R177" s="34">
        <f t="shared" si="40"/>
        <v>0</v>
      </c>
      <c r="S177" s="35"/>
      <c r="T177" s="35"/>
    </row>
    <row r="178" customHeight="1" spans="1:20">
      <c r="A178" s="36"/>
      <c r="B178" s="37" t="s">
        <v>507</v>
      </c>
      <c r="C178" s="38">
        <v>1</v>
      </c>
      <c r="D178" s="37" t="s">
        <v>508</v>
      </c>
      <c r="E178" s="37"/>
      <c r="F178" s="37"/>
      <c r="G178" s="37" t="s">
        <v>22</v>
      </c>
      <c r="H178" s="38">
        <v>293</v>
      </c>
      <c r="I178" s="39" t="s">
        <v>509</v>
      </c>
      <c r="J178" s="38" t="s">
        <v>41</v>
      </c>
      <c r="K178" s="36">
        <v>70</v>
      </c>
      <c r="L178" s="36">
        <v>293</v>
      </c>
      <c r="M178" s="38">
        <f>SUM(N178:R178)</f>
        <v>70</v>
      </c>
      <c r="N178" s="38"/>
      <c r="O178" s="38"/>
      <c r="P178" s="38">
        <v>70</v>
      </c>
      <c r="Q178" s="38"/>
      <c r="R178" s="38"/>
      <c r="S178" s="37" t="s">
        <v>95</v>
      </c>
      <c r="T178" s="37"/>
    </row>
    <row r="179" customHeight="1" spans="1:20">
      <c r="A179" s="36"/>
      <c r="B179" s="37" t="s">
        <v>507</v>
      </c>
      <c r="C179" s="38">
        <v>1</v>
      </c>
      <c r="D179" s="37" t="s">
        <v>508</v>
      </c>
      <c r="E179" s="37"/>
      <c r="F179" s="37"/>
      <c r="G179" s="37" t="s">
        <v>22</v>
      </c>
      <c r="H179" s="38">
        <v>710</v>
      </c>
      <c r="I179" s="39" t="s">
        <v>509</v>
      </c>
      <c r="J179" s="38" t="s">
        <v>41</v>
      </c>
      <c r="K179" s="36">
        <v>182</v>
      </c>
      <c r="L179" s="36">
        <v>710</v>
      </c>
      <c r="M179" s="38">
        <f>SUM(N179:R179)</f>
        <v>182</v>
      </c>
      <c r="N179" s="38"/>
      <c r="O179" s="38"/>
      <c r="P179" s="38">
        <v>182</v>
      </c>
      <c r="Q179" s="38"/>
      <c r="R179" s="38"/>
      <c r="S179" s="37" t="s">
        <v>95</v>
      </c>
      <c r="T179" s="37"/>
    </row>
    <row r="180" customHeight="1" spans="1:20">
      <c r="A180" s="36"/>
      <c r="B180" s="37" t="s">
        <v>507</v>
      </c>
      <c r="C180" s="38">
        <v>1</v>
      </c>
      <c r="D180" s="37" t="s">
        <v>508</v>
      </c>
      <c r="E180" s="37"/>
      <c r="F180" s="37"/>
      <c r="G180" s="37" t="s">
        <v>22</v>
      </c>
      <c r="H180" s="38">
        <v>193</v>
      </c>
      <c r="I180" s="39" t="s">
        <v>509</v>
      </c>
      <c r="J180" s="38" t="s">
        <v>41</v>
      </c>
      <c r="K180" s="36">
        <v>50</v>
      </c>
      <c r="L180" s="36">
        <v>193</v>
      </c>
      <c r="M180" s="38">
        <f>SUM(N180:R180)</f>
        <v>50</v>
      </c>
      <c r="N180" s="38"/>
      <c r="O180" s="38"/>
      <c r="P180" s="38">
        <v>50</v>
      </c>
      <c r="Q180" s="38"/>
      <c r="R180" s="38"/>
      <c r="S180" s="37" t="s">
        <v>95</v>
      </c>
      <c r="T180" s="37"/>
    </row>
    <row r="181" customHeight="1" spans="1:20">
      <c r="A181" s="36"/>
      <c r="B181" s="37" t="s">
        <v>510</v>
      </c>
      <c r="C181" s="38">
        <v>1</v>
      </c>
      <c r="D181" s="37" t="s">
        <v>460</v>
      </c>
      <c r="E181" s="37" t="s">
        <v>511</v>
      </c>
      <c r="F181" s="37" t="s">
        <v>512</v>
      </c>
      <c r="G181" s="37" t="s">
        <v>22</v>
      </c>
      <c r="H181" s="38">
        <v>4</v>
      </c>
      <c r="I181" s="39" t="s">
        <v>513</v>
      </c>
      <c r="J181" s="38" t="s">
        <v>41</v>
      </c>
      <c r="K181" s="36">
        <v>4</v>
      </c>
      <c r="L181" s="36">
        <v>4</v>
      </c>
      <c r="M181" s="38">
        <f>SUM(N181:R181)</f>
        <v>4.8</v>
      </c>
      <c r="N181" s="38"/>
      <c r="O181" s="38"/>
      <c r="P181" s="38">
        <v>4.8</v>
      </c>
      <c r="Q181" s="38"/>
      <c r="R181" s="38"/>
      <c r="S181" s="37" t="s">
        <v>347</v>
      </c>
      <c r="T181" s="37"/>
    </row>
    <row r="182" customHeight="1" spans="1:20">
      <c r="A182" s="28"/>
      <c r="B182" s="29" t="s">
        <v>514</v>
      </c>
      <c r="C182" s="28" t="e">
        <f>SUM(C183,C302,C350)</f>
        <v>#REF!</v>
      </c>
      <c r="D182" s="30"/>
      <c r="E182" s="30"/>
      <c r="F182" s="30"/>
      <c r="G182" s="30"/>
      <c r="H182" s="28"/>
      <c r="I182" s="28"/>
      <c r="J182" s="28"/>
      <c r="K182" s="28">
        <f>SUM(K183,K302,K350)</f>
        <v>71792</v>
      </c>
      <c r="L182" s="28">
        <f>SUM(L183,L302,L350)</f>
        <v>289449</v>
      </c>
      <c r="M182" s="28">
        <f t="shared" ref="K182:R182" si="41">SUM(M183,M302,M350)</f>
        <v>23631.6</v>
      </c>
      <c r="N182" s="28">
        <f t="shared" si="41"/>
        <v>10631.75</v>
      </c>
      <c r="O182" s="28">
        <f t="shared" si="41"/>
        <v>2062.5</v>
      </c>
      <c r="P182" s="28">
        <f t="shared" si="41"/>
        <v>8587.35</v>
      </c>
      <c r="Q182" s="28">
        <f t="shared" si="41"/>
        <v>0</v>
      </c>
      <c r="R182" s="28">
        <f t="shared" si="41"/>
        <v>2350</v>
      </c>
      <c r="S182" s="30"/>
      <c r="T182" s="30"/>
    </row>
    <row r="183" customHeight="1" spans="1:20">
      <c r="A183" s="31"/>
      <c r="B183" s="32" t="s">
        <v>515</v>
      </c>
      <c r="C183" s="31">
        <f>SUM(C184,C199,C268,C294,C295,C296,C299,C300)</f>
        <v>114</v>
      </c>
      <c r="D183" s="33"/>
      <c r="E183" s="33"/>
      <c r="F183" s="33"/>
      <c r="G183" s="33"/>
      <c r="H183" s="31"/>
      <c r="I183" s="31"/>
      <c r="J183" s="31"/>
      <c r="K183" s="31">
        <f t="shared" ref="K183:R183" si="42">SUM(K184,K199,K268,K294,K295,K296,K299,K300)</f>
        <v>33722</v>
      </c>
      <c r="L183" s="31">
        <f t="shared" si="42"/>
        <v>126248</v>
      </c>
      <c r="M183" s="31">
        <f t="shared" si="42"/>
        <v>14480.82</v>
      </c>
      <c r="N183" s="31">
        <f t="shared" si="42"/>
        <v>7061.37</v>
      </c>
      <c r="O183" s="31">
        <f t="shared" si="42"/>
        <v>1001.1</v>
      </c>
      <c r="P183" s="31">
        <f t="shared" si="42"/>
        <v>4818.35</v>
      </c>
      <c r="Q183" s="31">
        <f t="shared" si="42"/>
        <v>0</v>
      </c>
      <c r="R183" s="31">
        <f t="shared" si="42"/>
        <v>1600</v>
      </c>
      <c r="S183" s="33"/>
      <c r="T183" s="33"/>
    </row>
    <row r="184" customHeight="1" spans="1:20">
      <c r="A184" s="34"/>
      <c r="B184" s="35" t="s">
        <v>516</v>
      </c>
      <c r="C184" s="34">
        <f>SUBTOTAL(9,C185:C198)</f>
        <v>17</v>
      </c>
      <c r="D184" s="35"/>
      <c r="E184" s="35"/>
      <c r="F184" s="35"/>
      <c r="G184" s="35"/>
      <c r="H184" s="34"/>
      <c r="I184" s="34"/>
      <c r="J184" s="34"/>
      <c r="K184" s="34">
        <f t="shared" ref="K184:R184" si="43">SUBTOTAL(9,K185:K198)</f>
        <v>17136</v>
      </c>
      <c r="L184" s="34">
        <f t="shared" si="43"/>
        <v>72062</v>
      </c>
      <c r="M184" s="34">
        <f t="shared" si="43"/>
        <v>5159.76</v>
      </c>
      <c r="N184" s="34">
        <f t="shared" si="43"/>
        <v>1899.76</v>
      </c>
      <c r="O184" s="34">
        <f t="shared" si="43"/>
        <v>400</v>
      </c>
      <c r="P184" s="34">
        <f t="shared" si="43"/>
        <v>1760</v>
      </c>
      <c r="Q184" s="34">
        <f t="shared" si="43"/>
        <v>0</v>
      </c>
      <c r="R184" s="34">
        <f t="shared" si="43"/>
        <v>1100</v>
      </c>
      <c r="S184" s="35"/>
      <c r="T184" s="35"/>
    </row>
    <row r="185" customHeight="1" spans="1:20">
      <c r="A185" s="36"/>
      <c r="B185" s="37" t="s">
        <v>517</v>
      </c>
      <c r="C185" s="38">
        <v>1</v>
      </c>
      <c r="D185" s="37" t="s">
        <v>164</v>
      </c>
      <c r="E185" s="37" t="s">
        <v>165</v>
      </c>
      <c r="F185" s="37"/>
      <c r="G185" s="37" t="s">
        <v>74</v>
      </c>
      <c r="H185" s="39">
        <v>1</v>
      </c>
      <c r="I185" s="39" t="s">
        <v>518</v>
      </c>
      <c r="J185" s="38" t="s">
        <v>41</v>
      </c>
      <c r="K185" s="36">
        <v>641</v>
      </c>
      <c r="L185" s="36">
        <v>2200</v>
      </c>
      <c r="M185" s="38">
        <f t="shared" ref="M185:M197" si="44">SUM(N185:R185)</f>
        <v>260</v>
      </c>
      <c r="N185" s="38"/>
      <c r="O185" s="38"/>
      <c r="P185" s="38">
        <v>260</v>
      </c>
      <c r="Q185" s="38"/>
      <c r="R185" s="38"/>
      <c r="S185" s="37" t="s">
        <v>167</v>
      </c>
      <c r="T185" s="37"/>
    </row>
    <row r="186" customHeight="1" spans="1:20">
      <c r="A186" s="36"/>
      <c r="B186" s="37" t="s">
        <v>519</v>
      </c>
      <c r="C186" s="38">
        <v>4</v>
      </c>
      <c r="D186" s="37" t="s">
        <v>520</v>
      </c>
      <c r="E186" s="37"/>
      <c r="F186" s="37"/>
      <c r="G186" s="37" t="s">
        <v>74</v>
      </c>
      <c r="H186" s="39">
        <v>4</v>
      </c>
      <c r="I186" s="39" t="s">
        <v>521</v>
      </c>
      <c r="J186" s="38" t="s">
        <v>41</v>
      </c>
      <c r="K186" s="36">
        <v>13597</v>
      </c>
      <c r="L186" s="36">
        <v>58010</v>
      </c>
      <c r="M186" s="38">
        <f t="shared" si="44"/>
        <v>400</v>
      </c>
      <c r="N186" s="38"/>
      <c r="O186" s="38">
        <v>400</v>
      </c>
      <c r="P186" s="38"/>
      <c r="Q186" s="38"/>
      <c r="R186" s="38"/>
      <c r="S186" s="37" t="s">
        <v>124</v>
      </c>
      <c r="T186" s="37"/>
    </row>
    <row r="187" customHeight="1" spans="1:20">
      <c r="A187" s="36"/>
      <c r="B187" s="37" t="s">
        <v>522</v>
      </c>
      <c r="C187" s="38">
        <v>1</v>
      </c>
      <c r="D187" s="37" t="s">
        <v>154</v>
      </c>
      <c r="E187" s="37" t="s">
        <v>249</v>
      </c>
      <c r="F187" s="37"/>
      <c r="G187" s="37" t="s">
        <v>74</v>
      </c>
      <c r="H187" s="39">
        <v>1</v>
      </c>
      <c r="I187" s="39" t="s">
        <v>523</v>
      </c>
      <c r="J187" s="38" t="s">
        <v>41</v>
      </c>
      <c r="K187" s="36">
        <v>1036</v>
      </c>
      <c r="L187" s="36">
        <v>4239</v>
      </c>
      <c r="M187" s="38">
        <f t="shared" si="44"/>
        <v>500</v>
      </c>
      <c r="N187" s="38"/>
      <c r="O187" s="38"/>
      <c r="P187" s="38">
        <v>500</v>
      </c>
      <c r="Q187" s="38"/>
      <c r="R187" s="38"/>
      <c r="S187" s="37" t="s">
        <v>124</v>
      </c>
      <c r="T187" s="37"/>
    </row>
    <row r="188" customHeight="1" spans="1:20">
      <c r="A188" s="36"/>
      <c r="B188" s="37" t="s">
        <v>524</v>
      </c>
      <c r="C188" s="38">
        <v>1</v>
      </c>
      <c r="D188" s="37" t="s">
        <v>71</v>
      </c>
      <c r="E188" s="37" t="s">
        <v>304</v>
      </c>
      <c r="F188" s="37"/>
      <c r="G188" s="37" t="s">
        <v>74</v>
      </c>
      <c r="H188" s="39">
        <v>1</v>
      </c>
      <c r="I188" s="39" t="s">
        <v>525</v>
      </c>
      <c r="J188" s="38" t="s">
        <v>41</v>
      </c>
      <c r="K188" s="36">
        <v>286</v>
      </c>
      <c r="L188" s="36">
        <v>1247</v>
      </c>
      <c r="M188" s="38">
        <f t="shared" si="44"/>
        <v>500</v>
      </c>
      <c r="N188" s="38"/>
      <c r="O188" s="38"/>
      <c r="P188" s="38">
        <v>500</v>
      </c>
      <c r="Q188" s="38"/>
      <c r="R188" s="38"/>
      <c r="S188" s="37" t="s">
        <v>124</v>
      </c>
      <c r="T188" s="37"/>
    </row>
    <row r="189" customHeight="1" spans="1:20">
      <c r="A189" s="36"/>
      <c r="B189" s="37" t="s">
        <v>526</v>
      </c>
      <c r="C189" s="38">
        <v>1</v>
      </c>
      <c r="D189" s="37" t="s">
        <v>46</v>
      </c>
      <c r="E189" s="37" t="s">
        <v>86</v>
      </c>
      <c r="F189" s="37" t="s">
        <v>527</v>
      </c>
      <c r="G189" s="37" t="s">
        <v>74</v>
      </c>
      <c r="H189" s="39">
        <v>1</v>
      </c>
      <c r="I189" s="39" t="s">
        <v>528</v>
      </c>
      <c r="J189" s="38" t="s">
        <v>41</v>
      </c>
      <c r="K189" s="36">
        <v>62</v>
      </c>
      <c r="L189" s="36">
        <v>210</v>
      </c>
      <c r="M189" s="38">
        <f t="shared" si="44"/>
        <v>500</v>
      </c>
      <c r="N189" s="38"/>
      <c r="O189" s="38"/>
      <c r="P189" s="38">
        <v>500</v>
      </c>
      <c r="Q189" s="38"/>
      <c r="R189" s="38"/>
      <c r="S189" s="37" t="s">
        <v>51</v>
      </c>
      <c r="T189" s="37"/>
    </row>
    <row r="190" customHeight="1" spans="1:20">
      <c r="A190" s="36"/>
      <c r="B190" s="37" t="s">
        <v>529</v>
      </c>
      <c r="C190" s="38">
        <v>1</v>
      </c>
      <c r="D190" s="37" t="s">
        <v>71</v>
      </c>
      <c r="E190" s="37" t="s">
        <v>426</v>
      </c>
      <c r="F190" s="37" t="s">
        <v>530</v>
      </c>
      <c r="G190" s="37" t="s">
        <v>74</v>
      </c>
      <c r="H190" s="39">
        <v>1</v>
      </c>
      <c r="I190" s="39" t="s">
        <v>531</v>
      </c>
      <c r="J190" s="38" t="s">
        <v>41</v>
      </c>
      <c r="K190" s="36">
        <v>28</v>
      </c>
      <c r="L190" s="36">
        <v>122</v>
      </c>
      <c r="M190" s="38">
        <f t="shared" si="44"/>
        <v>500</v>
      </c>
      <c r="N190" s="38"/>
      <c r="O190" s="38"/>
      <c r="P190" s="38"/>
      <c r="Q190" s="38"/>
      <c r="R190" s="38">
        <v>500</v>
      </c>
      <c r="S190" s="37" t="s">
        <v>76</v>
      </c>
      <c r="T190" s="37"/>
    </row>
    <row r="191" customHeight="1" spans="1:20">
      <c r="A191" s="36"/>
      <c r="B191" s="37" t="s">
        <v>532</v>
      </c>
      <c r="C191" s="38">
        <v>1</v>
      </c>
      <c r="D191" s="37" t="s">
        <v>71</v>
      </c>
      <c r="E191" s="37" t="s">
        <v>426</v>
      </c>
      <c r="F191" s="37"/>
      <c r="G191" s="37" t="s">
        <v>74</v>
      </c>
      <c r="H191" s="39">
        <v>1</v>
      </c>
      <c r="I191" s="39" t="s">
        <v>533</v>
      </c>
      <c r="J191" s="38" t="s">
        <v>41</v>
      </c>
      <c r="K191" s="36">
        <v>363</v>
      </c>
      <c r="L191" s="36">
        <v>1566</v>
      </c>
      <c r="M191" s="38">
        <f t="shared" si="44"/>
        <v>600</v>
      </c>
      <c r="N191" s="38"/>
      <c r="O191" s="38"/>
      <c r="P191" s="38"/>
      <c r="Q191" s="38"/>
      <c r="R191" s="38">
        <v>600</v>
      </c>
      <c r="S191" s="37" t="s">
        <v>76</v>
      </c>
      <c r="T191" s="37"/>
    </row>
    <row r="192" s="1" customFormat="1" ht="32" customHeight="1" spans="1:20">
      <c r="A192" s="40"/>
      <c r="B192" s="42" t="s">
        <v>534</v>
      </c>
      <c r="C192" s="40">
        <v>1</v>
      </c>
      <c r="D192" s="42" t="s">
        <v>135</v>
      </c>
      <c r="E192" s="42" t="s">
        <v>535</v>
      </c>
      <c r="F192" s="42" t="s">
        <v>536</v>
      </c>
      <c r="G192" s="42" t="s">
        <v>74</v>
      </c>
      <c r="H192" s="43">
        <v>1</v>
      </c>
      <c r="I192" s="83" t="s">
        <v>537</v>
      </c>
      <c r="J192" s="40">
        <v>2022</v>
      </c>
      <c r="K192" s="40">
        <v>51</v>
      </c>
      <c r="L192" s="40">
        <v>242</v>
      </c>
      <c r="M192" s="40">
        <f t="shared" si="44"/>
        <v>100</v>
      </c>
      <c r="N192" s="40">
        <v>100</v>
      </c>
      <c r="O192" s="40"/>
      <c r="P192" s="40"/>
      <c r="Q192" s="40"/>
      <c r="R192" s="40"/>
      <c r="S192" s="42" t="s">
        <v>124</v>
      </c>
      <c r="T192" s="42"/>
    </row>
    <row r="193" s="1" customFormat="1" ht="38" customHeight="1" spans="1:20">
      <c r="A193" s="40"/>
      <c r="B193" s="44" t="s">
        <v>538</v>
      </c>
      <c r="C193" s="40">
        <v>1</v>
      </c>
      <c r="D193" s="42" t="s">
        <v>71</v>
      </c>
      <c r="E193" s="42" t="s">
        <v>98</v>
      </c>
      <c r="F193" s="42"/>
      <c r="G193" s="42" t="s">
        <v>74</v>
      </c>
      <c r="H193" s="43">
        <v>1</v>
      </c>
      <c r="I193" s="43" t="s">
        <v>539</v>
      </c>
      <c r="J193" s="40">
        <v>2022</v>
      </c>
      <c r="K193" s="40">
        <v>293</v>
      </c>
      <c r="L193" s="40">
        <v>1232</v>
      </c>
      <c r="M193" s="40">
        <f t="shared" si="44"/>
        <v>580</v>
      </c>
      <c r="N193" s="40">
        <v>580</v>
      </c>
      <c r="O193" s="40"/>
      <c r="P193" s="40"/>
      <c r="Q193" s="40"/>
      <c r="R193" s="40"/>
      <c r="S193" s="42" t="s">
        <v>76</v>
      </c>
      <c r="T193" s="42"/>
    </row>
    <row r="194" s="1" customFormat="1" ht="34" customHeight="1" spans="1:20">
      <c r="A194" s="40"/>
      <c r="B194" s="42" t="s">
        <v>540</v>
      </c>
      <c r="C194" s="40">
        <v>1</v>
      </c>
      <c r="D194" s="42" t="s">
        <v>105</v>
      </c>
      <c r="E194" s="42" t="s">
        <v>541</v>
      </c>
      <c r="F194" s="42" t="s">
        <v>542</v>
      </c>
      <c r="G194" s="42" t="s">
        <v>74</v>
      </c>
      <c r="H194" s="43">
        <v>1</v>
      </c>
      <c r="I194" s="43" t="s">
        <v>543</v>
      </c>
      <c r="J194" s="40" t="s">
        <v>41</v>
      </c>
      <c r="K194" s="40">
        <v>110</v>
      </c>
      <c r="L194" s="40">
        <v>510</v>
      </c>
      <c r="M194" s="40">
        <f t="shared" si="44"/>
        <v>40</v>
      </c>
      <c r="N194" s="40">
        <v>40</v>
      </c>
      <c r="O194" s="40"/>
      <c r="P194" s="40"/>
      <c r="Q194" s="40"/>
      <c r="R194" s="40"/>
      <c r="S194" s="42" t="s">
        <v>108</v>
      </c>
      <c r="T194" s="42"/>
    </row>
    <row r="195" s="1" customFormat="1" ht="34" customHeight="1" spans="1:20">
      <c r="A195" s="40"/>
      <c r="B195" s="42" t="s">
        <v>544</v>
      </c>
      <c r="C195" s="40">
        <v>1</v>
      </c>
      <c r="D195" s="42" t="s">
        <v>46</v>
      </c>
      <c r="E195" s="42" t="s">
        <v>86</v>
      </c>
      <c r="F195" s="42"/>
      <c r="G195" s="42" t="s">
        <v>74</v>
      </c>
      <c r="H195" s="43">
        <v>1</v>
      </c>
      <c r="I195" s="43" t="s">
        <v>545</v>
      </c>
      <c r="J195" s="40">
        <v>2022</v>
      </c>
      <c r="K195" s="40">
        <v>416</v>
      </c>
      <c r="L195" s="40">
        <v>1614</v>
      </c>
      <c r="M195" s="40">
        <f t="shared" si="44"/>
        <v>30</v>
      </c>
      <c r="N195" s="40">
        <v>30</v>
      </c>
      <c r="O195" s="40"/>
      <c r="P195" s="40"/>
      <c r="Q195" s="40"/>
      <c r="R195" s="40"/>
      <c r="S195" s="42" t="s">
        <v>51</v>
      </c>
      <c r="T195" s="42"/>
    </row>
    <row r="196" s="1" customFormat="1" ht="34" customHeight="1" spans="1:20">
      <c r="A196" s="40"/>
      <c r="B196" s="42" t="s">
        <v>546</v>
      </c>
      <c r="C196" s="40">
        <v>1</v>
      </c>
      <c r="D196" s="42" t="s">
        <v>135</v>
      </c>
      <c r="E196" s="42" t="s">
        <v>535</v>
      </c>
      <c r="F196" s="42"/>
      <c r="G196" s="42" t="s">
        <v>74</v>
      </c>
      <c r="H196" s="43">
        <v>1</v>
      </c>
      <c r="I196" s="84" t="s">
        <v>547</v>
      </c>
      <c r="J196" s="40">
        <v>2022</v>
      </c>
      <c r="K196" s="40">
        <v>39</v>
      </c>
      <c r="L196" s="40">
        <v>142</v>
      </c>
      <c r="M196" s="40">
        <v>366.96</v>
      </c>
      <c r="N196" s="40">
        <v>366.96</v>
      </c>
      <c r="O196" s="40"/>
      <c r="P196" s="40"/>
      <c r="Q196" s="40"/>
      <c r="R196" s="40"/>
      <c r="S196" s="42" t="s">
        <v>548</v>
      </c>
      <c r="T196" s="42"/>
    </row>
    <row r="197" s="1" customFormat="1" ht="37" customHeight="1" spans="1:20">
      <c r="A197" s="40"/>
      <c r="B197" s="44" t="s">
        <v>549</v>
      </c>
      <c r="C197" s="40">
        <v>1</v>
      </c>
      <c r="D197" s="42" t="s">
        <v>110</v>
      </c>
      <c r="E197" s="42" t="s">
        <v>183</v>
      </c>
      <c r="F197" s="42"/>
      <c r="G197" s="42" t="s">
        <v>88</v>
      </c>
      <c r="H197" s="43">
        <v>0.8</v>
      </c>
      <c r="I197" s="57" t="s">
        <v>550</v>
      </c>
      <c r="J197" s="40">
        <v>2022</v>
      </c>
      <c r="K197" s="40">
        <v>104</v>
      </c>
      <c r="L197" s="40">
        <v>218</v>
      </c>
      <c r="M197" s="40">
        <f>SUM(N197:R197)</f>
        <v>582.8</v>
      </c>
      <c r="N197" s="40">
        <v>582.8</v>
      </c>
      <c r="O197" s="40"/>
      <c r="P197" s="40"/>
      <c r="Q197" s="40"/>
      <c r="R197" s="40"/>
      <c r="S197" s="42" t="s">
        <v>551</v>
      </c>
      <c r="T197" s="42"/>
    </row>
    <row r="198" ht="32" customHeight="1" spans="1:20">
      <c r="A198" s="36"/>
      <c r="B198" s="37" t="s">
        <v>552</v>
      </c>
      <c r="C198" s="38">
        <v>1</v>
      </c>
      <c r="D198" s="37" t="s">
        <v>105</v>
      </c>
      <c r="E198" s="37" t="s">
        <v>541</v>
      </c>
      <c r="F198" s="37" t="s">
        <v>542</v>
      </c>
      <c r="G198" s="37" t="s">
        <v>74</v>
      </c>
      <c r="H198" s="39">
        <v>1</v>
      </c>
      <c r="I198" s="39" t="s">
        <v>553</v>
      </c>
      <c r="J198" s="38" t="s">
        <v>41</v>
      </c>
      <c r="K198" s="36">
        <v>110</v>
      </c>
      <c r="L198" s="36">
        <v>510</v>
      </c>
      <c r="M198" s="38">
        <f>SUM(N198:R198)</f>
        <v>200</v>
      </c>
      <c r="N198" s="38">
        <v>200</v>
      </c>
      <c r="O198" s="38"/>
      <c r="P198" s="38"/>
      <c r="Q198" s="38"/>
      <c r="R198" s="38"/>
      <c r="S198" s="37" t="s">
        <v>108</v>
      </c>
      <c r="T198" s="37"/>
    </row>
    <row r="199" customHeight="1" spans="1:20">
      <c r="A199" s="34"/>
      <c r="B199" s="35" t="s">
        <v>554</v>
      </c>
      <c r="C199" s="34">
        <f>SUBTOTAL(9,C200:C267)</f>
        <v>69</v>
      </c>
      <c r="D199" s="35"/>
      <c r="E199" s="35"/>
      <c r="F199" s="35"/>
      <c r="G199" s="35"/>
      <c r="H199" s="34"/>
      <c r="I199" s="34"/>
      <c r="J199" s="34"/>
      <c r="K199" s="34">
        <f t="shared" ref="K199:R199" si="45">SUBTOTAL(9,K200:K267)</f>
        <v>7213</v>
      </c>
      <c r="L199" s="34">
        <f t="shared" si="45"/>
        <v>29193</v>
      </c>
      <c r="M199" s="34">
        <f t="shared" si="45"/>
        <v>5607.24</v>
      </c>
      <c r="N199" s="34">
        <f t="shared" si="45"/>
        <v>3510.89</v>
      </c>
      <c r="O199" s="34">
        <f t="shared" si="45"/>
        <v>65</v>
      </c>
      <c r="P199" s="34">
        <f t="shared" si="45"/>
        <v>2031.35</v>
      </c>
      <c r="Q199" s="34">
        <f t="shared" si="45"/>
        <v>0</v>
      </c>
      <c r="R199" s="34">
        <f t="shared" si="45"/>
        <v>0</v>
      </c>
      <c r="S199" s="35"/>
      <c r="T199" s="35"/>
    </row>
    <row r="200" s="1" customFormat="1" ht="30" customHeight="1" spans="1:20">
      <c r="A200" s="40"/>
      <c r="B200" s="44" t="s">
        <v>555</v>
      </c>
      <c r="C200" s="40">
        <v>1</v>
      </c>
      <c r="D200" s="42" t="s">
        <v>71</v>
      </c>
      <c r="E200" s="42" t="s">
        <v>556</v>
      </c>
      <c r="F200" s="42" t="s">
        <v>557</v>
      </c>
      <c r="G200" s="42" t="s">
        <v>88</v>
      </c>
      <c r="H200" s="43">
        <v>0.83</v>
      </c>
      <c r="I200" s="83" t="s">
        <v>558</v>
      </c>
      <c r="J200" s="40">
        <v>2022</v>
      </c>
      <c r="K200" s="40">
        <v>150</v>
      </c>
      <c r="L200" s="40">
        <v>458</v>
      </c>
      <c r="M200" s="40">
        <f t="shared" ref="M200:M207" si="46">SUM(N200:R200)</f>
        <v>50</v>
      </c>
      <c r="N200" s="40">
        <v>50</v>
      </c>
      <c r="O200" s="40"/>
      <c r="P200" s="40"/>
      <c r="Q200" s="40"/>
      <c r="R200" s="40"/>
      <c r="S200" s="42" t="s">
        <v>124</v>
      </c>
      <c r="T200" s="42"/>
    </row>
    <row r="201" s="1" customFormat="1" ht="30" customHeight="1" spans="1:20">
      <c r="A201" s="40"/>
      <c r="B201" s="42" t="s">
        <v>559</v>
      </c>
      <c r="C201" s="40">
        <v>1</v>
      </c>
      <c r="D201" s="42" t="s">
        <v>154</v>
      </c>
      <c r="E201" s="42" t="s">
        <v>560</v>
      </c>
      <c r="F201" s="42" t="s">
        <v>561</v>
      </c>
      <c r="G201" s="42" t="s">
        <v>88</v>
      </c>
      <c r="H201" s="43"/>
      <c r="I201" s="83" t="s">
        <v>562</v>
      </c>
      <c r="J201" s="40">
        <v>2022</v>
      </c>
      <c r="K201" s="40">
        <v>690</v>
      </c>
      <c r="L201" s="40">
        <v>2070</v>
      </c>
      <c r="M201" s="40">
        <v>426</v>
      </c>
      <c r="N201" s="40">
        <v>426</v>
      </c>
      <c r="O201" s="40"/>
      <c r="P201" s="40"/>
      <c r="Q201" s="40"/>
      <c r="R201" s="40"/>
      <c r="S201" s="42" t="s">
        <v>551</v>
      </c>
      <c r="T201" s="42"/>
    </row>
    <row r="202" s="1" customFormat="1" ht="36" customHeight="1" spans="1:20">
      <c r="A202" s="40"/>
      <c r="B202" s="44" t="s">
        <v>563</v>
      </c>
      <c r="C202" s="40">
        <v>1</v>
      </c>
      <c r="D202" s="42" t="s">
        <v>154</v>
      </c>
      <c r="E202" s="42" t="s">
        <v>235</v>
      </c>
      <c r="F202" s="42"/>
      <c r="G202" s="42" t="s">
        <v>88</v>
      </c>
      <c r="H202" s="43">
        <v>6.5</v>
      </c>
      <c r="I202" s="75" t="s">
        <v>564</v>
      </c>
      <c r="J202" s="40">
        <v>2022</v>
      </c>
      <c r="K202" s="40">
        <v>812</v>
      </c>
      <c r="L202" s="40">
        <v>3670</v>
      </c>
      <c r="M202" s="40">
        <f t="shared" si="46"/>
        <v>300</v>
      </c>
      <c r="N202" s="40">
        <v>300</v>
      </c>
      <c r="O202" s="40"/>
      <c r="P202" s="40"/>
      <c r="Q202" s="40"/>
      <c r="R202" s="40"/>
      <c r="S202" s="42" t="s">
        <v>92</v>
      </c>
      <c r="T202" s="42"/>
    </row>
    <row r="203" s="1" customFormat="1" ht="35" customHeight="1" spans="1:20">
      <c r="A203" s="40"/>
      <c r="B203" s="44" t="s">
        <v>565</v>
      </c>
      <c r="C203" s="40">
        <v>1</v>
      </c>
      <c r="D203" s="42" t="s">
        <v>154</v>
      </c>
      <c r="E203" s="42" t="s">
        <v>198</v>
      </c>
      <c r="F203" s="42" t="s">
        <v>566</v>
      </c>
      <c r="G203" s="42" t="s">
        <v>88</v>
      </c>
      <c r="H203" s="43">
        <v>0.306</v>
      </c>
      <c r="I203" s="85" t="s">
        <v>567</v>
      </c>
      <c r="J203" s="40">
        <v>2022</v>
      </c>
      <c r="K203" s="40">
        <v>46</v>
      </c>
      <c r="L203" s="40">
        <v>240</v>
      </c>
      <c r="M203" s="40">
        <f t="shared" si="46"/>
        <v>50</v>
      </c>
      <c r="N203" s="40">
        <v>50</v>
      </c>
      <c r="O203" s="40"/>
      <c r="P203" s="40"/>
      <c r="Q203" s="40"/>
      <c r="R203" s="40"/>
      <c r="S203" s="42" t="s">
        <v>92</v>
      </c>
      <c r="T203" s="42"/>
    </row>
    <row r="204" s="1" customFormat="1" ht="30" customHeight="1" spans="1:20">
      <c r="A204" s="40"/>
      <c r="B204" s="44" t="s">
        <v>568</v>
      </c>
      <c r="C204" s="40">
        <v>1</v>
      </c>
      <c r="D204" s="42" t="s">
        <v>154</v>
      </c>
      <c r="E204" s="42" t="s">
        <v>286</v>
      </c>
      <c r="F204" s="42" t="s">
        <v>569</v>
      </c>
      <c r="G204" s="42" t="s">
        <v>88</v>
      </c>
      <c r="H204" s="43">
        <v>1.2</v>
      </c>
      <c r="I204" s="83" t="s">
        <v>570</v>
      </c>
      <c r="J204" s="40">
        <v>2022</v>
      </c>
      <c r="K204" s="40">
        <v>178</v>
      </c>
      <c r="L204" s="40">
        <v>639</v>
      </c>
      <c r="M204" s="40">
        <f t="shared" si="46"/>
        <v>130</v>
      </c>
      <c r="N204" s="40">
        <v>130</v>
      </c>
      <c r="O204" s="40"/>
      <c r="P204" s="40"/>
      <c r="Q204" s="40"/>
      <c r="R204" s="40"/>
      <c r="S204" s="42" t="s">
        <v>124</v>
      </c>
      <c r="T204" s="42"/>
    </row>
    <row r="205" s="1" customFormat="1" ht="28" customHeight="1" spans="1:20">
      <c r="A205" s="40"/>
      <c r="B205" s="42" t="s">
        <v>571</v>
      </c>
      <c r="C205" s="40">
        <v>1</v>
      </c>
      <c r="D205" s="42" t="s">
        <v>154</v>
      </c>
      <c r="E205" s="42" t="s">
        <v>258</v>
      </c>
      <c r="F205" s="42" t="s">
        <v>572</v>
      </c>
      <c r="G205" s="42" t="s">
        <v>88</v>
      </c>
      <c r="H205" s="43">
        <v>2.95</v>
      </c>
      <c r="I205" s="86" t="s">
        <v>573</v>
      </c>
      <c r="J205" s="40">
        <v>2022</v>
      </c>
      <c r="K205" s="40">
        <v>500</v>
      </c>
      <c r="L205" s="40">
        <v>1948</v>
      </c>
      <c r="M205" s="40">
        <f t="shared" si="46"/>
        <v>230</v>
      </c>
      <c r="N205" s="40">
        <v>230</v>
      </c>
      <c r="O205" s="40"/>
      <c r="P205" s="40"/>
      <c r="Q205" s="40"/>
      <c r="R205" s="40"/>
      <c r="S205" s="42" t="s">
        <v>124</v>
      </c>
      <c r="T205" s="42"/>
    </row>
    <row r="206" s="1" customFormat="1" ht="30" customHeight="1" spans="1:20">
      <c r="A206" s="40"/>
      <c r="B206" s="44" t="s">
        <v>574</v>
      </c>
      <c r="C206" s="40">
        <v>1</v>
      </c>
      <c r="D206" s="42" t="s">
        <v>154</v>
      </c>
      <c r="E206" s="42" t="s">
        <v>390</v>
      </c>
      <c r="F206" s="42"/>
      <c r="G206" s="42" t="s">
        <v>88</v>
      </c>
      <c r="H206" s="43">
        <v>4.8</v>
      </c>
      <c r="I206" s="83" t="s">
        <v>575</v>
      </c>
      <c r="J206" s="40">
        <v>2022</v>
      </c>
      <c r="K206" s="40">
        <v>1080</v>
      </c>
      <c r="L206" s="40">
        <v>5048</v>
      </c>
      <c r="M206" s="40">
        <f t="shared" si="46"/>
        <v>380</v>
      </c>
      <c r="N206" s="40">
        <v>380</v>
      </c>
      <c r="O206" s="40"/>
      <c r="P206" s="40"/>
      <c r="Q206" s="40"/>
      <c r="R206" s="40"/>
      <c r="S206" s="80" t="s">
        <v>157</v>
      </c>
      <c r="T206" s="42"/>
    </row>
    <row r="207" s="1" customFormat="1" customHeight="1" spans="1:20">
      <c r="A207" s="40"/>
      <c r="B207" s="44" t="s">
        <v>576</v>
      </c>
      <c r="C207" s="40">
        <v>1</v>
      </c>
      <c r="D207" s="42" t="s">
        <v>154</v>
      </c>
      <c r="E207" s="42" t="s">
        <v>577</v>
      </c>
      <c r="F207" s="42" t="s">
        <v>578</v>
      </c>
      <c r="G207" s="42" t="s">
        <v>88</v>
      </c>
      <c r="H207" s="43">
        <v>0.5</v>
      </c>
      <c r="I207" s="83" t="s">
        <v>579</v>
      </c>
      <c r="J207" s="40">
        <v>2022</v>
      </c>
      <c r="K207" s="40">
        <v>36</v>
      </c>
      <c r="L207" s="40">
        <v>151</v>
      </c>
      <c r="M207" s="40">
        <f t="shared" si="46"/>
        <v>50</v>
      </c>
      <c r="N207" s="40">
        <v>50</v>
      </c>
      <c r="O207" s="40"/>
      <c r="P207" s="40"/>
      <c r="Q207" s="40"/>
      <c r="R207" s="40"/>
      <c r="S207" s="80" t="s">
        <v>124</v>
      </c>
      <c r="T207" s="42"/>
    </row>
    <row r="208" s="1" customFormat="1" ht="30" customHeight="1" spans="1:20">
      <c r="A208" s="40"/>
      <c r="B208" s="44" t="s">
        <v>580</v>
      </c>
      <c r="C208" s="40">
        <v>2</v>
      </c>
      <c r="D208" s="42" t="s">
        <v>154</v>
      </c>
      <c r="E208" s="84" t="s">
        <v>581</v>
      </c>
      <c r="F208" s="84" t="s">
        <v>581</v>
      </c>
      <c r="G208" s="42" t="s">
        <v>88</v>
      </c>
      <c r="H208" s="43">
        <v>0.94</v>
      </c>
      <c r="I208" s="84" t="s">
        <v>582</v>
      </c>
      <c r="J208" s="40">
        <v>2022</v>
      </c>
      <c r="K208" s="40">
        <v>281</v>
      </c>
      <c r="L208" s="40">
        <v>860</v>
      </c>
      <c r="M208" s="40">
        <v>87</v>
      </c>
      <c r="N208" s="40">
        <v>87</v>
      </c>
      <c r="O208" s="40"/>
      <c r="P208" s="40"/>
      <c r="Q208" s="40"/>
      <c r="R208" s="40"/>
      <c r="S208" s="80" t="s">
        <v>551</v>
      </c>
      <c r="T208" s="42"/>
    </row>
    <row r="209" customHeight="1" spans="1:20">
      <c r="A209" s="36"/>
      <c r="B209" s="42" t="s">
        <v>583</v>
      </c>
      <c r="C209" s="38">
        <v>1</v>
      </c>
      <c r="D209" s="37" t="s">
        <v>135</v>
      </c>
      <c r="E209" s="37" t="s">
        <v>584</v>
      </c>
      <c r="F209" s="37" t="s">
        <v>585</v>
      </c>
      <c r="G209" s="37" t="s">
        <v>88</v>
      </c>
      <c r="H209" s="39">
        <v>2.429</v>
      </c>
      <c r="I209" s="39" t="s">
        <v>586</v>
      </c>
      <c r="J209" s="38" t="s">
        <v>41</v>
      </c>
      <c r="K209" s="36">
        <v>32</v>
      </c>
      <c r="L209" s="36">
        <v>159</v>
      </c>
      <c r="M209" s="38">
        <f>SUM(N209:R209)</f>
        <v>135.79</v>
      </c>
      <c r="N209" s="38">
        <v>135.79</v>
      </c>
      <c r="O209" s="38"/>
      <c r="P209" s="38"/>
      <c r="Q209" s="38"/>
      <c r="R209" s="38"/>
      <c r="S209" s="37" t="s">
        <v>551</v>
      </c>
      <c r="T209" s="37"/>
    </row>
    <row r="210" ht="27" customHeight="1" spans="1:20">
      <c r="A210" s="36"/>
      <c r="B210" s="42" t="s">
        <v>587</v>
      </c>
      <c r="C210" s="38">
        <v>1</v>
      </c>
      <c r="D210" s="37" t="s">
        <v>164</v>
      </c>
      <c r="E210" s="37"/>
      <c r="F210" s="37"/>
      <c r="G210" s="37" t="s">
        <v>88</v>
      </c>
      <c r="H210" s="39">
        <v>5.435</v>
      </c>
      <c r="I210" s="39" t="s">
        <v>588</v>
      </c>
      <c r="J210" s="38">
        <v>2022</v>
      </c>
      <c r="K210" s="36">
        <v>76</v>
      </c>
      <c r="L210" s="36">
        <v>268</v>
      </c>
      <c r="M210" s="38">
        <v>101.12</v>
      </c>
      <c r="N210" s="38">
        <v>101.12</v>
      </c>
      <c r="O210" s="38"/>
      <c r="P210" s="38"/>
      <c r="Q210" s="38"/>
      <c r="R210" s="38"/>
      <c r="S210" s="37" t="s">
        <v>551</v>
      </c>
      <c r="T210" s="37"/>
    </row>
    <row r="211" ht="27" customHeight="1" spans="1:20">
      <c r="A211" s="36"/>
      <c r="B211" s="42" t="s">
        <v>589</v>
      </c>
      <c r="C211" s="38">
        <v>1</v>
      </c>
      <c r="D211" s="37" t="s">
        <v>110</v>
      </c>
      <c r="E211" s="37" t="s">
        <v>183</v>
      </c>
      <c r="F211" s="37" t="s">
        <v>590</v>
      </c>
      <c r="G211" s="37" t="s">
        <v>88</v>
      </c>
      <c r="H211" s="39"/>
      <c r="I211" s="39" t="s">
        <v>591</v>
      </c>
      <c r="J211" s="38">
        <v>2022</v>
      </c>
      <c r="K211" s="36">
        <v>85</v>
      </c>
      <c r="L211" s="36">
        <v>240</v>
      </c>
      <c r="M211" s="38">
        <v>185.48</v>
      </c>
      <c r="N211" s="38">
        <v>185.48</v>
      </c>
      <c r="O211" s="38"/>
      <c r="P211" s="38"/>
      <c r="Q211" s="38"/>
      <c r="R211" s="38"/>
      <c r="S211" s="37" t="s">
        <v>551</v>
      </c>
      <c r="T211" s="37"/>
    </row>
    <row r="212" customHeight="1" spans="1:20">
      <c r="A212" s="36"/>
      <c r="B212" s="37" t="s">
        <v>592</v>
      </c>
      <c r="C212" s="38">
        <v>1</v>
      </c>
      <c r="D212" s="37" t="s">
        <v>78</v>
      </c>
      <c r="E212" s="37" t="s">
        <v>593</v>
      </c>
      <c r="F212" s="37" t="s">
        <v>594</v>
      </c>
      <c r="G212" s="37" t="s">
        <v>88</v>
      </c>
      <c r="H212" s="39">
        <v>0.72</v>
      </c>
      <c r="I212" s="39" t="s">
        <v>595</v>
      </c>
      <c r="J212" s="38" t="s">
        <v>41</v>
      </c>
      <c r="K212" s="36">
        <v>30</v>
      </c>
      <c r="L212" s="36">
        <v>124</v>
      </c>
      <c r="M212" s="38">
        <f t="shared" ref="M212:M268" si="47">SUM(N212:R212)</f>
        <v>5.04</v>
      </c>
      <c r="N212" s="38"/>
      <c r="O212" s="38"/>
      <c r="P212" s="38">
        <v>5.04</v>
      </c>
      <c r="Q212" s="38"/>
      <c r="R212" s="38"/>
      <c r="S212" s="37" t="s">
        <v>551</v>
      </c>
      <c r="T212" s="37"/>
    </row>
    <row r="213" customHeight="1" spans="1:20">
      <c r="A213" s="36"/>
      <c r="B213" s="37" t="s">
        <v>596</v>
      </c>
      <c r="C213" s="38">
        <v>1</v>
      </c>
      <c r="D213" s="37" t="s">
        <v>154</v>
      </c>
      <c r="E213" s="37" t="s">
        <v>597</v>
      </c>
      <c r="F213" s="37" t="s">
        <v>598</v>
      </c>
      <c r="G213" s="37" t="s">
        <v>88</v>
      </c>
      <c r="H213" s="39">
        <v>3.51</v>
      </c>
      <c r="I213" s="39" t="s">
        <v>599</v>
      </c>
      <c r="J213" s="38" t="s">
        <v>41</v>
      </c>
      <c r="K213" s="36">
        <v>51</v>
      </c>
      <c r="L213" s="36">
        <v>203</v>
      </c>
      <c r="M213" s="38">
        <f t="shared" si="47"/>
        <v>140.4</v>
      </c>
      <c r="N213" s="38"/>
      <c r="O213" s="38"/>
      <c r="P213" s="38">
        <v>140.4</v>
      </c>
      <c r="Q213" s="38"/>
      <c r="R213" s="38"/>
      <c r="S213" s="37" t="s">
        <v>551</v>
      </c>
      <c r="T213" s="37"/>
    </row>
    <row r="214" customHeight="1" spans="1:20">
      <c r="A214" s="36"/>
      <c r="B214" s="37" t="s">
        <v>600</v>
      </c>
      <c r="C214" s="38">
        <v>1</v>
      </c>
      <c r="D214" s="37" t="s">
        <v>105</v>
      </c>
      <c r="E214" s="37" t="s">
        <v>601</v>
      </c>
      <c r="F214" s="37" t="s">
        <v>602</v>
      </c>
      <c r="G214" s="37" t="s">
        <v>88</v>
      </c>
      <c r="H214" s="39">
        <v>0.134</v>
      </c>
      <c r="I214" s="39" t="s">
        <v>603</v>
      </c>
      <c r="J214" s="38" t="s">
        <v>41</v>
      </c>
      <c r="K214" s="36">
        <v>35</v>
      </c>
      <c r="L214" s="36">
        <v>151</v>
      </c>
      <c r="M214" s="38">
        <f t="shared" si="47"/>
        <v>5.36</v>
      </c>
      <c r="N214" s="38"/>
      <c r="O214" s="38"/>
      <c r="P214" s="38">
        <v>5.36</v>
      </c>
      <c r="Q214" s="38"/>
      <c r="R214" s="38"/>
      <c r="S214" s="37" t="s">
        <v>551</v>
      </c>
      <c r="T214" s="37"/>
    </row>
    <row r="215" customHeight="1" spans="1:20">
      <c r="A215" s="36"/>
      <c r="B215" s="37" t="s">
        <v>604</v>
      </c>
      <c r="C215" s="38">
        <v>1</v>
      </c>
      <c r="D215" s="37" t="s">
        <v>154</v>
      </c>
      <c r="E215" s="37" t="s">
        <v>605</v>
      </c>
      <c r="F215" s="37" t="s">
        <v>606</v>
      </c>
      <c r="G215" s="37" t="s">
        <v>88</v>
      </c>
      <c r="H215" s="39">
        <v>0.361</v>
      </c>
      <c r="I215" s="39" t="s">
        <v>607</v>
      </c>
      <c r="J215" s="38" t="s">
        <v>41</v>
      </c>
      <c r="K215" s="36">
        <v>41</v>
      </c>
      <c r="L215" s="36">
        <v>169</v>
      </c>
      <c r="M215" s="38">
        <f t="shared" si="47"/>
        <v>14.44</v>
      </c>
      <c r="N215" s="38"/>
      <c r="O215" s="38"/>
      <c r="P215" s="38">
        <v>14.44</v>
      </c>
      <c r="Q215" s="38"/>
      <c r="R215" s="38"/>
      <c r="S215" s="37" t="s">
        <v>551</v>
      </c>
      <c r="T215" s="37"/>
    </row>
    <row r="216" customHeight="1" spans="1:20">
      <c r="A216" s="36"/>
      <c r="B216" s="37" t="s">
        <v>608</v>
      </c>
      <c r="C216" s="38">
        <v>1</v>
      </c>
      <c r="D216" s="37" t="s">
        <v>154</v>
      </c>
      <c r="E216" s="37" t="s">
        <v>605</v>
      </c>
      <c r="F216" s="37" t="s">
        <v>609</v>
      </c>
      <c r="G216" s="37" t="s">
        <v>88</v>
      </c>
      <c r="H216" s="39">
        <v>0.265</v>
      </c>
      <c r="I216" s="39" t="s">
        <v>610</v>
      </c>
      <c r="J216" s="38" t="s">
        <v>41</v>
      </c>
      <c r="K216" s="36">
        <v>38</v>
      </c>
      <c r="L216" s="36">
        <v>158</v>
      </c>
      <c r="M216" s="38">
        <f t="shared" si="47"/>
        <v>10.6</v>
      </c>
      <c r="N216" s="38"/>
      <c r="O216" s="38"/>
      <c r="P216" s="38">
        <v>10.6</v>
      </c>
      <c r="Q216" s="38"/>
      <c r="R216" s="38"/>
      <c r="S216" s="37" t="s">
        <v>551</v>
      </c>
      <c r="T216" s="37"/>
    </row>
    <row r="217" customHeight="1" spans="1:20">
      <c r="A217" s="36"/>
      <c r="B217" s="37" t="s">
        <v>611</v>
      </c>
      <c r="C217" s="38">
        <v>1</v>
      </c>
      <c r="D217" s="37" t="s">
        <v>105</v>
      </c>
      <c r="E217" s="37" t="s">
        <v>601</v>
      </c>
      <c r="F217" s="37" t="s">
        <v>612</v>
      </c>
      <c r="G217" s="37" t="s">
        <v>88</v>
      </c>
      <c r="H217" s="39">
        <v>0.82</v>
      </c>
      <c r="I217" s="39" t="s">
        <v>595</v>
      </c>
      <c r="J217" s="38" t="s">
        <v>41</v>
      </c>
      <c r="K217" s="36">
        <v>34</v>
      </c>
      <c r="L217" s="36">
        <v>133</v>
      </c>
      <c r="M217" s="38">
        <f t="shared" si="47"/>
        <v>5.74</v>
      </c>
      <c r="N217" s="38"/>
      <c r="O217" s="38"/>
      <c r="P217" s="38">
        <v>5.74</v>
      </c>
      <c r="Q217" s="38"/>
      <c r="R217" s="38"/>
      <c r="S217" s="37" t="s">
        <v>551</v>
      </c>
      <c r="T217" s="37"/>
    </row>
    <row r="218" customHeight="1" spans="1:20">
      <c r="A218" s="36"/>
      <c r="B218" s="37" t="s">
        <v>613</v>
      </c>
      <c r="C218" s="38">
        <v>1</v>
      </c>
      <c r="D218" s="37" t="s">
        <v>105</v>
      </c>
      <c r="E218" s="37" t="s">
        <v>614</v>
      </c>
      <c r="F218" s="37" t="s">
        <v>615</v>
      </c>
      <c r="G218" s="37" t="s">
        <v>88</v>
      </c>
      <c r="H218" s="39">
        <v>2.273</v>
      </c>
      <c r="I218" s="39" t="s">
        <v>616</v>
      </c>
      <c r="J218" s="38" t="s">
        <v>41</v>
      </c>
      <c r="K218" s="36">
        <v>54</v>
      </c>
      <c r="L218" s="36">
        <v>236</v>
      </c>
      <c r="M218" s="38">
        <f t="shared" si="47"/>
        <v>90.92</v>
      </c>
      <c r="N218" s="38"/>
      <c r="O218" s="38"/>
      <c r="P218" s="38">
        <v>90.92</v>
      </c>
      <c r="Q218" s="38"/>
      <c r="R218" s="38"/>
      <c r="S218" s="37" t="s">
        <v>551</v>
      </c>
      <c r="T218" s="37"/>
    </row>
    <row r="219" customHeight="1" spans="1:20">
      <c r="A219" s="36"/>
      <c r="B219" s="37" t="s">
        <v>617</v>
      </c>
      <c r="C219" s="38">
        <v>1</v>
      </c>
      <c r="D219" s="37" t="s">
        <v>164</v>
      </c>
      <c r="E219" s="37" t="s">
        <v>618</v>
      </c>
      <c r="F219" s="37" t="s">
        <v>619</v>
      </c>
      <c r="G219" s="37" t="s">
        <v>88</v>
      </c>
      <c r="H219" s="39">
        <v>0.49</v>
      </c>
      <c r="I219" s="39" t="s">
        <v>620</v>
      </c>
      <c r="J219" s="38" t="s">
        <v>41</v>
      </c>
      <c r="K219" s="36">
        <v>31</v>
      </c>
      <c r="L219" s="36">
        <v>124</v>
      </c>
      <c r="M219" s="38">
        <f t="shared" si="47"/>
        <v>19.6</v>
      </c>
      <c r="N219" s="38"/>
      <c r="O219" s="38"/>
      <c r="P219" s="38">
        <v>19.6</v>
      </c>
      <c r="Q219" s="38"/>
      <c r="R219" s="38"/>
      <c r="S219" s="37" t="s">
        <v>551</v>
      </c>
      <c r="T219" s="37"/>
    </row>
    <row r="220" customHeight="1" spans="1:20">
      <c r="A220" s="36"/>
      <c r="B220" s="37" t="s">
        <v>621</v>
      </c>
      <c r="C220" s="38">
        <v>1</v>
      </c>
      <c r="D220" s="37" t="s">
        <v>105</v>
      </c>
      <c r="E220" s="37" t="s">
        <v>622</v>
      </c>
      <c r="F220" s="37" t="s">
        <v>623</v>
      </c>
      <c r="G220" s="37" t="s">
        <v>88</v>
      </c>
      <c r="H220" s="39">
        <v>1.461</v>
      </c>
      <c r="I220" s="39" t="s">
        <v>624</v>
      </c>
      <c r="J220" s="38" t="s">
        <v>41</v>
      </c>
      <c r="K220" s="36">
        <v>50</v>
      </c>
      <c r="L220" s="36">
        <v>171</v>
      </c>
      <c r="M220" s="38">
        <f t="shared" si="47"/>
        <v>58.44</v>
      </c>
      <c r="N220" s="38"/>
      <c r="O220" s="38"/>
      <c r="P220" s="38">
        <v>58.44</v>
      </c>
      <c r="Q220" s="38"/>
      <c r="R220" s="38"/>
      <c r="S220" s="37" t="s">
        <v>551</v>
      </c>
      <c r="T220" s="37"/>
    </row>
    <row r="221" customHeight="1" spans="1:20">
      <c r="A221" s="36"/>
      <c r="B221" s="37" t="s">
        <v>625</v>
      </c>
      <c r="C221" s="38">
        <v>1</v>
      </c>
      <c r="D221" s="37" t="s">
        <v>105</v>
      </c>
      <c r="E221" s="37" t="s">
        <v>622</v>
      </c>
      <c r="F221" s="37" t="s">
        <v>626</v>
      </c>
      <c r="G221" s="37" t="s">
        <v>88</v>
      </c>
      <c r="H221" s="39">
        <v>0.774</v>
      </c>
      <c r="I221" s="39" t="s">
        <v>627</v>
      </c>
      <c r="J221" s="38" t="s">
        <v>41</v>
      </c>
      <c r="K221" s="36">
        <v>45</v>
      </c>
      <c r="L221" s="36">
        <v>194</v>
      </c>
      <c r="M221" s="38">
        <f t="shared" si="47"/>
        <v>30.96</v>
      </c>
      <c r="N221" s="38"/>
      <c r="O221" s="38"/>
      <c r="P221" s="38">
        <v>30.96</v>
      </c>
      <c r="Q221" s="38"/>
      <c r="R221" s="38"/>
      <c r="S221" s="37" t="s">
        <v>551</v>
      </c>
      <c r="T221" s="37"/>
    </row>
    <row r="222" customHeight="1" spans="1:20">
      <c r="A222" s="36"/>
      <c r="B222" s="37" t="s">
        <v>628</v>
      </c>
      <c r="C222" s="38">
        <v>1</v>
      </c>
      <c r="D222" s="37" t="s">
        <v>154</v>
      </c>
      <c r="E222" s="37" t="s">
        <v>629</v>
      </c>
      <c r="F222" s="37" t="s">
        <v>630</v>
      </c>
      <c r="G222" s="37" t="s">
        <v>88</v>
      </c>
      <c r="H222" s="39">
        <v>1.48</v>
      </c>
      <c r="I222" s="39" t="s">
        <v>631</v>
      </c>
      <c r="J222" s="38" t="s">
        <v>41</v>
      </c>
      <c r="K222" s="36">
        <v>99</v>
      </c>
      <c r="L222" s="36">
        <v>419</v>
      </c>
      <c r="M222" s="38">
        <f t="shared" si="47"/>
        <v>59.2</v>
      </c>
      <c r="N222" s="38"/>
      <c r="O222" s="38"/>
      <c r="P222" s="38">
        <v>59.2</v>
      </c>
      <c r="Q222" s="38"/>
      <c r="R222" s="38"/>
      <c r="S222" s="37" t="s">
        <v>551</v>
      </c>
      <c r="T222" s="37"/>
    </row>
    <row r="223" customHeight="1" spans="1:20">
      <c r="A223" s="36"/>
      <c r="B223" s="37" t="s">
        <v>632</v>
      </c>
      <c r="C223" s="38">
        <v>1</v>
      </c>
      <c r="D223" s="37" t="s">
        <v>154</v>
      </c>
      <c r="E223" s="37" t="s">
        <v>633</v>
      </c>
      <c r="F223" s="37" t="s">
        <v>634</v>
      </c>
      <c r="G223" s="37" t="s">
        <v>88</v>
      </c>
      <c r="H223" s="39">
        <v>0.163</v>
      </c>
      <c r="I223" s="39" t="s">
        <v>635</v>
      </c>
      <c r="J223" s="38" t="s">
        <v>41</v>
      </c>
      <c r="K223" s="36">
        <v>52</v>
      </c>
      <c r="L223" s="36">
        <v>206</v>
      </c>
      <c r="M223" s="38">
        <f t="shared" si="47"/>
        <v>6.52</v>
      </c>
      <c r="N223" s="38"/>
      <c r="O223" s="38"/>
      <c r="P223" s="38">
        <v>6.52</v>
      </c>
      <c r="Q223" s="38"/>
      <c r="R223" s="38"/>
      <c r="S223" s="37" t="s">
        <v>551</v>
      </c>
      <c r="T223" s="37"/>
    </row>
    <row r="224" customHeight="1" spans="1:20">
      <c r="A224" s="36"/>
      <c r="B224" s="37" t="s">
        <v>636</v>
      </c>
      <c r="C224" s="38">
        <v>1</v>
      </c>
      <c r="D224" s="37" t="s">
        <v>46</v>
      </c>
      <c r="E224" s="37" t="s">
        <v>637</v>
      </c>
      <c r="F224" s="37" t="s">
        <v>638</v>
      </c>
      <c r="G224" s="37" t="s">
        <v>88</v>
      </c>
      <c r="H224" s="39">
        <v>0.51</v>
      </c>
      <c r="I224" s="39" t="s">
        <v>595</v>
      </c>
      <c r="J224" s="38" t="s">
        <v>41</v>
      </c>
      <c r="K224" s="36">
        <v>68</v>
      </c>
      <c r="L224" s="36">
        <v>270</v>
      </c>
      <c r="M224" s="38">
        <f t="shared" si="47"/>
        <v>3.57</v>
      </c>
      <c r="N224" s="38"/>
      <c r="O224" s="38"/>
      <c r="P224" s="38">
        <v>3.57</v>
      </c>
      <c r="Q224" s="38"/>
      <c r="R224" s="38"/>
      <c r="S224" s="37" t="s">
        <v>551</v>
      </c>
      <c r="T224" s="37"/>
    </row>
    <row r="225" customHeight="1" spans="1:20">
      <c r="A225" s="36"/>
      <c r="B225" s="37" t="s">
        <v>639</v>
      </c>
      <c r="C225" s="38">
        <v>1</v>
      </c>
      <c r="D225" s="37" t="s">
        <v>71</v>
      </c>
      <c r="E225" s="37" t="s">
        <v>640</v>
      </c>
      <c r="F225" s="37" t="s">
        <v>641</v>
      </c>
      <c r="G225" s="37" t="s">
        <v>88</v>
      </c>
      <c r="H225" s="39">
        <v>0.607</v>
      </c>
      <c r="I225" s="39" t="s">
        <v>642</v>
      </c>
      <c r="J225" s="38" t="s">
        <v>41</v>
      </c>
      <c r="K225" s="36">
        <v>43</v>
      </c>
      <c r="L225" s="36">
        <v>182</v>
      </c>
      <c r="M225" s="38">
        <f t="shared" si="47"/>
        <v>24.28</v>
      </c>
      <c r="N225" s="38"/>
      <c r="O225" s="38"/>
      <c r="P225" s="38">
        <v>24.28</v>
      </c>
      <c r="Q225" s="38"/>
      <c r="R225" s="38"/>
      <c r="S225" s="37" t="s">
        <v>551</v>
      </c>
      <c r="T225" s="37"/>
    </row>
    <row r="226" customHeight="1" spans="1:20">
      <c r="A226" s="36"/>
      <c r="B226" s="37" t="s">
        <v>643</v>
      </c>
      <c r="C226" s="38">
        <v>1</v>
      </c>
      <c r="D226" s="37" t="s">
        <v>105</v>
      </c>
      <c r="E226" s="37" t="s">
        <v>644</v>
      </c>
      <c r="F226" s="37" t="s">
        <v>645</v>
      </c>
      <c r="G226" s="37" t="s">
        <v>88</v>
      </c>
      <c r="H226" s="39">
        <v>0.051</v>
      </c>
      <c r="I226" s="39" t="s">
        <v>646</v>
      </c>
      <c r="J226" s="38" t="s">
        <v>41</v>
      </c>
      <c r="K226" s="36">
        <v>81</v>
      </c>
      <c r="L226" s="36">
        <v>380</v>
      </c>
      <c r="M226" s="38">
        <f t="shared" si="47"/>
        <v>2.04</v>
      </c>
      <c r="N226" s="38"/>
      <c r="O226" s="38"/>
      <c r="P226" s="38">
        <v>2.04</v>
      </c>
      <c r="Q226" s="38"/>
      <c r="R226" s="38"/>
      <c r="S226" s="37" t="s">
        <v>551</v>
      </c>
      <c r="T226" s="37"/>
    </row>
    <row r="227" customHeight="1" spans="1:20">
      <c r="A227" s="36"/>
      <c r="B227" s="37" t="s">
        <v>647</v>
      </c>
      <c r="C227" s="38">
        <v>1</v>
      </c>
      <c r="D227" s="37" t="s">
        <v>78</v>
      </c>
      <c r="E227" s="37" t="s">
        <v>648</v>
      </c>
      <c r="F227" s="37" t="s">
        <v>649</v>
      </c>
      <c r="G227" s="37" t="s">
        <v>88</v>
      </c>
      <c r="H227" s="39">
        <v>0.616</v>
      </c>
      <c r="I227" s="39" t="s">
        <v>595</v>
      </c>
      <c r="J227" s="38" t="s">
        <v>41</v>
      </c>
      <c r="K227" s="36">
        <v>40</v>
      </c>
      <c r="L227" s="36">
        <v>188</v>
      </c>
      <c r="M227" s="38">
        <f t="shared" si="47"/>
        <v>4.31</v>
      </c>
      <c r="N227" s="38"/>
      <c r="O227" s="38"/>
      <c r="P227" s="38">
        <v>4.31</v>
      </c>
      <c r="Q227" s="38"/>
      <c r="R227" s="38"/>
      <c r="S227" s="37" t="s">
        <v>551</v>
      </c>
      <c r="T227" s="37"/>
    </row>
    <row r="228" customHeight="1" spans="1:20">
      <c r="A228" s="36"/>
      <c r="B228" s="37" t="s">
        <v>650</v>
      </c>
      <c r="C228" s="38">
        <v>1</v>
      </c>
      <c r="D228" s="37" t="s">
        <v>78</v>
      </c>
      <c r="E228" s="37" t="s">
        <v>651</v>
      </c>
      <c r="F228" s="37" t="s">
        <v>652</v>
      </c>
      <c r="G228" s="37" t="s">
        <v>88</v>
      </c>
      <c r="H228" s="39">
        <v>0.258</v>
      </c>
      <c r="I228" s="39" t="s">
        <v>595</v>
      </c>
      <c r="J228" s="38" t="s">
        <v>41</v>
      </c>
      <c r="K228" s="36">
        <v>40</v>
      </c>
      <c r="L228" s="36">
        <v>163</v>
      </c>
      <c r="M228" s="38">
        <f t="shared" si="47"/>
        <v>1.81</v>
      </c>
      <c r="N228" s="38"/>
      <c r="O228" s="38"/>
      <c r="P228" s="38">
        <v>1.81</v>
      </c>
      <c r="Q228" s="38"/>
      <c r="R228" s="38"/>
      <c r="S228" s="37" t="s">
        <v>551</v>
      </c>
      <c r="T228" s="37"/>
    </row>
    <row r="229" customHeight="1" spans="1:20">
      <c r="A229" s="36"/>
      <c r="B229" s="37" t="s">
        <v>653</v>
      </c>
      <c r="C229" s="38">
        <v>1</v>
      </c>
      <c r="D229" s="37" t="s">
        <v>164</v>
      </c>
      <c r="E229" s="37" t="s">
        <v>654</v>
      </c>
      <c r="F229" s="37" t="s">
        <v>655</v>
      </c>
      <c r="G229" s="37" t="s">
        <v>88</v>
      </c>
      <c r="H229" s="39">
        <v>0.6</v>
      </c>
      <c r="I229" s="39" t="s">
        <v>656</v>
      </c>
      <c r="J229" s="38" t="s">
        <v>41</v>
      </c>
      <c r="K229" s="36">
        <v>92</v>
      </c>
      <c r="L229" s="36">
        <v>387</v>
      </c>
      <c r="M229" s="38">
        <f t="shared" si="47"/>
        <v>24</v>
      </c>
      <c r="N229" s="38"/>
      <c r="O229" s="38"/>
      <c r="P229" s="38">
        <v>24</v>
      </c>
      <c r="Q229" s="38"/>
      <c r="R229" s="38"/>
      <c r="S229" s="37" t="s">
        <v>551</v>
      </c>
      <c r="T229" s="37"/>
    </row>
    <row r="230" customHeight="1" spans="1:20">
      <c r="A230" s="36"/>
      <c r="B230" s="37" t="s">
        <v>657</v>
      </c>
      <c r="C230" s="38">
        <v>1</v>
      </c>
      <c r="D230" s="37" t="s">
        <v>164</v>
      </c>
      <c r="E230" s="37" t="s">
        <v>618</v>
      </c>
      <c r="F230" s="37" t="s">
        <v>658</v>
      </c>
      <c r="G230" s="37" t="s">
        <v>88</v>
      </c>
      <c r="H230" s="39">
        <v>0.407</v>
      </c>
      <c r="I230" s="39" t="s">
        <v>659</v>
      </c>
      <c r="J230" s="38" t="s">
        <v>41</v>
      </c>
      <c r="K230" s="36">
        <v>117</v>
      </c>
      <c r="L230" s="36">
        <v>531</v>
      </c>
      <c r="M230" s="38">
        <f t="shared" si="47"/>
        <v>16.28</v>
      </c>
      <c r="N230" s="38"/>
      <c r="O230" s="38"/>
      <c r="P230" s="38">
        <v>16.28</v>
      </c>
      <c r="Q230" s="38"/>
      <c r="R230" s="38"/>
      <c r="S230" s="37" t="s">
        <v>551</v>
      </c>
      <c r="T230" s="37"/>
    </row>
    <row r="231" customHeight="1" spans="1:20">
      <c r="A231" s="36"/>
      <c r="B231" s="37" t="s">
        <v>660</v>
      </c>
      <c r="C231" s="38">
        <v>1</v>
      </c>
      <c r="D231" s="37" t="s">
        <v>105</v>
      </c>
      <c r="E231" s="37" t="s">
        <v>661</v>
      </c>
      <c r="F231" s="37" t="s">
        <v>662</v>
      </c>
      <c r="G231" s="37" t="s">
        <v>88</v>
      </c>
      <c r="H231" s="39">
        <v>1.115</v>
      </c>
      <c r="I231" s="39" t="s">
        <v>663</v>
      </c>
      <c r="J231" s="38" t="s">
        <v>41</v>
      </c>
      <c r="K231" s="36">
        <v>50</v>
      </c>
      <c r="L231" s="36">
        <v>140</v>
      </c>
      <c r="M231" s="38">
        <f t="shared" si="47"/>
        <v>44.6</v>
      </c>
      <c r="N231" s="38"/>
      <c r="O231" s="38"/>
      <c r="P231" s="38">
        <v>44.6</v>
      </c>
      <c r="Q231" s="38"/>
      <c r="R231" s="38"/>
      <c r="S231" s="37" t="s">
        <v>551</v>
      </c>
      <c r="T231" s="37"/>
    </row>
    <row r="232" customHeight="1" spans="1:20">
      <c r="A232" s="36"/>
      <c r="B232" s="37" t="s">
        <v>664</v>
      </c>
      <c r="C232" s="38">
        <v>1</v>
      </c>
      <c r="D232" s="37" t="s">
        <v>105</v>
      </c>
      <c r="E232" s="37" t="s">
        <v>661</v>
      </c>
      <c r="F232" s="37" t="s">
        <v>665</v>
      </c>
      <c r="G232" s="37" t="s">
        <v>88</v>
      </c>
      <c r="H232" s="39">
        <v>0.481</v>
      </c>
      <c r="I232" s="39" t="s">
        <v>666</v>
      </c>
      <c r="J232" s="38" t="s">
        <v>41</v>
      </c>
      <c r="K232" s="36">
        <v>31</v>
      </c>
      <c r="L232" s="36">
        <v>110</v>
      </c>
      <c r="M232" s="38">
        <f t="shared" si="47"/>
        <v>19.24</v>
      </c>
      <c r="N232" s="38"/>
      <c r="O232" s="38"/>
      <c r="P232" s="38">
        <v>19.24</v>
      </c>
      <c r="Q232" s="38"/>
      <c r="R232" s="38"/>
      <c r="S232" s="37" t="s">
        <v>551</v>
      </c>
      <c r="T232" s="37"/>
    </row>
    <row r="233" customHeight="1" spans="1:20">
      <c r="A233" s="36"/>
      <c r="B233" s="37" t="s">
        <v>667</v>
      </c>
      <c r="C233" s="38">
        <v>1</v>
      </c>
      <c r="D233" s="37" t="s">
        <v>105</v>
      </c>
      <c r="E233" s="37" t="s">
        <v>668</v>
      </c>
      <c r="F233" s="37" t="s">
        <v>669</v>
      </c>
      <c r="G233" s="37" t="s">
        <v>88</v>
      </c>
      <c r="H233" s="39">
        <v>0.428</v>
      </c>
      <c r="I233" s="39" t="s">
        <v>670</v>
      </c>
      <c r="J233" s="38" t="s">
        <v>41</v>
      </c>
      <c r="K233" s="36">
        <v>32</v>
      </c>
      <c r="L233" s="36">
        <v>137</v>
      </c>
      <c r="M233" s="38">
        <f t="shared" si="47"/>
        <v>17.12</v>
      </c>
      <c r="N233" s="38"/>
      <c r="O233" s="38"/>
      <c r="P233" s="38">
        <v>17.12</v>
      </c>
      <c r="Q233" s="38"/>
      <c r="R233" s="38"/>
      <c r="S233" s="37" t="s">
        <v>551</v>
      </c>
      <c r="T233" s="37"/>
    </row>
    <row r="234" customHeight="1" spans="1:20">
      <c r="A234" s="36"/>
      <c r="B234" s="37" t="s">
        <v>671</v>
      </c>
      <c r="C234" s="38">
        <v>1</v>
      </c>
      <c r="D234" s="37" t="s">
        <v>164</v>
      </c>
      <c r="E234" s="37" t="s">
        <v>654</v>
      </c>
      <c r="F234" s="37" t="s">
        <v>672</v>
      </c>
      <c r="G234" s="37" t="s">
        <v>88</v>
      </c>
      <c r="H234" s="39">
        <v>2.456</v>
      </c>
      <c r="I234" s="39" t="s">
        <v>673</v>
      </c>
      <c r="J234" s="38" t="s">
        <v>41</v>
      </c>
      <c r="K234" s="36">
        <v>50</v>
      </c>
      <c r="L234" s="36">
        <v>216</v>
      </c>
      <c r="M234" s="38">
        <f t="shared" si="47"/>
        <v>98.24</v>
      </c>
      <c r="N234" s="38"/>
      <c r="O234" s="38"/>
      <c r="P234" s="38">
        <v>98.24</v>
      </c>
      <c r="Q234" s="38"/>
      <c r="R234" s="38"/>
      <c r="S234" s="37" t="s">
        <v>551</v>
      </c>
      <c r="T234" s="37"/>
    </row>
    <row r="235" customHeight="1" spans="1:20">
      <c r="A235" s="36"/>
      <c r="B235" s="37" t="s">
        <v>674</v>
      </c>
      <c r="C235" s="38">
        <v>1</v>
      </c>
      <c r="D235" s="37" t="s">
        <v>154</v>
      </c>
      <c r="E235" s="37" t="s">
        <v>675</v>
      </c>
      <c r="F235" s="37" t="s">
        <v>676</v>
      </c>
      <c r="G235" s="37" t="s">
        <v>88</v>
      </c>
      <c r="H235" s="39">
        <v>0.987</v>
      </c>
      <c r="I235" s="39" t="s">
        <v>677</v>
      </c>
      <c r="J235" s="38" t="s">
        <v>41</v>
      </c>
      <c r="K235" s="36">
        <v>46</v>
      </c>
      <c r="L235" s="36">
        <v>211</v>
      </c>
      <c r="M235" s="38">
        <f t="shared" si="47"/>
        <v>39.48</v>
      </c>
      <c r="N235" s="38"/>
      <c r="O235" s="38"/>
      <c r="P235" s="38">
        <v>39.48</v>
      </c>
      <c r="Q235" s="38"/>
      <c r="R235" s="38"/>
      <c r="S235" s="37" t="s">
        <v>551</v>
      </c>
      <c r="T235" s="37"/>
    </row>
    <row r="236" customHeight="1" spans="1:20">
      <c r="A236" s="36"/>
      <c r="B236" s="37" t="s">
        <v>678</v>
      </c>
      <c r="C236" s="38">
        <v>1</v>
      </c>
      <c r="D236" s="37" t="s">
        <v>33</v>
      </c>
      <c r="E236" s="37" t="s">
        <v>679</v>
      </c>
      <c r="F236" s="37" t="s">
        <v>680</v>
      </c>
      <c r="G236" s="37" t="s">
        <v>88</v>
      </c>
      <c r="H236" s="39">
        <v>1.103</v>
      </c>
      <c r="I236" s="39" t="s">
        <v>681</v>
      </c>
      <c r="J236" s="38" t="s">
        <v>41</v>
      </c>
      <c r="K236" s="36">
        <v>28</v>
      </c>
      <c r="L236" s="36">
        <v>113</v>
      </c>
      <c r="M236" s="38">
        <f t="shared" si="47"/>
        <v>44.12</v>
      </c>
      <c r="N236" s="38"/>
      <c r="O236" s="38"/>
      <c r="P236" s="38">
        <v>44.12</v>
      </c>
      <c r="Q236" s="38"/>
      <c r="R236" s="38"/>
      <c r="S236" s="37" t="s">
        <v>551</v>
      </c>
      <c r="T236" s="37"/>
    </row>
    <row r="237" customHeight="1" spans="1:20">
      <c r="A237" s="36"/>
      <c r="B237" s="37" t="s">
        <v>682</v>
      </c>
      <c r="C237" s="38">
        <v>1</v>
      </c>
      <c r="D237" s="37" t="s">
        <v>33</v>
      </c>
      <c r="E237" s="37" t="s">
        <v>679</v>
      </c>
      <c r="F237" s="37" t="s">
        <v>683</v>
      </c>
      <c r="G237" s="37" t="s">
        <v>88</v>
      </c>
      <c r="H237" s="39">
        <v>1.647</v>
      </c>
      <c r="I237" s="39" t="s">
        <v>684</v>
      </c>
      <c r="J237" s="38" t="s">
        <v>41</v>
      </c>
      <c r="K237" s="36">
        <v>31</v>
      </c>
      <c r="L237" s="36">
        <v>116</v>
      </c>
      <c r="M237" s="38">
        <f t="shared" si="47"/>
        <v>65.88</v>
      </c>
      <c r="N237" s="38"/>
      <c r="O237" s="38"/>
      <c r="P237" s="38">
        <v>65.88</v>
      </c>
      <c r="Q237" s="38"/>
      <c r="R237" s="38"/>
      <c r="S237" s="37" t="s">
        <v>551</v>
      </c>
      <c r="T237" s="37"/>
    </row>
    <row r="238" customHeight="1" spans="1:20">
      <c r="A238" s="36"/>
      <c r="B238" s="37" t="s">
        <v>685</v>
      </c>
      <c r="C238" s="38">
        <v>1</v>
      </c>
      <c r="D238" s="37" t="s">
        <v>135</v>
      </c>
      <c r="E238" s="37" t="s">
        <v>686</v>
      </c>
      <c r="F238" s="37" t="s">
        <v>687</v>
      </c>
      <c r="G238" s="37" t="s">
        <v>88</v>
      </c>
      <c r="H238" s="39">
        <v>2.342</v>
      </c>
      <c r="I238" s="39" t="s">
        <v>688</v>
      </c>
      <c r="J238" s="38" t="s">
        <v>41</v>
      </c>
      <c r="K238" s="36">
        <v>62</v>
      </c>
      <c r="L238" s="36">
        <v>276</v>
      </c>
      <c r="M238" s="38">
        <f t="shared" si="47"/>
        <v>93.68</v>
      </c>
      <c r="N238" s="38"/>
      <c r="O238" s="38"/>
      <c r="P238" s="38">
        <v>93.68</v>
      </c>
      <c r="Q238" s="38"/>
      <c r="R238" s="38"/>
      <c r="S238" s="37" t="s">
        <v>551</v>
      </c>
      <c r="T238" s="37"/>
    </row>
    <row r="239" customHeight="1" spans="1:20">
      <c r="A239" s="36"/>
      <c r="B239" s="37" t="s">
        <v>689</v>
      </c>
      <c r="C239" s="38">
        <v>1</v>
      </c>
      <c r="D239" s="37" t="s">
        <v>164</v>
      </c>
      <c r="E239" s="37" t="s">
        <v>654</v>
      </c>
      <c r="F239" s="37"/>
      <c r="G239" s="37" t="s">
        <v>88</v>
      </c>
      <c r="H239" s="39">
        <v>7.24</v>
      </c>
      <c r="I239" s="39" t="s">
        <v>595</v>
      </c>
      <c r="J239" s="38" t="s">
        <v>41</v>
      </c>
      <c r="K239" s="36">
        <v>690</v>
      </c>
      <c r="L239" s="36">
        <v>2790</v>
      </c>
      <c r="M239" s="38">
        <f t="shared" si="47"/>
        <v>50.68</v>
      </c>
      <c r="N239" s="38"/>
      <c r="O239" s="38"/>
      <c r="P239" s="38">
        <v>50.68</v>
      </c>
      <c r="Q239" s="38"/>
      <c r="R239" s="38"/>
      <c r="S239" s="37" t="s">
        <v>551</v>
      </c>
      <c r="T239" s="37"/>
    </row>
    <row r="240" customHeight="1" spans="1:20">
      <c r="A240" s="36"/>
      <c r="B240" s="37" t="s">
        <v>690</v>
      </c>
      <c r="C240" s="38">
        <v>1</v>
      </c>
      <c r="D240" s="37" t="s">
        <v>78</v>
      </c>
      <c r="E240" s="37" t="s">
        <v>691</v>
      </c>
      <c r="F240" s="37" t="s">
        <v>692</v>
      </c>
      <c r="G240" s="37" t="s">
        <v>88</v>
      </c>
      <c r="H240" s="39">
        <v>0.412</v>
      </c>
      <c r="I240" s="39" t="s">
        <v>693</v>
      </c>
      <c r="J240" s="38" t="s">
        <v>41</v>
      </c>
      <c r="K240" s="36">
        <v>62</v>
      </c>
      <c r="L240" s="36">
        <v>253</v>
      </c>
      <c r="M240" s="38">
        <f t="shared" si="47"/>
        <v>23.59</v>
      </c>
      <c r="N240" s="38">
        <v>23.59</v>
      </c>
      <c r="O240" s="38"/>
      <c r="P240" s="38"/>
      <c r="Q240" s="38"/>
      <c r="R240" s="38"/>
      <c r="S240" s="37" t="s">
        <v>551</v>
      </c>
      <c r="T240" s="37"/>
    </row>
    <row r="241" customHeight="1" spans="1:20">
      <c r="A241" s="36"/>
      <c r="B241" s="37" t="s">
        <v>694</v>
      </c>
      <c r="C241" s="38">
        <v>1</v>
      </c>
      <c r="D241" s="37" t="s">
        <v>71</v>
      </c>
      <c r="E241" s="37" t="s">
        <v>640</v>
      </c>
      <c r="F241" s="37" t="s">
        <v>695</v>
      </c>
      <c r="G241" s="37" t="s">
        <v>88</v>
      </c>
      <c r="H241" s="39">
        <v>0.495</v>
      </c>
      <c r="I241" s="39" t="s">
        <v>696</v>
      </c>
      <c r="J241" s="38" t="s">
        <v>41</v>
      </c>
      <c r="K241" s="36">
        <v>57</v>
      </c>
      <c r="L241" s="36">
        <v>229</v>
      </c>
      <c r="M241" s="38">
        <f t="shared" si="47"/>
        <v>35.07</v>
      </c>
      <c r="N241" s="38">
        <v>35.07</v>
      </c>
      <c r="O241" s="38"/>
      <c r="P241" s="38"/>
      <c r="Q241" s="38"/>
      <c r="R241" s="38"/>
      <c r="S241" s="37" t="s">
        <v>551</v>
      </c>
      <c r="T241" s="37"/>
    </row>
    <row r="242" customHeight="1" spans="1:20">
      <c r="A242" s="36"/>
      <c r="B242" s="37" t="s">
        <v>697</v>
      </c>
      <c r="C242" s="38">
        <v>1</v>
      </c>
      <c r="D242" s="37" t="s">
        <v>154</v>
      </c>
      <c r="E242" s="37" t="s">
        <v>698</v>
      </c>
      <c r="F242" s="37" t="s">
        <v>699</v>
      </c>
      <c r="G242" s="37" t="s">
        <v>88</v>
      </c>
      <c r="H242" s="39">
        <v>0.44</v>
      </c>
      <c r="I242" s="39" t="s">
        <v>700</v>
      </c>
      <c r="J242" s="38" t="s">
        <v>41</v>
      </c>
      <c r="K242" s="36">
        <v>56</v>
      </c>
      <c r="L242" s="36">
        <v>257</v>
      </c>
      <c r="M242" s="38">
        <f t="shared" si="47"/>
        <v>26.69</v>
      </c>
      <c r="N242" s="38">
        <v>26.69</v>
      </c>
      <c r="O242" s="38"/>
      <c r="P242" s="38"/>
      <c r="Q242" s="38"/>
      <c r="R242" s="38"/>
      <c r="S242" s="37" t="s">
        <v>551</v>
      </c>
      <c r="T242" s="37"/>
    </row>
    <row r="243" customHeight="1" spans="1:20">
      <c r="A243" s="36"/>
      <c r="B243" s="42" t="s">
        <v>701</v>
      </c>
      <c r="C243" s="38">
        <v>1</v>
      </c>
      <c r="D243" s="37" t="s">
        <v>33</v>
      </c>
      <c r="E243" s="37" t="s">
        <v>702</v>
      </c>
      <c r="F243" s="37" t="s">
        <v>703</v>
      </c>
      <c r="G243" s="37" t="s">
        <v>88</v>
      </c>
      <c r="H243" s="39">
        <v>2.617</v>
      </c>
      <c r="I243" s="39" t="s">
        <v>704</v>
      </c>
      <c r="J243" s="38" t="s">
        <v>41</v>
      </c>
      <c r="K243" s="36">
        <v>68</v>
      </c>
      <c r="L243" s="36">
        <v>243</v>
      </c>
      <c r="M243" s="38">
        <f t="shared" si="47"/>
        <v>148.92</v>
      </c>
      <c r="N243" s="38">
        <v>148.92</v>
      </c>
      <c r="O243" s="38"/>
      <c r="P243" s="38"/>
      <c r="Q243" s="38"/>
      <c r="R243" s="38"/>
      <c r="S243" s="37" t="s">
        <v>551</v>
      </c>
      <c r="T243" s="37"/>
    </row>
    <row r="244" customHeight="1" spans="1:20">
      <c r="A244" s="36"/>
      <c r="B244" s="42" t="s">
        <v>705</v>
      </c>
      <c r="C244" s="38">
        <v>1</v>
      </c>
      <c r="D244" s="37" t="s">
        <v>164</v>
      </c>
      <c r="E244" s="37" t="s">
        <v>706</v>
      </c>
      <c r="F244" s="37" t="s">
        <v>707</v>
      </c>
      <c r="G244" s="37" t="s">
        <v>88</v>
      </c>
      <c r="H244" s="39">
        <v>9.878</v>
      </c>
      <c r="I244" s="39" t="s">
        <v>708</v>
      </c>
      <c r="J244" s="38" t="s">
        <v>41</v>
      </c>
      <c r="K244" s="36">
        <v>56</v>
      </c>
      <c r="L244" s="36">
        <v>227</v>
      </c>
      <c r="M244" s="38">
        <f t="shared" si="47"/>
        <v>214.23</v>
      </c>
      <c r="N244" s="38">
        <v>214.23</v>
      </c>
      <c r="O244" s="38"/>
      <c r="P244" s="38"/>
      <c r="Q244" s="38"/>
      <c r="R244" s="38"/>
      <c r="S244" s="37" t="s">
        <v>551</v>
      </c>
      <c r="T244" s="37"/>
    </row>
    <row r="245" customHeight="1" spans="1:20">
      <c r="A245" s="36"/>
      <c r="B245" s="37" t="s">
        <v>709</v>
      </c>
      <c r="C245" s="38">
        <v>1</v>
      </c>
      <c r="D245" s="37" t="s">
        <v>33</v>
      </c>
      <c r="E245" s="37" t="s">
        <v>328</v>
      </c>
      <c r="F245" s="37" t="s">
        <v>710</v>
      </c>
      <c r="G245" s="37" t="s">
        <v>88</v>
      </c>
      <c r="H245" s="39">
        <v>1.2</v>
      </c>
      <c r="I245" s="39" t="s">
        <v>711</v>
      </c>
      <c r="J245" s="38" t="s">
        <v>41</v>
      </c>
      <c r="K245" s="36">
        <v>35</v>
      </c>
      <c r="L245" s="36">
        <v>138</v>
      </c>
      <c r="M245" s="38">
        <f t="shared" si="47"/>
        <v>180</v>
      </c>
      <c r="N245" s="38">
        <v>180</v>
      </c>
      <c r="O245" s="38"/>
      <c r="P245" s="38"/>
      <c r="Q245" s="38"/>
      <c r="R245" s="38"/>
      <c r="S245" s="37" t="s">
        <v>37</v>
      </c>
      <c r="T245" s="37"/>
    </row>
    <row r="246" customHeight="1" spans="1:20">
      <c r="A246" s="36"/>
      <c r="B246" s="37" t="s">
        <v>712</v>
      </c>
      <c r="C246" s="38">
        <v>1</v>
      </c>
      <c r="D246" s="37" t="s">
        <v>164</v>
      </c>
      <c r="E246" s="37" t="s">
        <v>713</v>
      </c>
      <c r="F246" s="37" t="s">
        <v>714</v>
      </c>
      <c r="G246" s="37" t="s">
        <v>88</v>
      </c>
      <c r="H246" s="39">
        <v>1.68</v>
      </c>
      <c r="I246" s="39" t="s">
        <v>715</v>
      </c>
      <c r="J246" s="38" t="s">
        <v>41</v>
      </c>
      <c r="K246" s="36">
        <v>20</v>
      </c>
      <c r="L246" s="36">
        <v>84</v>
      </c>
      <c r="M246" s="38">
        <f t="shared" ref="M246:M255" si="48">SUM(N246:R246)</f>
        <v>109.2</v>
      </c>
      <c r="N246" s="38"/>
      <c r="O246" s="38"/>
      <c r="P246" s="38">
        <v>109.2</v>
      </c>
      <c r="Q246" s="38"/>
      <c r="R246" s="38"/>
      <c r="S246" s="37" t="s">
        <v>167</v>
      </c>
      <c r="T246" s="37"/>
    </row>
    <row r="247" customHeight="1" spans="1:20">
      <c r="A247" s="36"/>
      <c r="B247" s="37" t="s">
        <v>716</v>
      </c>
      <c r="C247" s="38">
        <v>1</v>
      </c>
      <c r="D247" s="37" t="s">
        <v>164</v>
      </c>
      <c r="E247" s="37" t="s">
        <v>713</v>
      </c>
      <c r="F247" s="37" t="s">
        <v>717</v>
      </c>
      <c r="G247" s="37" t="s">
        <v>88</v>
      </c>
      <c r="H247" s="39">
        <v>1.12</v>
      </c>
      <c r="I247" s="39" t="s">
        <v>718</v>
      </c>
      <c r="J247" s="38" t="s">
        <v>41</v>
      </c>
      <c r="K247" s="36">
        <v>28</v>
      </c>
      <c r="L247" s="36">
        <v>112</v>
      </c>
      <c r="M247" s="38">
        <f t="shared" si="48"/>
        <v>72.8</v>
      </c>
      <c r="N247" s="38"/>
      <c r="O247" s="38"/>
      <c r="P247" s="38">
        <v>72.8</v>
      </c>
      <c r="Q247" s="38"/>
      <c r="R247" s="38"/>
      <c r="S247" s="37" t="s">
        <v>167</v>
      </c>
      <c r="T247" s="37"/>
    </row>
    <row r="248" customHeight="1" spans="1:20">
      <c r="A248" s="36"/>
      <c r="B248" s="37" t="s">
        <v>719</v>
      </c>
      <c r="C248" s="38">
        <v>1</v>
      </c>
      <c r="D248" s="37" t="s">
        <v>164</v>
      </c>
      <c r="E248" s="37" t="s">
        <v>713</v>
      </c>
      <c r="F248" s="37" t="s">
        <v>720</v>
      </c>
      <c r="G248" s="37" t="s">
        <v>88</v>
      </c>
      <c r="H248" s="39">
        <v>1.12</v>
      </c>
      <c r="I248" s="39" t="s">
        <v>721</v>
      </c>
      <c r="J248" s="38" t="s">
        <v>41</v>
      </c>
      <c r="K248" s="36">
        <v>13</v>
      </c>
      <c r="L248" s="36">
        <v>58</v>
      </c>
      <c r="M248" s="38">
        <f t="shared" si="48"/>
        <v>72.8</v>
      </c>
      <c r="N248" s="38"/>
      <c r="O248" s="38"/>
      <c r="P248" s="38">
        <v>72.8</v>
      </c>
      <c r="Q248" s="38"/>
      <c r="R248" s="38"/>
      <c r="S248" s="37" t="s">
        <v>167</v>
      </c>
      <c r="T248" s="37"/>
    </row>
    <row r="249" customHeight="1" spans="1:20">
      <c r="A249" s="36"/>
      <c r="B249" s="37" t="s">
        <v>722</v>
      </c>
      <c r="C249" s="38">
        <v>1</v>
      </c>
      <c r="D249" s="37" t="s">
        <v>164</v>
      </c>
      <c r="E249" s="37" t="s">
        <v>169</v>
      </c>
      <c r="F249" s="37" t="s">
        <v>723</v>
      </c>
      <c r="G249" s="37" t="s">
        <v>88</v>
      </c>
      <c r="H249" s="39">
        <v>1</v>
      </c>
      <c r="I249" s="39" t="s">
        <v>724</v>
      </c>
      <c r="J249" s="38" t="s">
        <v>41</v>
      </c>
      <c r="K249" s="36">
        <v>57</v>
      </c>
      <c r="L249" s="36">
        <v>243</v>
      </c>
      <c r="M249" s="38">
        <f t="shared" si="48"/>
        <v>60</v>
      </c>
      <c r="N249" s="38"/>
      <c r="O249" s="38"/>
      <c r="P249" s="38">
        <v>60</v>
      </c>
      <c r="Q249" s="38"/>
      <c r="R249" s="38"/>
      <c r="S249" s="37" t="s">
        <v>167</v>
      </c>
      <c r="T249" s="37"/>
    </row>
    <row r="250" customHeight="1" spans="1:20">
      <c r="A250" s="36"/>
      <c r="B250" s="37" t="s">
        <v>725</v>
      </c>
      <c r="C250" s="38">
        <v>1</v>
      </c>
      <c r="D250" s="37" t="s">
        <v>164</v>
      </c>
      <c r="E250" s="37" t="s">
        <v>169</v>
      </c>
      <c r="F250" s="37" t="s">
        <v>726</v>
      </c>
      <c r="G250" s="37" t="s">
        <v>88</v>
      </c>
      <c r="H250" s="39">
        <v>1</v>
      </c>
      <c r="I250" s="39" t="s">
        <v>727</v>
      </c>
      <c r="J250" s="38" t="s">
        <v>41</v>
      </c>
      <c r="K250" s="36">
        <v>60</v>
      </c>
      <c r="L250" s="36">
        <v>240</v>
      </c>
      <c r="M250" s="38">
        <f t="shared" si="48"/>
        <v>60</v>
      </c>
      <c r="N250" s="38"/>
      <c r="O250" s="38"/>
      <c r="P250" s="38">
        <v>60</v>
      </c>
      <c r="Q250" s="38"/>
      <c r="R250" s="38"/>
      <c r="S250" s="37" t="s">
        <v>167</v>
      </c>
      <c r="T250" s="37"/>
    </row>
    <row r="251" customHeight="1" spans="1:20">
      <c r="A251" s="36"/>
      <c r="B251" s="37" t="s">
        <v>728</v>
      </c>
      <c r="C251" s="38">
        <v>1</v>
      </c>
      <c r="D251" s="37" t="s">
        <v>71</v>
      </c>
      <c r="E251" s="37" t="s">
        <v>729</v>
      </c>
      <c r="F251" s="37" t="s">
        <v>730</v>
      </c>
      <c r="G251" s="37" t="s">
        <v>88</v>
      </c>
      <c r="H251" s="39">
        <v>1.5</v>
      </c>
      <c r="I251" s="39" t="s">
        <v>731</v>
      </c>
      <c r="J251" s="38" t="s">
        <v>41</v>
      </c>
      <c r="K251" s="36">
        <v>26</v>
      </c>
      <c r="L251" s="36">
        <v>115</v>
      </c>
      <c r="M251" s="38">
        <f t="shared" si="48"/>
        <v>90</v>
      </c>
      <c r="N251" s="38">
        <v>90</v>
      </c>
      <c r="O251" s="38"/>
      <c r="P251" s="38"/>
      <c r="Q251" s="38"/>
      <c r="R251" s="38"/>
      <c r="S251" s="37" t="s">
        <v>76</v>
      </c>
      <c r="T251" s="37"/>
    </row>
    <row r="252" customHeight="1" spans="1:20">
      <c r="A252" s="36"/>
      <c r="B252" s="37" t="s">
        <v>732</v>
      </c>
      <c r="C252" s="38">
        <v>1</v>
      </c>
      <c r="D252" s="37" t="s">
        <v>33</v>
      </c>
      <c r="E252" s="37" t="s">
        <v>328</v>
      </c>
      <c r="F252" s="37" t="s">
        <v>733</v>
      </c>
      <c r="G252" s="37" t="s">
        <v>88</v>
      </c>
      <c r="H252" s="39">
        <v>1.5</v>
      </c>
      <c r="I252" s="39" t="s">
        <v>734</v>
      </c>
      <c r="J252" s="38" t="s">
        <v>41</v>
      </c>
      <c r="K252" s="36">
        <v>65</v>
      </c>
      <c r="L252" s="36">
        <v>263</v>
      </c>
      <c r="M252" s="38">
        <f t="shared" si="48"/>
        <v>120</v>
      </c>
      <c r="N252" s="38">
        <v>120</v>
      </c>
      <c r="O252" s="38"/>
      <c r="P252" s="38"/>
      <c r="Q252" s="38"/>
      <c r="R252" s="38"/>
      <c r="S252" s="37" t="s">
        <v>37</v>
      </c>
      <c r="T252" s="37"/>
    </row>
    <row r="253" customHeight="1" spans="1:20">
      <c r="A253" s="36"/>
      <c r="B253" s="37" t="s">
        <v>735</v>
      </c>
      <c r="C253" s="38">
        <v>1</v>
      </c>
      <c r="D253" s="37" t="s">
        <v>71</v>
      </c>
      <c r="E253" s="37" t="s">
        <v>736</v>
      </c>
      <c r="F253" s="37" t="s">
        <v>737</v>
      </c>
      <c r="G253" s="37" t="s">
        <v>88</v>
      </c>
      <c r="H253" s="39">
        <v>1.5</v>
      </c>
      <c r="I253" s="39" t="s">
        <v>738</v>
      </c>
      <c r="J253" s="38" t="s">
        <v>41</v>
      </c>
      <c r="K253" s="36">
        <v>49</v>
      </c>
      <c r="L253" s="36">
        <v>243</v>
      </c>
      <c r="M253" s="38">
        <f t="shared" si="48"/>
        <v>90</v>
      </c>
      <c r="N253" s="38">
        <v>90</v>
      </c>
      <c r="O253" s="38"/>
      <c r="P253" s="38"/>
      <c r="Q253" s="38"/>
      <c r="R253" s="38"/>
      <c r="S253" s="37" t="s">
        <v>76</v>
      </c>
      <c r="T253" s="37"/>
    </row>
    <row r="254" customHeight="1" spans="1:20">
      <c r="A254" s="36"/>
      <c r="B254" s="37" t="s">
        <v>739</v>
      </c>
      <c r="C254" s="38">
        <v>1</v>
      </c>
      <c r="D254" s="37" t="s">
        <v>71</v>
      </c>
      <c r="E254" s="37" t="s">
        <v>232</v>
      </c>
      <c r="F254" s="37" t="s">
        <v>740</v>
      </c>
      <c r="G254" s="37" t="s">
        <v>88</v>
      </c>
      <c r="H254" s="39">
        <v>0.25</v>
      </c>
      <c r="I254" s="39" t="s">
        <v>741</v>
      </c>
      <c r="J254" s="38" t="s">
        <v>41</v>
      </c>
      <c r="K254" s="36">
        <v>17</v>
      </c>
      <c r="L254" s="36">
        <v>81</v>
      </c>
      <c r="M254" s="38">
        <f t="shared" si="48"/>
        <v>15</v>
      </c>
      <c r="N254" s="38">
        <v>15</v>
      </c>
      <c r="O254" s="38"/>
      <c r="P254" s="38"/>
      <c r="Q254" s="38"/>
      <c r="R254" s="38"/>
      <c r="S254" s="37" t="s">
        <v>76</v>
      </c>
      <c r="T254" s="37"/>
    </row>
    <row r="255" customHeight="1" spans="1:20">
      <c r="A255" s="36"/>
      <c r="B255" s="37" t="s">
        <v>742</v>
      </c>
      <c r="C255" s="38">
        <v>1</v>
      </c>
      <c r="D255" s="37" t="s">
        <v>78</v>
      </c>
      <c r="E255" s="37" t="s">
        <v>83</v>
      </c>
      <c r="F255" s="37" t="s">
        <v>743</v>
      </c>
      <c r="G255" s="37" t="s">
        <v>88</v>
      </c>
      <c r="H255" s="39">
        <v>2</v>
      </c>
      <c r="I255" s="39" t="s">
        <v>744</v>
      </c>
      <c r="J255" s="38" t="s">
        <v>41</v>
      </c>
      <c r="K255" s="36">
        <v>43</v>
      </c>
      <c r="L255" s="36">
        <v>180</v>
      </c>
      <c r="M255" s="38">
        <f t="shared" si="48"/>
        <v>80</v>
      </c>
      <c r="N255" s="38"/>
      <c r="O255" s="38"/>
      <c r="P255" s="38">
        <v>80</v>
      </c>
      <c r="Q255" s="38"/>
      <c r="R255" s="38"/>
      <c r="S255" s="37" t="s">
        <v>81</v>
      </c>
      <c r="T255" s="37"/>
    </row>
    <row r="256" customHeight="1" spans="1:20">
      <c r="A256" s="36"/>
      <c r="B256" s="37" t="s">
        <v>745</v>
      </c>
      <c r="C256" s="38">
        <v>1</v>
      </c>
      <c r="D256" s="37" t="s">
        <v>33</v>
      </c>
      <c r="E256" s="37" t="s">
        <v>746</v>
      </c>
      <c r="F256" s="37" t="s">
        <v>747</v>
      </c>
      <c r="G256" s="37" t="s">
        <v>88</v>
      </c>
      <c r="H256" s="39">
        <v>4</v>
      </c>
      <c r="I256" s="39" t="s">
        <v>748</v>
      </c>
      <c r="J256" s="38" t="s">
        <v>41</v>
      </c>
      <c r="K256" s="36">
        <v>43</v>
      </c>
      <c r="L256" s="36">
        <v>193</v>
      </c>
      <c r="M256" s="38">
        <f t="shared" ref="M256:M267" si="49">SUM(N256:R256)</f>
        <v>200</v>
      </c>
      <c r="N256" s="38">
        <v>200</v>
      </c>
      <c r="O256" s="38"/>
      <c r="P256" s="38"/>
      <c r="Q256" s="38"/>
      <c r="R256" s="38"/>
      <c r="S256" s="37" t="s">
        <v>37</v>
      </c>
      <c r="T256" s="37"/>
    </row>
    <row r="257" customHeight="1" spans="1:20">
      <c r="A257" s="36"/>
      <c r="B257" s="37" t="s">
        <v>749</v>
      </c>
      <c r="C257" s="38">
        <v>1</v>
      </c>
      <c r="D257" s="37" t="s">
        <v>71</v>
      </c>
      <c r="E257" s="37" t="s">
        <v>304</v>
      </c>
      <c r="F257" s="37" t="s">
        <v>530</v>
      </c>
      <c r="G257" s="37" t="s">
        <v>88</v>
      </c>
      <c r="H257" s="39">
        <v>0.45</v>
      </c>
      <c r="I257" s="39" t="s">
        <v>750</v>
      </c>
      <c r="J257" s="38" t="s">
        <v>41</v>
      </c>
      <c r="K257" s="36">
        <v>18</v>
      </c>
      <c r="L257" s="36">
        <v>79</v>
      </c>
      <c r="M257" s="38">
        <f t="shared" si="49"/>
        <v>29</v>
      </c>
      <c r="N257" s="38">
        <v>29</v>
      </c>
      <c r="O257" s="38"/>
      <c r="P257" s="38"/>
      <c r="Q257" s="38"/>
      <c r="R257" s="38"/>
      <c r="S257" s="37" t="s">
        <v>76</v>
      </c>
      <c r="T257" s="37"/>
    </row>
    <row r="258" customHeight="1" spans="1:20">
      <c r="A258" s="36"/>
      <c r="B258" s="37" t="s">
        <v>751</v>
      </c>
      <c r="C258" s="38">
        <v>1</v>
      </c>
      <c r="D258" s="37" t="s">
        <v>78</v>
      </c>
      <c r="E258" s="37" t="s">
        <v>79</v>
      </c>
      <c r="F258" s="37" t="s">
        <v>752</v>
      </c>
      <c r="G258" s="37" t="s">
        <v>88</v>
      </c>
      <c r="H258" s="39">
        <v>2</v>
      </c>
      <c r="I258" s="39" t="s">
        <v>753</v>
      </c>
      <c r="J258" s="38" t="s">
        <v>41</v>
      </c>
      <c r="K258" s="36">
        <v>27</v>
      </c>
      <c r="L258" s="36">
        <v>128</v>
      </c>
      <c r="M258" s="38">
        <f t="shared" si="49"/>
        <v>100</v>
      </c>
      <c r="N258" s="38"/>
      <c r="O258" s="38"/>
      <c r="P258" s="38">
        <v>100</v>
      </c>
      <c r="Q258" s="38"/>
      <c r="R258" s="38"/>
      <c r="S258" s="37" t="s">
        <v>81</v>
      </c>
      <c r="T258" s="37"/>
    </row>
    <row r="259" customHeight="1" spans="1:20">
      <c r="A259" s="36"/>
      <c r="B259" s="37" t="s">
        <v>754</v>
      </c>
      <c r="C259" s="38">
        <v>1</v>
      </c>
      <c r="D259" s="37" t="s">
        <v>46</v>
      </c>
      <c r="E259" s="37" t="s">
        <v>324</v>
      </c>
      <c r="F259" s="37" t="s">
        <v>755</v>
      </c>
      <c r="G259" s="37" t="s">
        <v>88</v>
      </c>
      <c r="H259" s="39">
        <v>2</v>
      </c>
      <c r="I259" s="39" t="s">
        <v>756</v>
      </c>
      <c r="J259" s="38" t="s">
        <v>41</v>
      </c>
      <c r="K259" s="36">
        <v>10</v>
      </c>
      <c r="L259" s="36">
        <v>45</v>
      </c>
      <c r="M259" s="38">
        <f t="shared" si="49"/>
        <v>150</v>
      </c>
      <c r="N259" s="38"/>
      <c r="O259" s="38"/>
      <c r="P259" s="38">
        <v>150</v>
      </c>
      <c r="Q259" s="38"/>
      <c r="R259" s="38"/>
      <c r="S259" s="37" t="s">
        <v>51</v>
      </c>
      <c r="T259" s="37"/>
    </row>
    <row r="260" customHeight="1" spans="1:20">
      <c r="A260" s="36"/>
      <c r="B260" s="37" t="s">
        <v>757</v>
      </c>
      <c r="C260" s="38">
        <v>1</v>
      </c>
      <c r="D260" s="37" t="s">
        <v>46</v>
      </c>
      <c r="E260" s="37" t="s">
        <v>86</v>
      </c>
      <c r="F260" s="37" t="s">
        <v>758</v>
      </c>
      <c r="G260" s="37" t="s">
        <v>88</v>
      </c>
      <c r="H260" s="39">
        <v>1</v>
      </c>
      <c r="I260" s="39" t="s">
        <v>759</v>
      </c>
      <c r="J260" s="38" t="s">
        <v>41</v>
      </c>
      <c r="K260" s="36">
        <v>21</v>
      </c>
      <c r="L260" s="36">
        <v>81</v>
      </c>
      <c r="M260" s="38">
        <f t="shared" si="49"/>
        <v>50</v>
      </c>
      <c r="N260" s="38"/>
      <c r="O260" s="38"/>
      <c r="P260" s="38">
        <v>50</v>
      </c>
      <c r="Q260" s="38"/>
      <c r="R260" s="38"/>
      <c r="S260" s="37" t="s">
        <v>51</v>
      </c>
      <c r="T260" s="37"/>
    </row>
    <row r="261" customHeight="1" spans="1:20">
      <c r="A261" s="36"/>
      <c r="B261" s="37" t="s">
        <v>760</v>
      </c>
      <c r="C261" s="38">
        <v>1</v>
      </c>
      <c r="D261" s="37" t="s">
        <v>78</v>
      </c>
      <c r="E261" s="37" t="s">
        <v>761</v>
      </c>
      <c r="F261" s="37" t="s">
        <v>762</v>
      </c>
      <c r="G261" s="37" t="s">
        <v>88</v>
      </c>
      <c r="H261" s="39">
        <v>3.5</v>
      </c>
      <c r="I261" s="39" t="s">
        <v>763</v>
      </c>
      <c r="J261" s="38" t="s">
        <v>41</v>
      </c>
      <c r="K261" s="36">
        <v>97</v>
      </c>
      <c r="L261" s="36">
        <v>320</v>
      </c>
      <c r="M261" s="38">
        <f t="shared" si="49"/>
        <v>140</v>
      </c>
      <c r="N261" s="38"/>
      <c r="O261" s="38"/>
      <c r="P261" s="38">
        <v>140</v>
      </c>
      <c r="Q261" s="38"/>
      <c r="R261" s="38"/>
      <c r="S261" s="37" t="s">
        <v>81</v>
      </c>
      <c r="T261" s="37"/>
    </row>
    <row r="262" customHeight="1" spans="1:20">
      <c r="A262" s="36"/>
      <c r="B262" s="37" t="s">
        <v>764</v>
      </c>
      <c r="C262" s="38">
        <v>1</v>
      </c>
      <c r="D262" s="37" t="s">
        <v>33</v>
      </c>
      <c r="E262" s="37" t="s">
        <v>34</v>
      </c>
      <c r="F262" s="37" t="s">
        <v>765</v>
      </c>
      <c r="G262" s="37" t="s">
        <v>88</v>
      </c>
      <c r="H262" s="39">
        <v>0.35</v>
      </c>
      <c r="I262" s="39" t="s">
        <v>766</v>
      </c>
      <c r="J262" s="38" t="s">
        <v>41</v>
      </c>
      <c r="K262" s="36">
        <v>23</v>
      </c>
      <c r="L262" s="36">
        <v>105</v>
      </c>
      <c r="M262" s="38">
        <f t="shared" si="49"/>
        <v>25</v>
      </c>
      <c r="N262" s="38">
        <v>25</v>
      </c>
      <c r="O262" s="38"/>
      <c r="P262" s="38"/>
      <c r="Q262" s="38"/>
      <c r="R262" s="38"/>
      <c r="S262" s="37" t="s">
        <v>37</v>
      </c>
      <c r="T262" s="37"/>
    </row>
    <row r="263" customHeight="1" spans="1:20">
      <c r="A263" s="36"/>
      <c r="B263" s="37" t="s">
        <v>767</v>
      </c>
      <c r="C263" s="38">
        <v>1</v>
      </c>
      <c r="D263" s="37" t="s">
        <v>154</v>
      </c>
      <c r="E263" s="37" t="s">
        <v>768</v>
      </c>
      <c r="F263" s="37" t="s">
        <v>769</v>
      </c>
      <c r="G263" s="37" t="s">
        <v>88</v>
      </c>
      <c r="H263" s="39">
        <v>0.93</v>
      </c>
      <c r="I263" s="39" t="s">
        <v>770</v>
      </c>
      <c r="J263" s="38" t="s">
        <v>41</v>
      </c>
      <c r="K263" s="36">
        <v>117</v>
      </c>
      <c r="L263" s="36">
        <v>498</v>
      </c>
      <c r="M263" s="38">
        <f t="shared" si="49"/>
        <v>65</v>
      </c>
      <c r="N263" s="38"/>
      <c r="O263" s="38">
        <v>65</v>
      </c>
      <c r="P263" s="38"/>
      <c r="Q263" s="38"/>
      <c r="R263" s="38"/>
      <c r="S263" s="37" t="s">
        <v>124</v>
      </c>
      <c r="T263" s="37"/>
    </row>
    <row r="264" customHeight="1" spans="1:20">
      <c r="A264" s="36"/>
      <c r="B264" s="37" t="s">
        <v>771</v>
      </c>
      <c r="C264" s="38">
        <v>1</v>
      </c>
      <c r="D264" s="37" t="s">
        <v>154</v>
      </c>
      <c r="E264" s="37" t="s">
        <v>258</v>
      </c>
      <c r="F264" s="37" t="s">
        <v>772</v>
      </c>
      <c r="G264" s="37" t="s">
        <v>88</v>
      </c>
      <c r="H264" s="39">
        <v>0.6</v>
      </c>
      <c r="I264" s="39" t="s">
        <v>773</v>
      </c>
      <c r="J264" s="38" t="s">
        <v>41</v>
      </c>
      <c r="K264" s="36">
        <v>33</v>
      </c>
      <c r="L264" s="36">
        <v>132</v>
      </c>
      <c r="M264" s="38">
        <f t="shared" si="49"/>
        <v>50</v>
      </c>
      <c r="N264" s="38"/>
      <c r="O264" s="38"/>
      <c r="P264" s="38">
        <v>50</v>
      </c>
      <c r="Q264" s="38"/>
      <c r="R264" s="38"/>
      <c r="S264" s="37" t="s">
        <v>157</v>
      </c>
      <c r="T264" s="37"/>
    </row>
    <row r="265" customHeight="1" spans="1:20">
      <c r="A265" s="36"/>
      <c r="B265" s="37" t="s">
        <v>774</v>
      </c>
      <c r="C265" s="38">
        <v>1</v>
      </c>
      <c r="D265" s="37" t="s">
        <v>33</v>
      </c>
      <c r="E265" s="37" t="s">
        <v>332</v>
      </c>
      <c r="F265" s="37" t="s">
        <v>333</v>
      </c>
      <c r="G265" s="37" t="s">
        <v>88</v>
      </c>
      <c r="H265" s="39">
        <v>1.5</v>
      </c>
      <c r="I265" s="39" t="s">
        <v>775</v>
      </c>
      <c r="J265" s="38" t="s">
        <v>41</v>
      </c>
      <c r="K265" s="36">
        <v>27</v>
      </c>
      <c r="L265" s="36">
        <v>135</v>
      </c>
      <c r="M265" s="38">
        <f t="shared" si="49"/>
        <v>120</v>
      </c>
      <c r="N265" s="38">
        <v>120</v>
      </c>
      <c r="O265" s="38"/>
      <c r="P265" s="38"/>
      <c r="Q265" s="38"/>
      <c r="R265" s="38"/>
      <c r="S265" s="37" t="s">
        <v>37</v>
      </c>
      <c r="T265" s="37"/>
    </row>
    <row r="266" customHeight="1" spans="1:20">
      <c r="A266" s="36"/>
      <c r="B266" s="37" t="s">
        <v>776</v>
      </c>
      <c r="C266" s="38">
        <v>1</v>
      </c>
      <c r="D266" s="37" t="s">
        <v>33</v>
      </c>
      <c r="E266" s="37" t="s">
        <v>386</v>
      </c>
      <c r="F266" s="37" t="s">
        <v>777</v>
      </c>
      <c r="G266" s="37" t="s">
        <v>88</v>
      </c>
      <c r="H266" s="39">
        <v>0.8</v>
      </c>
      <c r="I266" s="39" t="s">
        <v>778</v>
      </c>
      <c r="J266" s="38" t="s">
        <v>41</v>
      </c>
      <c r="K266" s="36">
        <v>20</v>
      </c>
      <c r="L266" s="36">
        <v>99</v>
      </c>
      <c r="M266" s="38">
        <f t="shared" si="49"/>
        <v>68</v>
      </c>
      <c r="N266" s="38">
        <v>68</v>
      </c>
      <c r="O266" s="38"/>
      <c r="P266" s="38"/>
      <c r="Q266" s="38"/>
      <c r="R266" s="38"/>
      <c r="S266" s="37" t="s">
        <v>37</v>
      </c>
      <c r="T266" s="37"/>
    </row>
    <row r="267" customHeight="1" spans="1:20">
      <c r="A267" s="36"/>
      <c r="B267" s="37" t="s">
        <v>779</v>
      </c>
      <c r="C267" s="38">
        <v>1</v>
      </c>
      <c r="D267" s="37" t="s">
        <v>105</v>
      </c>
      <c r="E267" s="37" t="s">
        <v>780</v>
      </c>
      <c r="F267" s="37" t="s">
        <v>781</v>
      </c>
      <c r="G267" s="37" t="s">
        <v>402</v>
      </c>
      <c r="H267" s="39">
        <v>1</v>
      </c>
      <c r="I267" s="39" t="s">
        <v>782</v>
      </c>
      <c r="J267" s="38" t="s">
        <v>41</v>
      </c>
      <c r="K267" s="36">
        <v>38</v>
      </c>
      <c r="L267" s="36">
        <v>163</v>
      </c>
      <c r="M267" s="38">
        <f t="shared" si="49"/>
        <v>90</v>
      </c>
      <c r="N267" s="38"/>
      <c r="O267" s="38"/>
      <c r="P267" s="38">
        <v>90</v>
      </c>
      <c r="Q267" s="38"/>
      <c r="R267" s="38"/>
      <c r="S267" s="37" t="s">
        <v>551</v>
      </c>
      <c r="T267" s="37"/>
    </row>
    <row r="268" customHeight="1" spans="1:20">
      <c r="A268" s="34"/>
      <c r="B268" s="35" t="s">
        <v>783</v>
      </c>
      <c r="C268" s="34">
        <f>SUBTOTAL(9,C269:C293)</f>
        <v>25</v>
      </c>
      <c r="D268" s="35"/>
      <c r="E268" s="35"/>
      <c r="F268" s="35"/>
      <c r="G268" s="35"/>
      <c r="H268" s="34"/>
      <c r="I268" s="34"/>
      <c r="J268" s="34"/>
      <c r="K268" s="34">
        <f>SUBTOTAL(9,K269:K293)</f>
        <v>5731</v>
      </c>
      <c r="L268" s="34">
        <f t="shared" ref="L268:R268" si="50">SUBTOTAL(9,L269:L293)</f>
        <v>23925</v>
      </c>
      <c r="M268" s="34">
        <f t="shared" si="50"/>
        <v>2793.82</v>
      </c>
      <c r="N268" s="34">
        <f t="shared" si="50"/>
        <v>1650.72</v>
      </c>
      <c r="O268" s="34">
        <f t="shared" si="50"/>
        <v>116.1</v>
      </c>
      <c r="P268" s="34">
        <f t="shared" si="50"/>
        <v>1027</v>
      </c>
      <c r="Q268" s="34">
        <f t="shared" si="50"/>
        <v>0</v>
      </c>
      <c r="R268" s="34">
        <f t="shared" si="50"/>
        <v>0</v>
      </c>
      <c r="S268" s="35"/>
      <c r="T268" s="35"/>
    </row>
    <row r="269" s="1" customFormat="1" ht="36" customHeight="1" spans="1:20">
      <c r="A269" s="40"/>
      <c r="B269" s="87" t="s">
        <v>784</v>
      </c>
      <c r="C269" s="40">
        <v>1</v>
      </c>
      <c r="D269" s="42" t="s">
        <v>110</v>
      </c>
      <c r="E269" s="42" t="s">
        <v>183</v>
      </c>
      <c r="F269" s="42" t="s">
        <v>337</v>
      </c>
      <c r="G269" s="40" t="s">
        <v>344</v>
      </c>
      <c r="H269" s="40">
        <v>1</v>
      </c>
      <c r="I269" s="79" t="s">
        <v>785</v>
      </c>
      <c r="J269" s="40">
        <v>2022</v>
      </c>
      <c r="K269" s="40">
        <v>1406</v>
      </c>
      <c r="L269" s="40">
        <v>4907</v>
      </c>
      <c r="M269" s="40">
        <f>SUM(N269:R269)</f>
        <v>300</v>
      </c>
      <c r="N269" s="65">
        <v>300</v>
      </c>
      <c r="O269" s="40"/>
      <c r="P269" s="40"/>
      <c r="Q269" s="40"/>
      <c r="R269" s="40"/>
      <c r="S269" s="42" t="s">
        <v>347</v>
      </c>
      <c r="T269" s="42"/>
    </row>
    <row r="270" s="1" customFormat="1" customHeight="1" spans="1:20">
      <c r="A270" s="40"/>
      <c r="B270" s="87" t="s">
        <v>786</v>
      </c>
      <c r="C270" s="40">
        <v>1</v>
      </c>
      <c r="D270" s="42" t="s">
        <v>787</v>
      </c>
      <c r="E270" s="42" t="s">
        <v>98</v>
      </c>
      <c r="F270" s="42" t="s">
        <v>788</v>
      </c>
      <c r="G270" s="40" t="s">
        <v>344</v>
      </c>
      <c r="H270" s="40">
        <v>1</v>
      </c>
      <c r="I270" s="79" t="s">
        <v>789</v>
      </c>
      <c r="J270" s="40">
        <v>2022</v>
      </c>
      <c r="K270" s="40">
        <v>124</v>
      </c>
      <c r="L270" s="40">
        <v>546</v>
      </c>
      <c r="M270" s="40">
        <f t="shared" ref="M270:M276" si="51">SUM(N270:R270)</f>
        <v>119.3</v>
      </c>
      <c r="N270" s="65">
        <v>119.3</v>
      </c>
      <c r="O270" s="40"/>
      <c r="P270" s="40"/>
      <c r="Q270" s="40"/>
      <c r="R270" s="40"/>
      <c r="S270" s="42" t="s">
        <v>347</v>
      </c>
      <c r="T270" s="42"/>
    </row>
    <row r="271" s="1" customFormat="1" ht="34" customHeight="1" spans="1:20">
      <c r="A271" s="40"/>
      <c r="B271" s="87" t="s">
        <v>790</v>
      </c>
      <c r="C271" s="40">
        <v>1</v>
      </c>
      <c r="D271" s="42" t="s">
        <v>110</v>
      </c>
      <c r="E271" s="42" t="s">
        <v>183</v>
      </c>
      <c r="F271" s="42" t="s">
        <v>337</v>
      </c>
      <c r="G271" s="40" t="s">
        <v>344</v>
      </c>
      <c r="H271" s="40">
        <v>1</v>
      </c>
      <c r="I271" s="79" t="s">
        <v>791</v>
      </c>
      <c r="J271" s="40">
        <v>2022</v>
      </c>
      <c r="K271" s="40">
        <v>38</v>
      </c>
      <c r="L271" s="40">
        <v>190</v>
      </c>
      <c r="M271" s="40">
        <f t="shared" si="51"/>
        <v>129.96</v>
      </c>
      <c r="N271" s="65">
        <v>129.96</v>
      </c>
      <c r="O271" s="40"/>
      <c r="P271" s="40"/>
      <c r="Q271" s="40"/>
      <c r="R271" s="40"/>
      <c r="S271" s="42" t="s">
        <v>347</v>
      </c>
      <c r="T271" s="42"/>
    </row>
    <row r="272" s="1" customFormat="1" ht="28" customHeight="1" spans="1:20">
      <c r="A272" s="40"/>
      <c r="B272" s="87" t="s">
        <v>792</v>
      </c>
      <c r="C272" s="40">
        <v>1</v>
      </c>
      <c r="D272" s="42" t="s">
        <v>46</v>
      </c>
      <c r="E272" s="42" t="s">
        <v>47</v>
      </c>
      <c r="F272" s="42" t="s">
        <v>793</v>
      </c>
      <c r="G272" s="42" t="s">
        <v>74</v>
      </c>
      <c r="H272" s="43">
        <v>1</v>
      </c>
      <c r="I272" s="43" t="s">
        <v>794</v>
      </c>
      <c r="J272" s="40">
        <v>2022</v>
      </c>
      <c r="K272" s="40">
        <v>125</v>
      </c>
      <c r="L272" s="40">
        <v>504</v>
      </c>
      <c r="M272" s="40">
        <f t="shared" si="51"/>
        <v>60.67</v>
      </c>
      <c r="N272" s="65">
        <v>60.67</v>
      </c>
      <c r="O272" s="40"/>
      <c r="P272" s="40"/>
      <c r="Q272" s="40"/>
      <c r="R272" s="40"/>
      <c r="S272" s="42" t="s">
        <v>51</v>
      </c>
      <c r="T272" s="42"/>
    </row>
    <row r="273" s="1" customFormat="1" ht="28" customHeight="1" spans="1:20">
      <c r="A273" s="40"/>
      <c r="B273" s="87" t="s">
        <v>795</v>
      </c>
      <c r="C273" s="40">
        <v>1</v>
      </c>
      <c r="D273" s="42" t="s">
        <v>154</v>
      </c>
      <c r="E273" s="42" t="s">
        <v>235</v>
      </c>
      <c r="F273" s="42" t="s">
        <v>796</v>
      </c>
      <c r="G273" s="40" t="s">
        <v>344</v>
      </c>
      <c r="H273" s="40">
        <v>1</v>
      </c>
      <c r="I273" s="79" t="s">
        <v>797</v>
      </c>
      <c r="J273" s="40">
        <v>2022</v>
      </c>
      <c r="K273" s="40">
        <v>68</v>
      </c>
      <c r="L273" s="40">
        <v>312</v>
      </c>
      <c r="M273" s="40">
        <f t="shared" si="51"/>
        <v>40</v>
      </c>
      <c r="N273" s="65">
        <v>40</v>
      </c>
      <c r="O273" s="40"/>
      <c r="P273" s="40"/>
      <c r="Q273" s="40"/>
      <c r="R273" s="40"/>
      <c r="S273" s="42" t="s">
        <v>347</v>
      </c>
      <c r="T273" s="42"/>
    </row>
    <row r="274" s="1" customFormat="1" ht="30" customHeight="1" spans="1:20">
      <c r="A274" s="40"/>
      <c r="B274" s="87" t="s">
        <v>798</v>
      </c>
      <c r="C274" s="40">
        <v>1</v>
      </c>
      <c r="D274" s="42" t="s">
        <v>154</v>
      </c>
      <c r="E274" s="42" t="s">
        <v>198</v>
      </c>
      <c r="F274" s="42" t="s">
        <v>799</v>
      </c>
      <c r="G274" s="40" t="s">
        <v>344</v>
      </c>
      <c r="H274" s="40">
        <v>1</v>
      </c>
      <c r="I274" s="79" t="s">
        <v>800</v>
      </c>
      <c r="J274" s="40">
        <v>2022</v>
      </c>
      <c r="K274" s="40">
        <v>1217</v>
      </c>
      <c r="L274" s="40">
        <v>5401</v>
      </c>
      <c r="M274" s="40">
        <f t="shared" si="51"/>
        <v>259.5</v>
      </c>
      <c r="N274" s="65">
        <v>259.5</v>
      </c>
      <c r="O274" s="40"/>
      <c r="P274" s="40"/>
      <c r="Q274" s="40"/>
      <c r="R274" s="40"/>
      <c r="S274" s="42" t="s">
        <v>347</v>
      </c>
      <c r="T274" s="42"/>
    </row>
    <row r="275" s="1" customFormat="1" ht="28" customHeight="1" spans="1:20">
      <c r="A275" s="40"/>
      <c r="B275" s="87" t="s">
        <v>801</v>
      </c>
      <c r="C275" s="40">
        <v>1</v>
      </c>
      <c r="D275" s="42" t="s">
        <v>154</v>
      </c>
      <c r="E275" s="42" t="s">
        <v>286</v>
      </c>
      <c r="F275" s="42" t="s">
        <v>768</v>
      </c>
      <c r="G275" s="40" t="s">
        <v>344</v>
      </c>
      <c r="H275" s="40">
        <v>1</v>
      </c>
      <c r="I275" s="79" t="s">
        <v>802</v>
      </c>
      <c r="J275" s="40">
        <v>2022</v>
      </c>
      <c r="K275" s="40">
        <v>1371</v>
      </c>
      <c r="L275" s="40">
        <v>6252</v>
      </c>
      <c r="M275" s="40">
        <f t="shared" si="51"/>
        <v>94.49</v>
      </c>
      <c r="N275" s="65">
        <v>94.49</v>
      </c>
      <c r="O275" s="40"/>
      <c r="P275" s="40"/>
      <c r="Q275" s="40"/>
      <c r="R275" s="40"/>
      <c r="S275" s="42" t="s">
        <v>347</v>
      </c>
      <c r="T275" s="42"/>
    </row>
    <row r="276" s="1" customFormat="1" ht="25" customHeight="1" spans="1:20">
      <c r="A276" s="40"/>
      <c r="B276" s="87" t="s">
        <v>803</v>
      </c>
      <c r="C276" s="40">
        <v>1</v>
      </c>
      <c r="D276" s="42" t="s">
        <v>154</v>
      </c>
      <c r="E276" s="42" t="s">
        <v>258</v>
      </c>
      <c r="F276" s="42" t="s">
        <v>804</v>
      </c>
      <c r="G276" s="40" t="s">
        <v>344</v>
      </c>
      <c r="H276" s="40">
        <v>1</v>
      </c>
      <c r="I276" s="79" t="s">
        <v>805</v>
      </c>
      <c r="J276" s="40">
        <v>2022</v>
      </c>
      <c r="K276" s="40">
        <v>163</v>
      </c>
      <c r="L276" s="40">
        <v>775</v>
      </c>
      <c r="M276" s="40">
        <f t="shared" si="51"/>
        <v>162.8</v>
      </c>
      <c r="N276" s="65">
        <v>162.8</v>
      </c>
      <c r="O276" s="40"/>
      <c r="P276" s="40"/>
      <c r="Q276" s="40"/>
      <c r="R276" s="40"/>
      <c r="S276" s="80" t="s">
        <v>347</v>
      </c>
      <c r="T276" s="42"/>
    </row>
    <row r="277" s="1" customFormat="1" ht="25" customHeight="1" spans="1:20">
      <c r="A277" s="40"/>
      <c r="B277" s="87" t="s">
        <v>806</v>
      </c>
      <c r="C277" s="40">
        <v>1</v>
      </c>
      <c r="D277" s="42" t="s">
        <v>154</v>
      </c>
      <c r="E277" s="42"/>
      <c r="F277" s="42"/>
      <c r="G277" s="40" t="s">
        <v>344</v>
      </c>
      <c r="H277" s="40">
        <v>1</v>
      </c>
      <c r="I277" s="79"/>
      <c r="J277" s="40">
        <v>2022</v>
      </c>
      <c r="K277" s="40"/>
      <c r="L277" s="40"/>
      <c r="M277" s="40">
        <v>370</v>
      </c>
      <c r="N277" s="65">
        <v>370</v>
      </c>
      <c r="O277" s="40"/>
      <c r="P277" s="40"/>
      <c r="Q277" s="40"/>
      <c r="R277" s="40"/>
      <c r="S277" s="80" t="s">
        <v>347</v>
      </c>
      <c r="T277" s="42"/>
    </row>
    <row r="278" customHeight="1" spans="1:20">
      <c r="A278" s="36"/>
      <c r="B278" s="37" t="s">
        <v>807</v>
      </c>
      <c r="C278" s="38">
        <v>1</v>
      </c>
      <c r="D278" s="37" t="s">
        <v>154</v>
      </c>
      <c r="E278" s="37" t="s">
        <v>258</v>
      </c>
      <c r="F278" s="37" t="s">
        <v>808</v>
      </c>
      <c r="G278" s="37" t="s">
        <v>74</v>
      </c>
      <c r="H278" s="39">
        <v>1</v>
      </c>
      <c r="I278" s="39" t="s">
        <v>809</v>
      </c>
      <c r="J278" s="38" t="s">
        <v>41</v>
      </c>
      <c r="K278" s="36">
        <v>127</v>
      </c>
      <c r="L278" s="36">
        <v>591</v>
      </c>
      <c r="M278" s="38">
        <f t="shared" ref="M278:M302" si="52">SUM(N278:R278)</f>
        <v>12</v>
      </c>
      <c r="N278" s="38"/>
      <c r="O278" s="38"/>
      <c r="P278" s="38">
        <v>12</v>
      </c>
      <c r="Q278" s="38"/>
      <c r="R278" s="38"/>
      <c r="S278" s="37" t="s">
        <v>157</v>
      </c>
      <c r="T278" s="37"/>
    </row>
    <row r="279" customHeight="1" spans="1:20">
      <c r="A279" s="36"/>
      <c r="B279" s="37" t="s">
        <v>810</v>
      </c>
      <c r="C279" s="38">
        <v>1</v>
      </c>
      <c r="D279" s="37" t="s">
        <v>71</v>
      </c>
      <c r="E279" s="37" t="s">
        <v>232</v>
      </c>
      <c r="F279" s="37" t="s">
        <v>811</v>
      </c>
      <c r="G279" s="37" t="s">
        <v>74</v>
      </c>
      <c r="H279" s="39">
        <v>1</v>
      </c>
      <c r="I279" s="39" t="s">
        <v>812</v>
      </c>
      <c r="J279" s="38" t="s">
        <v>41</v>
      </c>
      <c r="K279" s="36">
        <v>51</v>
      </c>
      <c r="L279" s="36">
        <v>224</v>
      </c>
      <c r="M279" s="38">
        <f t="shared" si="52"/>
        <v>15</v>
      </c>
      <c r="N279" s="38">
        <v>15</v>
      </c>
      <c r="O279" s="38"/>
      <c r="P279" s="38"/>
      <c r="Q279" s="38"/>
      <c r="R279" s="38"/>
      <c r="S279" s="37" t="s">
        <v>76</v>
      </c>
      <c r="T279" s="37"/>
    </row>
    <row r="280" customHeight="1" spans="1:20">
      <c r="A280" s="36"/>
      <c r="B280" s="37" t="s">
        <v>813</v>
      </c>
      <c r="C280" s="38">
        <v>1</v>
      </c>
      <c r="D280" s="37" t="s">
        <v>71</v>
      </c>
      <c r="E280" s="37" t="s">
        <v>232</v>
      </c>
      <c r="F280" s="37" t="s">
        <v>814</v>
      </c>
      <c r="G280" s="37" t="s">
        <v>74</v>
      </c>
      <c r="H280" s="39">
        <v>1</v>
      </c>
      <c r="I280" s="39" t="s">
        <v>815</v>
      </c>
      <c r="J280" s="38" t="s">
        <v>41</v>
      </c>
      <c r="K280" s="36">
        <v>83</v>
      </c>
      <c r="L280" s="36">
        <v>375</v>
      </c>
      <c r="M280" s="38">
        <f t="shared" si="52"/>
        <v>20</v>
      </c>
      <c r="N280" s="38">
        <v>20</v>
      </c>
      <c r="O280" s="38"/>
      <c r="P280" s="38"/>
      <c r="Q280" s="38"/>
      <c r="R280" s="38"/>
      <c r="S280" s="37" t="s">
        <v>76</v>
      </c>
      <c r="T280" s="37"/>
    </row>
    <row r="281" customHeight="1" spans="1:20">
      <c r="A281" s="36"/>
      <c r="B281" s="37" t="s">
        <v>816</v>
      </c>
      <c r="C281" s="38">
        <v>1</v>
      </c>
      <c r="D281" s="37" t="s">
        <v>71</v>
      </c>
      <c r="E281" s="37" t="s">
        <v>232</v>
      </c>
      <c r="F281" s="37" t="s">
        <v>817</v>
      </c>
      <c r="G281" s="37" t="s">
        <v>74</v>
      </c>
      <c r="H281" s="39">
        <v>1</v>
      </c>
      <c r="I281" s="39" t="s">
        <v>815</v>
      </c>
      <c r="J281" s="38" t="s">
        <v>41</v>
      </c>
      <c r="K281" s="36">
        <v>28</v>
      </c>
      <c r="L281" s="36">
        <v>143</v>
      </c>
      <c r="M281" s="38">
        <f t="shared" si="52"/>
        <v>20</v>
      </c>
      <c r="N281" s="38">
        <v>20</v>
      </c>
      <c r="O281" s="38"/>
      <c r="P281" s="38"/>
      <c r="Q281" s="38"/>
      <c r="R281" s="38"/>
      <c r="S281" s="37" t="s">
        <v>76</v>
      </c>
      <c r="T281" s="37"/>
    </row>
    <row r="282" customHeight="1" spans="1:20">
      <c r="A282" s="36"/>
      <c r="B282" s="37" t="s">
        <v>818</v>
      </c>
      <c r="C282" s="38">
        <v>1</v>
      </c>
      <c r="D282" s="37" t="s">
        <v>71</v>
      </c>
      <c r="E282" s="37"/>
      <c r="F282" s="37"/>
      <c r="G282" s="37" t="s">
        <v>74</v>
      </c>
      <c r="H282" s="39">
        <v>1</v>
      </c>
      <c r="I282" s="39" t="s">
        <v>819</v>
      </c>
      <c r="J282" s="38" t="s">
        <v>41</v>
      </c>
      <c r="K282" s="36">
        <v>89</v>
      </c>
      <c r="L282" s="36">
        <v>371</v>
      </c>
      <c r="M282" s="38">
        <f t="shared" si="52"/>
        <v>19</v>
      </c>
      <c r="N282" s="38">
        <v>19</v>
      </c>
      <c r="O282" s="38"/>
      <c r="P282" s="38"/>
      <c r="Q282" s="38"/>
      <c r="R282" s="38"/>
      <c r="S282" s="37" t="s">
        <v>76</v>
      </c>
      <c r="T282" s="37"/>
    </row>
    <row r="283" customHeight="1" spans="1:20">
      <c r="A283" s="36"/>
      <c r="B283" s="37" t="s">
        <v>820</v>
      </c>
      <c r="C283" s="38">
        <v>1</v>
      </c>
      <c r="D283" s="37" t="s">
        <v>164</v>
      </c>
      <c r="E283" s="37" t="s">
        <v>165</v>
      </c>
      <c r="F283" s="37" t="s">
        <v>821</v>
      </c>
      <c r="G283" s="37" t="s">
        <v>74</v>
      </c>
      <c r="H283" s="39">
        <v>1</v>
      </c>
      <c r="I283" s="39" t="s">
        <v>822</v>
      </c>
      <c r="J283" s="38" t="s">
        <v>41</v>
      </c>
      <c r="K283" s="36">
        <v>109</v>
      </c>
      <c r="L283" s="36">
        <v>429</v>
      </c>
      <c r="M283" s="38">
        <f t="shared" si="52"/>
        <v>222</v>
      </c>
      <c r="N283" s="38"/>
      <c r="O283" s="38"/>
      <c r="P283" s="38">
        <v>222</v>
      </c>
      <c r="Q283" s="38"/>
      <c r="R283" s="38"/>
      <c r="S283" s="37" t="s">
        <v>167</v>
      </c>
      <c r="T283" s="37"/>
    </row>
    <row r="284" customHeight="1" spans="1:20">
      <c r="A284" s="36"/>
      <c r="B284" s="37" t="s">
        <v>823</v>
      </c>
      <c r="C284" s="38">
        <v>1</v>
      </c>
      <c r="D284" s="37" t="s">
        <v>105</v>
      </c>
      <c r="E284" s="37" t="s">
        <v>405</v>
      </c>
      <c r="F284" s="37"/>
      <c r="G284" s="37" t="s">
        <v>74</v>
      </c>
      <c r="H284" s="39">
        <v>1</v>
      </c>
      <c r="I284" s="39" t="s">
        <v>824</v>
      </c>
      <c r="J284" s="38" t="s">
        <v>41</v>
      </c>
      <c r="K284" s="36">
        <v>91</v>
      </c>
      <c r="L284" s="36">
        <v>401</v>
      </c>
      <c r="M284" s="38">
        <f t="shared" si="52"/>
        <v>65</v>
      </c>
      <c r="N284" s="38"/>
      <c r="O284" s="38">
        <v>65</v>
      </c>
      <c r="P284" s="38"/>
      <c r="Q284" s="38"/>
      <c r="R284" s="38"/>
      <c r="S284" s="37" t="s">
        <v>114</v>
      </c>
      <c r="T284" s="37"/>
    </row>
    <row r="285" customHeight="1" spans="1:20">
      <c r="A285" s="36"/>
      <c r="B285" s="37" t="s">
        <v>825</v>
      </c>
      <c r="C285" s="38">
        <v>1</v>
      </c>
      <c r="D285" s="37" t="s">
        <v>105</v>
      </c>
      <c r="E285" s="37" t="s">
        <v>405</v>
      </c>
      <c r="F285" s="37" t="s">
        <v>826</v>
      </c>
      <c r="G285" s="37" t="s">
        <v>74</v>
      </c>
      <c r="H285" s="39">
        <v>1</v>
      </c>
      <c r="I285" s="39" t="s">
        <v>827</v>
      </c>
      <c r="J285" s="38" t="s">
        <v>41</v>
      </c>
      <c r="K285" s="36">
        <v>91</v>
      </c>
      <c r="L285" s="36">
        <v>401</v>
      </c>
      <c r="M285" s="38">
        <f t="shared" si="52"/>
        <v>51.1</v>
      </c>
      <c r="N285" s="38"/>
      <c r="O285" s="38">
        <v>51.1</v>
      </c>
      <c r="P285" s="38"/>
      <c r="Q285" s="38"/>
      <c r="R285" s="38"/>
      <c r="S285" s="37" t="s">
        <v>347</v>
      </c>
      <c r="T285" s="37"/>
    </row>
    <row r="286" customHeight="1" spans="1:20">
      <c r="A286" s="36"/>
      <c r="B286" s="37" t="s">
        <v>828</v>
      </c>
      <c r="C286" s="38">
        <v>1</v>
      </c>
      <c r="D286" s="37" t="s">
        <v>135</v>
      </c>
      <c r="E286" s="37" t="s">
        <v>535</v>
      </c>
      <c r="F286" s="37" t="s">
        <v>829</v>
      </c>
      <c r="G286" s="37" t="s">
        <v>74</v>
      </c>
      <c r="H286" s="39">
        <v>1</v>
      </c>
      <c r="I286" s="39" t="s">
        <v>830</v>
      </c>
      <c r="J286" s="38" t="s">
        <v>41</v>
      </c>
      <c r="K286" s="36">
        <v>114</v>
      </c>
      <c r="L286" s="36">
        <v>418</v>
      </c>
      <c r="M286" s="38">
        <f t="shared" si="52"/>
        <v>100</v>
      </c>
      <c r="N286" s="38"/>
      <c r="O286" s="38"/>
      <c r="P286" s="38">
        <v>100</v>
      </c>
      <c r="Q286" s="38"/>
      <c r="R286" s="38"/>
      <c r="S286" s="37" t="s">
        <v>548</v>
      </c>
      <c r="T286" s="37"/>
    </row>
    <row r="287" customHeight="1" spans="1:20">
      <c r="A287" s="36"/>
      <c r="B287" s="37" t="s">
        <v>831</v>
      </c>
      <c r="C287" s="38">
        <v>1</v>
      </c>
      <c r="D287" s="37" t="s">
        <v>46</v>
      </c>
      <c r="E287" s="37" t="s">
        <v>47</v>
      </c>
      <c r="F287" s="37" t="s">
        <v>832</v>
      </c>
      <c r="G287" s="37" t="s">
        <v>74</v>
      </c>
      <c r="H287" s="39">
        <v>1</v>
      </c>
      <c r="I287" s="39" t="s">
        <v>833</v>
      </c>
      <c r="J287" s="38" t="s">
        <v>41</v>
      </c>
      <c r="K287" s="36">
        <v>14</v>
      </c>
      <c r="L287" s="36">
        <v>51</v>
      </c>
      <c r="M287" s="38">
        <f t="shared" si="52"/>
        <v>40</v>
      </c>
      <c r="N287" s="38"/>
      <c r="O287" s="38"/>
      <c r="P287" s="38">
        <v>40</v>
      </c>
      <c r="Q287" s="38"/>
      <c r="R287" s="38"/>
      <c r="S287" s="37" t="s">
        <v>51</v>
      </c>
      <c r="T287" s="37"/>
    </row>
    <row r="288" customHeight="1" spans="1:20">
      <c r="A288" s="36"/>
      <c r="B288" s="37" t="s">
        <v>834</v>
      </c>
      <c r="C288" s="38">
        <v>1</v>
      </c>
      <c r="D288" s="37" t="s">
        <v>46</v>
      </c>
      <c r="E288" s="37" t="s">
        <v>47</v>
      </c>
      <c r="F288" s="37" t="s">
        <v>835</v>
      </c>
      <c r="G288" s="37" t="s">
        <v>74</v>
      </c>
      <c r="H288" s="39">
        <v>1</v>
      </c>
      <c r="I288" s="39" t="s">
        <v>836</v>
      </c>
      <c r="J288" s="38" t="s">
        <v>41</v>
      </c>
      <c r="K288" s="36">
        <v>16</v>
      </c>
      <c r="L288" s="36">
        <v>64</v>
      </c>
      <c r="M288" s="38">
        <f t="shared" si="52"/>
        <v>60</v>
      </c>
      <c r="N288" s="38"/>
      <c r="O288" s="38"/>
      <c r="P288" s="38">
        <v>60</v>
      </c>
      <c r="Q288" s="38"/>
      <c r="R288" s="38"/>
      <c r="S288" s="37" t="s">
        <v>51</v>
      </c>
      <c r="T288" s="37"/>
    </row>
    <row r="289" customHeight="1" spans="1:20">
      <c r="A289" s="36"/>
      <c r="B289" s="37" t="s">
        <v>837</v>
      </c>
      <c r="C289" s="38">
        <v>1</v>
      </c>
      <c r="D289" s="37" t="s">
        <v>46</v>
      </c>
      <c r="E289" s="37" t="s">
        <v>47</v>
      </c>
      <c r="F289" s="37" t="s">
        <v>838</v>
      </c>
      <c r="G289" s="37" t="s">
        <v>74</v>
      </c>
      <c r="H289" s="39">
        <v>1</v>
      </c>
      <c r="I289" s="39" t="s">
        <v>839</v>
      </c>
      <c r="J289" s="38" t="s">
        <v>41</v>
      </c>
      <c r="K289" s="36">
        <v>24</v>
      </c>
      <c r="L289" s="36">
        <v>98</v>
      </c>
      <c r="M289" s="38">
        <f t="shared" si="52"/>
        <v>33</v>
      </c>
      <c r="N289" s="38"/>
      <c r="O289" s="38"/>
      <c r="P289" s="38">
        <v>33</v>
      </c>
      <c r="Q289" s="38"/>
      <c r="R289" s="38"/>
      <c r="S289" s="37" t="s">
        <v>51</v>
      </c>
      <c r="T289" s="37"/>
    </row>
    <row r="290" customHeight="1" spans="1:20">
      <c r="A290" s="36"/>
      <c r="B290" s="37" t="s">
        <v>840</v>
      </c>
      <c r="C290" s="38">
        <v>1</v>
      </c>
      <c r="D290" s="37" t="s">
        <v>46</v>
      </c>
      <c r="E290" s="37" t="s">
        <v>128</v>
      </c>
      <c r="F290" s="37" t="s">
        <v>841</v>
      </c>
      <c r="G290" s="37" t="s">
        <v>74</v>
      </c>
      <c r="H290" s="39">
        <v>1</v>
      </c>
      <c r="I290" s="39" t="s">
        <v>842</v>
      </c>
      <c r="J290" s="38" t="s">
        <v>41</v>
      </c>
      <c r="K290" s="36">
        <v>175</v>
      </c>
      <c r="L290" s="36">
        <v>632</v>
      </c>
      <c r="M290" s="38">
        <f t="shared" si="52"/>
        <v>180</v>
      </c>
      <c r="N290" s="38"/>
      <c r="O290" s="38"/>
      <c r="P290" s="38">
        <v>180</v>
      </c>
      <c r="Q290" s="38"/>
      <c r="R290" s="38"/>
      <c r="S290" s="37" t="s">
        <v>51</v>
      </c>
      <c r="T290" s="37"/>
    </row>
    <row r="291" customHeight="1" spans="1:20">
      <c r="A291" s="36"/>
      <c r="B291" s="37" t="s">
        <v>843</v>
      </c>
      <c r="C291" s="38">
        <v>1</v>
      </c>
      <c r="D291" s="37" t="s">
        <v>46</v>
      </c>
      <c r="E291" s="37" t="s">
        <v>324</v>
      </c>
      <c r="F291" s="37" t="s">
        <v>844</v>
      </c>
      <c r="G291" s="37" t="s">
        <v>74</v>
      </c>
      <c r="H291" s="39">
        <v>1</v>
      </c>
      <c r="I291" s="39" t="s">
        <v>845</v>
      </c>
      <c r="J291" s="38" t="s">
        <v>41</v>
      </c>
      <c r="K291" s="36">
        <v>21</v>
      </c>
      <c r="L291" s="36">
        <v>93</v>
      </c>
      <c r="M291" s="38">
        <f t="shared" si="52"/>
        <v>80</v>
      </c>
      <c r="N291" s="38"/>
      <c r="O291" s="38"/>
      <c r="P291" s="38">
        <v>80</v>
      </c>
      <c r="Q291" s="38"/>
      <c r="R291" s="38"/>
      <c r="S291" s="37" t="s">
        <v>51</v>
      </c>
      <c r="T291" s="37"/>
    </row>
    <row r="292" customHeight="1" spans="1:20">
      <c r="A292" s="36"/>
      <c r="B292" s="37" t="s">
        <v>846</v>
      </c>
      <c r="C292" s="38">
        <v>1</v>
      </c>
      <c r="D292" s="37" t="s">
        <v>46</v>
      </c>
      <c r="E292" s="37" t="s">
        <v>324</v>
      </c>
      <c r="F292" s="37" t="s">
        <v>847</v>
      </c>
      <c r="G292" s="37" t="s">
        <v>74</v>
      </c>
      <c r="H292" s="39">
        <v>1</v>
      </c>
      <c r="I292" s="39" t="s">
        <v>848</v>
      </c>
      <c r="J292" s="38" t="s">
        <v>41</v>
      </c>
      <c r="K292" s="36">
        <v>105</v>
      </c>
      <c r="L292" s="36">
        <v>511</v>
      </c>
      <c r="M292" s="38">
        <f t="shared" si="52"/>
        <v>300</v>
      </c>
      <c r="N292" s="38"/>
      <c r="O292" s="38"/>
      <c r="P292" s="38">
        <v>300</v>
      </c>
      <c r="Q292" s="38"/>
      <c r="R292" s="38"/>
      <c r="S292" s="37" t="s">
        <v>51</v>
      </c>
      <c r="T292" s="37"/>
    </row>
    <row r="293" customHeight="1" spans="1:20">
      <c r="A293" s="36"/>
      <c r="B293" s="37" t="s">
        <v>849</v>
      </c>
      <c r="C293" s="38">
        <v>1</v>
      </c>
      <c r="D293" s="37" t="s">
        <v>78</v>
      </c>
      <c r="E293" s="37" t="s">
        <v>246</v>
      </c>
      <c r="F293" s="37"/>
      <c r="G293" s="37" t="s">
        <v>74</v>
      </c>
      <c r="H293" s="39">
        <v>1</v>
      </c>
      <c r="I293" s="39" t="s">
        <v>850</v>
      </c>
      <c r="J293" s="38" t="s">
        <v>41</v>
      </c>
      <c r="K293" s="36">
        <v>81</v>
      </c>
      <c r="L293" s="36">
        <v>236</v>
      </c>
      <c r="M293" s="38">
        <f t="shared" si="52"/>
        <v>40</v>
      </c>
      <c r="N293" s="38">
        <v>40</v>
      </c>
      <c r="O293" s="38"/>
      <c r="P293" s="38"/>
      <c r="Q293" s="38"/>
      <c r="R293" s="38"/>
      <c r="S293" s="37" t="s">
        <v>81</v>
      </c>
      <c r="T293" s="37"/>
    </row>
    <row r="294" customHeight="1" spans="1:20">
      <c r="A294" s="34"/>
      <c r="B294" s="35" t="s">
        <v>851</v>
      </c>
      <c r="C294" s="34"/>
      <c r="D294" s="35"/>
      <c r="E294" s="35"/>
      <c r="F294" s="35"/>
      <c r="G294" s="35"/>
      <c r="H294" s="34"/>
      <c r="I294" s="34"/>
      <c r="J294" s="34"/>
      <c r="K294" s="34"/>
      <c r="L294" s="34"/>
      <c r="M294" s="34"/>
      <c r="N294" s="34"/>
      <c r="O294" s="34"/>
      <c r="P294" s="34"/>
      <c r="Q294" s="34"/>
      <c r="R294" s="34"/>
      <c r="S294" s="35"/>
      <c r="T294" s="35"/>
    </row>
    <row r="295" customHeight="1" spans="1:20">
      <c r="A295" s="34"/>
      <c r="B295" s="35" t="s">
        <v>852</v>
      </c>
      <c r="C295" s="34"/>
      <c r="D295" s="35"/>
      <c r="E295" s="35"/>
      <c r="F295" s="35"/>
      <c r="G295" s="35"/>
      <c r="H295" s="34"/>
      <c r="I295" s="34"/>
      <c r="J295" s="34"/>
      <c r="K295" s="34"/>
      <c r="L295" s="34"/>
      <c r="M295" s="34"/>
      <c r="N295" s="34"/>
      <c r="O295" s="34"/>
      <c r="P295" s="34"/>
      <c r="Q295" s="34"/>
      <c r="R295" s="34"/>
      <c r="S295" s="35"/>
      <c r="T295" s="35"/>
    </row>
    <row r="296" customHeight="1" spans="1:20">
      <c r="A296" s="34"/>
      <c r="B296" s="35" t="s">
        <v>853</v>
      </c>
      <c r="C296" s="34">
        <f>SUBTOTAL(9,C297:C298)</f>
        <v>2</v>
      </c>
      <c r="D296" s="34"/>
      <c r="E296" s="34"/>
      <c r="F296" s="34"/>
      <c r="G296" s="34"/>
      <c r="H296" s="34"/>
      <c r="I296" s="34"/>
      <c r="J296" s="34"/>
      <c r="K296" s="34">
        <f>SUBTOTAL(9,K297:K298)</f>
        <v>3400</v>
      </c>
      <c r="L296" s="34">
        <f>SUBTOTAL(9,L297:L298)</f>
        <v>0</v>
      </c>
      <c r="M296" s="34">
        <f t="shared" ref="M296:R296" si="53">SUBTOTAL(9,M297:M298)</f>
        <v>420</v>
      </c>
      <c r="N296" s="34">
        <f t="shared" si="53"/>
        <v>0</v>
      </c>
      <c r="O296" s="34">
        <f t="shared" si="53"/>
        <v>420</v>
      </c>
      <c r="P296" s="34">
        <f t="shared" si="53"/>
        <v>0</v>
      </c>
      <c r="Q296" s="34">
        <f t="shared" si="53"/>
        <v>0</v>
      </c>
      <c r="R296" s="34">
        <f t="shared" si="53"/>
        <v>0</v>
      </c>
      <c r="S296" s="35"/>
      <c r="T296" s="35"/>
    </row>
    <row r="297" customHeight="1" spans="1:20">
      <c r="A297" s="36"/>
      <c r="B297" s="37" t="s">
        <v>854</v>
      </c>
      <c r="C297" s="38">
        <v>1</v>
      </c>
      <c r="D297" s="37" t="s">
        <v>39</v>
      </c>
      <c r="E297" s="37"/>
      <c r="F297" s="37"/>
      <c r="G297" s="37"/>
      <c r="H297" s="39"/>
      <c r="I297" s="39" t="s">
        <v>855</v>
      </c>
      <c r="J297" s="38" t="s">
        <v>41</v>
      </c>
      <c r="K297" s="36">
        <v>3000</v>
      </c>
      <c r="L297" s="36"/>
      <c r="M297" s="38">
        <f>SUM(N297:R297)</f>
        <v>300</v>
      </c>
      <c r="N297" s="38"/>
      <c r="O297" s="38">
        <v>300</v>
      </c>
      <c r="P297" s="38"/>
      <c r="Q297" s="38"/>
      <c r="R297" s="38"/>
      <c r="S297" s="72" t="s">
        <v>42</v>
      </c>
      <c r="T297" s="37"/>
    </row>
    <row r="298" customHeight="1" spans="1:20">
      <c r="A298" s="36"/>
      <c r="B298" s="37" t="s">
        <v>856</v>
      </c>
      <c r="C298" s="38">
        <v>1</v>
      </c>
      <c r="D298" s="37" t="s">
        <v>39</v>
      </c>
      <c r="E298" s="37"/>
      <c r="F298" s="37"/>
      <c r="G298" s="37"/>
      <c r="H298" s="39"/>
      <c r="I298" s="39" t="s">
        <v>857</v>
      </c>
      <c r="J298" s="38" t="s">
        <v>41</v>
      </c>
      <c r="K298" s="36">
        <v>400</v>
      </c>
      <c r="L298" s="36"/>
      <c r="M298" s="38">
        <f>SUM(N298:R298)</f>
        <v>120</v>
      </c>
      <c r="N298" s="38"/>
      <c r="O298" s="38">
        <v>120</v>
      </c>
      <c r="P298" s="38"/>
      <c r="Q298" s="38"/>
      <c r="R298" s="38"/>
      <c r="S298" s="72" t="s">
        <v>42</v>
      </c>
      <c r="T298" s="37"/>
    </row>
    <row r="299" customHeight="1" spans="1:20">
      <c r="A299" s="34"/>
      <c r="B299" s="35" t="s">
        <v>858</v>
      </c>
      <c r="C299" s="34"/>
      <c r="D299" s="35"/>
      <c r="E299" s="35"/>
      <c r="F299" s="35"/>
      <c r="G299" s="35"/>
      <c r="H299" s="34"/>
      <c r="I299" s="34"/>
      <c r="J299" s="34"/>
      <c r="K299" s="34"/>
      <c r="L299" s="34"/>
      <c r="M299" s="34"/>
      <c r="N299" s="34"/>
      <c r="O299" s="34"/>
      <c r="P299" s="34"/>
      <c r="Q299" s="34"/>
      <c r="R299" s="34"/>
      <c r="S299" s="35"/>
      <c r="T299" s="35"/>
    </row>
    <row r="300" customHeight="1" spans="1:20">
      <c r="A300" s="34"/>
      <c r="B300" s="35" t="s">
        <v>859</v>
      </c>
      <c r="C300" s="34">
        <f>SUBTOTAL(9,C301:C301)</f>
        <v>1</v>
      </c>
      <c r="D300" s="34"/>
      <c r="E300" s="34"/>
      <c r="F300" s="34"/>
      <c r="G300" s="34"/>
      <c r="H300" s="34"/>
      <c r="I300" s="34"/>
      <c r="J300" s="34">
        <f t="shared" ref="J300:R300" si="54">SUBTOTAL(9,J301:J301)</f>
        <v>0</v>
      </c>
      <c r="K300" s="34">
        <f t="shared" si="54"/>
        <v>242</v>
      </c>
      <c r="L300" s="34">
        <f t="shared" si="54"/>
        <v>1068</v>
      </c>
      <c r="M300" s="34">
        <f t="shared" si="54"/>
        <v>500</v>
      </c>
      <c r="N300" s="34">
        <f t="shared" si="54"/>
        <v>0</v>
      </c>
      <c r="O300" s="34">
        <f t="shared" si="54"/>
        <v>0</v>
      </c>
      <c r="P300" s="34">
        <f t="shared" si="54"/>
        <v>0</v>
      </c>
      <c r="Q300" s="34">
        <f t="shared" si="54"/>
        <v>0</v>
      </c>
      <c r="R300" s="34">
        <f t="shared" si="54"/>
        <v>500</v>
      </c>
      <c r="S300" s="35"/>
      <c r="T300" s="35"/>
    </row>
    <row r="301" customHeight="1" spans="1:20">
      <c r="A301" s="36"/>
      <c r="B301" s="37" t="s">
        <v>860</v>
      </c>
      <c r="C301" s="38">
        <v>1</v>
      </c>
      <c r="D301" s="37" t="s">
        <v>154</v>
      </c>
      <c r="E301" s="37" t="s">
        <v>390</v>
      </c>
      <c r="F301" s="37"/>
      <c r="G301" s="37" t="s">
        <v>74</v>
      </c>
      <c r="H301" s="39">
        <v>1</v>
      </c>
      <c r="I301" s="39" t="s">
        <v>861</v>
      </c>
      <c r="J301" s="38" t="s">
        <v>41</v>
      </c>
      <c r="K301" s="36">
        <v>242</v>
      </c>
      <c r="L301" s="36">
        <v>1068</v>
      </c>
      <c r="M301" s="38">
        <f t="shared" ref="M301" si="55">SUM(N301:R301)</f>
        <v>500</v>
      </c>
      <c r="N301" s="38"/>
      <c r="O301" s="38"/>
      <c r="P301" s="38"/>
      <c r="Q301" s="38"/>
      <c r="R301" s="38">
        <v>500</v>
      </c>
      <c r="S301" s="37" t="s">
        <v>157</v>
      </c>
      <c r="T301" s="37"/>
    </row>
    <row r="302" customHeight="1" spans="1:20">
      <c r="A302" s="31"/>
      <c r="B302" s="32" t="s">
        <v>862</v>
      </c>
      <c r="C302" s="31" t="e">
        <f>SUM(C303,C310,C319,C325)</f>
        <v>#REF!</v>
      </c>
      <c r="D302" s="33"/>
      <c r="E302" s="33"/>
      <c r="F302" s="33"/>
      <c r="G302" s="33"/>
      <c r="H302" s="31"/>
      <c r="I302" s="31"/>
      <c r="J302" s="31"/>
      <c r="K302" s="31">
        <f t="shared" ref="K302:R302" si="56">SUM(K303,K310,K319,K325)</f>
        <v>26896</v>
      </c>
      <c r="L302" s="31">
        <f t="shared" si="56"/>
        <v>113996</v>
      </c>
      <c r="M302" s="31">
        <f t="shared" si="56"/>
        <v>5127.38</v>
      </c>
      <c r="N302" s="31">
        <f t="shared" si="56"/>
        <v>3570.38</v>
      </c>
      <c r="O302" s="31">
        <f t="shared" si="56"/>
        <v>205</v>
      </c>
      <c r="P302" s="31">
        <f t="shared" si="56"/>
        <v>1352</v>
      </c>
      <c r="Q302" s="31">
        <f t="shared" si="56"/>
        <v>0</v>
      </c>
      <c r="R302" s="31">
        <f t="shared" si="56"/>
        <v>0</v>
      </c>
      <c r="S302" s="33"/>
      <c r="T302" s="33"/>
    </row>
    <row r="303" customHeight="1" spans="1:20">
      <c r="A303" s="34"/>
      <c r="B303" s="35" t="s">
        <v>863</v>
      </c>
      <c r="C303" s="34" t="e">
        <f>SUBTOTAL(9,#REF!)</f>
        <v>#REF!</v>
      </c>
      <c r="D303" s="35"/>
      <c r="E303" s="35"/>
      <c r="F303" s="35"/>
      <c r="G303" s="35"/>
      <c r="H303" s="34"/>
      <c r="I303" s="34"/>
      <c r="J303" s="34"/>
      <c r="K303" s="34">
        <f>SUBTOTAL(9,K304:K309)</f>
        <v>4155</v>
      </c>
      <c r="L303" s="34">
        <f>SUBTOTAL(9,L304:L309)</f>
        <v>17817</v>
      </c>
      <c r="M303" s="34">
        <f t="shared" ref="M303:R303" si="57">SUBTOTAL(9,M304:M309)</f>
        <v>514</v>
      </c>
      <c r="N303" s="34">
        <f t="shared" si="57"/>
        <v>199</v>
      </c>
      <c r="O303" s="34">
        <f t="shared" si="57"/>
        <v>205</v>
      </c>
      <c r="P303" s="34">
        <f t="shared" si="57"/>
        <v>110</v>
      </c>
      <c r="Q303" s="34">
        <f t="shared" si="57"/>
        <v>0</v>
      </c>
      <c r="R303" s="34">
        <f t="shared" si="57"/>
        <v>0</v>
      </c>
      <c r="S303" s="35"/>
      <c r="T303" s="35"/>
    </row>
    <row r="304" s="1" customFormat="1" ht="30" customHeight="1" spans="1:20">
      <c r="A304" s="40"/>
      <c r="B304" s="42" t="s">
        <v>864</v>
      </c>
      <c r="C304" s="40">
        <v>1</v>
      </c>
      <c r="D304" s="42" t="s">
        <v>71</v>
      </c>
      <c r="E304" s="42" t="s">
        <v>556</v>
      </c>
      <c r="F304" s="42" t="s">
        <v>865</v>
      </c>
      <c r="G304" s="42" t="s">
        <v>402</v>
      </c>
      <c r="H304" s="43">
        <v>1</v>
      </c>
      <c r="I304" s="43" t="s">
        <v>866</v>
      </c>
      <c r="J304" s="40">
        <v>2022</v>
      </c>
      <c r="K304" s="40">
        <v>31</v>
      </c>
      <c r="L304" s="40">
        <v>177</v>
      </c>
      <c r="M304" s="40">
        <f t="shared" ref="M304:M310" si="58">SUM(N304:R304)</f>
        <v>6</v>
      </c>
      <c r="N304" s="40">
        <v>6</v>
      </c>
      <c r="O304" s="40"/>
      <c r="P304" s="40"/>
      <c r="Q304" s="40"/>
      <c r="R304" s="40"/>
      <c r="S304" s="42" t="s">
        <v>76</v>
      </c>
      <c r="T304" s="42"/>
    </row>
    <row r="305" s="1" customFormat="1" ht="36" customHeight="1" spans="1:20">
      <c r="A305" s="40"/>
      <c r="B305" s="44" t="s">
        <v>867</v>
      </c>
      <c r="C305" s="40">
        <v>1</v>
      </c>
      <c r="D305" s="42" t="s">
        <v>110</v>
      </c>
      <c r="E305" s="42" t="s">
        <v>183</v>
      </c>
      <c r="F305" s="42" t="s">
        <v>868</v>
      </c>
      <c r="G305" s="42" t="s">
        <v>35</v>
      </c>
      <c r="H305" s="43">
        <v>2</v>
      </c>
      <c r="I305" s="43" t="s">
        <v>869</v>
      </c>
      <c r="J305" s="40">
        <v>2022</v>
      </c>
      <c r="K305" s="40">
        <v>123</v>
      </c>
      <c r="L305" s="40">
        <v>514</v>
      </c>
      <c r="M305" s="40">
        <f t="shared" si="58"/>
        <v>50</v>
      </c>
      <c r="N305" s="40">
        <v>50</v>
      </c>
      <c r="O305" s="40"/>
      <c r="P305" s="40"/>
      <c r="Q305" s="40"/>
      <c r="R305" s="40"/>
      <c r="S305" s="73" t="s">
        <v>114</v>
      </c>
      <c r="T305" s="42"/>
    </row>
    <row r="306" s="1" customFormat="1" ht="27" customHeight="1" spans="1:20">
      <c r="A306" s="40"/>
      <c r="B306" s="44" t="s">
        <v>870</v>
      </c>
      <c r="C306" s="40">
        <v>1</v>
      </c>
      <c r="D306" s="42" t="s">
        <v>164</v>
      </c>
      <c r="E306" s="42" t="s">
        <v>169</v>
      </c>
      <c r="F306" s="42" t="s">
        <v>871</v>
      </c>
      <c r="G306" s="42" t="s">
        <v>74</v>
      </c>
      <c r="H306" s="43">
        <v>1</v>
      </c>
      <c r="I306" s="43" t="s">
        <v>872</v>
      </c>
      <c r="J306" s="40">
        <v>2022</v>
      </c>
      <c r="K306" s="40">
        <v>54</v>
      </c>
      <c r="L306" s="40">
        <v>217</v>
      </c>
      <c r="M306" s="40">
        <f t="shared" si="58"/>
        <v>5</v>
      </c>
      <c r="N306" s="40">
        <v>5</v>
      </c>
      <c r="O306" s="40"/>
      <c r="P306" s="40"/>
      <c r="Q306" s="40"/>
      <c r="R306" s="40"/>
      <c r="S306" s="73" t="s">
        <v>167</v>
      </c>
      <c r="T306" s="42"/>
    </row>
    <row r="307" s="1" customFormat="1" ht="34" customHeight="1" spans="1:20">
      <c r="A307" s="40"/>
      <c r="B307" s="44" t="s">
        <v>873</v>
      </c>
      <c r="C307" s="40">
        <v>1</v>
      </c>
      <c r="D307" s="42" t="s">
        <v>164</v>
      </c>
      <c r="E307" s="42" t="s">
        <v>169</v>
      </c>
      <c r="F307" s="42"/>
      <c r="G307" s="42" t="s">
        <v>74</v>
      </c>
      <c r="H307" s="43">
        <v>1</v>
      </c>
      <c r="I307" s="43" t="s">
        <v>874</v>
      </c>
      <c r="J307" s="40">
        <v>2022</v>
      </c>
      <c r="K307" s="40">
        <v>128</v>
      </c>
      <c r="L307" s="40">
        <v>522</v>
      </c>
      <c r="M307" s="40">
        <f t="shared" si="58"/>
        <v>35</v>
      </c>
      <c r="N307" s="40">
        <v>35</v>
      </c>
      <c r="O307" s="40"/>
      <c r="P307" s="40"/>
      <c r="Q307" s="40"/>
      <c r="R307" s="40"/>
      <c r="S307" s="42" t="s">
        <v>167</v>
      </c>
      <c r="T307" s="42"/>
    </row>
    <row r="308" s="1" customFormat="1" customHeight="1" spans="1:20">
      <c r="A308" s="40"/>
      <c r="B308" s="44" t="s">
        <v>875</v>
      </c>
      <c r="C308" s="40">
        <v>1</v>
      </c>
      <c r="D308" s="42" t="s">
        <v>154</v>
      </c>
      <c r="E308" s="42" t="s">
        <v>198</v>
      </c>
      <c r="F308" s="42"/>
      <c r="G308" s="42" t="s">
        <v>74</v>
      </c>
      <c r="H308" s="43">
        <v>1</v>
      </c>
      <c r="I308" s="43" t="s">
        <v>876</v>
      </c>
      <c r="J308" s="40">
        <v>2022</v>
      </c>
      <c r="K308" s="40">
        <v>1614</v>
      </c>
      <c r="L308" s="40">
        <v>7567</v>
      </c>
      <c r="M308" s="40">
        <f t="shared" si="58"/>
        <v>48</v>
      </c>
      <c r="N308" s="40">
        <v>48</v>
      </c>
      <c r="O308" s="40"/>
      <c r="P308" s="40"/>
      <c r="Q308" s="40"/>
      <c r="R308" s="40"/>
      <c r="S308" s="42" t="s">
        <v>157</v>
      </c>
      <c r="T308" s="42"/>
    </row>
    <row r="309" s="1" customFormat="1" ht="29" customHeight="1" spans="1:20">
      <c r="A309" s="40"/>
      <c r="B309" s="42" t="s">
        <v>877</v>
      </c>
      <c r="C309" s="40">
        <v>1</v>
      </c>
      <c r="D309" s="42" t="s">
        <v>39</v>
      </c>
      <c r="E309" s="42"/>
      <c r="F309" s="42"/>
      <c r="G309" s="42"/>
      <c r="H309" s="43">
        <v>21</v>
      </c>
      <c r="I309" s="43" t="s">
        <v>878</v>
      </c>
      <c r="J309" s="40" t="s">
        <v>41</v>
      </c>
      <c r="K309" s="40">
        <v>2205</v>
      </c>
      <c r="L309" s="40">
        <v>8820</v>
      </c>
      <c r="M309" s="40">
        <f t="shared" si="58"/>
        <v>370</v>
      </c>
      <c r="N309" s="40">
        <v>55</v>
      </c>
      <c r="O309" s="40">
        <v>205</v>
      </c>
      <c r="P309" s="40">
        <v>110</v>
      </c>
      <c r="Q309" s="40"/>
      <c r="R309" s="40"/>
      <c r="S309" s="73" t="s">
        <v>42</v>
      </c>
      <c r="T309" s="42"/>
    </row>
    <row r="310" customHeight="1" spans="1:20">
      <c r="A310" s="34"/>
      <c r="B310" s="35" t="s">
        <v>879</v>
      </c>
      <c r="C310" s="34">
        <f>SUBTOTAL(9,C311:C318)</f>
        <v>8</v>
      </c>
      <c r="D310" s="35"/>
      <c r="E310" s="35"/>
      <c r="F310" s="35"/>
      <c r="G310" s="35"/>
      <c r="H310" s="34"/>
      <c r="I310" s="34"/>
      <c r="J310" s="34"/>
      <c r="K310" s="34">
        <f t="shared" ref="K310:R310" si="59">SUBTOTAL(9,K311:K318)</f>
        <v>1179</v>
      </c>
      <c r="L310" s="34">
        <f t="shared" si="59"/>
        <v>5052</v>
      </c>
      <c r="M310" s="34">
        <f t="shared" si="59"/>
        <v>802.9</v>
      </c>
      <c r="N310" s="34">
        <f t="shared" si="59"/>
        <v>722.9</v>
      </c>
      <c r="O310" s="34">
        <f t="shared" si="59"/>
        <v>0</v>
      </c>
      <c r="P310" s="34">
        <f t="shared" si="59"/>
        <v>80</v>
      </c>
      <c r="Q310" s="34">
        <f t="shared" si="59"/>
        <v>0</v>
      </c>
      <c r="R310" s="34">
        <f t="shared" si="59"/>
        <v>0</v>
      </c>
      <c r="S310" s="35"/>
      <c r="T310" s="35"/>
    </row>
    <row r="311" customHeight="1" spans="1:20">
      <c r="A311" s="36"/>
      <c r="B311" s="37" t="s">
        <v>880</v>
      </c>
      <c r="C311" s="38">
        <v>1</v>
      </c>
      <c r="D311" s="37" t="s">
        <v>154</v>
      </c>
      <c r="E311" s="37" t="s">
        <v>235</v>
      </c>
      <c r="F311" s="37" t="s">
        <v>881</v>
      </c>
      <c r="G311" s="37" t="s">
        <v>882</v>
      </c>
      <c r="H311" s="39">
        <v>0.6</v>
      </c>
      <c r="I311" s="39" t="s">
        <v>883</v>
      </c>
      <c r="J311" s="38" t="s">
        <v>41</v>
      </c>
      <c r="K311" s="36">
        <v>4</v>
      </c>
      <c r="L311" s="36">
        <v>19</v>
      </c>
      <c r="M311" s="38">
        <f>SUM(N311:R311)</f>
        <v>20</v>
      </c>
      <c r="N311" s="38"/>
      <c r="O311" s="38"/>
      <c r="P311" s="38">
        <v>20</v>
      </c>
      <c r="Q311" s="38"/>
      <c r="R311" s="38"/>
      <c r="S311" s="37" t="s">
        <v>157</v>
      </c>
      <c r="T311" s="37"/>
    </row>
    <row r="312" customHeight="1" spans="1:20">
      <c r="A312" s="36"/>
      <c r="B312" s="37" t="s">
        <v>884</v>
      </c>
      <c r="C312" s="38">
        <v>1</v>
      </c>
      <c r="D312" s="37" t="s">
        <v>154</v>
      </c>
      <c r="E312" s="37" t="s">
        <v>286</v>
      </c>
      <c r="F312" s="37" t="s">
        <v>885</v>
      </c>
      <c r="G312" s="37" t="s">
        <v>74</v>
      </c>
      <c r="H312" s="39">
        <v>1</v>
      </c>
      <c r="I312" s="39" t="s">
        <v>886</v>
      </c>
      <c r="J312" s="38" t="s">
        <v>41</v>
      </c>
      <c r="K312" s="36">
        <v>5</v>
      </c>
      <c r="L312" s="36">
        <v>18</v>
      </c>
      <c r="M312" s="38">
        <f>SUM(N312:R312)</f>
        <v>60</v>
      </c>
      <c r="N312" s="38"/>
      <c r="O312" s="38"/>
      <c r="P312" s="38">
        <v>60</v>
      </c>
      <c r="Q312" s="38"/>
      <c r="R312" s="38"/>
      <c r="S312" s="37" t="s">
        <v>157</v>
      </c>
      <c r="T312" s="37"/>
    </row>
    <row r="313" s="1" customFormat="1" ht="27" customHeight="1" spans="1:20">
      <c r="A313" s="40"/>
      <c r="B313" s="42" t="s">
        <v>887</v>
      </c>
      <c r="C313" s="40">
        <v>1</v>
      </c>
      <c r="D313" s="42" t="s">
        <v>71</v>
      </c>
      <c r="E313" s="42" t="s">
        <v>98</v>
      </c>
      <c r="F313" s="42" t="s">
        <v>304</v>
      </c>
      <c r="G313" s="42" t="s">
        <v>74</v>
      </c>
      <c r="H313" s="43">
        <v>1</v>
      </c>
      <c r="I313" s="74" t="s">
        <v>888</v>
      </c>
      <c r="J313" s="40">
        <v>2022</v>
      </c>
      <c r="K313" s="40">
        <v>75</v>
      </c>
      <c r="L313" s="40">
        <v>356</v>
      </c>
      <c r="M313" s="40">
        <f t="shared" ref="M313:M318" si="60">SUM(N313:R313)</f>
        <v>152.9</v>
      </c>
      <c r="N313" s="40">
        <v>152.9</v>
      </c>
      <c r="O313" s="40"/>
      <c r="P313" s="40"/>
      <c r="Q313" s="40"/>
      <c r="R313" s="40"/>
      <c r="S313" s="42" t="s">
        <v>124</v>
      </c>
      <c r="T313" s="42"/>
    </row>
    <row r="314" s="3" customFormat="1" ht="28" customHeight="1" spans="1:20">
      <c r="A314" s="40"/>
      <c r="B314" s="44" t="s">
        <v>889</v>
      </c>
      <c r="C314" s="40">
        <v>1</v>
      </c>
      <c r="D314" s="42" t="s">
        <v>281</v>
      </c>
      <c r="E314" s="42" t="s">
        <v>258</v>
      </c>
      <c r="F314" s="42" t="s">
        <v>890</v>
      </c>
      <c r="G314" s="42" t="s">
        <v>74</v>
      </c>
      <c r="H314" s="43">
        <v>1</v>
      </c>
      <c r="I314" s="49" t="s">
        <v>891</v>
      </c>
      <c r="J314" s="40">
        <v>2022</v>
      </c>
      <c r="K314" s="40">
        <v>34</v>
      </c>
      <c r="L314" s="40">
        <v>102</v>
      </c>
      <c r="M314" s="40">
        <f t="shared" si="60"/>
        <v>50</v>
      </c>
      <c r="N314" s="40">
        <v>50</v>
      </c>
      <c r="O314" s="40"/>
      <c r="P314" s="40"/>
      <c r="Q314" s="40"/>
      <c r="R314" s="40"/>
      <c r="S314" s="42" t="s">
        <v>124</v>
      </c>
      <c r="T314" s="42"/>
    </row>
    <row r="315" s="3" customFormat="1" ht="27" customHeight="1" spans="1:20">
      <c r="A315" s="40"/>
      <c r="B315" s="44" t="s">
        <v>892</v>
      </c>
      <c r="C315" s="40">
        <v>1</v>
      </c>
      <c r="D315" s="42" t="s">
        <v>154</v>
      </c>
      <c r="E315" s="42" t="s">
        <v>235</v>
      </c>
      <c r="F315" s="42"/>
      <c r="G315" s="42" t="s">
        <v>74</v>
      </c>
      <c r="H315" s="43">
        <v>1</v>
      </c>
      <c r="I315" s="43" t="s">
        <v>893</v>
      </c>
      <c r="J315" s="40">
        <v>2022</v>
      </c>
      <c r="K315" s="40">
        <v>916</v>
      </c>
      <c r="L315" s="40">
        <v>3894</v>
      </c>
      <c r="M315" s="40">
        <f t="shared" si="60"/>
        <v>200</v>
      </c>
      <c r="N315" s="40">
        <v>200</v>
      </c>
      <c r="O315" s="40"/>
      <c r="P315" s="40"/>
      <c r="Q315" s="40"/>
      <c r="R315" s="40"/>
      <c r="S315" s="42" t="s">
        <v>157</v>
      </c>
      <c r="T315" s="42"/>
    </row>
    <row r="316" s="1" customFormat="1" ht="30" customHeight="1" spans="1:20">
      <c r="A316" s="40"/>
      <c r="B316" s="44" t="s">
        <v>894</v>
      </c>
      <c r="C316" s="40">
        <v>1</v>
      </c>
      <c r="D316" s="42" t="s">
        <v>71</v>
      </c>
      <c r="E316" s="42" t="s">
        <v>98</v>
      </c>
      <c r="F316" s="42" t="s">
        <v>895</v>
      </c>
      <c r="G316" s="42" t="s">
        <v>74</v>
      </c>
      <c r="H316" s="43">
        <v>1</v>
      </c>
      <c r="I316" s="88" t="s">
        <v>896</v>
      </c>
      <c r="J316" s="40">
        <v>2022</v>
      </c>
      <c r="K316" s="40">
        <v>44</v>
      </c>
      <c r="L316" s="40">
        <v>202</v>
      </c>
      <c r="M316" s="40">
        <f t="shared" si="60"/>
        <v>100</v>
      </c>
      <c r="N316" s="40">
        <v>100</v>
      </c>
      <c r="O316" s="40"/>
      <c r="P316" s="40"/>
      <c r="Q316" s="40"/>
      <c r="R316" s="40"/>
      <c r="S316" s="42" t="s">
        <v>124</v>
      </c>
      <c r="T316" s="42"/>
    </row>
    <row r="317" customHeight="1" spans="1:20">
      <c r="A317" s="36"/>
      <c r="B317" s="37" t="s">
        <v>897</v>
      </c>
      <c r="C317" s="38">
        <v>1</v>
      </c>
      <c r="D317" s="37" t="s">
        <v>33</v>
      </c>
      <c r="E317" s="37" t="s">
        <v>332</v>
      </c>
      <c r="F317" s="37" t="s">
        <v>333</v>
      </c>
      <c r="G317" s="37" t="s">
        <v>74</v>
      </c>
      <c r="H317" s="39">
        <v>1</v>
      </c>
      <c r="I317" s="39" t="s">
        <v>898</v>
      </c>
      <c r="J317" s="38" t="s">
        <v>41</v>
      </c>
      <c r="K317" s="36">
        <v>20</v>
      </c>
      <c r="L317" s="36">
        <v>115</v>
      </c>
      <c r="M317" s="38">
        <f t="shared" si="60"/>
        <v>20</v>
      </c>
      <c r="N317" s="38">
        <v>20</v>
      </c>
      <c r="O317" s="38"/>
      <c r="P317" s="38"/>
      <c r="Q317" s="38"/>
      <c r="R317" s="38"/>
      <c r="S317" s="37" t="s">
        <v>37</v>
      </c>
      <c r="T317" s="37"/>
    </row>
    <row r="318" customHeight="1" spans="1:20">
      <c r="A318" s="36"/>
      <c r="B318" s="37" t="s">
        <v>899</v>
      </c>
      <c r="C318" s="38">
        <v>1</v>
      </c>
      <c r="D318" s="37" t="s">
        <v>33</v>
      </c>
      <c r="E318" s="37" t="s">
        <v>386</v>
      </c>
      <c r="F318" s="37" t="s">
        <v>900</v>
      </c>
      <c r="G318" s="37" t="s">
        <v>74</v>
      </c>
      <c r="H318" s="39">
        <v>1</v>
      </c>
      <c r="I318" s="39" t="s">
        <v>901</v>
      </c>
      <c r="J318" s="38" t="s">
        <v>41</v>
      </c>
      <c r="K318" s="36">
        <v>81</v>
      </c>
      <c r="L318" s="36">
        <v>346</v>
      </c>
      <c r="M318" s="38">
        <f t="shared" si="60"/>
        <v>200</v>
      </c>
      <c r="N318" s="38">
        <v>200</v>
      </c>
      <c r="O318" s="38"/>
      <c r="P318" s="38"/>
      <c r="Q318" s="38"/>
      <c r="R318" s="38"/>
      <c r="S318" s="37" t="s">
        <v>37</v>
      </c>
      <c r="T318" s="37"/>
    </row>
    <row r="319" customHeight="1" spans="1:20">
      <c r="A319" s="34"/>
      <c r="B319" s="35" t="s">
        <v>902</v>
      </c>
      <c r="C319" s="34">
        <f>SUBTOTAL(9,C320:C324)</f>
        <v>5</v>
      </c>
      <c r="D319" s="34"/>
      <c r="E319" s="34"/>
      <c r="F319" s="34"/>
      <c r="G319" s="34"/>
      <c r="H319" s="34"/>
      <c r="I319" s="34"/>
      <c r="J319" s="34">
        <f t="shared" ref="J319:R319" si="61">SUBTOTAL(9,J320:J324)</f>
        <v>2022</v>
      </c>
      <c r="K319" s="34">
        <f t="shared" si="61"/>
        <v>454</v>
      </c>
      <c r="L319" s="34">
        <f t="shared" si="61"/>
        <v>1874</v>
      </c>
      <c r="M319" s="34">
        <f t="shared" si="61"/>
        <v>580</v>
      </c>
      <c r="N319" s="34">
        <f t="shared" si="61"/>
        <v>570</v>
      </c>
      <c r="O319" s="34">
        <f t="shared" si="61"/>
        <v>0</v>
      </c>
      <c r="P319" s="34">
        <f t="shared" si="61"/>
        <v>10</v>
      </c>
      <c r="Q319" s="34">
        <f t="shared" si="61"/>
        <v>0</v>
      </c>
      <c r="R319" s="34">
        <f t="shared" si="61"/>
        <v>0</v>
      </c>
      <c r="S319" s="35"/>
      <c r="T319" s="35"/>
    </row>
    <row r="320" customHeight="1" spans="1:20">
      <c r="A320" s="36"/>
      <c r="B320" s="37" t="s">
        <v>903</v>
      </c>
      <c r="C320" s="38">
        <v>1</v>
      </c>
      <c r="D320" s="37" t="s">
        <v>46</v>
      </c>
      <c r="E320" s="37" t="s">
        <v>324</v>
      </c>
      <c r="F320" s="37" t="s">
        <v>844</v>
      </c>
      <c r="G320" s="37" t="s">
        <v>74</v>
      </c>
      <c r="H320" s="39">
        <v>1</v>
      </c>
      <c r="I320" s="39" t="s">
        <v>904</v>
      </c>
      <c r="J320" s="38" t="s">
        <v>41</v>
      </c>
      <c r="K320" s="36">
        <v>21</v>
      </c>
      <c r="L320" s="36">
        <v>93</v>
      </c>
      <c r="M320" s="38">
        <f t="shared" ref="M320:M323" si="62">SUM(N320:R320)</f>
        <v>5</v>
      </c>
      <c r="N320" s="38"/>
      <c r="O320" s="38"/>
      <c r="P320" s="38">
        <v>5</v>
      </c>
      <c r="Q320" s="38"/>
      <c r="R320" s="38"/>
      <c r="S320" s="37" t="s">
        <v>51</v>
      </c>
      <c r="T320" s="37"/>
    </row>
    <row r="321" customHeight="1" spans="1:20">
      <c r="A321" s="36"/>
      <c r="B321" s="37" t="s">
        <v>905</v>
      </c>
      <c r="C321" s="38">
        <v>1</v>
      </c>
      <c r="D321" s="37" t="s">
        <v>46</v>
      </c>
      <c r="E321" s="37" t="s">
        <v>324</v>
      </c>
      <c r="F321" s="37" t="s">
        <v>906</v>
      </c>
      <c r="G321" s="37" t="s">
        <v>74</v>
      </c>
      <c r="H321" s="39">
        <v>1</v>
      </c>
      <c r="I321" s="39" t="s">
        <v>904</v>
      </c>
      <c r="J321" s="38" t="s">
        <v>41</v>
      </c>
      <c r="K321" s="36">
        <v>20</v>
      </c>
      <c r="L321" s="36">
        <v>85</v>
      </c>
      <c r="M321" s="38">
        <f t="shared" si="62"/>
        <v>5</v>
      </c>
      <c r="N321" s="38"/>
      <c r="O321" s="38"/>
      <c r="P321" s="38">
        <v>5</v>
      </c>
      <c r="Q321" s="38"/>
      <c r="R321" s="38"/>
      <c r="S321" s="37" t="s">
        <v>51</v>
      </c>
      <c r="T321" s="37"/>
    </row>
    <row r="322" customHeight="1" spans="1:20">
      <c r="A322" s="36"/>
      <c r="B322" s="37" t="s">
        <v>907</v>
      </c>
      <c r="C322" s="38">
        <v>1</v>
      </c>
      <c r="D322" s="37" t="s">
        <v>33</v>
      </c>
      <c r="E322" s="37" t="s">
        <v>908</v>
      </c>
      <c r="F322" s="37"/>
      <c r="G322" s="37" t="s">
        <v>74</v>
      </c>
      <c r="H322" s="39"/>
      <c r="I322" s="39" t="s">
        <v>909</v>
      </c>
      <c r="J322" s="38" t="s">
        <v>41</v>
      </c>
      <c r="K322" s="36">
        <v>82</v>
      </c>
      <c r="L322" s="36">
        <v>312</v>
      </c>
      <c r="M322" s="38">
        <f t="shared" si="62"/>
        <v>10</v>
      </c>
      <c r="N322" s="38">
        <v>10</v>
      </c>
      <c r="O322" s="38"/>
      <c r="P322" s="38"/>
      <c r="Q322" s="38"/>
      <c r="R322" s="38"/>
      <c r="S322" s="37" t="s">
        <v>37</v>
      </c>
      <c r="T322" s="37"/>
    </row>
    <row r="323" s="1" customFormat="1" ht="30" customHeight="1" spans="1:20">
      <c r="A323" s="40"/>
      <c r="B323" s="44" t="s">
        <v>910</v>
      </c>
      <c r="C323" s="40">
        <v>1</v>
      </c>
      <c r="D323" s="42" t="s">
        <v>71</v>
      </c>
      <c r="E323" s="42" t="s">
        <v>98</v>
      </c>
      <c r="F323" s="42"/>
      <c r="G323" s="42" t="s">
        <v>402</v>
      </c>
      <c r="H323" s="43">
        <v>1</v>
      </c>
      <c r="I323" s="43" t="s">
        <v>911</v>
      </c>
      <c r="J323" s="40">
        <v>2022</v>
      </c>
      <c r="K323" s="40">
        <v>293</v>
      </c>
      <c r="L323" s="40">
        <v>1232</v>
      </c>
      <c r="M323" s="40">
        <f t="shared" si="62"/>
        <v>550</v>
      </c>
      <c r="N323" s="40">
        <v>550</v>
      </c>
      <c r="O323" s="40"/>
      <c r="P323" s="40"/>
      <c r="Q323" s="40"/>
      <c r="R323" s="40"/>
      <c r="S323" s="42" t="s">
        <v>76</v>
      </c>
      <c r="T323" s="42"/>
    </row>
    <row r="324" customHeight="1" spans="1:20">
      <c r="A324" s="36"/>
      <c r="B324" s="37" t="s">
        <v>912</v>
      </c>
      <c r="C324" s="38">
        <v>1</v>
      </c>
      <c r="D324" s="37" t="s">
        <v>33</v>
      </c>
      <c r="E324" s="37" t="s">
        <v>913</v>
      </c>
      <c r="F324" s="37"/>
      <c r="G324" s="37"/>
      <c r="H324" s="39"/>
      <c r="I324" s="39" t="s">
        <v>914</v>
      </c>
      <c r="J324" s="38" t="s">
        <v>41</v>
      </c>
      <c r="K324" s="36">
        <v>38</v>
      </c>
      <c r="L324" s="36">
        <v>152</v>
      </c>
      <c r="M324" s="38">
        <f t="shared" ref="M324:M329" si="63">SUM(N324:R324)</f>
        <v>10</v>
      </c>
      <c r="N324" s="38">
        <v>10</v>
      </c>
      <c r="O324" s="38"/>
      <c r="P324" s="38"/>
      <c r="Q324" s="38"/>
      <c r="R324" s="38"/>
      <c r="S324" s="37" t="s">
        <v>37</v>
      </c>
      <c r="T324" s="37"/>
    </row>
    <row r="325" customHeight="1" spans="1:20">
      <c r="A325" s="34"/>
      <c r="B325" s="35" t="s">
        <v>915</v>
      </c>
      <c r="C325" s="34">
        <f>SUBTOTAL(9,C326:C349)</f>
        <v>38</v>
      </c>
      <c r="D325" s="34"/>
      <c r="E325" s="34"/>
      <c r="F325" s="34"/>
      <c r="G325" s="34"/>
      <c r="H325" s="34"/>
      <c r="I325" s="34"/>
      <c r="J325" s="34"/>
      <c r="K325" s="34">
        <f t="shared" ref="J325:R325" si="64">SUBTOTAL(9,K326:K349)</f>
        <v>21108</v>
      </c>
      <c r="L325" s="34">
        <f t="shared" si="64"/>
        <v>89253</v>
      </c>
      <c r="M325" s="34">
        <f t="shared" si="64"/>
        <v>3230.48</v>
      </c>
      <c r="N325" s="34">
        <f t="shared" si="64"/>
        <v>2078.48</v>
      </c>
      <c r="O325" s="34">
        <f t="shared" si="64"/>
        <v>0</v>
      </c>
      <c r="P325" s="34">
        <f t="shared" si="64"/>
        <v>1152</v>
      </c>
      <c r="Q325" s="34">
        <f t="shared" si="64"/>
        <v>0</v>
      </c>
      <c r="R325" s="34">
        <f t="shared" si="64"/>
        <v>0</v>
      </c>
      <c r="S325" s="35"/>
      <c r="T325" s="35"/>
    </row>
    <row r="326" customHeight="1" spans="1:20">
      <c r="A326" s="36"/>
      <c r="B326" s="37" t="s">
        <v>916</v>
      </c>
      <c r="C326" s="38">
        <v>1</v>
      </c>
      <c r="D326" s="37" t="s">
        <v>33</v>
      </c>
      <c r="E326" s="37" t="s">
        <v>908</v>
      </c>
      <c r="F326" s="37" t="s">
        <v>917</v>
      </c>
      <c r="G326" s="37" t="s">
        <v>74</v>
      </c>
      <c r="H326" s="39">
        <v>1</v>
      </c>
      <c r="I326" s="39" t="s">
        <v>918</v>
      </c>
      <c r="J326" s="38" t="s">
        <v>41</v>
      </c>
      <c r="K326" s="36">
        <v>28</v>
      </c>
      <c r="L326" s="36">
        <v>119</v>
      </c>
      <c r="M326" s="38">
        <f t="shared" si="63"/>
        <v>200</v>
      </c>
      <c r="N326" s="38">
        <v>200</v>
      </c>
      <c r="O326" s="38"/>
      <c r="P326" s="38"/>
      <c r="Q326" s="38"/>
      <c r="R326" s="38"/>
      <c r="S326" s="37" t="s">
        <v>37</v>
      </c>
      <c r="T326" s="37"/>
    </row>
    <row r="327" s="1" customFormat="1" ht="40" customHeight="1" spans="1:20">
      <c r="A327" s="47"/>
      <c r="B327" s="48" t="s">
        <v>919</v>
      </c>
      <c r="C327" s="47">
        <v>1</v>
      </c>
      <c r="D327" s="48" t="s">
        <v>105</v>
      </c>
      <c r="E327" s="48" t="s">
        <v>239</v>
      </c>
      <c r="F327" s="48" t="s">
        <v>920</v>
      </c>
      <c r="G327" s="48" t="s">
        <v>74</v>
      </c>
      <c r="H327" s="47">
        <v>1</v>
      </c>
      <c r="I327" s="89" t="s">
        <v>921</v>
      </c>
      <c r="J327" s="40">
        <v>2022</v>
      </c>
      <c r="K327" s="47">
        <v>76</v>
      </c>
      <c r="L327" s="47">
        <v>337</v>
      </c>
      <c r="M327" s="40">
        <f t="shared" si="63"/>
        <v>64</v>
      </c>
      <c r="N327" s="47">
        <v>64</v>
      </c>
      <c r="O327" s="47"/>
      <c r="P327" s="47"/>
      <c r="Q327" s="47"/>
      <c r="R327" s="47"/>
      <c r="S327" s="42" t="s">
        <v>108</v>
      </c>
      <c r="T327" s="42"/>
    </row>
    <row r="328" s="1" customFormat="1" ht="36" customHeight="1" spans="1:20">
      <c r="A328" s="40"/>
      <c r="B328" s="44" t="s">
        <v>922</v>
      </c>
      <c r="C328" s="40">
        <v>1</v>
      </c>
      <c r="D328" s="42" t="s">
        <v>110</v>
      </c>
      <c r="E328" s="42" t="s">
        <v>923</v>
      </c>
      <c r="F328" s="42"/>
      <c r="G328" s="42" t="s">
        <v>74</v>
      </c>
      <c r="H328" s="43">
        <v>1</v>
      </c>
      <c r="I328" s="43" t="s">
        <v>924</v>
      </c>
      <c r="J328" s="40">
        <v>2022</v>
      </c>
      <c r="K328" s="40">
        <v>193</v>
      </c>
      <c r="L328" s="40">
        <v>456</v>
      </c>
      <c r="M328" s="40">
        <f t="shared" si="63"/>
        <v>9.28</v>
      </c>
      <c r="N328" s="40">
        <v>9.28</v>
      </c>
      <c r="O328" s="40"/>
      <c r="P328" s="40"/>
      <c r="Q328" s="40"/>
      <c r="R328" s="40"/>
      <c r="S328" s="42" t="s">
        <v>114</v>
      </c>
      <c r="T328" s="42"/>
    </row>
    <row r="329" s="1" customFormat="1" ht="31" customHeight="1" spans="1:20">
      <c r="A329" s="40"/>
      <c r="B329" s="44" t="s">
        <v>925</v>
      </c>
      <c r="C329" s="40">
        <v>1</v>
      </c>
      <c r="D329" s="42" t="s">
        <v>154</v>
      </c>
      <c r="E329" s="42"/>
      <c r="F329" s="42"/>
      <c r="G329" s="42" t="s">
        <v>74</v>
      </c>
      <c r="H329" s="43">
        <v>1</v>
      </c>
      <c r="I329" s="43" t="s">
        <v>926</v>
      </c>
      <c r="J329" s="40">
        <v>2022</v>
      </c>
      <c r="K329" s="40">
        <v>9566</v>
      </c>
      <c r="L329" s="40">
        <v>43864</v>
      </c>
      <c r="M329" s="40">
        <f t="shared" si="63"/>
        <v>37.7</v>
      </c>
      <c r="N329" s="40">
        <v>37.7</v>
      </c>
      <c r="O329" s="40"/>
      <c r="P329" s="40"/>
      <c r="Q329" s="40"/>
      <c r="R329" s="40"/>
      <c r="S329" s="42" t="s">
        <v>157</v>
      </c>
      <c r="T329" s="42"/>
    </row>
    <row r="330" s="1" customFormat="1" ht="38" customHeight="1" spans="1:20">
      <c r="A330" s="40"/>
      <c r="B330" s="44" t="s">
        <v>927</v>
      </c>
      <c r="C330" s="40">
        <v>1</v>
      </c>
      <c r="D330" s="42" t="s">
        <v>46</v>
      </c>
      <c r="E330" s="42" t="s">
        <v>324</v>
      </c>
      <c r="F330" s="42"/>
      <c r="G330" s="42" t="s">
        <v>74</v>
      </c>
      <c r="H330" s="43">
        <v>1</v>
      </c>
      <c r="I330" s="43" t="s">
        <v>928</v>
      </c>
      <c r="J330" s="40">
        <v>2022</v>
      </c>
      <c r="K330" s="40">
        <v>297</v>
      </c>
      <c r="L330" s="40">
        <v>1154</v>
      </c>
      <c r="M330" s="40">
        <f t="shared" ref="M330:M340" si="65">SUM(N330:R330)</f>
        <v>20</v>
      </c>
      <c r="N330" s="40">
        <v>20</v>
      </c>
      <c r="O330" s="40"/>
      <c r="P330" s="40"/>
      <c r="Q330" s="40"/>
      <c r="R330" s="40"/>
      <c r="S330" s="42" t="s">
        <v>51</v>
      </c>
      <c r="T330" s="42"/>
    </row>
    <row r="331" s="1" customFormat="1" ht="30" customHeight="1" spans="1:20">
      <c r="A331" s="40"/>
      <c r="B331" s="44" t="s">
        <v>929</v>
      </c>
      <c r="C331" s="40">
        <v>1</v>
      </c>
      <c r="D331" s="42" t="s">
        <v>154</v>
      </c>
      <c r="E331" s="42" t="s">
        <v>198</v>
      </c>
      <c r="F331" s="42"/>
      <c r="G331" s="42" t="s">
        <v>74</v>
      </c>
      <c r="H331" s="43">
        <v>1</v>
      </c>
      <c r="I331" s="43" t="s">
        <v>930</v>
      </c>
      <c r="J331" s="40">
        <v>2022</v>
      </c>
      <c r="K331" s="40">
        <v>1614</v>
      </c>
      <c r="L331" s="40">
        <v>7567</v>
      </c>
      <c r="M331" s="40">
        <f t="shared" si="65"/>
        <v>120</v>
      </c>
      <c r="N331" s="40">
        <v>120</v>
      </c>
      <c r="O331" s="40"/>
      <c r="P331" s="40"/>
      <c r="Q331" s="40"/>
      <c r="R331" s="40"/>
      <c r="S331" s="42" t="s">
        <v>157</v>
      </c>
      <c r="T331" s="42"/>
    </row>
    <row r="332" s="1" customFormat="1" ht="31" customHeight="1" spans="1:20">
      <c r="A332" s="40"/>
      <c r="B332" s="44" t="s">
        <v>931</v>
      </c>
      <c r="C332" s="40">
        <v>1</v>
      </c>
      <c r="D332" s="42" t="s">
        <v>154</v>
      </c>
      <c r="E332" s="42" t="s">
        <v>286</v>
      </c>
      <c r="F332" s="42"/>
      <c r="G332" s="42" t="s">
        <v>74</v>
      </c>
      <c r="H332" s="43">
        <v>1</v>
      </c>
      <c r="I332" s="43" t="s">
        <v>932</v>
      </c>
      <c r="J332" s="40">
        <v>2022</v>
      </c>
      <c r="K332" s="40">
        <v>1143</v>
      </c>
      <c r="L332" s="40">
        <v>5040</v>
      </c>
      <c r="M332" s="40">
        <f t="shared" si="65"/>
        <v>250</v>
      </c>
      <c r="N332" s="40">
        <v>250</v>
      </c>
      <c r="O332" s="40"/>
      <c r="P332" s="40"/>
      <c r="Q332" s="40"/>
      <c r="R332" s="40"/>
      <c r="S332" s="42" t="s">
        <v>157</v>
      </c>
      <c r="T332" s="42"/>
    </row>
    <row r="333" s="1" customFormat="1" ht="36" customHeight="1" spans="1:20">
      <c r="A333" s="40"/>
      <c r="B333" s="44" t="s">
        <v>933</v>
      </c>
      <c r="C333" s="40">
        <v>1</v>
      </c>
      <c r="D333" s="42" t="s">
        <v>154</v>
      </c>
      <c r="E333" s="42" t="s">
        <v>258</v>
      </c>
      <c r="F333" s="42"/>
      <c r="G333" s="42" t="s">
        <v>74</v>
      </c>
      <c r="H333" s="43">
        <v>1</v>
      </c>
      <c r="I333" s="86" t="s">
        <v>934</v>
      </c>
      <c r="J333" s="40">
        <v>2022</v>
      </c>
      <c r="K333" s="40"/>
      <c r="L333" s="40"/>
      <c r="M333" s="40">
        <f t="shared" si="65"/>
        <v>200</v>
      </c>
      <c r="N333" s="40">
        <v>200</v>
      </c>
      <c r="O333" s="40"/>
      <c r="P333" s="40"/>
      <c r="Q333" s="40"/>
      <c r="R333" s="40"/>
      <c r="S333" s="42" t="s">
        <v>124</v>
      </c>
      <c r="T333" s="42"/>
    </row>
    <row r="334" customHeight="1" spans="1:20">
      <c r="A334" s="36"/>
      <c r="B334" s="37" t="s">
        <v>935</v>
      </c>
      <c r="C334" s="38">
        <v>1</v>
      </c>
      <c r="D334" s="37" t="s">
        <v>78</v>
      </c>
      <c r="E334" s="37" t="s">
        <v>79</v>
      </c>
      <c r="F334" s="37"/>
      <c r="G334" s="37" t="s">
        <v>74</v>
      </c>
      <c r="H334" s="39">
        <v>1</v>
      </c>
      <c r="I334" s="39" t="s">
        <v>936</v>
      </c>
      <c r="J334" s="38" t="s">
        <v>41</v>
      </c>
      <c r="K334" s="36">
        <v>195</v>
      </c>
      <c r="L334" s="36">
        <v>1025</v>
      </c>
      <c r="M334" s="38">
        <f t="shared" si="65"/>
        <v>10</v>
      </c>
      <c r="N334" s="38"/>
      <c r="O334" s="38"/>
      <c r="P334" s="38">
        <v>10</v>
      </c>
      <c r="Q334" s="38"/>
      <c r="R334" s="38"/>
      <c r="S334" s="37" t="s">
        <v>81</v>
      </c>
      <c r="T334" s="37"/>
    </row>
    <row r="335" ht="27" customHeight="1" spans="1:20">
      <c r="A335" s="36"/>
      <c r="B335" s="37" t="s">
        <v>937</v>
      </c>
      <c r="C335" s="38">
        <v>1</v>
      </c>
      <c r="D335" s="37" t="s">
        <v>78</v>
      </c>
      <c r="E335" s="37" t="s">
        <v>246</v>
      </c>
      <c r="F335" s="37"/>
      <c r="G335" s="37" t="s">
        <v>74</v>
      </c>
      <c r="H335" s="39">
        <v>1</v>
      </c>
      <c r="I335" s="39" t="s">
        <v>938</v>
      </c>
      <c r="J335" s="38" t="s">
        <v>41</v>
      </c>
      <c r="K335" s="36">
        <v>338</v>
      </c>
      <c r="L335" s="36">
        <v>1382</v>
      </c>
      <c r="M335" s="38">
        <f t="shared" si="65"/>
        <v>22</v>
      </c>
      <c r="N335" s="38"/>
      <c r="O335" s="38"/>
      <c r="P335" s="38">
        <v>22</v>
      </c>
      <c r="Q335" s="38"/>
      <c r="R335" s="38"/>
      <c r="S335" s="37" t="s">
        <v>81</v>
      </c>
      <c r="T335" s="37"/>
    </row>
    <row r="336" customHeight="1" spans="1:20">
      <c r="A336" s="36"/>
      <c r="B336" s="37" t="s">
        <v>939</v>
      </c>
      <c r="C336" s="38">
        <v>1</v>
      </c>
      <c r="D336" s="37" t="s">
        <v>78</v>
      </c>
      <c r="E336" s="37" t="s">
        <v>455</v>
      </c>
      <c r="F336" s="37"/>
      <c r="G336" s="37" t="s">
        <v>74</v>
      </c>
      <c r="H336" s="39">
        <v>1</v>
      </c>
      <c r="I336" s="39" t="s">
        <v>940</v>
      </c>
      <c r="J336" s="38" t="s">
        <v>41</v>
      </c>
      <c r="K336" s="36">
        <v>146</v>
      </c>
      <c r="L336" s="36">
        <v>648</v>
      </c>
      <c r="M336" s="38">
        <f t="shared" si="65"/>
        <v>260</v>
      </c>
      <c r="N336" s="38"/>
      <c r="O336" s="38"/>
      <c r="P336" s="38">
        <v>260</v>
      </c>
      <c r="Q336" s="38"/>
      <c r="R336" s="38"/>
      <c r="S336" s="37" t="s">
        <v>81</v>
      </c>
      <c r="T336" s="37"/>
    </row>
    <row r="337" ht="20" customHeight="1" spans="1:20">
      <c r="A337" s="36"/>
      <c r="B337" s="37" t="s">
        <v>941</v>
      </c>
      <c r="C337" s="38">
        <v>1</v>
      </c>
      <c r="D337" s="37" t="s">
        <v>71</v>
      </c>
      <c r="E337" s="37" t="s">
        <v>72</v>
      </c>
      <c r="F337" s="37" t="s">
        <v>942</v>
      </c>
      <c r="G337" s="37" t="s">
        <v>74</v>
      </c>
      <c r="H337" s="39">
        <v>1</v>
      </c>
      <c r="I337" s="39" t="s">
        <v>943</v>
      </c>
      <c r="J337" s="38" t="s">
        <v>41</v>
      </c>
      <c r="K337" s="36">
        <v>14</v>
      </c>
      <c r="L337" s="36">
        <v>63</v>
      </c>
      <c r="M337" s="38">
        <f t="shared" si="65"/>
        <v>300</v>
      </c>
      <c r="N337" s="38">
        <v>300</v>
      </c>
      <c r="O337" s="38"/>
      <c r="P337" s="38"/>
      <c r="Q337" s="38"/>
      <c r="R337" s="38"/>
      <c r="S337" s="37" t="s">
        <v>76</v>
      </c>
      <c r="T337" s="37"/>
    </row>
    <row r="338" customHeight="1" spans="1:20">
      <c r="A338" s="36"/>
      <c r="B338" s="37" t="s">
        <v>944</v>
      </c>
      <c r="C338" s="38">
        <v>1</v>
      </c>
      <c r="D338" s="37" t="s">
        <v>71</v>
      </c>
      <c r="E338" s="37" t="s">
        <v>232</v>
      </c>
      <c r="F338" s="37" t="s">
        <v>811</v>
      </c>
      <c r="G338" s="37" t="s">
        <v>74</v>
      </c>
      <c r="H338" s="39">
        <v>1</v>
      </c>
      <c r="I338" s="39" t="s">
        <v>945</v>
      </c>
      <c r="J338" s="38" t="s">
        <v>41</v>
      </c>
      <c r="K338" s="36">
        <v>4</v>
      </c>
      <c r="L338" s="36">
        <v>20</v>
      </c>
      <c r="M338" s="38">
        <f t="shared" si="65"/>
        <v>175</v>
      </c>
      <c r="N338" s="38">
        <v>175</v>
      </c>
      <c r="O338" s="38"/>
      <c r="P338" s="38"/>
      <c r="Q338" s="38"/>
      <c r="R338" s="38"/>
      <c r="S338" s="37" t="s">
        <v>76</v>
      </c>
      <c r="T338" s="37"/>
    </row>
    <row r="339" customHeight="1" spans="1:20">
      <c r="A339" s="36"/>
      <c r="B339" s="37" t="s">
        <v>946</v>
      </c>
      <c r="C339" s="38">
        <v>1</v>
      </c>
      <c r="D339" s="37" t="s">
        <v>71</v>
      </c>
      <c r="E339" s="37" t="s">
        <v>947</v>
      </c>
      <c r="F339" s="37" t="s">
        <v>948</v>
      </c>
      <c r="G339" s="37" t="s">
        <v>74</v>
      </c>
      <c r="H339" s="39">
        <v>1</v>
      </c>
      <c r="I339" s="39" t="s">
        <v>949</v>
      </c>
      <c r="J339" s="38" t="s">
        <v>41</v>
      </c>
      <c r="K339" s="36">
        <v>20</v>
      </c>
      <c r="L339" s="36">
        <v>93</v>
      </c>
      <c r="M339" s="38">
        <f t="shared" si="65"/>
        <v>300</v>
      </c>
      <c r="N339" s="38">
        <v>300</v>
      </c>
      <c r="O339" s="38"/>
      <c r="P339" s="38"/>
      <c r="Q339" s="38"/>
      <c r="R339" s="38"/>
      <c r="S339" s="37" t="s">
        <v>76</v>
      </c>
      <c r="T339" s="37"/>
    </row>
    <row r="340" customHeight="1" spans="1:20">
      <c r="A340" s="36"/>
      <c r="B340" s="37" t="s">
        <v>950</v>
      </c>
      <c r="C340" s="38">
        <v>1</v>
      </c>
      <c r="D340" s="37" t="s">
        <v>71</v>
      </c>
      <c r="E340" s="37" t="s">
        <v>947</v>
      </c>
      <c r="F340" s="37" t="s">
        <v>951</v>
      </c>
      <c r="G340" s="37" t="s">
        <v>74</v>
      </c>
      <c r="H340" s="39">
        <v>1</v>
      </c>
      <c r="I340" s="39" t="s">
        <v>952</v>
      </c>
      <c r="J340" s="38" t="s">
        <v>41</v>
      </c>
      <c r="K340" s="36">
        <v>17</v>
      </c>
      <c r="L340" s="36">
        <v>62</v>
      </c>
      <c r="M340" s="38">
        <f t="shared" si="65"/>
        <v>150</v>
      </c>
      <c r="N340" s="38">
        <v>150</v>
      </c>
      <c r="O340" s="38"/>
      <c r="P340" s="38"/>
      <c r="Q340" s="38"/>
      <c r="R340" s="38"/>
      <c r="S340" s="37" t="s">
        <v>76</v>
      </c>
      <c r="T340" s="37"/>
    </row>
    <row r="341" customHeight="1" spans="1:20">
      <c r="A341" s="36"/>
      <c r="B341" s="37" t="s">
        <v>953</v>
      </c>
      <c r="C341" s="38">
        <v>1</v>
      </c>
      <c r="D341" s="37" t="s">
        <v>71</v>
      </c>
      <c r="E341" s="37" t="s">
        <v>304</v>
      </c>
      <c r="F341" s="37" t="s">
        <v>530</v>
      </c>
      <c r="G341" s="37" t="s">
        <v>35</v>
      </c>
      <c r="H341" s="39">
        <v>1</v>
      </c>
      <c r="I341" s="39" t="s">
        <v>954</v>
      </c>
      <c r="J341" s="38" t="s">
        <v>41</v>
      </c>
      <c r="K341" s="36">
        <v>18</v>
      </c>
      <c r="L341" s="36">
        <v>78</v>
      </c>
      <c r="M341" s="38">
        <f t="shared" ref="M341:M349" si="66">SUM(N341:R341)</f>
        <v>100</v>
      </c>
      <c r="N341" s="38">
        <v>100</v>
      </c>
      <c r="O341" s="38"/>
      <c r="P341" s="38"/>
      <c r="Q341" s="38"/>
      <c r="R341" s="38"/>
      <c r="S341" s="37" t="s">
        <v>76</v>
      </c>
      <c r="T341" s="37"/>
    </row>
    <row r="342" customHeight="1" spans="1:20">
      <c r="A342" s="36"/>
      <c r="B342" s="37" t="s">
        <v>955</v>
      </c>
      <c r="C342" s="38">
        <v>8</v>
      </c>
      <c r="D342" s="37" t="s">
        <v>956</v>
      </c>
      <c r="E342" s="37"/>
      <c r="F342" s="37"/>
      <c r="G342" s="37" t="s">
        <v>35</v>
      </c>
      <c r="H342" s="39">
        <v>8</v>
      </c>
      <c r="I342" s="39" t="s">
        <v>957</v>
      </c>
      <c r="J342" s="38" t="s">
        <v>41</v>
      </c>
      <c r="K342" s="36">
        <v>2034</v>
      </c>
      <c r="L342" s="36">
        <v>7925</v>
      </c>
      <c r="M342" s="38">
        <f t="shared" si="66"/>
        <v>140</v>
      </c>
      <c r="N342" s="38"/>
      <c r="O342" s="38"/>
      <c r="P342" s="38">
        <v>140</v>
      </c>
      <c r="Q342" s="38"/>
      <c r="R342" s="38"/>
      <c r="S342" s="37" t="s">
        <v>189</v>
      </c>
      <c r="T342" s="37"/>
    </row>
    <row r="343" customHeight="1" spans="1:20">
      <c r="A343" s="36"/>
      <c r="B343" s="37" t="s">
        <v>958</v>
      </c>
      <c r="C343" s="38">
        <v>8</v>
      </c>
      <c r="D343" s="37" t="s">
        <v>956</v>
      </c>
      <c r="E343" s="37"/>
      <c r="F343" s="37"/>
      <c r="G343" s="37" t="s">
        <v>35</v>
      </c>
      <c r="H343" s="39">
        <v>8</v>
      </c>
      <c r="I343" s="39" t="s">
        <v>959</v>
      </c>
      <c r="J343" s="38" t="s">
        <v>41</v>
      </c>
      <c r="K343" s="36">
        <v>2034</v>
      </c>
      <c r="L343" s="36">
        <v>7925</v>
      </c>
      <c r="M343" s="38">
        <f t="shared" si="66"/>
        <v>250</v>
      </c>
      <c r="N343" s="38"/>
      <c r="O343" s="38"/>
      <c r="P343" s="38">
        <v>250</v>
      </c>
      <c r="Q343" s="38"/>
      <c r="R343" s="38"/>
      <c r="S343" s="37" t="s">
        <v>189</v>
      </c>
      <c r="T343" s="37"/>
    </row>
    <row r="344" customHeight="1" spans="1:20">
      <c r="A344" s="36"/>
      <c r="B344" s="37" t="s">
        <v>960</v>
      </c>
      <c r="C344" s="38">
        <v>1</v>
      </c>
      <c r="D344" s="37" t="s">
        <v>164</v>
      </c>
      <c r="E344" s="37" t="s">
        <v>961</v>
      </c>
      <c r="F344" s="37" t="s">
        <v>962</v>
      </c>
      <c r="G344" s="37" t="s">
        <v>74</v>
      </c>
      <c r="H344" s="39">
        <v>1</v>
      </c>
      <c r="I344" s="39" t="s">
        <v>963</v>
      </c>
      <c r="J344" s="38" t="s">
        <v>41</v>
      </c>
      <c r="K344" s="36">
        <v>138</v>
      </c>
      <c r="L344" s="36">
        <v>491</v>
      </c>
      <c r="M344" s="38">
        <f t="shared" si="66"/>
        <v>57.5</v>
      </c>
      <c r="N344" s="38">
        <v>57.5</v>
      </c>
      <c r="O344" s="38"/>
      <c r="P344" s="38"/>
      <c r="Q344" s="38"/>
      <c r="R344" s="38"/>
      <c r="S344" s="37" t="s">
        <v>167</v>
      </c>
      <c r="T344" s="37"/>
    </row>
    <row r="345" customHeight="1" spans="1:20">
      <c r="A345" s="36"/>
      <c r="B345" s="37" t="s">
        <v>964</v>
      </c>
      <c r="C345" s="38">
        <v>1</v>
      </c>
      <c r="D345" s="37" t="s">
        <v>164</v>
      </c>
      <c r="E345" s="37" t="s">
        <v>169</v>
      </c>
      <c r="F345" s="37" t="s">
        <v>965</v>
      </c>
      <c r="G345" s="37" t="s">
        <v>74</v>
      </c>
      <c r="H345" s="39">
        <v>1</v>
      </c>
      <c r="I345" s="39" t="s">
        <v>966</v>
      </c>
      <c r="J345" s="38" t="s">
        <v>41</v>
      </c>
      <c r="K345" s="36">
        <v>138</v>
      </c>
      <c r="L345" s="36">
        <v>491</v>
      </c>
      <c r="M345" s="38">
        <f t="shared" si="66"/>
        <v>60</v>
      </c>
      <c r="N345" s="38">
        <v>60</v>
      </c>
      <c r="O345" s="38"/>
      <c r="P345" s="38"/>
      <c r="Q345" s="38"/>
      <c r="R345" s="38"/>
      <c r="S345" s="37" t="s">
        <v>167</v>
      </c>
      <c r="T345" s="37"/>
    </row>
    <row r="346" customHeight="1" spans="1:20">
      <c r="A346" s="36"/>
      <c r="B346" s="37" t="s">
        <v>967</v>
      </c>
      <c r="C346" s="38">
        <v>1</v>
      </c>
      <c r="D346" s="37" t="s">
        <v>164</v>
      </c>
      <c r="E346" s="37" t="s">
        <v>169</v>
      </c>
      <c r="F346" s="37" t="s">
        <v>968</v>
      </c>
      <c r="G346" s="37" t="s">
        <v>74</v>
      </c>
      <c r="H346" s="39">
        <v>1</v>
      </c>
      <c r="I346" s="39" t="s">
        <v>969</v>
      </c>
      <c r="J346" s="38" t="s">
        <v>41</v>
      </c>
      <c r="K346" s="36">
        <v>138</v>
      </c>
      <c r="L346" s="36">
        <v>491</v>
      </c>
      <c r="M346" s="38">
        <f t="shared" si="66"/>
        <v>35</v>
      </c>
      <c r="N346" s="38">
        <v>35</v>
      </c>
      <c r="O346" s="38"/>
      <c r="P346" s="38"/>
      <c r="Q346" s="38"/>
      <c r="R346" s="38"/>
      <c r="S346" s="37" t="s">
        <v>167</v>
      </c>
      <c r="T346" s="37"/>
    </row>
    <row r="347" customHeight="1" spans="1:20">
      <c r="A347" s="36"/>
      <c r="B347" s="37" t="s">
        <v>970</v>
      </c>
      <c r="C347" s="38">
        <v>1</v>
      </c>
      <c r="D347" s="37" t="s">
        <v>164</v>
      </c>
      <c r="E347" s="37" t="s">
        <v>169</v>
      </c>
      <c r="F347" s="37" t="s">
        <v>971</v>
      </c>
      <c r="G347" s="37" t="s">
        <v>74</v>
      </c>
      <c r="H347" s="39">
        <v>1</v>
      </c>
      <c r="I347" s="39" t="s">
        <v>972</v>
      </c>
      <c r="J347" s="38" t="s">
        <v>41</v>
      </c>
      <c r="K347" s="36">
        <v>2476</v>
      </c>
      <c r="L347" s="36">
        <v>7845</v>
      </c>
      <c r="M347" s="38">
        <f t="shared" si="66"/>
        <v>100</v>
      </c>
      <c r="N347" s="38"/>
      <c r="O347" s="38"/>
      <c r="P347" s="38">
        <v>100</v>
      </c>
      <c r="Q347" s="38"/>
      <c r="R347" s="38"/>
      <c r="S347" s="37" t="s">
        <v>167</v>
      </c>
      <c r="T347" s="37"/>
    </row>
    <row r="348" customHeight="1" spans="1:20">
      <c r="A348" s="36"/>
      <c r="B348" s="37" t="s">
        <v>973</v>
      </c>
      <c r="C348" s="38">
        <v>1</v>
      </c>
      <c r="D348" s="37" t="s">
        <v>78</v>
      </c>
      <c r="E348" s="37" t="s">
        <v>193</v>
      </c>
      <c r="F348" s="37" t="s">
        <v>974</v>
      </c>
      <c r="G348" s="37" t="s">
        <v>74</v>
      </c>
      <c r="H348" s="39">
        <v>1</v>
      </c>
      <c r="I348" s="39" t="s">
        <v>975</v>
      </c>
      <c r="J348" s="38" t="s">
        <v>41</v>
      </c>
      <c r="K348" s="36">
        <v>64</v>
      </c>
      <c r="L348" s="36">
        <v>248</v>
      </c>
      <c r="M348" s="38">
        <f t="shared" si="66"/>
        <v>20</v>
      </c>
      <c r="N348" s="38"/>
      <c r="O348" s="38"/>
      <c r="P348" s="38">
        <v>20</v>
      </c>
      <c r="Q348" s="38"/>
      <c r="R348" s="38"/>
      <c r="S348" s="37" t="s">
        <v>81</v>
      </c>
      <c r="T348" s="37"/>
    </row>
    <row r="349" customHeight="1" spans="1:20">
      <c r="A349" s="36"/>
      <c r="B349" s="37" t="s">
        <v>976</v>
      </c>
      <c r="C349" s="38">
        <v>1</v>
      </c>
      <c r="D349" s="37" t="s">
        <v>78</v>
      </c>
      <c r="E349" s="37" t="s">
        <v>79</v>
      </c>
      <c r="F349" s="37"/>
      <c r="G349" s="37" t="s">
        <v>74</v>
      </c>
      <c r="H349" s="39">
        <v>1</v>
      </c>
      <c r="I349" s="39" t="s">
        <v>977</v>
      </c>
      <c r="J349" s="38" t="s">
        <v>41</v>
      </c>
      <c r="K349" s="36">
        <v>417</v>
      </c>
      <c r="L349" s="36">
        <v>1929</v>
      </c>
      <c r="M349" s="38">
        <f t="shared" si="66"/>
        <v>350</v>
      </c>
      <c r="N349" s="38"/>
      <c r="O349" s="38"/>
      <c r="P349" s="38">
        <v>350</v>
      </c>
      <c r="Q349" s="38"/>
      <c r="R349" s="38"/>
      <c r="S349" s="37" t="s">
        <v>81</v>
      </c>
      <c r="T349" s="37"/>
    </row>
    <row r="350" customHeight="1" spans="1:20">
      <c r="A350" s="31"/>
      <c r="B350" s="32" t="s">
        <v>978</v>
      </c>
      <c r="C350" s="31">
        <f>SUM(C351,C353,C357,C360,C362,C364)</f>
        <v>51</v>
      </c>
      <c r="D350" s="33"/>
      <c r="E350" s="33"/>
      <c r="F350" s="33"/>
      <c r="G350" s="33"/>
      <c r="H350" s="31"/>
      <c r="I350" s="31"/>
      <c r="J350" s="31"/>
      <c r="K350" s="31">
        <f t="shared" ref="K350:R350" si="67">SUM(K351,K353,K357,K360,K362,K364)</f>
        <v>11174</v>
      </c>
      <c r="L350" s="31">
        <f t="shared" si="67"/>
        <v>49205</v>
      </c>
      <c r="M350" s="31">
        <f t="shared" si="67"/>
        <v>4023.4</v>
      </c>
      <c r="N350" s="31">
        <f t="shared" si="67"/>
        <v>0</v>
      </c>
      <c r="O350" s="31">
        <f t="shared" si="67"/>
        <v>856.4</v>
      </c>
      <c r="P350" s="31">
        <f t="shared" si="67"/>
        <v>2417</v>
      </c>
      <c r="Q350" s="31">
        <f t="shared" si="67"/>
        <v>0</v>
      </c>
      <c r="R350" s="31">
        <f t="shared" si="67"/>
        <v>750</v>
      </c>
      <c r="S350" s="33"/>
      <c r="T350" s="33"/>
    </row>
    <row r="351" customHeight="1" spans="1:20">
      <c r="A351" s="34"/>
      <c r="B351" s="35" t="s">
        <v>979</v>
      </c>
      <c r="C351" s="34">
        <f>SUBTOTAL(9,C352)</f>
        <v>1</v>
      </c>
      <c r="D351" s="35"/>
      <c r="E351" s="35"/>
      <c r="F351" s="35"/>
      <c r="G351" s="35"/>
      <c r="H351" s="34"/>
      <c r="I351" s="34"/>
      <c r="J351" s="34"/>
      <c r="K351" s="34">
        <f t="shared" ref="K351:R351" si="68">SUBTOTAL(9,K352)</f>
        <v>407</v>
      </c>
      <c r="L351" s="34">
        <f t="shared" si="68"/>
        <v>1710</v>
      </c>
      <c r="M351" s="34">
        <f t="shared" si="68"/>
        <v>100</v>
      </c>
      <c r="N351" s="34">
        <f t="shared" si="68"/>
        <v>0</v>
      </c>
      <c r="O351" s="34">
        <f t="shared" si="68"/>
        <v>0</v>
      </c>
      <c r="P351" s="34">
        <f t="shared" si="68"/>
        <v>0</v>
      </c>
      <c r="Q351" s="34">
        <f t="shared" si="68"/>
        <v>0</v>
      </c>
      <c r="R351" s="34">
        <f t="shared" si="68"/>
        <v>100</v>
      </c>
      <c r="S351" s="35"/>
      <c r="T351" s="35"/>
    </row>
    <row r="352" customHeight="1" spans="1:20">
      <c r="A352" s="36"/>
      <c r="B352" s="37" t="s">
        <v>980</v>
      </c>
      <c r="C352" s="38">
        <v>1</v>
      </c>
      <c r="D352" s="37" t="s">
        <v>164</v>
      </c>
      <c r="E352" s="37" t="s">
        <v>169</v>
      </c>
      <c r="F352" s="37"/>
      <c r="G352" s="37" t="s">
        <v>74</v>
      </c>
      <c r="H352" s="39">
        <v>1</v>
      </c>
      <c r="I352" s="39" t="s">
        <v>981</v>
      </c>
      <c r="J352" s="38" t="s">
        <v>41</v>
      </c>
      <c r="K352" s="36">
        <v>407</v>
      </c>
      <c r="L352" s="36">
        <v>1710</v>
      </c>
      <c r="M352" s="38">
        <f>SUM(N352:R352)</f>
        <v>100</v>
      </c>
      <c r="N352" s="38"/>
      <c r="O352" s="38"/>
      <c r="P352" s="38"/>
      <c r="Q352" s="38"/>
      <c r="R352" s="38">
        <v>100</v>
      </c>
      <c r="S352" s="37" t="s">
        <v>167</v>
      </c>
      <c r="T352" s="37"/>
    </row>
    <row r="353" customHeight="1" spans="1:20">
      <c r="A353" s="34"/>
      <c r="B353" s="35" t="s">
        <v>982</v>
      </c>
      <c r="C353" s="34">
        <f>SUBTOTAL(9,C354:C356)</f>
        <v>3</v>
      </c>
      <c r="D353" s="35"/>
      <c r="E353" s="35"/>
      <c r="F353" s="35"/>
      <c r="G353" s="35"/>
      <c r="H353" s="34"/>
      <c r="I353" s="34"/>
      <c r="J353" s="34"/>
      <c r="K353" s="34">
        <f t="shared" ref="K353:R353" si="69">SUBTOTAL(9,K354:K356)</f>
        <v>720</v>
      </c>
      <c r="L353" s="34">
        <f t="shared" si="69"/>
        <v>720</v>
      </c>
      <c r="M353" s="34">
        <f t="shared" si="69"/>
        <v>820</v>
      </c>
      <c r="N353" s="34">
        <f t="shared" si="69"/>
        <v>0</v>
      </c>
      <c r="O353" s="34">
        <f t="shared" si="69"/>
        <v>0</v>
      </c>
      <c r="P353" s="34">
        <f t="shared" si="69"/>
        <v>820</v>
      </c>
      <c r="Q353" s="34">
        <f t="shared" si="69"/>
        <v>0</v>
      </c>
      <c r="R353" s="34">
        <f t="shared" si="69"/>
        <v>0</v>
      </c>
      <c r="S353" s="35"/>
      <c r="T353" s="35"/>
    </row>
    <row r="354" customHeight="1" spans="1:20">
      <c r="A354" s="36"/>
      <c r="B354" s="37" t="s">
        <v>983</v>
      </c>
      <c r="C354" s="38">
        <v>1</v>
      </c>
      <c r="D354" s="37" t="s">
        <v>135</v>
      </c>
      <c r="E354" s="37" t="s">
        <v>984</v>
      </c>
      <c r="F354" s="37"/>
      <c r="G354" s="37" t="s">
        <v>74</v>
      </c>
      <c r="H354" s="39">
        <v>1</v>
      </c>
      <c r="I354" s="39" t="s">
        <v>985</v>
      </c>
      <c r="J354" s="38" t="s">
        <v>41</v>
      </c>
      <c r="K354" s="36">
        <v>180</v>
      </c>
      <c r="L354" s="36">
        <v>180</v>
      </c>
      <c r="M354" s="38">
        <f>SUM(N354:R354)</f>
        <v>220</v>
      </c>
      <c r="N354" s="38"/>
      <c r="O354" s="38"/>
      <c r="P354" s="38">
        <v>220</v>
      </c>
      <c r="Q354" s="38"/>
      <c r="R354" s="38"/>
      <c r="S354" s="37" t="s">
        <v>986</v>
      </c>
      <c r="T354" s="37"/>
    </row>
    <row r="355" customHeight="1" spans="1:20">
      <c r="A355" s="36"/>
      <c r="B355" s="37" t="s">
        <v>987</v>
      </c>
      <c r="C355" s="38">
        <v>1</v>
      </c>
      <c r="D355" s="37" t="s">
        <v>105</v>
      </c>
      <c r="E355" s="37" t="s">
        <v>222</v>
      </c>
      <c r="F355" s="37"/>
      <c r="G355" s="37" t="s">
        <v>74</v>
      </c>
      <c r="H355" s="39">
        <v>1</v>
      </c>
      <c r="I355" s="39" t="s">
        <v>988</v>
      </c>
      <c r="J355" s="38" t="s">
        <v>41</v>
      </c>
      <c r="K355" s="36">
        <v>270</v>
      </c>
      <c r="L355" s="36">
        <v>270</v>
      </c>
      <c r="M355" s="38">
        <f>SUM(N355:R355)</f>
        <v>300</v>
      </c>
      <c r="N355" s="38"/>
      <c r="O355" s="38"/>
      <c r="P355" s="38">
        <v>300</v>
      </c>
      <c r="Q355" s="38"/>
      <c r="R355" s="38"/>
      <c r="S355" s="37" t="s">
        <v>986</v>
      </c>
      <c r="T355" s="37"/>
    </row>
    <row r="356" customHeight="1" spans="1:20">
      <c r="A356" s="36"/>
      <c r="B356" s="37" t="s">
        <v>989</v>
      </c>
      <c r="C356" s="38">
        <v>1</v>
      </c>
      <c r="D356" s="37" t="s">
        <v>154</v>
      </c>
      <c r="E356" s="37" t="s">
        <v>235</v>
      </c>
      <c r="F356" s="37"/>
      <c r="G356" s="37" t="s">
        <v>74</v>
      </c>
      <c r="H356" s="39">
        <v>1</v>
      </c>
      <c r="I356" s="39" t="s">
        <v>988</v>
      </c>
      <c r="J356" s="38" t="s">
        <v>41</v>
      </c>
      <c r="K356" s="36">
        <v>270</v>
      </c>
      <c r="L356" s="36">
        <v>270</v>
      </c>
      <c r="M356" s="38">
        <f>SUM(N356:R356)</f>
        <v>300</v>
      </c>
      <c r="N356" s="38"/>
      <c r="O356" s="38"/>
      <c r="P356" s="38">
        <v>300</v>
      </c>
      <c r="Q356" s="38"/>
      <c r="R356" s="38"/>
      <c r="S356" s="37" t="s">
        <v>986</v>
      </c>
      <c r="T356" s="37"/>
    </row>
    <row r="357" customHeight="1" spans="1:20">
      <c r="A357" s="34"/>
      <c r="B357" s="35" t="s">
        <v>990</v>
      </c>
      <c r="C357" s="34">
        <f>SUBTOTAL(9,C358:C359)</f>
        <v>2</v>
      </c>
      <c r="D357" s="35"/>
      <c r="E357" s="35"/>
      <c r="F357" s="35"/>
      <c r="G357" s="35"/>
      <c r="H357" s="34"/>
      <c r="I357" s="34"/>
      <c r="J357" s="34"/>
      <c r="K357" s="34">
        <f t="shared" ref="K357:R357" si="70">SUBTOTAL(9,K358:K359)</f>
        <v>0</v>
      </c>
      <c r="L357" s="34">
        <f t="shared" si="70"/>
        <v>0</v>
      </c>
      <c r="M357" s="34">
        <f t="shared" si="70"/>
        <v>280</v>
      </c>
      <c r="N357" s="34">
        <f t="shared" si="70"/>
        <v>0</v>
      </c>
      <c r="O357" s="34">
        <f t="shared" si="70"/>
        <v>0</v>
      </c>
      <c r="P357" s="34">
        <f t="shared" si="70"/>
        <v>280</v>
      </c>
      <c r="Q357" s="34">
        <f t="shared" si="70"/>
        <v>0</v>
      </c>
      <c r="R357" s="34">
        <f t="shared" si="70"/>
        <v>0</v>
      </c>
      <c r="S357" s="35"/>
      <c r="T357" s="35"/>
    </row>
    <row r="358" customHeight="1" spans="1:20">
      <c r="A358" s="36"/>
      <c r="B358" s="37" t="s">
        <v>991</v>
      </c>
      <c r="C358" s="38">
        <v>1</v>
      </c>
      <c r="D358" s="37" t="s">
        <v>105</v>
      </c>
      <c r="E358" s="37" t="s">
        <v>992</v>
      </c>
      <c r="F358" s="37"/>
      <c r="G358" s="37" t="s">
        <v>993</v>
      </c>
      <c r="H358" s="39">
        <v>1</v>
      </c>
      <c r="I358" s="39" t="s">
        <v>994</v>
      </c>
      <c r="J358" s="38" t="s">
        <v>41</v>
      </c>
      <c r="K358" s="36"/>
      <c r="L358" s="36"/>
      <c r="M358" s="38">
        <f t="shared" ref="M358:M359" si="71">SUM(N358:R358)</f>
        <v>140</v>
      </c>
      <c r="N358" s="38"/>
      <c r="O358" s="38"/>
      <c r="P358" s="38">
        <v>140</v>
      </c>
      <c r="Q358" s="38"/>
      <c r="R358" s="38"/>
      <c r="S358" s="37" t="s">
        <v>995</v>
      </c>
      <c r="T358" s="37"/>
    </row>
    <row r="359" customHeight="1" spans="1:20">
      <c r="A359" s="36"/>
      <c r="B359" s="37" t="s">
        <v>996</v>
      </c>
      <c r="C359" s="38">
        <v>1</v>
      </c>
      <c r="D359" s="37" t="s">
        <v>78</v>
      </c>
      <c r="E359" s="37" t="s">
        <v>997</v>
      </c>
      <c r="F359" s="37"/>
      <c r="G359" s="37" t="s">
        <v>993</v>
      </c>
      <c r="H359" s="39">
        <v>1</v>
      </c>
      <c r="I359" s="39" t="s">
        <v>994</v>
      </c>
      <c r="J359" s="38" t="s">
        <v>41</v>
      </c>
      <c r="K359" s="36"/>
      <c r="L359" s="36"/>
      <c r="M359" s="38">
        <f t="shared" si="71"/>
        <v>140</v>
      </c>
      <c r="N359" s="38"/>
      <c r="O359" s="38"/>
      <c r="P359" s="38">
        <v>140</v>
      </c>
      <c r="Q359" s="38"/>
      <c r="R359" s="38"/>
      <c r="S359" s="37" t="s">
        <v>995</v>
      </c>
      <c r="T359" s="37"/>
    </row>
    <row r="360" customHeight="1" spans="1:20">
      <c r="A360" s="34"/>
      <c r="B360" s="35" t="s">
        <v>998</v>
      </c>
      <c r="C360" s="34">
        <f>SUBTOTAL(9,C361:C361)</f>
        <v>13</v>
      </c>
      <c r="D360" s="35"/>
      <c r="E360" s="35"/>
      <c r="F360" s="35"/>
      <c r="G360" s="35"/>
      <c r="H360" s="34"/>
      <c r="I360" s="34"/>
      <c r="J360" s="34"/>
      <c r="K360" s="34">
        <f t="shared" ref="K360:R360" si="72">SUBTOTAL(9,K361:K361)</f>
        <v>3900</v>
      </c>
      <c r="L360" s="34">
        <f t="shared" si="72"/>
        <v>20000</v>
      </c>
      <c r="M360" s="34">
        <f t="shared" si="72"/>
        <v>900</v>
      </c>
      <c r="N360" s="34">
        <f t="shared" si="72"/>
        <v>0</v>
      </c>
      <c r="O360" s="34">
        <f t="shared" si="72"/>
        <v>0</v>
      </c>
      <c r="P360" s="34">
        <f t="shared" si="72"/>
        <v>900</v>
      </c>
      <c r="Q360" s="34">
        <f t="shared" si="72"/>
        <v>0</v>
      </c>
      <c r="R360" s="34">
        <f t="shared" si="72"/>
        <v>0</v>
      </c>
      <c r="S360" s="35"/>
      <c r="T360" s="35"/>
    </row>
    <row r="361" customHeight="1" spans="1:20">
      <c r="A361" s="36"/>
      <c r="B361" s="37" t="s">
        <v>999</v>
      </c>
      <c r="C361" s="38">
        <v>13</v>
      </c>
      <c r="D361" s="37" t="s">
        <v>39</v>
      </c>
      <c r="E361" s="37" t="s">
        <v>1000</v>
      </c>
      <c r="F361" s="37" t="s">
        <v>1001</v>
      </c>
      <c r="G361" s="37" t="s">
        <v>74</v>
      </c>
      <c r="H361" s="39">
        <v>13</v>
      </c>
      <c r="I361" s="39" t="s">
        <v>1002</v>
      </c>
      <c r="J361" s="38" t="s">
        <v>41</v>
      </c>
      <c r="K361" s="36">
        <v>3900</v>
      </c>
      <c r="L361" s="36">
        <v>20000</v>
      </c>
      <c r="M361" s="38">
        <f t="shared" ref="M361" si="73">SUM(N361:R361)</f>
        <v>900</v>
      </c>
      <c r="N361" s="38"/>
      <c r="O361" s="38"/>
      <c r="P361" s="38">
        <v>900</v>
      </c>
      <c r="Q361" s="38"/>
      <c r="R361" s="38"/>
      <c r="S361" s="37" t="s">
        <v>124</v>
      </c>
      <c r="T361" s="37"/>
    </row>
    <row r="362" customHeight="1" spans="1:20">
      <c r="A362" s="34"/>
      <c r="B362" s="35" t="s">
        <v>1003</v>
      </c>
      <c r="C362" s="34">
        <f>SUBTOTAL(9,C363:C363)</f>
        <v>1</v>
      </c>
      <c r="D362" s="35"/>
      <c r="E362" s="35"/>
      <c r="F362" s="35"/>
      <c r="G362" s="35"/>
      <c r="H362" s="34"/>
      <c r="I362" s="34"/>
      <c r="J362" s="34"/>
      <c r="K362" s="34">
        <f t="shared" ref="K362:R362" si="74">SUBTOTAL(9,K363:K363)</f>
        <v>1800</v>
      </c>
      <c r="L362" s="34">
        <f t="shared" si="74"/>
        <v>8244</v>
      </c>
      <c r="M362" s="34">
        <f t="shared" si="74"/>
        <v>350</v>
      </c>
      <c r="N362" s="34">
        <f t="shared" si="74"/>
        <v>0</v>
      </c>
      <c r="O362" s="34">
        <f t="shared" si="74"/>
        <v>0</v>
      </c>
      <c r="P362" s="34">
        <f t="shared" si="74"/>
        <v>0</v>
      </c>
      <c r="Q362" s="34">
        <f t="shared" si="74"/>
        <v>0</v>
      </c>
      <c r="R362" s="34">
        <f t="shared" si="74"/>
        <v>350</v>
      </c>
      <c r="S362" s="35"/>
      <c r="T362" s="35"/>
    </row>
    <row r="363" customHeight="1" spans="1:20">
      <c r="A363" s="36"/>
      <c r="B363" s="37" t="s">
        <v>1004</v>
      </c>
      <c r="C363" s="38">
        <v>1</v>
      </c>
      <c r="D363" s="37" t="s">
        <v>71</v>
      </c>
      <c r="E363" s="37" t="s">
        <v>422</v>
      </c>
      <c r="F363" s="37"/>
      <c r="G363" s="37" t="s">
        <v>74</v>
      </c>
      <c r="H363" s="39">
        <v>1</v>
      </c>
      <c r="I363" s="39" t="s">
        <v>1005</v>
      </c>
      <c r="J363" s="38" t="s">
        <v>41</v>
      </c>
      <c r="K363" s="36">
        <v>1800</v>
      </c>
      <c r="L363" s="36">
        <v>8244</v>
      </c>
      <c r="M363" s="38">
        <f>SUM(N363:R363)</f>
        <v>350</v>
      </c>
      <c r="N363" s="38"/>
      <c r="O363" s="38"/>
      <c r="P363" s="38"/>
      <c r="Q363" s="38"/>
      <c r="R363" s="38">
        <v>350</v>
      </c>
      <c r="S363" s="37" t="s">
        <v>76</v>
      </c>
      <c r="T363" s="37"/>
    </row>
    <row r="364" ht="47.25" customHeight="1" spans="1:20">
      <c r="A364" s="34"/>
      <c r="B364" s="35" t="s">
        <v>1006</v>
      </c>
      <c r="C364" s="34">
        <f>SUBTOTAL(9,C365:C395)</f>
        <v>31</v>
      </c>
      <c r="D364" s="35"/>
      <c r="E364" s="35"/>
      <c r="F364" s="35"/>
      <c r="G364" s="35"/>
      <c r="H364" s="34"/>
      <c r="I364" s="34"/>
      <c r="J364" s="34"/>
      <c r="K364" s="34">
        <f t="shared" ref="K364:R364" si="75">SUBTOTAL(9,K365:K395)</f>
        <v>4347</v>
      </c>
      <c r="L364" s="34">
        <f t="shared" si="75"/>
        <v>18531</v>
      </c>
      <c r="M364" s="34">
        <f t="shared" si="75"/>
        <v>1573.4</v>
      </c>
      <c r="N364" s="34">
        <f t="shared" si="75"/>
        <v>0</v>
      </c>
      <c r="O364" s="34">
        <f t="shared" si="75"/>
        <v>856.4</v>
      </c>
      <c r="P364" s="34">
        <f t="shared" si="75"/>
        <v>417</v>
      </c>
      <c r="Q364" s="34">
        <f t="shared" si="75"/>
        <v>0</v>
      </c>
      <c r="R364" s="34">
        <f t="shared" si="75"/>
        <v>300</v>
      </c>
      <c r="S364" s="35"/>
      <c r="T364" s="35"/>
    </row>
    <row r="365" customHeight="1" spans="1:20">
      <c r="A365" s="36"/>
      <c r="B365" s="37" t="s">
        <v>1007</v>
      </c>
      <c r="C365" s="38">
        <v>1</v>
      </c>
      <c r="D365" s="37" t="s">
        <v>154</v>
      </c>
      <c r="E365" s="37" t="s">
        <v>390</v>
      </c>
      <c r="F365" s="37"/>
      <c r="G365" s="37" t="s">
        <v>74</v>
      </c>
      <c r="H365" s="39">
        <v>1</v>
      </c>
      <c r="I365" s="39" t="s">
        <v>1008</v>
      </c>
      <c r="J365" s="38" t="s">
        <v>41</v>
      </c>
      <c r="K365" s="36">
        <v>242</v>
      </c>
      <c r="L365" s="36">
        <v>1068</v>
      </c>
      <c r="M365" s="38">
        <f>SUM(N365:R365)</f>
        <v>300</v>
      </c>
      <c r="N365" s="38"/>
      <c r="O365" s="38"/>
      <c r="P365" s="38"/>
      <c r="Q365" s="38"/>
      <c r="R365" s="38">
        <v>300</v>
      </c>
      <c r="S365" s="37" t="s">
        <v>157</v>
      </c>
      <c r="T365" s="37"/>
    </row>
    <row r="366" customHeight="1" spans="1:20">
      <c r="A366" s="36"/>
      <c r="B366" s="37" t="s">
        <v>1009</v>
      </c>
      <c r="C366" s="38">
        <v>1</v>
      </c>
      <c r="D366" s="37" t="s">
        <v>105</v>
      </c>
      <c r="E366" s="37" t="s">
        <v>1010</v>
      </c>
      <c r="F366" s="37" t="s">
        <v>1011</v>
      </c>
      <c r="G366" s="37" t="s">
        <v>74</v>
      </c>
      <c r="H366" s="39">
        <v>1</v>
      </c>
      <c r="I366" s="39" t="s">
        <v>1012</v>
      </c>
      <c r="J366" s="38" t="s">
        <v>41</v>
      </c>
      <c r="K366" s="36">
        <v>70</v>
      </c>
      <c r="L366" s="36">
        <v>356</v>
      </c>
      <c r="M366" s="38">
        <f>SUM(N366:R366)</f>
        <v>12</v>
      </c>
      <c r="N366" s="38"/>
      <c r="O366" s="38">
        <v>12</v>
      </c>
      <c r="P366" s="38"/>
      <c r="Q366" s="38"/>
      <c r="R366" s="38"/>
      <c r="S366" s="37" t="s">
        <v>108</v>
      </c>
      <c r="T366" s="37"/>
    </row>
    <row r="367" customHeight="1" spans="1:20">
      <c r="A367" s="36"/>
      <c r="B367" s="37" t="s">
        <v>1013</v>
      </c>
      <c r="C367" s="38">
        <v>1</v>
      </c>
      <c r="D367" s="37" t="s">
        <v>105</v>
      </c>
      <c r="E367" s="37" t="s">
        <v>222</v>
      </c>
      <c r="F367" s="37" t="s">
        <v>1014</v>
      </c>
      <c r="G367" s="37" t="s">
        <v>74</v>
      </c>
      <c r="H367" s="39">
        <v>1</v>
      </c>
      <c r="I367" s="39" t="s">
        <v>1015</v>
      </c>
      <c r="J367" s="38" t="s">
        <v>41</v>
      </c>
      <c r="K367" s="36">
        <v>49</v>
      </c>
      <c r="L367" s="36">
        <v>245</v>
      </c>
      <c r="M367" s="38">
        <f>SUM(N367:R367)</f>
        <v>7.2</v>
      </c>
      <c r="N367" s="38"/>
      <c r="O367" s="38">
        <v>7.2</v>
      </c>
      <c r="P367" s="38"/>
      <c r="Q367" s="38"/>
      <c r="R367" s="38"/>
      <c r="S367" s="37" t="s">
        <v>108</v>
      </c>
      <c r="T367" s="37"/>
    </row>
    <row r="368" customHeight="1" spans="1:20">
      <c r="A368" s="36"/>
      <c r="B368" s="37" t="s">
        <v>1016</v>
      </c>
      <c r="C368" s="38">
        <v>1</v>
      </c>
      <c r="D368" s="37" t="s">
        <v>105</v>
      </c>
      <c r="E368" s="37" t="s">
        <v>222</v>
      </c>
      <c r="F368" s="37" t="s">
        <v>1017</v>
      </c>
      <c r="G368" s="37" t="s">
        <v>74</v>
      </c>
      <c r="H368" s="39">
        <v>1</v>
      </c>
      <c r="I368" s="39" t="s">
        <v>1018</v>
      </c>
      <c r="J368" s="38" t="s">
        <v>41</v>
      </c>
      <c r="K368" s="36">
        <v>59</v>
      </c>
      <c r="L368" s="36">
        <v>265</v>
      </c>
      <c r="M368" s="38">
        <f>SUM(N368:R368)</f>
        <v>10.2</v>
      </c>
      <c r="N368" s="38"/>
      <c r="O368" s="38">
        <v>10.2</v>
      </c>
      <c r="P368" s="38"/>
      <c r="Q368" s="38"/>
      <c r="R368" s="38"/>
      <c r="S368" s="37" t="s">
        <v>108</v>
      </c>
      <c r="T368" s="37"/>
    </row>
    <row r="369" customHeight="1" spans="1:20">
      <c r="A369" s="36"/>
      <c r="B369" s="37" t="s">
        <v>1019</v>
      </c>
      <c r="C369" s="38">
        <v>1</v>
      </c>
      <c r="D369" s="37" t="s">
        <v>105</v>
      </c>
      <c r="E369" s="37" t="s">
        <v>222</v>
      </c>
      <c r="F369" s="37" t="s">
        <v>1020</v>
      </c>
      <c r="G369" s="37" t="s">
        <v>74</v>
      </c>
      <c r="H369" s="39">
        <v>1</v>
      </c>
      <c r="I369" s="39" t="s">
        <v>1021</v>
      </c>
      <c r="J369" s="38" t="s">
        <v>41</v>
      </c>
      <c r="K369" s="36">
        <v>68</v>
      </c>
      <c r="L369" s="36">
        <v>274</v>
      </c>
      <c r="M369" s="38">
        <f>SUM(N369:R369)</f>
        <v>6</v>
      </c>
      <c r="N369" s="38"/>
      <c r="O369" s="38">
        <v>6</v>
      </c>
      <c r="P369" s="38"/>
      <c r="Q369" s="38"/>
      <c r="R369" s="38"/>
      <c r="S369" s="37" t="s">
        <v>108</v>
      </c>
      <c r="T369" s="37"/>
    </row>
    <row r="370" customHeight="1" spans="1:20">
      <c r="A370" s="36"/>
      <c r="B370" s="37" t="s">
        <v>1022</v>
      </c>
      <c r="C370" s="38">
        <v>1</v>
      </c>
      <c r="D370" s="37" t="s">
        <v>164</v>
      </c>
      <c r="E370" s="37" t="s">
        <v>971</v>
      </c>
      <c r="F370" s="37"/>
      <c r="G370" s="37" t="s">
        <v>74</v>
      </c>
      <c r="H370" s="39">
        <v>1</v>
      </c>
      <c r="I370" s="39" t="s">
        <v>1023</v>
      </c>
      <c r="J370" s="38" t="s">
        <v>41</v>
      </c>
      <c r="K370" s="36">
        <v>1624</v>
      </c>
      <c r="L370" s="36">
        <v>6470</v>
      </c>
      <c r="M370" s="38">
        <f t="shared" ref="M370:M381" si="76">SUM(N370:R370)</f>
        <v>100</v>
      </c>
      <c r="N370" s="38"/>
      <c r="O370" s="38"/>
      <c r="P370" s="38">
        <v>100</v>
      </c>
      <c r="Q370" s="38"/>
      <c r="R370" s="38"/>
      <c r="S370" s="37" t="s">
        <v>167</v>
      </c>
      <c r="T370" s="37"/>
    </row>
    <row r="371" customHeight="1" spans="1:20">
      <c r="A371" s="36"/>
      <c r="B371" s="37" t="s">
        <v>1024</v>
      </c>
      <c r="C371" s="38">
        <v>1</v>
      </c>
      <c r="D371" s="37" t="s">
        <v>154</v>
      </c>
      <c r="E371" s="37" t="s">
        <v>235</v>
      </c>
      <c r="F371" s="37" t="s">
        <v>881</v>
      </c>
      <c r="G371" s="37" t="s">
        <v>74</v>
      </c>
      <c r="H371" s="39">
        <v>1</v>
      </c>
      <c r="I371" s="39" t="s">
        <v>1025</v>
      </c>
      <c r="J371" s="38" t="s">
        <v>41</v>
      </c>
      <c r="K371" s="36">
        <v>4</v>
      </c>
      <c r="L371" s="36">
        <v>19</v>
      </c>
      <c r="M371" s="38">
        <f t="shared" si="76"/>
        <v>20</v>
      </c>
      <c r="N371" s="38"/>
      <c r="O371" s="38">
        <v>20</v>
      </c>
      <c r="P371" s="38"/>
      <c r="Q371" s="38"/>
      <c r="R371" s="38"/>
      <c r="S371" s="37" t="s">
        <v>157</v>
      </c>
      <c r="T371" s="37"/>
    </row>
    <row r="372" customHeight="1" spans="1:20">
      <c r="A372" s="36"/>
      <c r="B372" s="37" t="s">
        <v>1026</v>
      </c>
      <c r="C372" s="38">
        <v>1</v>
      </c>
      <c r="D372" s="37" t="s">
        <v>154</v>
      </c>
      <c r="E372" s="37" t="s">
        <v>282</v>
      </c>
      <c r="F372" s="37" t="s">
        <v>1027</v>
      </c>
      <c r="G372" s="37" t="s">
        <v>74</v>
      </c>
      <c r="H372" s="39">
        <v>1</v>
      </c>
      <c r="I372" s="39" t="s">
        <v>1028</v>
      </c>
      <c r="J372" s="38" t="s">
        <v>41</v>
      </c>
      <c r="K372" s="36">
        <v>10</v>
      </c>
      <c r="L372" s="36">
        <v>47</v>
      </c>
      <c r="M372" s="38">
        <f t="shared" si="76"/>
        <v>120</v>
      </c>
      <c r="N372" s="38"/>
      <c r="O372" s="38">
        <v>120</v>
      </c>
      <c r="P372" s="38"/>
      <c r="Q372" s="38"/>
      <c r="R372" s="38"/>
      <c r="S372" s="37" t="s">
        <v>157</v>
      </c>
      <c r="T372" s="37"/>
    </row>
    <row r="373" customHeight="1" spans="1:20">
      <c r="A373" s="36"/>
      <c r="B373" s="37" t="s">
        <v>1029</v>
      </c>
      <c r="C373" s="38">
        <v>1</v>
      </c>
      <c r="D373" s="37" t="s">
        <v>154</v>
      </c>
      <c r="E373" s="37" t="s">
        <v>282</v>
      </c>
      <c r="F373" s="37" t="s">
        <v>1030</v>
      </c>
      <c r="G373" s="37" t="s">
        <v>74</v>
      </c>
      <c r="H373" s="39">
        <v>1</v>
      </c>
      <c r="I373" s="39" t="s">
        <v>1031</v>
      </c>
      <c r="J373" s="38" t="s">
        <v>41</v>
      </c>
      <c r="K373" s="36">
        <v>38</v>
      </c>
      <c r="L373" s="36">
        <v>136</v>
      </c>
      <c r="M373" s="38">
        <f t="shared" si="76"/>
        <v>30</v>
      </c>
      <c r="N373" s="38"/>
      <c r="O373" s="38">
        <v>30</v>
      </c>
      <c r="P373" s="38"/>
      <c r="Q373" s="38"/>
      <c r="R373" s="38"/>
      <c r="S373" s="37" t="s">
        <v>157</v>
      </c>
      <c r="T373" s="37"/>
    </row>
    <row r="374" customHeight="1" spans="1:20">
      <c r="A374" s="36"/>
      <c r="B374" s="37" t="s">
        <v>1032</v>
      </c>
      <c r="C374" s="38">
        <v>1</v>
      </c>
      <c r="D374" s="37" t="s">
        <v>154</v>
      </c>
      <c r="E374" s="37" t="s">
        <v>390</v>
      </c>
      <c r="F374" s="37" t="s">
        <v>1033</v>
      </c>
      <c r="G374" s="37" t="s">
        <v>74</v>
      </c>
      <c r="H374" s="39">
        <v>1</v>
      </c>
      <c r="I374" s="39" t="s">
        <v>1034</v>
      </c>
      <c r="J374" s="38" t="s">
        <v>41</v>
      </c>
      <c r="K374" s="36">
        <v>21</v>
      </c>
      <c r="L374" s="36">
        <v>77</v>
      </c>
      <c r="M374" s="38">
        <f t="shared" si="76"/>
        <v>30</v>
      </c>
      <c r="N374" s="38"/>
      <c r="O374" s="38">
        <v>30</v>
      </c>
      <c r="P374" s="38"/>
      <c r="Q374" s="38"/>
      <c r="R374" s="38"/>
      <c r="S374" s="37" t="s">
        <v>157</v>
      </c>
      <c r="T374" s="37"/>
    </row>
    <row r="375" customHeight="1" spans="1:20">
      <c r="A375" s="36"/>
      <c r="B375" s="37" t="s">
        <v>1035</v>
      </c>
      <c r="C375" s="38">
        <v>1</v>
      </c>
      <c r="D375" s="37" t="s">
        <v>154</v>
      </c>
      <c r="E375" s="37" t="s">
        <v>768</v>
      </c>
      <c r="F375" s="37" t="s">
        <v>1036</v>
      </c>
      <c r="G375" s="37" t="s">
        <v>74</v>
      </c>
      <c r="H375" s="39">
        <v>2</v>
      </c>
      <c r="I375" s="39" t="s">
        <v>1037</v>
      </c>
      <c r="J375" s="38" t="s">
        <v>41</v>
      </c>
      <c r="K375" s="36">
        <v>110</v>
      </c>
      <c r="L375" s="36">
        <v>452</v>
      </c>
      <c r="M375" s="38">
        <f t="shared" si="76"/>
        <v>35</v>
      </c>
      <c r="N375" s="38"/>
      <c r="O375" s="38">
        <v>35</v>
      </c>
      <c r="P375" s="38"/>
      <c r="Q375" s="38"/>
      <c r="R375" s="38"/>
      <c r="S375" s="37" t="s">
        <v>124</v>
      </c>
      <c r="T375" s="37"/>
    </row>
    <row r="376" customHeight="1" spans="1:20">
      <c r="A376" s="36"/>
      <c r="B376" s="37" t="s">
        <v>1038</v>
      </c>
      <c r="C376" s="38">
        <v>1</v>
      </c>
      <c r="D376" s="37" t="s">
        <v>135</v>
      </c>
      <c r="E376" s="37" t="s">
        <v>1039</v>
      </c>
      <c r="F376" s="37" t="s">
        <v>1040</v>
      </c>
      <c r="G376" s="37" t="s">
        <v>74</v>
      </c>
      <c r="H376" s="39">
        <v>1</v>
      </c>
      <c r="I376" s="39" t="s">
        <v>1041</v>
      </c>
      <c r="J376" s="38" t="s">
        <v>41</v>
      </c>
      <c r="K376" s="36">
        <v>46</v>
      </c>
      <c r="L376" s="36">
        <v>188</v>
      </c>
      <c r="M376" s="38">
        <f t="shared" si="76"/>
        <v>12</v>
      </c>
      <c r="N376" s="38"/>
      <c r="O376" s="38"/>
      <c r="P376" s="38">
        <v>12</v>
      </c>
      <c r="Q376" s="38"/>
      <c r="R376" s="38"/>
      <c r="S376" s="37" t="s">
        <v>548</v>
      </c>
      <c r="T376" s="37"/>
    </row>
    <row r="377" customHeight="1" spans="1:20">
      <c r="A377" s="36"/>
      <c r="B377" s="37" t="s">
        <v>1042</v>
      </c>
      <c r="C377" s="38">
        <v>1</v>
      </c>
      <c r="D377" s="37" t="s">
        <v>135</v>
      </c>
      <c r="E377" s="37" t="s">
        <v>412</v>
      </c>
      <c r="F377" s="37" t="s">
        <v>1043</v>
      </c>
      <c r="G377" s="37" t="s">
        <v>74</v>
      </c>
      <c r="H377" s="39">
        <v>1</v>
      </c>
      <c r="I377" s="39" t="s">
        <v>1044</v>
      </c>
      <c r="J377" s="38" t="s">
        <v>41</v>
      </c>
      <c r="K377" s="36">
        <v>21</v>
      </c>
      <c r="L377" s="36">
        <v>98</v>
      </c>
      <c r="M377" s="38">
        <f t="shared" si="76"/>
        <v>20</v>
      </c>
      <c r="N377" s="38"/>
      <c r="O377" s="38"/>
      <c r="P377" s="38">
        <v>20</v>
      </c>
      <c r="Q377" s="38"/>
      <c r="R377" s="38"/>
      <c r="S377" s="37" t="s">
        <v>548</v>
      </c>
      <c r="T377" s="37"/>
    </row>
    <row r="378" customHeight="1" spans="1:20">
      <c r="A378" s="36"/>
      <c r="B378" s="37" t="s">
        <v>1042</v>
      </c>
      <c r="C378" s="38">
        <v>1</v>
      </c>
      <c r="D378" s="37" t="s">
        <v>135</v>
      </c>
      <c r="E378" s="37" t="s">
        <v>412</v>
      </c>
      <c r="F378" s="37" t="s">
        <v>1045</v>
      </c>
      <c r="G378" s="37" t="s">
        <v>74</v>
      </c>
      <c r="H378" s="39">
        <v>1</v>
      </c>
      <c r="I378" s="39" t="s">
        <v>1046</v>
      </c>
      <c r="J378" s="38" t="s">
        <v>41</v>
      </c>
      <c r="K378" s="36">
        <v>139</v>
      </c>
      <c r="L378" s="36">
        <v>445</v>
      </c>
      <c r="M378" s="38">
        <f t="shared" si="76"/>
        <v>80</v>
      </c>
      <c r="N378" s="38"/>
      <c r="O378" s="38"/>
      <c r="P378" s="38">
        <v>80</v>
      </c>
      <c r="Q378" s="38"/>
      <c r="R378" s="38"/>
      <c r="S378" s="37" t="s">
        <v>548</v>
      </c>
      <c r="T378" s="37"/>
    </row>
    <row r="379" customHeight="1" spans="1:20">
      <c r="A379" s="36"/>
      <c r="B379" s="37" t="s">
        <v>1047</v>
      </c>
      <c r="C379" s="38">
        <v>1</v>
      </c>
      <c r="D379" s="37" t="s">
        <v>46</v>
      </c>
      <c r="E379" s="37" t="s">
        <v>174</v>
      </c>
      <c r="F379" s="37" t="s">
        <v>1048</v>
      </c>
      <c r="G379" s="37" t="s">
        <v>74</v>
      </c>
      <c r="H379" s="39">
        <v>1</v>
      </c>
      <c r="I379" s="39" t="s">
        <v>1049</v>
      </c>
      <c r="J379" s="38" t="s">
        <v>41</v>
      </c>
      <c r="K379" s="36">
        <v>26</v>
      </c>
      <c r="L379" s="36">
        <v>106</v>
      </c>
      <c r="M379" s="38">
        <f t="shared" si="76"/>
        <v>70</v>
      </c>
      <c r="N379" s="38"/>
      <c r="O379" s="38"/>
      <c r="P379" s="38">
        <v>70</v>
      </c>
      <c r="Q379" s="38"/>
      <c r="R379" s="38"/>
      <c r="S379" s="37" t="s">
        <v>51</v>
      </c>
      <c r="T379" s="37"/>
    </row>
    <row r="380" customHeight="1" spans="1:20">
      <c r="A380" s="36"/>
      <c r="B380" s="37" t="s">
        <v>1050</v>
      </c>
      <c r="C380" s="38">
        <v>1</v>
      </c>
      <c r="D380" s="37" t="s">
        <v>46</v>
      </c>
      <c r="E380" s="37" t="s">
        <v>174</v>
      </c>
      <c r="F380" s="37" t="s">
        <v>1051</v>
      </c>
      <c r="G380" s="37" t="s">
        <v>74</v>
      </c>
      <c r="H380" s="39">
        <v>1</v>
      </c>
      <c r="I380" s="39" t="s">
        <v>1052</v>
      </c>
      <c r="J380" s="38" t="s">
        <v>41</v>
      </c>
      <c r="K380" s="36">
        <v>49</v>
      </c>
      <c r="L380" s="36">
        <v>215</v>
      </c>
      <c r="M380" s="38">
        <f t="shared" si="76"/>
        <v>30</v>
      </c>
      <c r="N380" s="38"/>
      <c r="O380" s="38"/>
      <c r="P380" s="38">
        <v>30</v>
      </c>
      <c r="Q380" s="38"/>
      <c r="R380" s="38"/>
      <c r="S380" s="37" t="s">
        <v>51</v>
      </c>
      <c r="T380" s="37"/>
    </row>
    <row r="381" customHeight="1" spans="1:20">
      <c r="A381" s="36"/>
      <c r="B381" s="37" t="s">
        <v>1053</v>
      </c>
      <c r="C381" s="38">
        <v>1</v>
      </c>
      <c r="D381" s="37" t="s">
        <v>46</v>
      </c>
      <c r="E381" s="37" t="s">
        <v>174</v>
      </c>
      <c r="F381" s="37" t="s">
        <v>1054</v>
      </c>
      <c r="G381" s="37" t="s">
        <v>74</v>
      </c>
      <c r="H381" s="39">
        <v>1</v>
      </c>
      <c r="I381" s="39" t="s">
        <v>1055</v>
      </c>
      <c r="J381" s="38" t="s">
        <v>41</v>
      </c>
      <c r="K381" s="36">
        <v>55</v>
      </c>
      <c r="L381" s="36">
        <v>212</v>
      </c>
      <c r="M381" s="38">
        <f t="shared" si="76"/>
        <v>20</v>
      </c>
      <c r="N381" s="38"/>
      <c r="O381" s="38"/>
      <c r="P381" s="38">
        <v>20</v>
      </c>
      <c r="Q381" s="38"/>
      <c r="R381" s="38"/>
      <c r="S381" s="37" t="s">
        <v>51</v>
      </c>
      <c r="T381" s="37"/>
    </row>
    <row r="382" customHeight="1" spans="1:20">
      <c r="A382" s="36"/>
      <c r="B382" s="37" t="s">
        <v>1056</v>
      </c>
      <c r="C382" s="38">
        <v>1</v>
      </c>
      <c r="D382" s="37" t="s">
        <v>164</v>
      </c>
      <c r="E382" s="37" t="s">
        <v>308</v>
      </c>
      <c r="F382" s="37"/>
      <c r="G382" s="37" t="s">
        <v>74</v>
      </c>
      <c r="H382" s="39">
        <v>1</v>
      </c>
      <c r="I382" s="39" t="s">
        <v>1057</v>
      </c>
      <c r="J382" s="38" t="s">
        <v>41</v>
      </c>
      <c r="K382" s="36">
        <v>517</v>
      </c>
      <c r="L382" s="36">
        <v>2117</v>
      </c>
      <c r="M382" s="38">
        <f t="shared" ref="M382:M415" si="77">SUM(N382:R382)</f>
        <v>25</v>
      </c>
      <c r="N382" s="38"/>
      <c r="O382" s="38"/>
      <c r="P382" s="38">
        <v>25</v>
      </c>
      <c r="Q382" s="38"/>
      <c r="R382" s="38"/>
      <c r="S382" s="37" t="s">
        <v>167</v>
      </c>
      <c r="T382" s="37"/>
    </row>
    <row r="383" customHeight="1" spans="1:20">
      <c r="A383" s="36"/>
      <c r="B383" s="37" t="s">
        <v>1058</v>
      </c>
      <c r="C383" s="38">
        <v>1</v>
      </c>
      <c r="D383" s="37" t="s">
        <v>164</v>
      </c>
      <c r="E383" s="37" t="s">
        <v>169</v>
      </c>
      <c r="F383" s="37"/>
      <c r="G383" s="37" t="s">
        <v>74</v>
      </c>
      <c r="H383" s="39">
        <v>1</v>
      </c>
      <c r="I383" s="39" t="s">
        <v>1059</v>
      </c>
      <c r="J383" s="38" t="s">
        <v>41</v>
      </c>
      <c r="K383" s="36">
        <v>654</v>
      </c>
      <c r="L383" s="36">
        <v>3567</v>
      </c>
      <c r="M383" s="38">
        <f t="shared" si="77"/>
        <v>50</v>
      </c>
      <c r="N383" s="38"/>
      <c r="O383" s="38"/>
      <c r="P383" s="38">
        <v>50</v>
      </c>
      <c r="Q383" s="38"/>
      <c r="R383" s="38"/>
      <c r="S383" s="37" t="s">
        <v>167</v>
      </c>
      <c r="T383" s="37"/>
    </row>
    <row r="384" customHeight="1" spans="1:20">
      <c r="A384" s="36"/>
      <c r="B384" s="37" t="s">
        <v>1060</v>
      </c>
      <c r="C384" s="38">
        <v>1</v>
      </c>
      <c r="D384" s="37" t="s">
        <v>164</v>
      </c>
      <c r="E384" s="37" t="s">
        <v>1061</v>
      </c>
      <c r="F384" s="37" t="s">
        <v>1062</v>
      </c>
      <c r="G384" s="37" t="s">
        <v>74</v>
      </c>
      <c r="H384" s="39">
        <v>1</v>
      </c>
      <c r="I384" s="39" t="s">
        <v>1063</v>
      </c>
      <c r="J384" s="38" t="s">
        <v>41</v>
      </c>
      <c r="K384" s="36">
        <v>8</v>
      </c>
      <c r="L384" s="36">
        <v>40</v>
      </c>
      <c r="M384" s="38">
        <f t="shared" si="77"/>
        <v>10</v>
      </c>
      <c r="N384" s="38"/>
      <c r="O384" s="38"/>
      <c r="P384" s="38">
        <v>10</v>
      </c>
      <c r="Q384" s="38"/>
      <c r="R384" s="38"/>
      <c r="S384" s="37" t="s">
        <v>167</v>
      </c>
      <c r="T384" s="37"/>
    </row>
    <row r="385" customHeight="1" spans="1:20">
      <c r="A385" s="36"/>
      <c r="B385" s="37" t="s">
        <v>1064</v>
      </c>
      <c r="C385" s="38">
        <v>1</v>
      </c>
      <c r="D385" s="37" t="s">
        <v>33</v>
      </c>
      <c r="E385" s="37" t="s">
        <v>148</v>
      </c>
      <c r="F385" s="37" t="s">
        <v>1065</v>
      </c>
      <c r="G385" s="37" t="s">
        <v>74</v>
      </c>
      <c r="H385" s="39">
        <v>1</v>
      </c>
      <c r="I385" s="39" t="s">
        <v>1066</v>
      </c>
      <c r="J385" s="38" t="s">
        <v>41</v>
      </c>
      <c r="K385" s="36">
        <v>38</v>
      </c>
      <c r="L385" s="36">
        <v>188</v>
      </c>
      <c r="M385" s="38">
        <f t="shared" si="77"/>
        <v>100</v>
      </c>
      <c r="N385" s="38"/>
      <c r="O385" s="38">
        <v>100</v>
      </c>
      <c r="P385" s="38"/>
      <c r="Q385" s="38"/>
      <c r="R385" s="38"/>
      <c r="S385" s="37" t="s">
        <v>37</v>
      </c>
      <c r="T385" s="37"/>
    </row>
    <row r="386" customHeight="1" spans="1:20">
      <c r="A386" s="36"/>
      <c r="B386" s="37" t="s">
        <v>1067</v>
      </c>
      <c r="C386" s="38">
        <v>1</v>
      </c>
      <c r="D386" s="37" t="s">
        <v>33</v>
      </c>
      <c r="E386" s="37" t="s">
        <v>148</v>
      </c>
      <c r="F386" s="37" t="s">
        <v>1068</v>
      </c>
      <c r="G386" s="37" t="s">
        <v>74</v>
      </c>
      <c r="H386" s="39">
        <v>1</v>
      </c>
      <c r="I386" s="39" t="s">
        <v>1069</v>
      </c>
      <c r="J386" s="38" t="s">
        <v>41</v>
      </c>
      <c r="K386" s="36">
        <v>88</v>
      </c>
      <c r="L386" s="36">
        <v>380</v>
      </c>
      <c r="M386" s="38">
        <f t="shared" si="77"/>
        <v>180</v>
      </c>
      <c r="N386" s="38"/>
      <c r="O386" s="38">
        <v>180</v>
      </c>
      <c r="P386" s="38"/>
      <c r="Q386" s="38"/>
      <c r="R386" s="38"/>
      <c r="S386" s="37" t="s">
        <v>37</v>
      </c>
      <c r="T386" s="37"/>
    </row>
    <row r="387" s="4" customFormat="1" customHeight="1" spans="1:20">
      <c r="A387" s="36"/>
      <c r="B387" s="37" t="s">
        <v>1070</v>
      </c>
      <c r="C387" s="38">
        <v>1</v>
      </c>
      <c r="D387" s="37" t="s">
        <v>33</v>
      </c>
      <c r="E387" s="37" t="s">
        <v>34</v>
      </c>
      <c r="F387" s="37" t="s">
        <v>1071</v>
      </c>
      <c r="G387" s="37" t="s">
        <v>74</v>
      </c>
      <c r="H387" s="39">
        <v>1</v>
      </c>
      <c r="I387" s="39" t="s">
        <v>1072</v>
      </c>
      <c r="J387" s="38" t="s">
        <v>41</v>
      </c>
      <c r="K387" s="36">
        <v>86</v>
      </c>
      <c r="L387" s="36">
        <v>319</v>
      </c>
      <c r="M387" s="38">
        <f t="shared" si="77"/>
        <v>60</v>
      </c>
      <c r="N387" s="38"/>
      <c r="O387" s="38">
        <v>60</v>
      </c>
      <c r="P387" s="38"/>
      <c r="Q387" s="38"/>
      <c r="R387" s="38"/>
      <c r="S387" s="37" t="s">
        <v>37</v>
      </c>
      <c r="T387" s="37"/>
    </row>
    <row r="388" customHeight="1" spans="1:20">
      <c r="A388" s="36"/>
      <c r="B388" s="37" t="s">
        <v>1073</v>
      </c>
      <c r="C388" s="38">
        <v>1</v>
      </c>
      <c r="D388" s="37" t="s">
        <v>33</v>
      </c>
      <c r="E388" s="37" t="s">
        <v>34</v>
      </c>
      <c r="F388" s="37" t="s">
        <v>865</v>
      </c>
      <c r="G388" s="37" t="s">
        <v>74</v>
      </c>
      <c r="H388" s="39">
        <v>1</v>
      </c>
      <c r="I388" s="39" t="s">
        <v>1074</v>
      </c>
      <c r="J388" s="38" t="s">
        <v>41</v>
      </c>
      <c r="K388" s="36">
        <v>52</v>
      </c>
      <c r="L388" s="36">
        <v>206</v>
      </c>
      <c r="M388" s="38">
        <f t="shared" si="77"/>
        <v>50</v>
      </c>
      <c r="N388" s="38"/>
      <c r="O388" s="38">
        <v>50</v>
      </c>
      <c r="P388" s="38"/>
      <c r="Q388" s="38"/>
      <c r="R388" s="38"/>
      <c r="S388" s="37" t="s">
        <v>37</v>
      </c>
      <c r="T388" s="37"/>
    </row>
    <row r="389" customHeight="1" spans="1:20">
      <c r="A389" s="36"/>
      <c r="B389" s="37" t="s">
        <v>1075</v>
      </c>
      <c r="C389" s="38">
        <v>1</v>
      </c>
      <c r="D389" s="37" t="s">
        <v>105</v>
      </c>
      <c r="E389" s="37" t="s">
        <v>1076</v>
      </c>
      <c r="F389" s="37" t="s">
        <v>1077</v>
      </c>
      <c r="G389" s="37" t="s">
        <v>74</v>
      </c>
      <c r="H389" s="39">
        <v>1</v>
      </c>
      <c r="I389" s="39" t="s">
        <v>1078</v>
      </c>
      <c r="J389" s="38" t="s">
        <v>41</v>
      </c>
      <c r="K389" s="36">
        <v>92</v>
      </c>
      <c r="L389" s="36">
        <v>360</v>
      </c>
      <c r="M389" s="38">
        <f t="shared" si="77"/>
        <v>65</v>
      </c>
      <c r="N389" s="38"/>
      <c r="O389" s="38">
        <v>65</v>
      </c>
      <c r="P389" s="38"/>
      <c r="Q389" s="38"/>
      <c r="R389" s="38"/>
      <c r="S389" s="37" t="s">
        <v>108</v>
      </c>
      <c r="T389" s="37"/>
    </row>
    <row r="390" customHeight="1" spans="1:20">
      <c r="A390" s="36"/>
      <c r="B390" s="37" t="s">
        <v>1079</v>
      </c>
      <c r="C390" s="38">
        <v>1</v>
      </c>
      <c r="D390" s="37" t="s">
        <v>105</v>
      </c>
      <c r="E390" s="37" t="s">
        <v>661</v>
      </c>
      <c r="F390" s="37" t="s">
        <v>1080</v>
      </c>
      <c r="G390" s="37" t="s">
        <v>74</v>
      </c>
      <c r="H390" s="39">
        <v>1</v>
      </c>
      <c r="I390" s="39" t="s">
        <v>1081</v>
      </c>
      <c r="J390" s="38" t="s">
        <v>41</v>
      </c>
      <c r="K390" s="36">
        <v>19</v>
      </c>
      <c r="L390" s="36">
        <v>79</v>
      </c>
      <c r="M390" s="38">
        <f t="shared" si="77"/>
        <v>40</v>
      </c>
      <c r="N390" s="38"/>
      <c r="O390" s="38">
        <v>40</v>
      </c>
      <c r="P390" s="38"/>
      <c r="Q390" s="38"/>
      <c r="R390" s="38"/>
      <c r="S390" s="37" t="s">
        <v>108</v>
      </c>
      <c r="T390" s="37"/>
    </row>
    <row r="391" customHeight="1" spans="1:20">
      <c r="A391" s="36"/>
      <c r="B391" s="37" t="s">
        <v>1082</v>
      </c>
      <c r="C391" s="38">
        <v>1</v>
      </c>
      <c r="D391" s="37" t="s">
        <v>105</v>
      </c>
      <c r="E391" s="37" t="s">
        <v>1010</v>
      </c>
      <c r="F391" s="37" t="s">
        <v>1083</v>
      </c>
      <c r="G391" s="37" t="s">
        <v>74</v>
      </c>
      <c r="H391" s="39">
        <v>1</v>
      </c>
      <c r="I391" s="39" t="s">
        <v>1084</v>
      </c>
      <c r="J391" s="38" t="s">
        <v>41</v>
      </c>
      <c r="K391" s="36">
        <v>47</v>
      </c>
      <c r="L391" s="36">
        <v>164</v>
      </c>
      <c r="M391" s="38">
        <f t="shared" si="77"/>
        <v>15</v>
      </c>
      <c r="N391" s="38"/>
      <c r="O391" s="38">
        <v>15</v>
      </c>
      <c r="P391" s="38"/>
      <c r="Q391" s="38"/>
      <c r="R391" s="38"/>
      <c r="S391" s="37" t="s">
        <v>108</v>
      </c>
      <c r="T391" s="37"/>
    </row>
    <row r="392" s="4" customFormat="1" customHeight="1" spans="1:20">
      <c r="A392" s="36"/>
      <c r="B392" s="37" t="s">
        <v>1085</v>
      </c>
      <c r="C392" s="38">
        <v>1</v>
      </c>
      <c r="D392" s="37" t="s">
        <v>105</v>
      </c>
      <c r="E392" s="37" t="s">
        <v>1010</v>
      </c>
      <c r="F392" s="37" t="s">
        <v>1086</v>
      </c>
      <c r="G392" s="37" t="s">
        <v>74</v>
      </c>
      <c r="H392" s="39">
        <v>1</v>
      </c>
      <c r="I392" s="39" t="s">
        <v>1087</v>
      </c>
      <c r="J392" s="38" t="s">
        <v>41</v>
      </c>
      <c r="K392" s="36">
        <v>32</v>
      </c>
      <c r="L392" s="36">
        <v>108</v>
      </c>
      <c r="M392" s="38">
        <f t="shared" si="77"/>
        <v>20</v>
      </c>
      <c r="N392" s="38"/>
      <c r="O392" s="38">
        <v>20</v>
      </c>
      <c r="P392" s="38"/>
      <c r="Q392" s="38"/>
      <c r="R392" s="38"/>
      <c r="S392" s="37" t="s">
        <v>108</v>
      </c>
      <c r="T392" s="37"/>
    </row>
    <row r="393" customHeight="1" spans="1:20">
      <c r="A393" s="36"/>
      <c r="B393" s="37" t="s">
        <v>1088</v>
      </c>
      <c r="C393" s="38">
        <v>1</v>
      </c>
      <c r="D393" s="37" t="s">
        <v>105</v>
      </c>
      <c r="E393" s="37" t="s">
        <v>1010</v>
      </c>
      <c r="F393" s="37" t="s">
        <v>1089</v>
      </c>
      <c r="G393" s="37" t="s">
        <v>74</v>
      </c>
      <c r="H393" s="39">
        <v>1</v>
      </c>
      <c r="I393" s="39" t="s">
        <v>1090</v>
      </c>
      <c r="J393" s="38" t="s">
        <v>41</v>
      </c>
      <c r="K393" s="36">
        <v>20</v>
      </c>
      <c r="L393" s="36">
        <v>81</v>
      </c>
      <c r="M393" s="38">
        <f t="shared" si="77"/>
        <v>12</v>
      </c>
      <c r="N393" s="38"/>
      <c r="O393" s="38">
        <v>12</v>
      </c>
      <c r="P393" s="38"/>
      <c r="Q393" s="38"/>
      <c r="R393" s="38"/>
      <c r="S393" s="37" t="s">
        <v>108</v>
      </c>
      <c r="T393" s="37"/>
    </row>
    <row r="394" customHeight="1" spans="1:20">
      <c r="A394" s="36"/>
      <c r="B394" s="37" t="s">
        <v>1091</v>
      </c>
      <c r="C394" s="38">
        <v>1</v>
      </c>
      <c r="D394" s="37" t="s">
        <v>105</v>
      </c>
      <c r="E394" s="37" t="s">
        <v>1010</v>
      </c>
      <c r="F394" s="37" t="s">
        <v>1092</v>
      </c>
      <c r="G394" s="37" t="s">
        <v>74</v>
      </c>
      <c r="H394" s="39">
        <v>1</v>
      </c>
      <c r="I394" s="39" t="s">
        <v>1090</v>
      </c>
      <c r="J394" s="38" t="s">
        <v>41</v>
      </c>
      <c r="K394" s="36">
        <v>28</v>
      </c>
      <c r="L394" s="36">
        <v>109</v>
      </c>
      <c r="M394" s="38">
        <f t="shared" si="77"/>
        <v>12</v>
      </c>
      <c r="N394" s="38"/>
      <c r="O394" s="38">
        <v>12</v>
      </c>
      <c r="P394" s="38"/>
      <c r="Q394" s="38"/>
      <c r="R394" s="38"/>
      <c r="S394" s="37" t="s">
        <v>108</v>
      </c>
      <c r="T394" s="37"/>
    </row>
    <row r="395" customHeight="1" spans="1:20">
      <c r="A395" s="36"/>
      <c r="B395" s="37" t="s">
        <v>1093</v>
      </c>
      <c r="C395" s="38">
        <v>1</v>
      </c>
      <c r="D395" s="37" t="s">
        <v>105</v>
      </c>
      <c r="E395" s="37" t="s">
        <v>342</v>
      </c>
      <c r="F395" s="37" t="s">
        <v>1094</v>
      </c>
      <c r="G395" s="37" t="s">
        <v>74</v>
      </c>
      <c r="H395" s="39">
        <v>1</v>
      </c>
      <c r="I395" s="39" t="s">
        <v>1095</v>
      </c>
      <c r="J395" s="38" t="s">
        <v>41</v>
      </c>
      <c r="K395" s="36">
        <v>35</v>
      </c>
      <c r="L395" s="36">
        <v>140</v>
      </c>
      <c r="M395" s="38">
        <f t="shared" si="77"/>
        <v>32</v>
      </c>
      <c r="N395" s="38"/>
      <c r="O395" s="38">
        <v>32</v>
      </c>
      <c r="P395" s="38"/>
      <c r="Q395" s="38"/>
      <c r="R395" s="38"/>
      <c r="S395" s="37" t="s">
        <v>108</v>
      </c>
      <c r="T395" s="37"/>
    </row>
    <row r="396" customHeight="1" spans="1:20">
      <c r="A396" s="28"/>
      <c r="B396" s="29" t="s">
        <v>1096</v>
      </c>
      <c r="C396" s="28">
        <f>SUM(C397)</f>
        <v>1</v>
      </c>
      <c r="D396" s="30"/>
      <c r="E396" s="30"/>
      <c r="F396" s="30"/>
      <c r="G396" s="30"/>
      <c r="H396" s="28"/>
      <c r="I396" s="28"/>
      <c r="J396" s="28"/>
      <c r="K396" s="28">
        <f t="shared" ref="K396:R396" si="78">SUM(K397)</f>
        <v>1037</v>
      </c>
      <c r="L396" s="28">
        <f t="shared" si="78"/>
        <v>4143</v>
      </c>
      <c r="M396" s="28">
        <f t="shared" si="78"/>
        <v>550</v>
      </c>
      <c r="N396" s="28">
        <f t="shared" si="78"/>
        <v>0</v>
      </c>
      <c r="O396" s="28">
        <f t="shared" si="78"/>
        <v>0</v>
      </c>
      <c r="P396" s="28">
        <f t="shared" si="78"/>
        <v>550</v>
      </c>
      <c r="Q396" s="28">
        <f t="shared" si="78"/>
        <v>0</v>
      </c>
      <c r="R396" s="28">
        <f t="shared" si="78"/>
        <v>0</v>
      </c>
      <c r="S396" s="30"/>
      <c r="T396" s="30"/>
    </row>
    <row r="397" customHeight="1" spans="1:20">
      <c r="A397" s="31"/>
      <c r="B397" s="32" t="s">
        <v>1097</v>
      </c>
      <c r="C397" s="31">
        <f>SUM(C398,C399,C401)</f>
        <v>1</v>
      </c>
      <c r="D397" s="33"/>
      <c r="E397" s="33"/>
      <c r="F397" s="33"/>
      <c r="G397" s="33"/>
      <c r="H397" s="31"/>
      <c r="I397" s="31"/>
      <c r="J397" s="31"/>
      <c r="K397" s="31">
        <f t="shared" ref="K397:R397" si="79">SUM(K398,K399,K401)</f>
        <v>1037</v>
      </c>
      <c r="L397" s="31">
        <f t="shared" si="79"/>
        <v>4143</v>
      </c>
      <c r="M397" s="31">
        <f t="shared" si="79"/>
        <v>550</v>
      </c>
      <c r="N397" s="31">
        <f t="shared" si="79"/>
        <v>0</v>
      </c>
      <c r="O397" s="31">
        <f t="shared" si="79"/>
        <v>0</v>
      </c>
      <c r="P397" s="31">
        <f t="shared" si="79"/>
        <v>550</v>
      </c>
      <c r="Q397" s="31">
        <f t="shared" si="79"/>
        <v>0</v>
      </c>
      <c r="R397" s="31">
        <f t="shared" si="79"/>
        <v>0</v>
      </c>
      <c r="S397" s="33"/>
      <c r="T397" s="33"/>
    </row>
    <row r="398" customHeight="1" spans="1:20">
      <c r="A398" s="34"/>
      <c r="B398" s="35" t="s">
        <v>1098</v>
      </c>
      <c r="C398" s="34"/>
      <c r="D398" s="34"/>
      <c r="E398" s="34"/>
      <c r="F398" s="34"/>
      <c r="G398" s="34"/>
      <c r="H398" s="34"/>
      <c r="I398" s="34"/>
      <c r="J398" s="34"/>
      <c r="K398" s="34"/>
      <c r="L398" s="34"/>
      <c r="M398" s="34"/>
      <c r="N398" s="34"/>
      <c r="O398" s="34"/>
      <c r="P398" s="34"/>
      <c r="Q398" s="34"/>
      <c r="R398" s="34"/>
      <c r="S398" s="35"/>
      <c r="T398" s="35"/>
    </row>
    <row r="399" customHeight="1" spans="1:20">
      <c r="A399" s="34"/>
      <c r="B399" s="35" t="s">
        <v>1099</v>
      </c>
      <c r="C399" s="34">
        <f>SUBTOTAL(9,C400)</f>
        <v>1</v>
      </c>
      <c r="D399" s="34"/>
      <c r="E399" s="34"/>
      <c r="F399" s="34"/>
      <c r="G399" s="34"/>
      <c r="H399" s="34"/>
      <c r="I399" s="34">
        <f>SUBTOTAL(9,I400)</f>
        <v>0</v>
      </c>
      <c r="J399" s="34"/>
      <c r="K399" s="34">
        <f t="shared" ref="K399:R399" si="80">SUBTOTAL(9,K400)</f>
        <v>1037</v>
      </c>
      <c r="L399" s="34">
        <f t="shared" si="80"/>
        <v>4143</v>
      </c>
      <c r="M399" s="34">
        <f t="shared" si="80"/>
        <v>550</v>
      </c>
      <c r="N399" s="34">
        <f t="shared" si="80"/>
        <v>0</v>
      </c>
      <c r="O399" s="34">
        <f t="shared" si="80"/>
        <v>0</v>
      </c>
      <c r="P399" s="34">
        <f t="shared" si="80"/>
        <v>550</v>
      </c>
      <c r="Q399" s="34">
        <f t="shared" si="80"/>
        <v>0</v>
      </c>
      <c r="R399" s="34">
        <f t="shared" si="80"/>
        <v>0</v>
      </c>
      <c r="S399" s="35"/>
      <c r="T399" s="35"/>
    </row>
    <row r="400" s="5" customFormat="1" customHeight="1" spans="1:20">
      <c r="A400" s="82"/>
      <c r="B400" s="81" t="s">
        <v>1100</v>
      </c>
      <c r="C400" s="82">
        <v>1</v>
      </c>
      <c r="D400" s="81" t="s">
        <v>1101</v>
      </c>
      <c r="E400" s="81"/>
      <c r="F400" s="81"/>
      <c r="G400" s="81" t="s">
        <v>74</v>
      </c>
      <c r="H400" s="82">
        <v>7</v>
      </c>
      <c r="I400" s="82" t="s">
        <v>1102</v>
      </c>
      <c r="J400" s="38" t="s">
        <v>41</v>
      </c>
      <c r="K400" s="82">
        <v>1037</v>
      </c>
      <c r="L400" s="82">
        <v>4143</v>
      </c>
      <c r="M400" s="38">
        <f>SUM(N400:R400)</f>
        <v>550</v>
      </c>
      <c r="N400" s="82"/>
      <c r="O400" s="82"/>
      <c r="P400" s="82">
        <v>550</v>
      </c>
      <c r="Q400" s="82"/>
      <c r="R400" s="82"/>
      <c r="S400" s="37" t="s">
        <v>189</v>
      </c>
      <c r="T400" s="37"/>
    </row>
    <row r="401" customHeight="1" spans="1:20">
      <c r="A401" s="34"/>
      <c r="B401" s="35" t="s">
        <v>1103</v>
      </c>
      <c r="C401" s="34"/>
      <c r="D401" s="35"/>
      <c r="E401" s="35"/>
      <c r="F401" s="35"/>
      <c r="G401" s="35"/>
      <c r="H401" s="34"/>
      <c r="I401" s="34"/>
      <c r="J401" s="34"/>
      <c r="K401" s="34"/>
      <c r="L401" s="34"/>
      <c r="M401" s="34"/>
      <c r="N401" s="34"/>
      <c r="O401" s="34"/>
      <c r="P401" s="34"/>
      <c r="Q401" s="34"/>
      <c r="R401" s="34"/>
      <c r="S401" s="35"/>
      <c r="T401" s="35"/>
    </row>
    <row r="402" customHeight="1" spans="1:20">
      <c r="A402" s="28"/>
      <c r="B402" s="29" t="s">
        <v>1104</v>
      </c>
      <c r="C402" s="28">
        <f>SUM(C403,C414,C423,C430)</f>
        <v>14</v>
      </c>
      <c r="D402" s="30"/>
      <c r="E402" s="30"/>
      <c r="F402" s="30"/>
      <c r="G402" s="30"/>
      <c r="H402" s="28"/>
      <c r="I402" s="28"/>
      <c r="J402" s="28"/>
      <c r="K402" s="28">
        <f t="shared" ref="K402:R402" si="81">SUM(K403,K414,K423,K430)</f>
        <v>5355</v>
      </c>
      <c r="L402" s="28">
        <f t="shared" si="81"/>
        <v>5555</v>
      </c>
      <c r="M402" s="28">
        <f t="shared" si="81"/>
        <v>2523.6</v>
      </c>
      <c r="N402" s="28">
        <f t="shared" si="81"/>
        <v>397.6</v>
      </c>
      <c r="O402" s="28">
        <f t="shared" si="81"/>
        <v>0</v>
      </c>
      <c r="P402" s="28">
        <f t="shared" si="81"/>
        <v>2126</v>
      </c>
      <c r="Q402" s="28">
        <f t="shared" si="81"/>
        <v>0</v>
      </c>
      <c r="R402" s="28">
        <f t="shared" si="81"/>
        <v>0</v>
      </c>
      <c r="S402" s="30"/>
      <c r="T402" s="30"/>
    </row>
    <row r="403" customHeight="1" spans="1:20">
      <c r="A403" s="31"/>
      <c r="B403" s="32" t="s">
        <v>1105</v>
      </c>
      <c r="C403" s="31">
        <f>SUM(C404)</f>
        <v>9</v>
      </c>
      <c r="D403" s="33"/>
      <c r="E403" s="33"/>
      <c r="F403" s="33"/>
      <c r="G403" s="33"/>
      <c r="H403" s="31"/>
      <c r="I403" s="31"/>
      <c r="J403" s="31"/>
      <c r="K403" s="31">
        <f t="shared" ref="K403:R403" si="82">SUM(K404)</f>
        <v>100</v>
      </c>
      <c r="L403" s="31">
        <f t="shared" si="82"/>
        <v>300</v>
      </c>
      <c r="M403" s="31">
        <f t="shared" si="82"/>
        <v>126</v>
      </c>
      <c r="N403" s="31">
        <f t="shared" si="82"/>
        <v>0</v>
      </c>
      <c r="O403" s="31">
        <f t="shared" si="82"/>
        <v>0</v>
      </c>
      <c r="P403" s="31">
        <f t="shared" si="82"/>
        <v>126</v>
      </c>
      <c r="Q403" s="31">
        <f t="shared" si="82"/>
        <v>0</v>
      </c>
      <c r="R403" s="31">
        <f t="shared" si="82"/>
        <v>0</v>
      </c>
      <c r="S403" s="33"/>
      <c r="T403" s="33"/>
    </row>
    <row r="404" customHeight="1" spans="1:20">
      <c r="A404" s="34"/>
      <c r="B404" s="35" t="s">
        <v>1106</v>
      </c>
      <c r="C404" s="34">
        <f>SUBTOTAL(9,C405:C413)</f>
        <v>9</v>
      </c>
      <c r="D404" s="35"/>
      <c r="E404" s="35"/>
      <c r="F404" s="35"/>
      <c r="G404" s="35"/>
      <c r="H404" s="34"/>
      <c r="I404" s="34"/>
      <c r="J404" s="34"/>
      <c r="K404" s="34">
        <f t="shared" ref="K404:R404" si="83">SUBTOTAL(9,K405:K413)</f>
        <v>100</v>
      </c>
      <c r="L404" s="34">
        <f t="shared" si="83"/>
        <v>300</v>
      </c>
      <c r="M404" s="34">
        <f t="shared" si="83"/>
        <v>126</v>
      </c>
      <c r="N404" s="34">
        <f t="shared" si="83"/>
        <v>0</v>
      </c>
      <c r="O404" s="34">
        <f t="shared" si="83"/>
        <v>0</v>
      </c>
      <c r="P404" s="34">
        <f t="shared" si="83"/>
        <v>126</v>
      </c>
      <c r="Q404" s="34">
        <f t="shared" si="83"/>
        <v>0</v>
      </c>
      <c r="R404" s="34">
        <f t="shared" si="83"/>
        <v>0</v>
      </c>
      <c r="S404" s="35"/>
      <c r="T404" s="35"/>
    </row>
    <row r="405" customHeight="1" spans="1:20">
      <c r="A405" s="36"/>
      <c r="B405" s="37" t="s">
        <v>1107</v>
      </c>
      <c r="C405" s="38">
        <v>1</v>
      </c>
      <c r="D405" s="37" t="s">
        <v>154</v>
      </c>
      <c r="E405" s="37"/>
      <c r="F405" s="37"/>
      <c r="G405" s="37" t="s">
        <v>21</v>
      </c>
      <c r="H405" s="39">
        <v>20</v>
      </c>
      <c r="I405" s="39" t="s">
        <v>1108</v>
      </c>
      <c r="J405" s="38" t="s">
        <v>41</v>
      </c>
      <c r="K405" s="36">
        <v>20</v>
      </c>
      <c r="L405" s="36">
        <v>60</v>
      </c>
      <c r="M405" s="38">
        <f t="shared" ref="M405:M413" si="84">SUM(N405:R405)</f>
        <v>25.2</v>
      </c>
      <c r="N405" s="38"/>
      <c r="O405" s="38"/>
      <c r="P405" s="38">
        <v>25.2</v>
      </c>
      <c r="Q405" s="38"/>
      <c r="R405" s="38"/>
      <c r="S405" s="37" t="s">
        <v>1109</v>
      </c>
      <c r="T405" s="37"/>
    </row>
    <row r="406" customHeight="1" spans="1:20">
      <c r="A406" s="36"/>
      <c r="B406" s="37" t="s">
        <v>1107</v>
      </c>
      <c r="C406" s="38">
        <v>1</v>
      </c>
      <c r="D406" s="37" t="s">
        <v>105</v>
      </c>
      <c r="E406" s="37"/>
      <c r="F406" s="37"/>
      <c r="G406" s="37" t="s">
        <v>21</v>
      </c>
      <c r="H406" s="39">
        <v>20</v>
      </c>
      <c r="I406" s="39" t="s">
        <v>1108</v>
      </c>
      <c r="J406" s="38" t="s">
        <v>41</v>
      </c>
      <c r="K406" s="36">
        <v>20</v>
      </c>
      <c r="L406" s="36">
        <v>60</v>
      </c>
      <c r="M406" s="38">
        <f t="shared" si="84"/>
        <v>25.2</v>
      </c>
      <c r="N406" s="38"/>
      <c r="O406" s="38"/>
      <c r="P406" s="38">
        <v>25.2</v>
      </c>
      <c r="Q406" s="38"/>
      <c r="R406" s="38"/>
      <c r="S406" s="37" t="s">
        <v>1109</v>
      </c>
      <c r="T406" s="37"/>
    </row>
    <row r="407" customHeight="1" spans="1:20">
      <c r="A407" s="36"/>
      <c r="B407" s="37" t="s">
        <v>1107</v>
      </c>
      <c r="C407" s="38">
        <v>1</v>
      </c>
      <c r="D407" s="37" t="s">
        <v>135</v>
      </c>
      <c r="E407" s="37"/>
      <c r="F407" s="37"/>
      <c r="G407" s="37" t="s">
        <v>21</v>
      </c>
      <c r="H407" s="39">
        <v>20</v>
      </c>
      <c r="I407" s="39" t="s">
        <v>1108</v>
      </c>
      <c r="J407" s="38" t="s">
        <v>41</v>
      </c>
      <c r="K407" s="36">
        <v>20</v>
      </c>
      <c r="L407" s="36">
        <v>60</v>
      </c>
      <c r="M407" s="38">
        <f t="shared" si="84"/>
        <v>25.2</v>
      </c>
      <c r="N407" s="38"/>
      <c r="O407" s="38"/>
      <c r="P407" s="38">
        <v>25.2</v>
      </c>
      <c r="Q407" s="38"/>
      <c r="R407" s="38"/>
      <c r="S407" s="37" t="s">
        <v>1109</v>
      </c>
      <c r="T407" s="37"/>
    </row>
    <row r="408" customHeight="1" spans="1:20">
      <c r="A408" s="36"/>
      <c r="B408" s="37" t="s">
        <v>1107</v>
      </c>
      <c r="C408" s="38">
        <v>1</v>
      </c>
      <c r="D408" s="37" t="s">
        <v>105</v>
      </c>
      <c r="E408" s="37"/>
      <c r="F408" s="37"/>
      <c r="G408" s="37" t="s">
        <v>21</v>
      </c>
      <c r="H408" s="39">
        <v>5</v>
      </c>
      <c r="I408" s="39" t="s">
        <v>1108</v>
      </c>
      <c r="J408" s="38" t="s">
        <v>41</v>
      </c>
      <c r="K408" s="36">
        <v>5</v>
      </c>
      <c r="L408" s="36">
        <v>15</v>
      </c>
      <c r="M408" s="38">
        <f t="shared" si="84"/>
        <v>6.3</v>
      </c>
      <c r="N408" s="38"/>
      <c r="O408" s="38"/>
      <c r="P408" s="38">
        <v>6.3</v>
      </c>
      <c r="Q408" s="38"/>
      <c r="R408" s="38"/>
      <c r="S408" s="37" t="s">
        <v>1109</v>
      </c>
      <c r="T408" s="37"/>
    </row>
    <row r="409" customHeight="1" spans="1:20">
      <c r="A409" s="36"/>
      <c r="B409" s="37" t="s">
        <v>1107</v>
      </c>
      <c r="C409" s="38">
        <v>1</v>
      </c>
      <c r="D409" s="37" t="s">
        <v>164</v>
      </c>
      <c r="E409" s="37"/>
      <c r="F409" s="37"/>
      <c r="G409" s="37" t="s">
        <v>21</v>
      </c>
      <c r="H409" s="39">
        <v>5</v>
      </c>
      <c r="I409" s="39" t="s">
        <v>1108</v>
      </c>
      <c r="J409" s="38" t="s">
        <v>41</v>
      </c>
      <c r="K409" s="36">
        <v>5</v>
      </c>
      <c r="L409" s="36">
        <v>15</v>
      </c>
      <c r="M409" s="38">
        <f t="shared" si="84"/>
        <v>6.3</v>
      </c>
      <c r="N409" s="38"/>
      <c r="O409" s="38"/>
      <c r="P409" s="38">
        <v>6.3</v>
      </c>
      <c r="Q409" s="38"/>
      <c r="R409" s="38"/>
      <c r="S409" s="37" t="s">
        <v>1109</v>
      </c>
      <c r="T409" s="37"/>
    </row>
    <row r="410" customHeight="1" spans="1:20">
      <c r="A410" s="36"/>
      <c r="B410" s="37" t="s">
        <v>1107</v>
      </c>
      <c r="C410" s="38">
        <v>1</v>
      </c>
      <c r="D410" s="37" t="s">
        <v>78</v>
      </c>
      <c r="E410" s="37"/>
      <c r="F410" s="37"/>
      <c r="G410" s="37" t="s">
        <v>21</v>
      </c>
      <c r="H410" s="39">
        <v>3</v>
      </c>
      <c r="I410" s="39" t="s">
        <v>1108</v>
      </c>
      <c r="J410" s="38" t="s">
        <v>41</v>
      </c>
      <c r="K410" s="36">
        <v>3</v>
      </c>
      <c r="L410" s="36">
        <v>9</v>
      </c>
      <c r="M410" s="38">
        <f t="shared" si="84"/>
        <v>3.78</v>
      </c>
      <c r="N410" s="38"/>
      <c r="O410" s="38"/>
      <c r="P410" s="38">
        <v>3.78</v>
      </c>
      <c r="Q410" s="38"/>
      <c r="R410" s="38"/>
      <c r="S410" s="37" t="s">
        <v>1109</v>
      </c>
      <c r="T410" s="37"/>
    </row>
    <row r="411" customHeight="1" spans="1:20">
      <c r="A411" s="36"/>
      <c r="B411" s="37" t="s">
        <v>1107</v>
      </c>
      <c r="C411" s="38">
        <v>1</v>
      </c>
      <c r="D411" s="37" t="s">
        <v>46</v>
      </c>
      <c r="E411" s="37"/>
      <c r="F411" s="37"/>
      <c r="G411" s="37" t="s">
        <v>21</v>
      </c>
      <c r="H411" s="39">
        <v>2</v>
      </c>
      <c r="I411" s="39" t="s">
        <v>1108</v>
      </c>
      <c r="J411" s="38" t="s">
        <v>41</v>
      </c>
      <c r="K411" s="36">
        <v>2</v>
      </c>
      <c r="L411" s="36">
        <v>6</v>
      </c>
      <c r="M411" s="38">
        <f t="shared" si="84"/>
        <v>2.52</v>
      </c>
      <c r="N411" s="38"/>
      <c r="O411" s="38"/>
      <c r="P411" s="38">
        <v>2.52</v>
      </c>
      <c r="Q411" s="38"/>
      <c r="R411" s="38"/>
      <c r="S411" s="37" t="s">
        <v>1109</v>
      </c>
      <c r="T411" s="37"/>
    </row>
    <row r="412" customHeight="1" spans="1:20">
      <c r="A412" s="36"/>
      <c r="B412" s="37" t="s">
        <v>1107</v>
      </c>
      <c r="C412" s="38">
        <v>1</v>
      </c>
      <c r="D412" s="37" t="s">
        <v>71</v>
      </c>
      <c r="E412" s="37"/>
      <c r="F412" s="37"/>
      <c r="G412" s="37" t="s">
        <v>21</v>
      </c>
      <c r="H412" s="39">
        <v>20</v>
      </c>
      <c r="I412" s="39" t="s">
        <v>1108</v>
      </c>
      <c r="J412" s="38" t="s">
        <v>41</v>
      </c>
      <c r="K412" s="36">
        <v>20</v>
      </c>
      <c r="L412" s="36">
        <v>60</v>
      </c>
      <c r="M412" s="38">
        <f t="shared" si="84"/>
        <v>25.2</v>
      </c>
      <c r="N412" s="38"/>
      <c r="O412" s="38"/>
      <c r="P412" s="38">
        <v>25.2</v>
      </c>
      <c r="Q412" s="38"/>
      <c r="R412" s="38"/>
      <c r="S412" s="37" t="s">
        <v>1109</v>
      </c>
      <c r="T412" s="37"/>
    </row>
    <row r="413" customHeight="1" spans="1:20">
      <c r="A413" s="36"/>
      <c r="B413" s="37" t="s">
        <v>1107</v>
      </c>
      <c r="C413" s="38">
        <v>1</v>
      </c>
      <c r="D413" s="37" t="s">
        <v>33</v>
      </c>
      <c r="E413" s="37"/>
      <c r="F413" s="37"/>
      <c r="G413" s="37" t="s">
        <v>21</v>
      </c>
      <c r="H413" s="39">
        <v>5</v>
      </c>
      <c r="I413" s="39" t="s">
        <v>1108</v>
      </c>
      <c r="J413" s="38" t="s">
        <v>41</v>
      </c>
      <c r="K413" s="36">
        <v>5</v>
      </c>
      <c r="L413" s="36">
        <v>15</v>
      </c>
      <c r="M413" s="38">
        <f t="shared" si="84"/>
        <v>6.3</v>
      </c>
      <c r="N413" s="38"/>
      <c r="O413" s="38"/>
      <c r="P413" s="38">
        <v>6.3</v>
      </c>
      <c r="Q413" s="38"/>
      <c r="R413" s="38"/>
      <c r="S413" s="37" t="s">
        <v>1109</v>
      </c>
      <c r="T413" s="37"/>
    </row>
    <row r="414" customHeight="1" spans="1:20">
      <c r="A414" s="31"/>
      <c r="B414" s="32" t="s">
        <v>1110</v>
      </c>
      <c r="C414" s="31">
        <f>SUM(C415,C417,C418)</f>
        <v>5</v>
      </c>
      <c r="D414" s="33"/>
      <c r="E414" s="33"/>
      <c r="F414" s="33"/>
      <c r="G414" s="33"/>
      <c r="H414" s="31"/>
      <c r="I414" s="31"/>
      <c r="J414" s="31"/>
      <c r="K414" s="31">
        <f t="shared" ref="K414:R414" si="85">SUM(K415,K417,K418)</f>
        <v>5255</v>
      </c>
      <c r="L414" s="31">
        <f t="shared" si="85"/>
        <v>5255</v>
      </c>
      <c r="M414" s="31">
        <f t="shared" si="85"/>
        <v>2397.6</v>
      </c>
      <c r="N414" s="31">
        <f t="shared" si="85"/>
        <v>397.6</v>
      </c>
      <c r="O414" s="31">
        <f t="shared" si="85"/>
        <v>0</v>
      </c>
      <c r="P414" s="31">
        <f t="shared" si="85"/>
        <v>2000</v>
      </c>
      <c r="Q414" s="31">
        <f t="shared" si="85"/>
        <v>0</v>
      </c>
      <c r="R414" s="31">
        <f t="shared" si="85"/>
        <v>0</v>
      </c>
      <c r="S414" s="91"/>
      <c r="T414" s="33"/>
    </row>
    <row r="415" customHeight="1" spans="1:20">
      <c r="A415" s="34"/>
      <c r="B415" s="35" t="s">
        <v>1111</v>
      </c>
      <c r="C415" s="34">
        <f>SUBTOTAL(9,C416:C416)</f>
        <v>1</v>
      </c>
      <c r="D415" s="35"/>
      <c r="E415" s="35"/>
      <c r="F415" s="35"/>
      <c r="G415" s="35"/>
      <c r="H415" s="34"/>
      <c r="I415" s="34"/>
      <c r="J415" s="34"/>
      <c r="K415" s="34">
        <f t="shared" ref="K415:R415" si="86">SUBTOTAL(9,K416:K416)</f>
        <v>550</v>
      </c>
      <c r="L415" s="34">
        <f t="shared" si="86"/>
        <v>550</v>
      </c>
      <c r="M415" s="34">
        <f t="shared" si="86"/>
        <v>335.9</v>
      </c>
      <c r="N415" s="34">
        <f t="shared" si="86"/>
        <v>335.9</v>
      </c>
      <c r="O415" s="34">
        <f t="shared" si="86"/>
        <v>0</v>
      </c>
      <c r="P415" s="34">
        <f t="shared" si="86"/>
        <v>0</v>
      </c>
      <c r="Q415" s="34">
        <f t="shared" si="86"/>
        <v>0</v>
      </c>
      <c r="R415" s="34">
        <f t="shared" si="86"/>
        <v>0</v>
      </c>
      <c r="S415" s="92"/>
      <c r="T415" s="35"/>
    </row>
    <row r="416" s="6" customFormat="1" customHeight="1" spans="1:20">
      <c r="A416" s="90"/>
      <c r="B416" s="42" t="s">
        <v>1112</v>
      </c>
      <c r="C416" s="40">
        <v>1</v>
      </c>
      <c r="D416" s="42" t="s">
        <v>39</v>
      </c>
      <c r="E416" s="42"/>
      <c r="F416" s="42"/>
      <c r="G416" s="42" t="s">
        <v>473</v>
      </c>
      <c r="H416" s="43">
        <v>1100</v>
      </c>
      <c r="I416" s="43" t="s">
        <v>1113</v>
      </c>
      <c r="J416" s="40" t="s">
        <v>41</v>
      </c>
      <c r="K416" s="40">
        <v>550</v>
      </c>
      <c r="L416" s="40">
        <v>550</v>
      </c>
      <c r="M416" s="40">
        <f>SUM(N416:R416)</f>
        <v>335.9</v>
      </c>
      <c r="N416" s="40">
        <v>335.9</v>
      </c>
      <c r="O416" s="40"/>
      <c r="P416" s="40"/>
      <c r="Q416" s="40"/>
      <c r="R416" s="40"/>
      <c r="S416" s="42" t="s">
        <v>986</v>
      </c>
      <c r="T416" s="93"/>
    </row>
    <row r="417" customHeight="1" spans="1:20">
      <c r="A417" s="34"/>
      <c r="B417" s="35" t="s">
        <v>1114</v>
      </c>
      <c r="C417" s="34"/>
      <c r="D417" s="35"/>
      <c r="E417" s="35"/>
      <c r="F417" s="35"/>
      <c r="G417" s="35"/>
      <c r="H417" s="34"/>
      <c r="I417" s="34"/>
      <c r="J417" s="34"/>
      <c r="K417" s="34"/>
      <c r="L417" s="34"/>
      <c r="M417" s="34"/>
      <c r="N417" s="34"/>
      <c r="O417" s="34"/>
      <c r="P417" s="34"/>
      <c r="Q417" s="34"/>
      <c r="R417" s="34"/>
      <c r="S417" s="92"/>
      <c r="T417" s="35"/>
    </row>
    <row r="418" customHeight="1" spans="1:20">
      <c r="A418" s="34"/>
      <c r="B418" s="35" t="s">
        <v>1115</v>
      </c>
      <c r="C418" s="34">
        <f>SUBTOTAL(9,C419:C422)</f>
        <v>4</v>
      </c>
      <c r="D418" s="35"/>
      <c r="E418" s="35"/>
      <c r="F418" s="35"/>
      <c r="G418" s="35"/>
      <c r="H418" s="34"/>
      <c r="I418" s="34"/>
      <c r="J418" s="34"/>
      <c r="K418" s="34">
        <f t="shared" ref="K418:R418" si="87">SUBTOTAL(9,K419:K422)</f>
        <v>4705</v>
      </c>
      <c r="L418" s="34">
        <f t="shared" si="87"/>
        <v>4705</v>
      </c>
      <c r="M418" s="34">
        <f t="shared" si="87"/>
        <v>2061.7</v>
      </c>
      <c r="N418" s="34">
        <f t="shared" si="87"/>
        <v>61.7</v>
      </c>
      <c r="O418" s="34">
        <f t="shared" si="87"/>
        <v>0</v>
      </c>
      <c r="P418" s="34">
        <f t="shared" si="87"/>
        <v>2000</v>
      </c>
      <c r="Q418" s="34">
        <f t="shared" si="87"/>
        <v>0</v>
      </c>
      <c r="R418" s="34">
        <f t="shared" si="87"/>
        <v>0</v>
      </c>
      <c r="S418" s="92"/>
      <c r="T418" s="35"/>
    </row>
    <row r="419" s="6" customFormat="1" customHeight="1" spans="1:20">
      <c r="A419" s="90"/>
      <c r="B419" s="42" t="s">
        <v>1116</v>
      </c>
      <c r="C419" s="40">
        <v>1</v>
      </c>
      <c r="D419" s="42" t="s">
        <v>39</v>
      </c>
      <c r="E419" s="42"/>
      <c r="F419" s="42"/>
      <c r="G419" s="42" t="s">
        <v>22</v>
      </c>
      <c r="H419" s="43">
        <v>75</v>
      </c>
      <c r="I419" s="43" t="s">
        <v>1117</v>
      </c>
      <c r="J419" s="40" t="s">
        <v>41</v>
      </c>
      <c r="K419" s="40">
        <v>75</v>
      </c>
      <c r="L419" s="40">
        <v>75</v>
      </c>
      <c r="M419" s="40">
        <f t="shared" ref="M416:M422" si="88">SUM(N419:R419)</f>
        <v>50</v>
      </c>
      <c r="N419" s="40">
        <v>50</v>
      </c>
      <c r="O419" s="40"/>
      <c r="P419" s="40"/>
      <c r="Q419" s="40"/>
      <c r="R419" s="40"/>
      <c r="S419" s="42" t="s">
        <v>986</v>
      </c>
      <c r="T419" s="93"/>
    </row>
    <row r="420" s="6" customFormat="1" ht="28" customHeight="1" spans="1:20">
      <c r="A420" s="47"/>
      <c r="B420" s="48" t="s">
        <v>1118</v>
      </c>
      <c r="C420" s="47">
        <v>1</v>
      </c>
      <c r="D420" s="48" t="s">
        <v>1119</v>
      </c>
      <c r="E420" s="48" t="s">
        <v>1120</v>
      </c>
      <c r="F420" s="47"/>
      <c r="G420" s="47" t="s">
        <v>473</v>
      </c>
      <c r="H420" s="47">
        <v>130</v>
      </c>
      <c r="I420" s="47" t="s">
        <v>1121</v>
      </c>
      <c r="J420" s="47">
        <v>2022</v>
      </c>
      <c r="K420" s="47">
        <v>130</v>
      </c>
      <c r="L420" s="47">
        <v>130</v>
      </c>
      <c r="M420" s="40">
        <f t="shared" si="88"/>
        <v>11.7</v>
      </c>
      <c r="N420" s="47">
        <v>11.7</v>
      </c>
      <c r="O420" s="47"/>
      <c r="P420" s="47"/>
      <c r="Q420" s="47"/>
      <c r="R420" s="47"/>
      <c r="S420" s="42" t="s">
        <v>986</v>
      </c>
      <c r="T420" s="48"/>
    </row>
    <row r="421" customHeight="1" spans="1:20">
      <c r="A421" s="36"/>
      <c r="B421" s="37" t="s">
        <v>1122</v>
      </c>
      <c r="C421" s="38">
        <v>1</v>
      </c>
      <c r="D421" s="37" t="s">
        <v>154</v>
      </c>
      <c r="E421" s="37" t="s">
        <v>1123</v>
      </c>
      <c r="F421" s="37"/>
      <c r="G421" s="37" t="s">
        <v>74</v>
      </c>
      <c r="H421" s="39">
        <v>1</v>
      </c>
      <c r="I421" s="39" t="s">
        <v>1124</v>
      </c>
      <c r="J421" s="38" t="s">
        <v>41</v>
      </c>
      <c r="K421" s="36">
        <v>3000</v>
      </c>
      <c r="L421" s="36">
        <v>3000</v>
      </c>
      <c r="M421" s="38">
        <f t="shared" si="88"/>
        <v>1000</v>
      </c>
      <c r="N421" s="38"/>
      <c r="O421" s="38"/>
      <c r="P421" s="38">
        <v>1000</v>
      </c>
      <c r="Q421" s="38"/>
      <c r="R421" s="38"/>
      <c r="S421" s="37" t="s">
        <v>986</v>
      </c>
      <c r="T421" s="37"/>
    </row>
    <row r="422" customHeight="1" spans="1:20">
      <c r="A422" s="36"/>
      <c r="B422" s="37" t="s">
        <v>1125</v>
      </c>
      <c r="C422" s="38">
        <v>1</v>
      </c>
      <c r="D422" s="37" t="s">
        <v>135</v>
      </c>
      <c r="E422" s="37" t="s">
        <v>984</v>
      </c>
      <c r="F422" s="37"/>
      <c r="G422" s="37" t="s">
        <v>74</v>
      </c>
      <c r="H422" s="39">
        <v>1</v>
      </c>
      <c r="I422" s="39" t="s">
        <v>1126</v>
      </c>
      <c r="J422" s="38" t="s">
        <v>41</v>
      </c>
      <c r="K422" s="36">
        <v>1500</v>
      </c>
      <c r="L422" s="36">
        <v>1500</v>
      </c>
      <c r="M422" s="38">
        <f t="shared" si="88"/>
        <v>1000</v>
      </c>
      <c r="N422" s="38"/>
      <c r="O422" s="38"/>
      <c r="P422" s="38">
        <v>1000</v>
      </c>
      <c r="Q422" s="38"/>
      <c r="R422" s="38"/>
      <c r="S422" s="37" t="s">
        <v>986</v>
      </c>
      <c r="T422" s="37"/>
    </row>
    <row r="423" customHeight="1" spans="1:20">
      <c r="A423" s="31"/>
      <c r="B423" s="32" t="s">
        <v>1127</v>
      </c>
      <c r="C423" s="31">
        <f>SUM(C424,C425,C426,C427,C428,C429)</f>
        <v>0</v>
      </c>
      <c r="D423" s="33"/>
      <c r="E423" s="33"/>
      <c r="F423" s="33"/>
      <c r="G423" s="33"/>
      <c r="H423" s="31"/>
      <c r="I423" s="31"/>
      <c r="J423" s="31"/>
      <c r="K423" s="31">
        <f t="shared" ref="K423:R423" si="89">SUM(K424,K425,K426,K427,K428,K429)</f>
        <v>0</v>
      </c>
      <c r="L423" s="31">
        <f t="shared" si="89"/>
        <v>0</v>
      </c>
      <c r="M423" s="31">
        <f t="shared" si="89"/>
        <v>0</v>
      </c>
      <c r="N423" s="31">
        <f t="shared" si="89"/>
        <v>0</v>
      </c>
      <c r="O423" s="31">
        <f t="shared" si="89"/>
        <v>0</v>
      </c>
      <c r="P423" s="31">
        <f t="shared" si="89"/>
        <v>0</v>
      </c>
      <c r="Q423" s="31">
        <f t="shared" si="89"/>
        <v>0</v>
      </c>
      <c r="R423" s="31">
        <f t="shared" si="89"/>
        <v>0</v>
      </c>
      <c r="S423" s="91"/>
      <c r="T423" s="33"/>
    </row>
    <row r="424" customHeight="1" spans="1:20">
      <c r="A424" s="34"/>
      <c r="B424" s="35" t="s">
        <v>1128</v>
      </c>
      <c r="C424" s="34"/>
      <c r="D424" s="35"/>
      <c r="E424" s="35"/>
      <c r="F424" s="35"/>
      <c r="G424" s="35"/>
      <c r="H424" s="34"/>
      <c r="I424" s="34"/>
      <c r="J424" s="34"/>
      <c r="K424" s="34"/>
      <c r="L424" s="34"/>
      <c r="M424" s="34"/>
      <c r="N424" s="34"/>
      <c r="O424" s="34"/>
      <c r="P424" s="34"/>
      <c r="Q424" s="34"/>
      <c r="R424" s="34"/>
      <c r="S424" s="92"/>
      <c r="T424" s="35"/>
    </row>
    <row r="425" customHeight="1" spans="1:20">
      <c r="A425" s="34"/>
      <c r="B425" s="35" t="s">
        <v>1129</v>
      </c>
      <c r="C425" s="34"/>
      <c r="D425" s="35"/>
      <c r="E425" s="35"/>
      <c r="F425" s="35"/>
      <c r="G425" s="35"/>
      <c r="H425" s="34"/>
      <c r="I425" s="34"/>
      <c r="J425" s="34"/>
      <c r="K425" s="34"/>
      <c r="L425" s="34"/>
      <c r="M425" s="34"/>
      <c r="N425" s="34"/>
      <c r="O425" s="34"/>
      <c r="P425" s="34"/>
      <c r="Q425" s="34"/>
      <c r="R425" s="34"/>
      <c r="S425" s="92"/>
      <c r="T425" s="35"/>
    </row>
    <row r="426" customHeight="1" spans="1:20">
      <c r="A426" s="34"/>
      <c r="B426" s="35" t="s">
        <v>1130</v>
      </c>
      <c r="C426" s="34"/>
      <c r="D426" s="35"/>
      <c r="E426" s="35"/>
      <c r="F426" s="35"/>
      <c r="G426" s="35"/>
      <c r="H426" s="34"/>
      <c r="I426" s="34"/>
      <c r="J426" s="34"/>
      <c r="K426" s="34"/>
      <c r="L426" s="34"/>
      <c r="M426" s="34"/>
      <c r="N426" s="34"/>
      <c r="O426" s="34"/>
      <c r="P426" s="34"/>
      <c r="Q426" s="34"/>
      <c r="R426" s="34"/>
      <c r="S426" s="92"/>
      <c r="T426" s="35"/>
    </row>
    <row r="427" customHeight="1" spans="1:20">
      <c r="A427" s="34"/>
      <c r="B427" s="35" t="s">
        <v>1131</v>
      </c>
      <c r="C427" s="34"/>
      <c r="D427" s="35"/>
      <c r="E427" s="35"/>
      <c r="F427" s="35"/>
      <c r="G427" s="35"/>
      <c r="H427" s="34"/>
      <c r="I427" s="34"/>
      <c r="J427" s="34"/>
      <c r="K427" s="34"/>
      <c r="L427" s="34"/>
      <c r="M427" s="34"/>
      <c r="N427" s="34"/>
      <c r="O427" s="34"/>
      <c r="P427" s="34"/>
      <c r="Q427" s="34"/>
      <c r="R427" s="34"/>
      <c r="S427" s="92"/>
      <c r="T427" s="35"/>
    </row>
    <row r="428" customHeight="1" spans="1:20">
      <c r="A428" s="34"/>
      <c r="B428" s="35" t="s">
        <v>1132</v>
      </c>
      <c r="C428" s="34"/>
      <c r="D428" s="35"/>
      <c r="E428" s="35"/>
      <c r="F428" s="35"/>
      <c r="G428" s="35"/>
      <c r="H428" s="34"/>
      <c r="I428" s="34"/>
      <c r="J428" s="34"/>
      <c r="K428" s="34"/>
      <c r="L428" s="34"/>
      <c r="M428" s="34"/>
      <c r="N428" s="34"/>
      <c r="O428" s="34"/>
      <c r="P428" s="34"/>
      <c r="Q428" s="34"/>
      <c r="R428" s="34"/>
      <c r="S428" s="92"/>
      <c r="T428" s="35"/>
    </row>
    <row r="429" customHeight="1" spans="1:20">
      <c r="A429" s="34"/>
      <c r="B429" s="35" t="s">
        <v>1133</v>
      </c>
      <c r="C429" s="34"/>
      <c r="D429" s="35"/>
      <c r="E429" s="35"/>
      <c r="F429" s="35"/>
      <c r="G429" s="35"/>
      <c r="H429" s="34"/>
      <c r="I429" s="34"/>
      <c r="J429" s="34"/>
      <c r="K429" s="34"/>
      <c r="L429" s="34"/>
      <c r="M429" s="34"/>
      <c r="N429" s="34"/>
      <c r="O429" s="34"/>
      <c r="P429" s="34"/>
      <c r="Q429" s="34"/>
      <c r="R429" s="34"/>
      <c r="S429" s="92"/>
      <c r="T429" s="35"/>
    </row>
    <row r="430" customHeight="1" spans="1:20">
      <c r="A430" s="31"/>
      <c r="B430" s="32" t="s">
        <v>1134</v>
      </c>
      <c r="C430" s="31">
        <f>SUM(C431,C432,C433,C434,C435)</f>
        <v>0</v>
      </c>
      <c r="D430" s="33"/>
      <c r="E430" s="33"/>
      <c r="F430" s="33"/>
      <c r="G430" s="33"/>
      <c r="H430" s="31"/>
      <c r="I430" s="31"/>
      <c r="J430" s="31"/>
      <c r="K430" s="31">
        <f t="shared" ref="K430:R430" si="90">SUM(K431,K432,K433,K434,K435)</f>
        <v>0</v>
      </c>
      <c r="L430" s="31">
        <f t="shared" si="90"/>
        <v>0</v>
      </c>
      <c r="M430" s="31">
        <f t="shared" si="90"/>
        <v>0</v>
      </c>
      <c r="N430" s="31">
        <f t="shared" si="90"/>
        <v>0</v>
      </c>
      <c r="O430" s="31">
        <f t="shared" si="90"/>
        <v>0</v>
      </c>
      <c r="P430" s="31">
        <f t="shared" si="90"/>
        <v>0</v>
      </c>
      <c r="Q430" s="31">
        <f t="shared" si="90"/>
        <v>0</v>
      </c>
      <c r="R430" s="31">
        <f t="shared" si="90"/>
        <v>0</v>
      </c>
      <c r="S430" s="91"/>
      <c r="T430" s="33"/>
    </row>
    <row r="431" customHeight="1" spans="1:20">
      <c r="A431" s="34"/>
      <c r="B431" s="35" t="s">
        <v>1135</v>
      </c>
      <c r="C431" s="34"/>
      <c r="D431" s="35"/>
      <c r="E431" s="35"/>
      <c r="F431" s="35"/>
      <c r="G431" s="35"/>
      <c r="H431" s="34"/>
      <c r="I431" s="34"/>
      <c r="J431" s="34"/>
      <c r="K431" s="34"/>
      <c r="L431" s="34"/>
      <c r="M431" s="34"/>
      <c r="N431" s="34"/>
      <c r="O431" s="34"/>
      <c r="P431" s="34"/>
      <c r="Q431" s="34"/>
      <c r="R431" s="34"/>
      <c r="S431" s="92"/>
      <c r="T431" s="35"/>
    </row>
    <row r="432" customHeight="1" spans="1:20">
      <c r="A432" s="34"/>
      <c r="B432" s="35" t="s">
        <v>1136</v>
      </c>
      <c r="C432" s="34"/>
      <c r="D432" s="35"/>
      <c r="E432" s="35"/>
      <c r="F432" s="35"/>
      <c r="G432" s="35"/>
      <c r="H432" s="34"/>
      <c r="I432" s="34"/>
      <c r="J432" s="34"/>
      <c r="K432" s="34"/>
      <c r="L432" s="34"/>
      <c r="M432" s="34"/>
      <c r="N432" s="34"/>
      <c r="O432" s="34"/>
      <c r="P432" s="34"/>
      <c r="Q432" s="34"/>
      <c r="R432" s="34"/>
      <c r="S432" s="92"/>
      <c r="T432" s="35"/>
    </row>
    <row r="433" customHeight="1" spans="1:20">
      <c r="A433" s="34"/>
      <c r="B433" s="35" t="s">
        <v>1137</v>
      </c>
      <c r="C433" s="34"/>
      <c r="D433" s="35"/>
      <c r="E433" s="35"/>
      <c r="F433" s="35"/>
      <c r="G433" s="35"/>
      <c r="H433" s="34"/>
      <c r="I433" s="34"/>
      <c r="J433" s="34"/>
      <c r="K433" s="34"/>
      <c r="L433" s="34"/>
      <c r="M433" s="34"/>
      <c r="N433" s="34"/>
      <c r="O433" s="34"/>
      <c r="P433" s="34"/>
      <c r="Q433" s="34"/>
      <c r="R433" s="34"/>
      <c r="S433" s="92"/>
      <c r="T433" s="35"/>
    </row>
    <row r="434" customHeight="1" spans="1:20">
      <c r="A434" s="34"/>
      <c r="B434" s="35" t="s">
        <v>1138</v>
      </c>
      <c r="C434" s="34"/>
      <c r="D434" s="35"/>
      <c r="E434" s="35"/>
      <c r="F434" s="35"/>
      <c r="G434" s="35"/>
      <c r="H434" s="34"/>
      <c r="I434" s="34"/>
      <c r="J434" s="34"/>
      <c r="K434" s="34"/>
      <c r="L434" s="34"/>
      <c r="M434" s="34"/>
      <c r="N434" s="34"/>
      <c r="O434" s="34"/>
      <c r="P434" s="34"/>
      <c r="Q434" s="34"/>
      <c r="R434" s="34"/>
      <c r="S434" s="92"/>
      <c r="T434" s="35"/>
    </row>
    <row r="435" customHeight="1" spans="1:20">
      <c r="A435" s="34"/>
      <c r="B435" s="35" t="s">
        <v>1139</v>
      </c>
      <c r="C435" s="34"/>
      <c r="D435" s="35"/>
      <c r="E435" s="35"/>
      <c r="F435" s="35"/>
      <c r="G435" s="35"/>
      <c r="H435" s="34"/>
      <c r="I435" s="34"/>
      <c r="J435" s="34"/>
      <c r="K435" s="34"/>
      <c r="L435" s="34"/>
      <c r="M435" s="34"/>
      <c r="N435" s="34"/>
      <c r="O435" s="34"/>
      <c r="P435" s="34"/>
      <c r="Q435" s="34"/>
      <c r="R435" s="34"/>
      <c r="S435" s="92"/>
      <c r="T435" s="35"/>
    </row>
    <row r="436" customHeight="1" spans="1:20">
      <c r="A436" s="28"/>
      <c r="B436" s="29" t="s">
        <v>1140</v>
      </c>
      <c r="C436" s="28">
        <f>SUM(C437,C442)</f>
        <v>1</v>
      </c>
      <c r="D436" s="30"/>
      <c r="E436" s="30"/>
      <c r="F436" s="30"/>
      <c r="G436" s="30"/>
      <c r="H436" s="28"/>
      <c r="I436" s="28"/>
      <c r="J436" s="28"/>
      <c r="K436" s="28">
        <f t="shared" ref="K436:R436" si="91">SUM(K437,K442)</f>
        <v>54</v>
      </c>
      <c r="L436" s="28">
        <f t="shared" si="91"/>
        <v>192</v>
      </c>
      <c r="M436" s="28">
        <f t="shared" si="91"/>
        <v>200</v>
      </c>
      <c r="N436" s="28">
        <f t="shared" si="91"/>
        <v>200</v>
      </c>
      <c r="O436" s="28">
        <f t="shared" si="91"/>
        <v>0</v>
      </c>
      <c r="P436" s="28">
        <f t="shared" si="91"/>
        <v>0</v>
      </c>
      <c r="Q436" s="28">
        <f t="shared" si="91"/>
        <v>0</v>
      </c>
      <c r="R436" s="28">
        <f t="shared" si="91"/>
        <v>0</v>
      </c>
      <c r="S436" s="94"/>
      <c r="T436" s="30"/>
    </row>
    <row r="437" customHeight="1" spans="1:20">
      <c r="A437" s="31"/>
      <c r="B437" s="32" t="s">
        <v>1141</v>
      </c>
      <c r="C437" s="31">
        <f>SUM(C438,C439,C441)</f>
        <v>1</v>
      </c>
      <c r="D437" s="33"/>
      <c r="E437" s="33"/>
      <c r="F437" s="33"/>
      <c r="G437" s="33"/>
      <c r="H437" s="31"/>
      <c r="I437" s="31"/>
      <c r="J437" s="31"/>
      <c r="K437" s="31">
        <f t="shared" ref="K437:R437" si="92">SUM(K438,K439,K441)</f>
        <v>54</v>
      </c>
      <c r="L437" s="31">
        <f t="shared" si="92"/>
        <v>192</v>
      </c>
      <c r="M437" s="31">
        <f t="shared" si="92"/>
        <v>200</v>
      </c>
      <c r="N437" s="31">
        <f t="shared" si="92"/>
        <v>200</v>
      </c>
      <c r="O437" s="31">
        <f t="shared" si="92"/>
        <v>0</v>
      </c>
      <c r="P437" s="31">
        <f t="shared" si="92"/>
        <v>0</v>
      </c>
      <c r="Q437" s="31">
        <f t="shared" si="92"/>
        <v>0</v>
      </c>
      <c r="R437" s="31">
        <f t="shared" si="92"/>
        <v>0</v>
      </c>
      <c r="S437" s="91"/>
      <c r="T437" s="33"/>
    </row>
    <row r="438" customHeight="1" spans="1:20">
      <c r="A438" s="34"/>
      <c r="B438" s="35" t="s">
        <v>1142</v>
      </c>
      <c r="C438" s="34"/>
      <c r="D438" s="34"/>
      <c r="E438" s="34"/>
      <c r="F438" s="34"/>
      <c r="G438" s="34"/>
      <c r="H438" s="34"/>
      <c r="I438" s="34"/>
      <c r="J438" s="34"/>
      <c r="K438" s="34"/>
      <c r="L438" s="34"/>
      <c r="M438" s="34"/>
      <c r="N438" s="34"/>
      <c r="O438" s="34"/>
      <c r="P438" s="34"/>
      <c r="Q438" s="34"/>
      <c r="R438" s="34"/>
      <c r="S438" s="92"/>
      <c r="T438" s="35"/>
    </row>
    <row r="439" customHeight="1" spans="1:20">
      <c r="A439" s="34"/>
      <c r="B439" s="35" t="s">
        <v>1143</v>
      </c>
      <c r="C439" s="34">
        <f>SUBTOTAL(9,C440:C440)</f>
        <v>1</v>
      </c>
      <c r="D439" s="35"/>
      <c r="E439" s="35"/>
      <c r="F439" s="35"/>
      <c r="G439" s="35"/>
      <c r="H439" s="34"/>
      <c r="I439" s="34"/>
      <c r="J439" s="34"/>
      <c r="K439" s="34">
        <f t="shared" ref="K439:R439" si="93">SUBTOTAL(9,K440:K440)</f>
        <v>54</v>
      </c>
      <c r="L439" s="34">
        <f t="shared" si="93"/>
        <v>192</v>
      </c>
      <c r="M439" s="34">
        <f t="shared" si="93"/>
        <v>200</v>
      </c>
      <c r="N439" s="34">
        <f t="shared" si="93"/>
        <v>200</v>
      </c>
      <c r="O439" s="34">
        <f t="shared" si="93"/>
        <v>0</v>
      </c>
      <c r="P439" s="34">
        <f t="shared" si="93"/>
        <v>0</v>
      </c>
      <c r="Q439" s="34">
        <f t="shared" si="93"/>
        <v>0</v>
      </c>
      <c r="R439" s="34">
        <f t="shared" si="93"/>
        <v>0</v>
      </c>
      <c r="S439" s="92"/>
      <c r="T439" s="35"/>
    </row>
    <row r="440" ht="34" customHeight="1" spans="1:20">
      <c r="A440" s="36"/>
      <c r="B440" s="37" t="s">
        <v>1144</v>
      </c>
      <c r="C440" s="38">
        <v>1</v>
      </c>
      <c r="D440" s="37" t="s">
        <v>33</v>
      </c>
      <c r="E440" s="37" t="s">
        <v>34</v>
      </c>
      <c r="F440" s="37" t="s">
        <v>865</v>
      </c>
      <c r="G440" s="37" t="s">
        <v>74</v>
      </c>
      <c r="H440" s="39"/>
      <c r="I440" s="39" t="s">
        <v>1145</v>
      </c>
      <c r="J440" s="38" t="s">
        <v>41</v>
      </c>
      <c r="K440" s="36">
        <v>54</v>
      </c>
      <c r="L440" s="36">
        <v>192</v>
      </c>
      <c r="M440" s="38">
        <f>SUM(N440:R440)</f>
        <v>200</v>
      </c>
      <c r="N440" s="38">
        <v>200</v>
      </c>
      <c r="O440" s="38"/>
      <c r="P440" s="38"/>
      <c r="Q440" s="38"/>
      <c r="R440" s="38"/>
      <c r="S440" s="37" t="s">
        <v>37</v>
      </c>
      <c r="T440" s="37"/>
    </row>
    <row r="441" customHeight="1" spans="1:20">
      <c r="A441" s="34"/>
      <c r="B441" s="35" t="s">
        <v>1146</v>
      </c>
      <c r="C441" s="34"/>
      <c r="D441" s="35"/>
      <c r="E441" s="35"/>
      <c r="F441" s="35"/>
      <c r="G441" s="35"/>
      <c r="H441" s="34"/>
      <c r="I441" s="34"/>
      <c r="J441" s="34"/>
      <c r="K441" s="34"/>
      <c r="L441" s="34"/>
      <c r="M441" s="34"/>
      <c r="N441" s="34"/>
      <c r="O441" s="34"/>
      <c r="P441" s="34"/>
      <c r="Q441" s="34"/>
      <c r="R441" s="34"/>
      <c r="S441" s="92"/>
      <c r="T441" s="35"/>
    </row>
    <row r="442" customHeight="1" spans="1:20">
      <c r="A442" s="31"/>
      <c r="B442" s="32" t="s">
        <v>1147</v>
      </c>
      <c r="C442" s="31">
        <f>SUM(C443,C444,C445,C446)</f>
        <v>0</v>
      </c>
      <c r="D442" s="33"/>
      <c r="E442" s="33"/>
      <c r="F442" s="33"/>
      <c r="G442" s="33"/>
      <c r="H442" s="31"/>
      <c r="I442" s="31"/>
      <c r="J442" s="31"/>
      <c r="K442" s="31">
        <f t="shared" ref="K442:R442" si="94">SUM(K443,K444,K445,K446)</f>
        <v>0</v>
      </c>
      <c r="L442" s="31">
        <f t="shared" si="94"/>
        <v>0</v>
      </c>
      <c r="M442" s="31">
        <f t="shared" si="94"/>
        <v>0</v>
      </c>
      <c r="N442" s="31">
        <f t="shared" si="94"/>
        <v>0</v>
      </c>
      <c r="O442" s="31">
        <f t="shared" si="94"/>
        <v>0</v>
      </c>
      <c r="P442" s="31">
        <f t="shared" si="94"/>
        <v>0</v>
      </c>
      <c r="Q442" s="31">
        <f t="shared" si="94"/>
        <v>0</v>
      </c>
      <c r="R442" s="31">
        <f t="shared" si="94"/>
        <v>0</v>
      </c>
      <c r="S442" s="91"/>
      <c r="T442" s="33"/>
    </row>
    <row r="443" customHeight="1" spans="1:20">
      <c r="A443" s="34"/>
      <c r="B443" s="35" t="s">
        <v>1148</v>
      </c>
      <c r="C443" s="34"/>
      <c r="D443" s="35"/>
      <c r="E443" s="35"/>
      <c r="F443" s="35"/>
      <c r="G443" s="35"/>
      <c r="H443" s="34"/>
      <c r="I443" s="34"/>
      <c r="J443" s="34"/>
      <c r="K443" s="34"/>
      <c r="L443" s="34"/>
      <c r="M443" s="34"/>
      <c r="N443" s="34"/>
      <c r="O443" s="34"/>
      <c r="P443" s="34"/>
      <c r="Q443" s="34"/>
      <c r="R443" s="34"/>
      <c r="S443" s="92"/>
      <c r="T443" s="35"/>
    </row>
    <row r="444" customHeight="1" spans="1:20">
      <c r="A444" s="34"/>
      <c r="B444" s="35" t="s">
        <v>1149</v>
      </c>
      <c r="C444" s="34"/>
      <c r="D444" s="35"/>
      <c r="E444" s="35"/>
      <c r="F444" s="35"/>
      <c r="G444" s="35"/>
      <c r="H444" s="34"/>
      <c r="I444" s="34"/>
      <c r="J444" s="34"/>
      <c r="K444" s="34"/>
      <c r="L444" s="34"/>
      <c r="M444" s="34"/>
      <c r="N444" s="34"/>
      <c r="O444" s="34"/>
      <c r="P444" s="34"/>
      <c r="Q444" s="34"/>
      <c r="R444" s="34"/>
      <c r="S444" s="92"/>
      <c r="T444" s="35"/>
    </row>
    <row r="445" customHeight="1" spans="1:20">
      <c r="A445" s="34"/>
      <c r="B445" s="35" t="s">
        <v>1150</v>
      </c>
      <c r="C445" s="34"/>
      <c r="D445" s="35"/>
      <c r="E445" s="35"/>
      <c r="F445" s="35"/>
      <c r="G445" s="35"/>
      <c r="H445" s="34"/>
      <c r="I445" s="34"/>
      <c r="J445" s="34"/>
      <c r="K445" s="34"/>
      <c r="L445" s="34"/>
      <c r="M445" s="34"/>
      <c r="N445" s="34"/>
      <c r="O445" s="34"/>
      <c r="P445" s="34"/>
      <c r="Q445" s="34"/>
      <c r="R445" s="34"/>
      <c r="S445" s="92"/>
      <c r="T445" s="35"/>
    </row>
    <row r="446" customHeight="1" spans="1:20">
      <c r="A446" s="34"/>
      <c r="B446" s="35" t="s">
        <v>1151</v>
      </c>
      <c r="C446" s="34"/>
      <c r="D446" s="35"/>
      <c r="E446" s="35"/>
      <c r="F446" s="35"/>
      <c r="G446" s="35"/>
      <c r="H446" s="34"/>
      <c r="I446" s="34"/>
      <c r="J446" s="34"/>
      <c r="K446" s="34"/>
      <c r="L446" s="34"/>
      <c r="M446" s="34"/>
      <c r="N446" s="34"/>
      <c r="O446" s="34"/>
      <c r="P446" s="34"/>
      <c r="Q446" s="34"/>
      <c r="R446" s="34"/>
      <c r="S446" s="92"/>
      <c r="T446" s="35"/>
    </row>
    <row r="447" customHeight="1" spans="1:20">
      <c r="A447" s="28"/>
      <c r="B447" s="29" t="s">
        <v>1152</v>
      </c>
      <c r="C447" s="28">
        <f>SUM(C448)</f>
        <v>0</v>
      </c>
      <c r="D447" s="30"/>
      <c r="E447" s="30"/>
      <c r="F447" s="30"/>
      <c r="G447" s="30"/>
      <c r="H447" s="28"/>
      <c r="I447" s="28"/>
      <c r="J447" s="28"/>
      <c r="K447" s="28">
        <f t="shared" ref="K447:R448" si="95">SUM(K448)</f>
        <v>0</v>
      </c>
      <c r="L447" s="28">
        <f t="shared" si="95"/>
        <v>0</v>
      </c>
      <c r="M447" s="28">
        <f t="shared" si="95"/>
        <v>103.6</v>
      </c>
      <c r="N447" s="28">
        <f t="shared" si="95"/>
        <v>103.6</v>
      </c>
      <c r="O447" s="28">
        <f t="shared" si="95"/>
        <v>0</v>
      </c>
      <c r="P447" s="28">
        <f t="shared" si="95"/>
        <v>0</v>
      </c>
      <c r="Q447" s="28">
        <f t="shared" si="95"/>
        <v>0</v>
      </c>
      <c r="R447" s="28">
        <f t="shared" si="95"/>
        <v>0</v>
      </c>
      <c r="S447" s="94"/>
      <c r="T447" s="30"/>
    </row>
    <row r="448" customHeight="1" spans="1:20">
      <c r="A448" s="31"/>
      <c r="B448" s="32" t="s">
        <v>1153</v>
      </c>
      <c r="C448" s="31">
        <f>SUM(C449)</f>
        <v>0</v>
      </c>
      <c r="D448" s="33"/>
      <c r="E448" s="33"/>
      <c r="F448" s="33"/>
      <c r="G448" s="33"/>
      <c r="H448" s="31"/>
      <c r="I448" s="31"/>
      <c r="J448" s="31"/>
      <c r="K448" s="31">
        <f t="shared" si="95"/>
        <v>0</v>
      </c>
      <c r="L448" s="31">
        <f t="shared" si="95"/>
        <v>0</v>
      </c>
      <c r="M448" s="31">
        <f t="shared" si="95"/>
        <v>103.6</v>
      </c>
      <c r="N448" s="31">
        <f t="shared" si="95"/>
        <v>103.6</v>
      </c>
      <c r="O448" s="31">
        <f t="shared" si="95"/>
        <v>0</v>
      </c>
      <c r="P448" s="31">
        <f t="shared" si="95"/>
        <v>0</v>
      </c>
      <c r="Q448" s="31">
        <f t="shared" si="95"/>
        <v>0</v>
      </c>
      <c r="R448" s="31">
        <f t="shared" si="95"/>
        <v>0</v>
      </c>
      <c r="S448" s="91"/>
      <c r="T448" s="33"/>
    </row>
    <row r="449" customHeight="1" spans="1:20">
      <c r="A449" s="34"/>
      <c r="B449" s="35" t="s">
        <v>1154</v>
      </c>
      <c r="C449" s="34">
        <f>SUBTOTAL(9,C457:C457)</f>
        <v>0</v>
      </c>
      <c r="D449" s="35"/>
      <c r="E449" s="35"/>
      <c r="F449" s="35"/>
      <c r="G449" s="35"/>
      <c r="H449" s="34"/>
      <c r="I449" s="34"/>
      <c r="J449" s="34"/>
      <c r="K449" s="34">
        <f t="shared" ref="K449:R449" si="96">SUBTOTAL(9,K457:K457)</f>
        <v>0</v>
      </c>
      <c r="L449" s="34">
        <f t="shared" si="96"/>
        <v>0</v>
      </c>
      <c r="M449" s="34">
        <f>SUBTOTAL(9,M450:M456)</f>
        <v>103.6</v>
      </c>
      <c r="N449" s="34">
        <f>SUBTOTAL(9,N450:N456)</f>
        <v>103.6</v>
      </c>
      <c r="O449" s="34">
        <f t="shared" si="96"/>
        <v>0</v>
      </c>
      <c r="P449" s="34">
        <f t="shared" si="96"/>
        <v>0</v>
      </c>
      <c r="Q449" s="34">
        <f t="shared" si="96"/>
        <v>0</v>
      </c>
      <c r="R449" s="34">
        <f t="shared" si="96"/>
        <v>0</v>
      </c>
      <c r="S449" s="92"/>
      <c r="T449" s="35"/>
    </row>
    <row r="450" s="1" customFormat="1" ht="33" customHeight="1" spans="1:20">
      <c r="A450" s="40"/>
      <c r="B450" s="42" t="s">
        <v>1155</v>
      </c>
      <c r="C450" s="40">
        <v>1</v>
      </c>
      <c r="D450" s="42" t="s">
        <v>39</v>
      </c>
      <c r="E450" s="42"/>
      <c r="F450" s="42"/>
      <c r="G450" s="42" t="s">
        <v>74</v>
      </c>
      <c r="H450" s="43">
        <v>1</v>
      </c>
      <c r="I450" s="43" t="s">
        <v>1156</v>
      </c>
      <c r="J450" s="40" t="s">
        <v>41</v>
      </c>
      <c r="K450" s="40"/>
      <c r="L450" s="40"/>
      <c r="M450" s="40">
        <f t="shared" ref="M450:M456" si="97">SUM(N450:R450)</f>
        <v>37</v>
      </c>
      <c r="N450" s="40">
        <v>37</v>
      </c>
      <c r="O450" s="40"/>
      <c r="P450" s="40"/>
      <c r="Q450" s="40"/>
      <c r="R450" s="40"/>
      <c r="S450" s="42" t="s">
        <v>92</v>
      </c>
      <c r="T450" s="42"/>
    </row>
    <row r="451" s="1" customFormat="1" ht="31" customHeight="1" spans="1:20">
      <c r="A451" s="40"/>
      <c r="B451" s="42" t="s">
        <v>1155</v>
      </c>
      <c r="C451" s="40">
        <v>1</v>
      </c>
      <c r="D451" s="42" t="s">
        <v>71</v>
      </c>
      <c r="E451" s="42"/>
      <c r="F451" s="42"/>
      <c r="G451" s="42" t="s">
        <v>74</v>
      </c>
      <c r="H451" s="43">
        <v>1</v>
      </c>
      <c r="I451" s="43" t="s">
        <v>1156</v>
      </c>
      <c r="J451" s="40" t="s">
        <v>41</v>
      </c>
      <c r="K451" s="40"/>
      <c r="L451" s="40"/>
      <c r="M451" s="40">
        <f t="shared" si="97"/>
        <v>11.4</v>
      </c>
      <c r="N451" s="40">
        <v>11.4</v>
      </c>
      <c r="O451" s="40"/>
      <c r="P451" s="40"/>
      <c r="Q451" s="40"/>
      <c r="R451" s="40"/>
      <c r="S451" s="42" t="s">
        <v>76</v>
      </c>
      <c r="T451" s="42"/>
    </row>
    <row r="452" s="1" customFormat="1" customHeight="1" spans="1:20">
      <c r="A452" s="40"/>
      <c r="B452" s="42" t="s">
        <v>1155</v>
      </c>
      <c r="C452" s="40">
        <v>1</v>
      </c>
      <c r="D452" s="42" t="s">
        <v>110</v>
      </c>
      <c r="E452" s="42" t="s">
        <v>111</v>
      </c>
      <c r="F452" s="42"/>
      <c r="G452" s="42" t="s">
        <v>74</v>
      </c>
      <c r="H452" s="43">
        <v>1</v>
      </c>
      <c r="I452" s="43" t="s">
        <v>1156</v>
      </c>
      <c r="J452" s="40" t="s">
        <v>41</v>
      </c>
      <c r="K452" s="40">
        <v>141</v>
      </c>
      <c r="L452" s="40">
        <v>539</v>
      </c>
      <c r="M452" s="40">
        <f t="shared" si="97"/>
        <v>5</v>
      </c>
      <c r="N452" s="40">
        <v>5</v>
      </c>
      <c r="O452" s="40"/>
      <c r="P452" s="40"/>
      <c r="Q452" s="40"/>
      <c r="R452" s="40"/>
      <c r="S452" s="42" t="s">
        <v>114</v>
      </c>
      <c r="T452" s="42"/>
    </row>
    <row r="453" s="1" customFormat="1" ht="27" customHeight="1" spans="1:20">
      <c r="A453" s="40"/>
      <c r="B453" s="42" t="s">
        <v>1155</v>
      </c>
      <c r="C453" s="40">
        <v>1</v>
      </c>
      <c r="D453" s="42" t="s">
        <v>39</v>
      </c>
      <c r="E453" s="42"/>
      <c r="F453" s="42"/>
      <c r="G453" s="42" t="s">
        <v>74</v>
      </c>
      <c r="H453" s="43">
        <v>1</v>
      </c>
      <c r="I453" s="43" t="s">
        <v>1156</v>
      </c>
      <c r="J453" s="40" t="s">
        <v>41</v>
      </c>
      <c r="K453" s="40"/>
      <c r="L453" s="40"/>
      <c r="M453" s="40">
        <f t="shared" si="97"/>
        <v>19.83</v>
      </c>
      <c r="N453" s="40">
        <v>19.83</v>
      </c>
      <c r="O453" s="40"/>
      <c r="P453" s="40"/>
      <c r="Q453" s="40"/>
      <c r="R453" s="40"/>
      <c r="S453" s="42" t="s">
        <v>124</v>
      </c>
      <c r="T453" s="42"/>
    </row>
    <row r="454" s="1" customFormat="1" customHeight="1" spans="1:20">
      <c r="A454" s="40"/>
      <c r="B454" s="42" t="s">
        <v>1155</v>
      </c>
      <c r="C454" s="40">
        <v>1</v>
      </c>
      <c r="D454" s="42" t="s">
        <v>39</v>
      </c>
      <c r="E454" s="42"/>
      <c r="F454" s="42"/>
      <c r="G454" s="42" t="s">
        <v>74</v>
      </c>
      <c r="H454" s="43">
        <v>1</v>
      </c>
      <c r="I454" s="43" t="s">
        <v>1156</v>
      </c>
      <c r="J454" s="40" t="s">
        <v>41</v>
      </c>
      <c r="K454" s="40">
        <v>2981</v>
      </c>
      <c r="L454" s="40">
        <v>13476</v>
      </c>
      <c r="M454" s="40">
        <f t="shared" si="97"/>
        <v>11.06</v>
      </c>
      <c r="N454" s="40">
        <v>11.06</v>
      </c>
      <c r="O454" s="40"/>
      <c r="P454" s="40"/>
      <c r="Q454" s="40"/>
      <c r="R454" s="40"/>
      <c r="S454" s="42" t="s">
        <v>347</v>
      </c>
      <c r="T454" s="42"/>
    </row>
    <row r="455" s="1" customFormat="1" ht="28" customHeight="1" spans="1:20">
      <c r="A455" s="40"/>
      <c r="B455" s="42" t="s">
        <v>1155</v>
      </c>
      <c r="C455" s="40">
        <v>1</v>
      </c>
      <c r="D455" s="42" t="s">
        <v>164</v>
      </c>
      <c r="E455" s="42"/>
      <c r="F455" s="42"/>
      <c r="G455" s="42" t="s">
        <v>74</v>
      </c>
      <c r="H455" s="43">
        <v>1</v>
      </c>
      <c r="I455" s="43" t="s">
        <v>1156</v>
      </c>
      <c r="J455" s="40" t="s">
        <v>41</v>
      </c>
      <c r="K455" s="40"/>
      <c r="L455" s="40"/>
      <c r="M455" s="40">
        <f t="shared" si="97"/>
        <v>5</v>
      </c>
      <c r="N455" s="40">
        <v>5</v>
      </c>
      <c r="O455" s="40"/>
      <c r="P455" s="40"/>
      <c r="Q455" s="40"/>
      <c r="R455" s="40"/>
      <c r="S455" s="42" t="s">
        <v>167</v>
      </c>
      <c r="T455" s="42"/>
    </row>
    <row r="456" s="1" customFormat="1" ht="27" customHeight="1" spans="1:20">
      <c r="A456" s="40"/>
      <c r="B456" s="42" t="s">
        <v>1155</v>
      </c>
      <c r="C456" s="40">
        <v>1</v>
      </c>
      <c r="D456" s="42" t="s">
        <v>154</v>
      </c>
      <c r="E456" s="42"/>
      <c r="F456" s="42"/>
      <c r="G456" s="42" t="s">
        <v>74</v>
      </c>
      <c r="H456" s="43">
        <v>1</v>
      </c>
      <c r="I456" s="43" t="s">
        <v>1156</v>
      </c>
      <c r="J456" s="40" t="s">
        <v>41</v>
      </c>
      <c r="K456" s="40">
        <v>9566</v>
      </c>
      <c r="L456" s="40">
        <v>43864</v>
      </c>
      <c r="M456" s="40">
        <f t="shared" si="97"/>
        <v>14.31</v>
      </c>
      <c r="N456" s="40">
        <v>14.31</v>
      </c>
      <c r="O456" s="40"/>
      <c r="P456" s="40"/>
      <c r="Q456" s="40"/>
      <c r="R456" s="40"/>
      <c r="S456" s="42" t="s">
        <v>157</v>
      </c>
      <c r="T456" s="42"/>
    </row>
    <row r="457" customHeight="1" spans="1:20">
      <c r="A457" s="36"/>
      <c r="B457" s="37"/>
      <c r="C457" s="38"/>
      <c r="D457" s="37"/>
      <c r="E457" s="37"/>
      <c r="F457" s="37"/>
      <c r="G457" s="37"/>
      <c r="H457" s="39"/>
      <c r="I457" s="39"/>
      <c r="J457" s="38"/>
      <c r="K457" s="36"/>
      <c r="L457" s="36"/>
      <c r="M457" s="38"/>
      <c r="N457" s="38"/>
      <c r="O457" s="38"/>
      <c r="P457" s="38"/>
      <c r="Q457" s="38"/>
      <c r="R457" s="38"/>
      <c r="S457" s="37"/>
      <c r="T457" s="37"/>
    </row>
    <row r="458" customHeight="1" spans="1:20">
      <c r="A458" s="28"/>
      <c r="B458" s="29" t="s">
        <v>1157</v>
      </c>
      <c r="C458" s="28">
        <f>SUM(C459)</f>
        <v>0</v>
      </c>
      <c r="D458" s="30"/>
      <c r="E458" s="30"/>
      <c r="F458" s="30"/>
      <c r="G458" s="30"/>
      <c r="H458" s="28"/>
      <c r="I458" s="28"/>
      <c r="J458" s="28"/>
      <c r="K458" s="28">
        <f t="shared" ref="K458:R459" si="98">SUM(K459)</f>
        <v>0</v>
      </c>
      <c r="L458" s="28">
        <f t="shared" si="98"/>
        <v>0</v>
      </c>
      <c r="M458" s="98">
        <f t="shared" si="98"/>
        <v>4054.37414</v>
      </c>
      <c r="N458" s="28">
        <f t="shared" si="98"/>
        <v>0</v>
      </c>
      <c r="O458" s="28">
        <f t="shared" si="98"/>
        <v>0</v>
      </c>
      <c r="P458" s="28">
        <f t="shared" si="98"/>
        <v>0</v>
      </c>
      <c r="Q458" s="98">
        <f t="shared" si="98"/>
        <v>4054.37414</v>
      </c>
      <c r="R458" s="28">
        <f t="shared" si="98"/>
        <v>0</v>
      </c>
      <c r="S458" s="94"/>
      <c r="T458" s="30"/>
    </row>
    <row r="459" customHeight="1" spans="1:20">
      <c r="A459" s="31"/>
      <c r="B459" s="32" t="s">
        <v>1158</v>
      </c>
      <c r="C459" s="31">
        <f>SUM(C460)</f>
        <v>0</v>
      </c>
      <c r="D459" s="33"/>
      <c r="E459" s="33"/>
      <c r="F459" s="33"/>
      <c r="G459" s="33"/>
      <c r="H459" s="31"/>
      <c r="I459" s="31"/>
      <c r="J459" s="31"/>
      <c r="K459" s="31">
        <f>SUM(K460)</f>
        <v>0</v>
      </c>
      <c r="L459" s="31">
        <f>SUM(L460)</f>
        <v>0</v>
      </c>
      <c r="M459" s="99">
        <f>SUM(M461:M479)</f>
        <v>4054.37414</v>
      </c>
      <c r="N459" s="100">
        <f>SUM(N461:N479)</f>
        <v>0</v>
      </c>
      <c r="O459" s="100">
        <f>SUM(O461:O479)</f>
        <v>0</v>
      </c>
      <c r="P459" s="100">
        <f>SUM(P461:P479)</f>
        <v>0</v>
      </c>
      <c r="Q459" s="99">
        <f>SUM(Q461:Q479)</f>
        <v>4054.37414</v>
      </c>
      <c r="R459" s="31">
        <f>SUM(R460:R477)</f>
        <v>0</v>
      </c>
      <c r="S459" s="91"/>
      <c r="T459" s="33"/>
    </row>
    <row r="460" customHeight="1" spans="1:20">
      <c r="A460" s="34"/>
      <c r="B460" s="35" t="s">
        <v>1159</v>
      </c>
      <c r="C460" s="34"/>
      <c r="D460" s="35"/>
      <c r="E460" s="35"/>
      <c r="F460" s="35"/>
      <c r="G460" s="35"/>
      <c r="H460" s="34"/>
      <c r="I460" s="34"/>
      <c r="J460" s="34"/>
      <c r="K460" s="34"/>
      <c r="L460" s="34"/>
      <c r="M460" s="34"/>
      <c r="N460" s="34"/>
      <c r="O460" s="34"/>
      <c r="P460" s="34"/>
      <c r="Q460" s="34"/>
      <c r="R460" s="34"/>
      <c r="S460" s="35"/>
      <c r="T460" s="35"/>
    </row>
    <row r="461" customHeight="1" spans="1:20">
      <c r="A461" s="47"/>
      <c r="B461" s="46" t="s">
        <v>1160</v>
      </c>
      <c r="C461" s="47">
        <v>1</v>
      </c>
      <c r="D461" s="48" t="s">
        <v>71</v>
      </c>
      <c r="E461" s="48"/>
      <c r="F461" s="48"/>
      <c r="G461" s="48"/>
      <c r="H461" s="47"/>
      <c r="I461" s="47" t="s">
        <v>1160</v>
      </c>
      <c r="J461" s="47">
        <v>2022</v>
      </c>
      <c r="K461" s="47"/>
      <c r="L461" s="47"/>
      <c r="M461" s="101">
        <v>2</v>
      </c>
      <c r="N461" s="101"/>
      <c r="O461" s="101"/>
      <c r="P461" s="101"/>
      <c r="Q461" s="101">
        <v>2</v>
      </c>
      <c r="R461" s="47"/>
      <c r="S461" s="42" t="s">
        <v>76</v>
      </c>
      <c r="T461" s="48"/>
    </row>
    <row r="462" customHeight="1" spans="1:20">
      <c r="A462" s="47"/>
      <c r="B462" s="46" t="s">
        <v>1161</v>
      </c>
      <c r="C462" s="47">
        <v>1</v>
      </c>
      <c r="D462" s="48" t="s">
        <v>164</v>
      </c>
      <c r="E462" s="48"/>
      <c r="F462" s="48"/>
      <c r="G462" s="48"/>
      <c r="H462" s="47"/>
      <c r="I462" s="47" t="s">
        <v>1161</v>
      </c>
      <c r="J462" s="47">
        <v>2022</v>
      </c>
      <c r="K462" s="47"/>
      <c r="L462" s="47"/>
      <c r="M462" s="101">
        <v>35</v>
      </c>
      <c r="N462" s="101"/>
      <c r="O462" s="101"/>
      <c r="P462" s="101"/>
      <c r="Q462" s="101">
        <v>35</v>
      </c>
      <c r="R462" s="47"/>
      <c r="S462" s="42" t="s">
        <v>167</v>
      </c>
      <c r="T462" s="48"/>
    </row>
    <row r="463" customHeight="1" spans="1:20">
      <c r="A463" s="47"/>
      <c r="B463" s="46" t="s">
        <v>1162</v>
      </c>
      <c r="C463" s="47">
        <v>1</v>
      </c>
      <c r="D463" s="48"/>
      <c r="E463" s="48"/>
      <c r="F463" s="48"/>
      <c r="G463" s="48"/>
      <c r="H463" s="47"/>
      <c r="I463" s="63" t="s">
        <v>1163</v>
      </c>
      <c r="J463" s="47">
        <v>2022</v>
      </c>
      <c r="K463" s="47"/>
      <c r="L463" s="47"/>
      <c r="M463" s="101">
        <v>96</v>
      </c>
      <c r="N463" s="101"/>
      <c r="O463" s="101"/>
      <c r="P463" s="101"/>
      <c r="Q463" s="101">
        <v>96</v>
      </c>
      <c r="R463" s="47"/>
      <c r="S463" s="104" t="s">
        <v>42</v>
      </c>
      <c r="T463" s="48"/>
    </row>
    <row r="464" customHeight="1" spans="1:20">
      <c r="A464" s="47"/>
      <c r="B464" s="46" t="s">
        <v>1164</v>
      </c>
      <c r="C464" s="47">
        <v>1</v>
      </c>
      <c r="D464" s="48"/>
      <c r="E464" s="48"/>
      <c r="F464" s="48"/>
      <c r="G464" s="48"/>
      <c r="H464" s="47"/>
      <c r="I464" s="63" t="s">
        <v>1164</v>
      </c>
      <c r="J464" s="47">
        <v>2022</v>
      </c>
      <c r="K464" s="47"/>
      <c r="L464" s="47"/>
      <c r="M464" s="101">
        <v>9.8</v>
      </c>
      <c r="N464" s="101"/>
      <c r="O464" s="101"/>
      <c r="P464" s="101"/>
      <c r="Q464" s="101">
        <v>9.8</v>
      </c>
      <c r="R464" s="47"/>
      <c r="S464" s="104" t="s">
        <v>42</v>
      </c>
      <c r="T464" s="48"/>
    </row>
    <row r="465" customHeight="1" spans="1:20">
      <c r="A465" s="47"/>
      <c r="B465" s="45" t="s">
        <v>1165</v>
      </c>
      <c r="C465" s="47">
        <v>1</v>
      </c>
      <c r="D465" s="48"/>
      <c r="E465" s="48"/>
      <c r="F465" s="48"/>
      <c r="G465" s="48"/>
      <c r="H465" s="47"/>
      <c r="I465" s="45" t="s">
        <v>1165</v>
      </c>
      <c r="J465" s="47">
        <v>2022</v>
      </c>
      <c r="K465" s="47"/>
      <c r="L465" s="47"/>
      <c r="M465" s="101">
        <v>1000</v>
      </c>
      <c r="N465" s="47"/>
      <c r="O465" s="47"/>
      <c r="P465" s="47"/>
      <c r="Q465" s="101">
        <v>1000</v>
      </c>
      <c r="R465" s="47"/>
      <c r="S465" s="60" t="s">
        <v>1166</v>
      </c>
      <c r="T465" s="48"/>
    </row>
    <row r="466" customHeight="1" spans="1:20">
      <c r="A466" s="47"/>
      <c r="B466" s="45" t="s">
        <v>1165</v>
      </c>
      <c r="C466" s="47">
        <v>1</v>
      </c>
      <c r="D466" s="48"/>
      <c r="E466" s="48"/>
      <c r="F466" s="48"/>
      <c r="G466" s="48"/>
      <c r="H466" s="47"/>
      <c r="I466" s="45" t="s">
        <v>1165</v>
      </c>
      <c r="J466" s="47">
        <v>2022</v>
      </c>
      <c r="K466" s="47"/>
      <c r="L466" s="47"/>
      <c r="M466" s="101">
        <v>480</v>
      </c>
      <c r="N466" s="47"/>
      <c r="O466" s="47"/>
      <c r="P466" s="47"/>
      <c r="Q466" s="101">
        <v>480</v>
      </c>
      <c r="R466" s="47"/>
      <c r="S466" s="60" t="s">
        <v>1166</v>
      </c>
      <c r="T466" s="48"/>
    </row>
    <row r="467" customHeight="1" spans="1:20">
      <c r="A467" s="47"/>
      <c r="B467" s="45" t="s">
        <v>1167</v>
      </c>
      <c r="C467" s="47">
        <v>1</v>
      </c>
      <c r="D467" s="48"/>
      <c r="E467" s="48"/>
      <c r="F467" s="48"/>
      <c r="G467" s="48"/>
      <c r="H467" s="47"/>
      <c r="I467" s="45" t="s">
        <v>1167</v>
      </c>
      <c r="J467" s="47">
        <v>2022</v>
      </c>
      <c r="K467" s="47"/>
      <c r="L467" s="47"/>
      <c r="M467" s="101">
        <v>346.67012</v>
      </c>
      <c r="N467" s="47"/>
      <c r="O467" s="47"/>
      <c r="P467" s="47"/>
      <c r="Q467" s="101">
        <v>346.67012</v>
      </c>
      <c r="R467" s="47"/>
      <c r="S467" s="60" t="s">
        <v>1166</v>
      </c>
      <c r="T467" s="48"/>
    </row>
    <row r="468" customHeight="1" spans="1:20">
      <c r="A468" s="47"/>
      <c r="B468" s="45" t="s">
        <v>1168</v>
      </c>
      <c r="C468" s="47">
        <v>1</v>
      </c>
      <c r="D468" s="48"/>
      <c r="E468" s="48"/>
      <c r="F468" s="48"/>
      <c r="G468" s="48"/>
      <c r="H468" s="47"/>
      <c r="I468" s="45" t="s">
        <v>1168</v>
      </c>
      <c r="J468" s="47">
        <v>2022</v>
      </c>
      <c r="K468" s="47"/>
      <c r="L468" s="47"/>
      <c r="M468" s="101">
        <v>347.646321</v>
      </c>
      <c r="N468" s="47"/>
      <c r="O468" s="47"/>
      <c r="P468" s="47"/>
      <c r="Q468" s="101">
        <v>347.646321</v>
      </c>
      <c r="R468" s="47"/>
      <c r="S468" s="60" t="s">
        <v>1166</v>
      </c>
      <c r="T468" s="48"/>
    </row>
    <row r="469" customHeight="1" spans="1:20">
      <c r="A469" s="47"/>
      <c r="B469" s="45" t="s">
        <v>1169</v>
      </c>
      <c r="C469" s="47">
        <v>1</v>
      </c>
      <c r="D469" s="48"/>
      <c r="E469" s="48"/>
      <c r="F469" s="48"/>
      <c r="G469" s="48"/>
      <c r="H469" s="47"/>
      <c r="I469" s="45" t="s">
        <v>1169</v>
      </c>
      <c r="J469" s="47">
        <v>2022</v>
      </c>
      <c r="K469" s="47"/>
      <c r="L469" s="47"/>
      <c r="M469" s="101">
        <v>342.0783</v>
      </c>
      <c r="N469" s="47"/>
      <c r="O469" s="47"/>
      <c r="P469" s="47"/>
      <c r="Q469" s="101">
        <v>342.0783</v>
      </c>
      <c r="R469" s="47"/>
      <c r="S469" s="44" t="s">
        <v>189</v>
      </c>
      <c r="T469" s="48"/>
    </row>
    <row r="470" customHeight="1" spans="1:20">
      <c r="A470" s="47"/>
      <c r="B470" s="45" t="s">
        <v>1170</v>
      </c>
      <c r="C470" s="47">
        <v>1</v>
      </c>
      <c r="D470" s="48"/>
      <c r="E470" s="48"/>
      <c r="F470" s="48"/>
      <c r="G470" s="48"/>
      <c r="H470" s="47"/>
      <c r="I470" s="45" t="s">
        <v>1170</v>
      </c>
      <c r="J470" s="47">
        <v>2022</v>
      </c>
      <c r="K470" s="47"/>
      <c r="L470" s="47"/>
      <c r="M470" s="102">
        <v>100</v>
      </c>
      <c r="N470" s="47"/>
      <c r="O470" s="47"/>
      <c r="P470" s="47"/>
      <c r="Q470" s="102">
        <v>100</v>
      </c>
      <c r="R470" s="47"/>
      <c r="S470" s="83" t="s">
        <v>92</v>
      </c>
      <c r="T470" s="48"/>
    </row>
    <row r="471" customHeight="1" spans="1:20">
      <c r="A471" s="47"/>
      <c r="B471" s="45" t="s">
        <v>1171</v>
      </c>
      <c r="C471" s="47">
        <v>1</v>
      </c>
      <c r="D471" s="48"/>
      <c r="E471" s="48"/>
      <c r="F471" s="48"/>
      <c r="G471" s="48"/>
      <c r="H471" s="47"/>
      <c r="I471" s="45" t="s">
        <v>1171</v>
      </c>
      <c r="J471" s="47">
        <v>2022</v>
      </c>
      <c r="K471" s="47"/>
      <c r="L471" s="47"/>
      <c r="M471" s="101">
        <v>243.959177</v>
      </c>
      <c r="N471" s="47"/>
      <c r="O471" s="47"/>
      <c r="P471" s="47"/>
      <c r="Q471" s="101">
        <v>243.959177</v>
      </c>
      <c r="R471" s="47"/>
      <c r="S471" s="44" t="s">
        <v>1109</v>
      </c>
      <c r="T471" s="48"/>
    </row>
    <row r="472" customHeight="1" spans="1:20">
      <c r="A472" s="47"/>
      <c r="B472" s="45" t="s">
        <v>1172</v>
      </c>
      <c r="C472" s="47">
        <v>1</v>
      </c>
      <c r="D472" s="48"/>
      <c r="E472" s="48"/>
      <c r="F472" s="48"/>
      <c r="G472" s="48"/>
      <c r="H472" s="47"/>
      <c r="I472" s="45" t="s">
        <v>1172</v>
      </c>
      <c r="J472" s="47">
        <v>2022</v>
      </c>
      <c r="K472" s="47"/>
      <c r="L472" s="47"/>
      <c r="M472" s="101">
        <v>377.384301</v>
      </c>
      <c r="N472" s="47"/>
      <c r="O472" s="47"/>
      <c r="P472" s="47"/>
      <c r="Q472" s="101">
        <v>377.384301</v>
      </c>
      <c r="R472" s="47"/>
      <c r="S472" s="44" t="s">
        <v>1109</v>
      </c>
      <c r="T472" s="48"/>
    </row>
    <row r="473" customHeight="1" spans="1:20">
      <c r="A473" s="47"/>
      <c r="B473" s="45" t="s">
        <v>1173</v>
      </c>
      <c r="C473" s="47">
        <v>1</v>
      </c>
      <c r="D473" s="48"/>
      <c r="E473" s="48"/>
      <c r="F473" s="48"/>
      <c r="G473" s="48"/>
      <c r="H473" s="47"/>
      <c r="I473" s="45" t="s">
        <v>1173</v>
      </c>
      <c r="J473" s="47">
        <v>2022</v>
      </c>
      <c r="K473" s="47"/>
      <c r="L473" s="47"/>
      <c r="M473" s="101">
        <v>241.123817</v>
      </c>
      <c r="N473" s="47"/>
      <c r="O473" s="47"/>
      <c r="P473" s="47"/>
      <c r="Q473" s="101">
        <v>241.123817</v>
      </c>
      <c r="R473" s="47"/>
      <c r="S473" s="44" t="s">
        <v>1109</v>
      </c>
      <c r="T473" s="48"/>
    </row>
    <row r="474" customHeight="1" spans="1:20">
      <c r="A474" s="47"/>
      <c r="B474" s="45" t="s">
        <v>1174</v>
      </c>
      <c r="C474" s="47">
        <v>1</v>
      </c>
      <c r="D474" s="48"/>
      <c r="E474" s="48"/>
      <c r="F474" s="48"/>
      <c r="G474" s="48"/>
      <c r="H474" s="47"/>
      <c r="I474" s="45" t="s">
        <v>1174</v>
      </c>
      <c r="J474" s="47">
        <v>2022</v>
      </c>
      <c r="K474" s="47"/>
      <c r="L474" s="47"/>
      <c r="M474" s="101">
        <v>3.680966</v>
      </c>
      <c r="N474" s="47"/>
      <c r="O474" s="47"/>
      <c r="P474" s="47"/>
      <c r="Q474" s="101">
        <v>3.680966</v>
      </c>
      <c r="R474" s="47"/>
      <c r="S474" s="44" t="s">
        <v>1109</v>
      </c>
      <c r="T474" s="48"/>
    </row>
    <row r="475" customHeight="1" spans="1:20">
      <c r="A475" s="47"/>
      <c r="B475" s="45" t="s">
        <v>1175</v>
      </c>
      <c r="C475" s="47">
        <v>1</v>
      </c>
      <c r="D475" s="48"/>
      <c r="E475" s="48"/>
      <c r="F475" s="48"/>
      <c r="G475" s="48"/>
      <c r="H475" s="47"/>
      <c r="I475" s="45" t="s">
        <v>1175</v>
      </c>
      <c r="J475" s="47">
        <v>2022</v>
      </c>
      <c r="K475" s="47"/>
      <c r="L475" s="47"/>
      <c r="M475" s="101">
        <v>64.774049</v>
      </c>
      <c r="N475" s="47"/>
      <c r="O475" s="47"/>
      <c r="P475" s="47"/>
      <c r="Q475" s="101">
        <v>64.774049</v>
      </c>
      <c r="R475" s="47"/>
      <c r="S475" s="44" t="s">
        <v>1109</v>
      </c>
      <c r="T475" s="48"/>
    </row>
    <row r="476" customHeight="1" spans="1:20">
      <c r="A476" s="47"/>
      <c r="B476" s="45" t="s">
        <v>1176</v>
      </c>
      <c r="C476" s="47">
        <v>1</v>
      </c>
      <c r="D476" s="48"/>
      <c r="E476" s="48"/>
      <c r="F476" s="48"/>
      <c r="G476" s="48"/>
      <c r="H476" s="47"/>
      <c r="I476" s="45" t="s">
        <v>1176</v>
      </c>
      <c r="J476" s="47">
        <v>2022</v>
      </c>
      <c r="K476" s="47"/>
      <c r="L476" s="47"/>
      <c r="M476" s="101">
        <v>15</v>
      </c>
      <c r="N476" s="47"/>
      <c r="O476" s="47"/>
      <c r="P476" s="47"/>
      <c r="Q476" s="101">
        <v>15</v>
      </c>
      <c r="R476" s="47"/>
      <c r="S476" s="44" t="s">
        <v>1109</v>
      </c>
      <c r="T476" s="48"/>
    </row>
    <row r="477" customHeight="1" spans="1:20">
      <c r="A477" s="47"/>
      <c r="B477" s="45" t="s">
        <v>1176</v>
      </c>
      <c r="C477" s="47">
        <v>1</v>
      </c>
      <c r="D477" s="48"/>
      <c r="E477" s="48"/>
      <c r="F477" s="48"/>
      <c r="G477" s="48"/>
      <c r="H477" s="47"/>
      <c r="I477" s="45" t="s">
        <v>1176</v>
      </c>
      <c r="J477" s="47">
        <v>2022</v>
      </c>
      <c r="K477" s="47"/>
      <c r="L477" s="47"/>
      <c r="M477" s="101">
        <v>15</v>
      </c>
      <c r="N477" s="47"/>
      <c r="O477" s="47"/>
      <c r="P477" s="47"/>
      <c r="Q477" s="101">
        <v>15</v>
      </c>
      <c r="R477" s="47"/>
      <c r="S477" s="44" t="s">
        <v>1109</v>
      </c>
      <c r="T477" s="48"/>
    </row>
    <row r="478" customHeight="1" spans="1:20">
      <c r="A478" s="95"/>
      <c r="B478" s="45" t="s">
        <v>1177</v>
      </c>
      <c r="C478" s="47">
        <v>1</v>
      </c>
      <c r="D478" s="96"/>
      <c r="E478" s="96"/>
      <c r="F478" s="96"/>
      <c r="G478" s="96"/>
      <c r="H478" s="97"/>
      <c r="I478" s="45" t="s">
        <v>1177</v>
      </c>
      <c r="J478" s="47">
        <v>2022</v>
      </c>
      <c r="K478" s="95"/>
      <c r="L478" s="95"/>
      <c r="M478" s="101">
        <v>65.915889</v>
      </c>
      <c r="N478" s="95"/>
      <c r="O478" s="95"/>
      <c r="P478" s="95"/>
      <c r="Q478" s="101">
        <v>65.915889</v>
      </c>
      <c r="R478" s="95"/>
      <c r="S478" s="44" t="s">
        <v>1109</v>
      </c>
      <c r="T478" s="48"/>
    </row>
    <row r="479" customHeight="1" spans="1:20">
      <c r="A479" s="95"/>
      <c r="B479" s="45" t="s">
        <v>1178</v>
      </c>
      <c r="C479" s="47">
        <v>1</v>
      </c>
      <c r="D479" s="96"/>
      <c r="E479" s="96"/>
      <c r="F479" s="96"/>
      <c r="G479" s="96"/>
      <c r="H479" s="97"/>
      <c r="I479" s="45" t="s">
        <v>1178</v>
      </c>
      <c r="J479" s="47">
        <v>2022</v>
      </c>
      <c r="K479" s="95"/>
      <c r="L479" s="95"/>
      <c r="M479" s="101">
        <v>268.3412</v>
      </c>
      <c r="N479" s="95"/>
      <c r="O479" s="95"/>
      <c r="P479" s="95"/>
      <c r="Q479" s="101">
        <v>268.3412</v>
      </c>
      <c r="R479" s="95"/>
      <c r="S479" s="44" t="s">
        <v>1109</v>
      </c>
      <c r="T479" s="48"/>
    </row>
    <row r="480" customHeight="1" spans="1:20">
      <c r="A480" s="95"/>
      <c r="B480" s="96"/>
      <c r="C480" s="95"/>
      <c r="D480" s="96"/>
      <c r="E480" s="96"/>
      <c r="F480" s="96"/>
      <c r="G480" s="96"/>
      <c r="H480" s="97"/>
      <c r="I480" s="97"/>
      <c r="J480" s="95"/>
      <c r="K480" s="95"/>
      <c r="L480" s="95"/>
      <c r="M480" s="103"/>
      <c r="N480" s="95"/>
      <c r="O480" s="95"/>
      <c r="P480" s="95"/>
      <c r="Q480" s="95"/>
      <c r="R480" s="95"/>
      <c r="S480" s="96"/>
      <c r="T480" s="96"/>
    </row>
    <row r="481" customHeight="1" spans="1:20">
      <c r="A481" s="95"/>
      <c r="B481" s="96"/>
      <c r="C481" s="95"/>
      <c r="D481" s="96"/>
      <c r="E481" s="96"/>
      <c r="F481" s="96"/>
      <c r="G481" s="96"/>
      <c r="H481" s="97"/>
      <c r="I481" s="97"/>
      <c r="J481" s="95"/>
      <c r="K481" s="95"/>
      <c r="L481" s="95"/>
      <c r="M481" s="103"/>
      <c r="N481" s="95"/>
      <c r="O481" s="95"/>
      <c r="P481" s="95"/>
      <c r="Q481" s="95"/>
      <c r="R481" s="95"/>
      <c r="S481" s="96"/>
      <c r="T481" s="96"/>
    </row>
    <row r="482" customHeight="1" spans="1:20">
      <c r="A482" s="95"/>
      <c r="B482" s="96"/>
      <c r="C482" s="95"/>
      <c r="D482" s="96"/>
      <c r="E482" s="96"/>
      <c r="F482" s="96"/>
      <c r="G482" s="96"/>
      <c r="H482" s="97"/>
      <c r="I482" s="97"/>
      <c r="J482" s="95"/>
      <c r="K482" s="95"/>
      <c r="L482" s="95"/>
      <c r="M482" s="103"/>
      <c r="N482" s="95"/>
      <c r="O482" s="95"/>
      <c r="P482" s="95"/>
      <c r="Q482" s="95"/>
      <c r="R482" s="95"/>
      <c r="S482" s="96"/>
      <c r="T482" s="96"/>
    </row>
    <row r="483" customHeight="1" spans="1:20">
      <c r="A483" s="95"/>
      <c r="B483" s="96"/>
      <c r="C483" s="95"/>
      <c r="D483" s="96"/>
      <c r="E483" s="96"/>
      <c r="F483" s="96"/>
      <c r="G483" s="96"/>
      <c r="H483" s="97"/>
      <c r="I483" s="97"/>
      <c r="J483" s="95"/>
      <c r="K483" s="95"/>
      <c r="L483" s="95"/>
      <c r="M483" s="103"/>
      <c r="N483" s="95"/>
      <c r="O483" s="95"/>
      <c r="P483" s="95"/>
      <c r="Q483" s="95"/>
      <c r="R483" s="95"/>
      <c r="S483" s="96"/>
      <c r="T483" s="96"/>
    </row>
    <row r="484" customHeight="1" spans="1:20">
      <c r="A484" s="95"/>
      <c r="B484" s="96"/>
      <c r="C484" s="95"/>
      <c r="D484" s="96"/>
      <c r="E484" s="96"/>
      <c r="F484" s="96"/>
      <c r="G484" s="96"/>
      <c r="H484" s="97"/>
      <c r="I484" s="97"/>
      <c r="J484" s="95"/>
      <c r="K484" s="95"/>
      <c r="L484" s="95"/>
      <c r="M484" s="103"/>
      <c r="N484" s="95"/>
      <c r="O484" s="95"/>
      <c r="P484" s="95"/>
      <c r="Q484" s="95"/>
      <c r="R484" s="95"/>
      <c r="S484" s="96"/>
      <c r="T484" s="96"/>
    </row>
  </sheetData>
  <autoFilter ref="A4:T456">
    <extLst/>
  </autoFilter>
  <mergeCells count="15">
    <mergeCell ref="A1:T1"/>
    <mergeCell ref="A2:E2"/>
    <mergeCell ref="F2:L2"/>
    <mergeCell ref="M2:R2"/>
    <mergeCell ref="D3:F3"/>
    <mergeCell ref="G3:I3"/>
    <mergeCell ref="K3:L3"/>
    <mergeCell ref="N3:R3"/>
    <mergeCell ref="A3:A4"/>
    <mergeCell ref="B3:B4"/>
    <mergeCell ref="C3:C4"/>
    <mergeCell ref="J3:J4"/>
    <mergeCell ref="M3:M4"/>
    <mergeCell ref="S3:S4"/>
    <mergeCell ref="T3:T4"/>
  </mergeCells>
  <dataValidations count="1">
    <dataValidation allowBlank="1" showInputMessage="1" showErrorMessage="1" sqref="A1:A2"/>
  </dataValidations>
  <pageMargins left="0.7" right="0.7" top="0.75" bottom="0.75" header="0.3" footer="0.3"/>
  <headerFooter/>
  <ignoredErrors>
    <ignoredError sqref="R5" evalError="1"/>
    <ignoredError sqref="M76 M268 M199" formula="1"/>
  </ignoredErrors>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2022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2006-09-13T11:21:00Z</dcterms:created>
  <dcterms:modified xsi:type="dcterms:W3CDTF">2024-11-11T01:27:04Z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2052-11.8.2.12089</vt:lpwstr>
  </property>
  <property fmtid="{D5CDD505-2E9C-101B-9397-08002B2CF9AE}" pid="3" name="ICV">
    <vt:lpwstr>8E013709B0AC446EBC773343390DEAC0</vt:lpwstr>
  </property>
</Properties>
</file>