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1、收入决算表" sheetId="3" r:id="rId3"/>
    <sheet name="2、支出决算表" sheetId="4" r:id="rId4"/>
    <sheet name="3、支出功能分类" sheetId="5" r:id="rId5"/>
    <sheet name="4-1、支出经济分类" sheetId="6" r:id="rId6"/>
    <sheet name="4-2、经济分类到款" sheetId="7" r:id="rId7"/>
    <sheet name="5、政府性基金" sheetId="8" r:id="rId8"/>
    <sheet name="6、国有资本经营" sheetId="9" r:id="rId9"/>
    <sheet name="7、社保基金" sheetId="10" r:id="rId10"/>
  </sheets>
  <externalReferences>
    <externalReference r:id="rId11"/>
    <externalReference r:id="rId12"/>
  </externalReferences>
  <definedNames>
    <definedName name="_xlnm._FilterDatabase" localSheetId="2" hidden="1">'1、收入决算表'!$A$4:$G$59</definedName>
    <definedName name="_xlnm._FilterDatabase" localSheetId="3" hidden="1">'2、支出决算表'!$A$4:$G$40</definedName>
    <definedName name="_xlnm._FilterDatabase" localSheetId="7" hidden="1">'5、政府性基金'!$A$4:$N$29</definedName>
    <definedName name="Database" localSheetId="0" hidden="1">#NAME?</definedName>
    <definedName name="表4" localSheetId="0">#NAME?</definedName>
    <definedName name="Database" localSheetId="1" hidden="1">#NAME?</definedName>
    <definedName name="表4" localSheetId="1">#NAME?</definedName>
    <definedName name="_xlnm.Print_Titles" localSheetId="2">'1、收入决算表'!$1:$4</definedName>
    <definedName name="_xlnm.Print_Titles" localSheetId="3">'2、支出决算表'!$1:$3</definedName>
    <definedName name="_xlnm.Print_Titles" localSheetId="4">'3、支出功能分类'!$1:$5</definedName>
    <definedName name="_xlnm._FilterDatabase" localSheetId="4" hidden="1">'3、支出功能分类'!$A$5:$D$1367</definedName>
    <definedName name="_xlnm._FilterDatabase" localSheetId="6" hidden="1">'4-2、经济分类到款'!$A$1:$A$39</definedName>
    <definedName name="_xlnm._FilterDatabase" localSheetId="9" hidden="1">'7、社保基金'!#REF!</definedName>
    <definedName name="Database" hidden="1">#NAME?</definedName>
    <definedName name="表4">#NAME?</definedName>
    <definedName name="人员支出">[1]基础表!$B$2:$B$130</definedName>
    <definedName name="运转支出">[2]基础表!$C$2:$C$39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<sst xmlns="http://schemas.openxmlformats.org/spreadsheetml/2006/main" count="1748" uniqueCount="1348">
  <si>
    <t>陇 川 县</t>
  </si>
  <si>
    <r>
      <rPr>
        <sz val="30"/>
        <rFont val="Times New Roman"/>
        <charset val="134"/>
      </rPr>
      <t>2023</t>
    </r>
    <r>
      <rPr>
        <sz val="30"/>
        <rFont val="华文中宋"/>
        <charset val="134"/>
      </rPr>
      <t>年地方财政决算表</t>
    </r>
  </si>
  <si>
    <t>陇川县护国乡</t>
  </si>
  <si>
    <t>目        录</t>
  </si>
  <si>
    <t>表1</t>
  </si>
  <si>
    <t>陇川县护国乡2023年度一般公共预算收入决算总表</t>
  </si>
  <si>
    <t>表2</t>
  </si>
  <si>
    <t>陇川县护国乡2023年度一般公共预算支出决算总表</t>
  </si>
  <si>
    <t>表3</t>
  </si>
  <si>
    <t>陇川县护国乡2023年度一般公共预算支出决算功能分类明细表</t>
  </si>
  <si>
    <t>表4-1</t>
  </si>
  <si>
    <t>陇川县护国乡2023年度一般公共预算支出经济分类表</t>
  </si>
  <si>
    <t>表4-2</t>
  </si>
  <si>
    <t>陇川县护国乡2023年度一般公共预算支出决算经济分类表</t>
  </si>
  <si>
    <t>表5</t>
  </si>
  <si>
    <t>陇川县护国乡2023年度政府性基金预算收支决算总表</t>
  </si>
  <si>
    <t>表6</t>
  </si>
  <si>
    <t>陇川县护国乡2023年度国有资本经营收支决算总表</t>
  </si>
  <si>
    <t>表7</t>
  </si>
  <si>
    <t>陇川县护国乡2023年度社会保险基金收支执行情况表</t>
  </si>
  <si>
    <t>表一</t>
  </si>
  <si>
    <t>单位：万元</t>
  </si>
  <si>
    <t>收      入</t>
  </si>
  <si>
    <t>预算科目</t>
  </si>
  <si>
    <t>年初预算数</t>
  </si>
  <si>
    <t>预算调整数</t>
  </si>
  <si>
    <t>决算数</t>
  </si>
  <si>
    <t>2022年决算数</t>
  </si>
  <si>
    <t>决算数为
调整预算
数的（%）</t>
  </si>
  <si>
    <t>决算数比
上年决算
数增减（%）</t>
  </si>
  <si>
    <t>101 税收收入</t>
  </si>
  <si>
    <t xml:space="preserve">  10101 增值税</t>
  </si>
  <si>
    <t xml:space="preserve">  10103 营业税</t>
  </si>
  <si>
    <t xml:space="preserve">  10104 企业所得税</t>
  </si>
  <si>
    <t xml:space="preserve">  10105 企业所得税退税</t>
  </si>
  <si>
    <t xml:space="preserve">  10106 个人所得税</t>
  </si>
  <si>
    <t xml:space="preserve">  10107 资源税</t>
  </si>
  <si>
    <t xml:space="preserve">  10109 城市维护建设税</t>
  </si>
  <si>
    <t xml:space="preserve">  10110 房产税</t>
  </si>
  <si>
    <t xml:space="preserve">  10111 印花税</t>
  </si>
  <si>
    <t xml:space="preserve">  10112 城镇土地使用税</t>
  </si>
  <si>
    <t xml:space="preserve">  10113 土地增值税</t>
  </si>
  <si>
    <t xml:space="preserve">  10114 车船税</t>
  </si>
  <si>
    <t xml:space="preserve">  10118 耕地占用税</t>
  </si>
  <si>
    <t xml:space="preserve">  10119 契税</t>
  </si>
  <si>
    <t xml:space="preserve">  10120 烟叶税</t>
  </si>
  <si>
    <t xml:space="preserve">  10199 其他税收收入</t>
  </si>
  <si>
    <t>103 非税收入</t>
  </si>
  <si>
    <t xml:space="preserve">  10302 专项收入</t>
  </si>
  <si>
    <t xml:space="preserve">  10304 行政事业性收费收入</t>
  </si>
  <si>
    <t xml:space="preserve">  10305 罚没收入</t>
  </si>
  <si>
    <t xml:space="preserve">  10306 国有资本经营收入</t>
  </si>
  <si>
    <t xml:space="preserve">  10307 国有资源（资产）有偿使用收入</t>
  </si>
  <si>
    <t xml:space="preserve">  10308 捐赠收入</t>
  </si>
  <si>
    <t xml:space="preserve">  10399 其他收入</t>
  </si>
  <si>
    <t>本年收入小计</t>
  </si>
  <si>
    <t>110  转移性收入</t>
  </si>
  <si>
    <t xml:space="preserve">  11001  返还性收入</t>
  </si>
  <si>
    <t xml:space="preserve">    1100101  增值税和消费税税收返还收入</t>
  </si>
  <si>
    <t xml:space="preserve">    1100102  所得税基数返还收入</t>
  </si>
  <si>
    <t xml:space="preserve">  11002  一般性转移支付收入</t>
  </si>
  <si>
    <t xml:space="preserve">    1100202  均衡性转移支付收入</t>
  </si>
  <si>
    <t xml:space="preserve">    1100203  革命老区及民族和边境地区转移支付收入</t>
  </si>
  <si>
    <t xml:space="preserve">    1100207  县级基本财力保障机制奖补资金收入</t>
  </si>
  <si>
    <t xml:space="preserve">    1100208  结算补助收入</t>
  </si>
  <si>
    <t xml:space="preserve">    1100214  企业事业单位划转补助收入</t>
  </si>
  <si>
    <t xml:space="preserve">    1100220  基层公检法司转移支付收入</t>
  </si>
  <si>
    <t xml:space="preserve">    1100221  义务教育等转移支付收入</t>
  </si>
  <si>
    <t xml:space="preserve">    1100222  基本养老保险和低保等转移支付收入</t>
  </si>
  <si>
    <t xml:space="preserve">    1100223  新型农村合作医疗等转移支付收入</t>
  </si>
  <si>
    <t xml:space="preserve">    1100224  农村综合改革转移支付支出</t>
  </si>
  <si>
    <t xml:space="preserve">    1100226  重点生态功能区转移支付收入</t>
  </si>
  <si>
    <t xml:space="preserve">    1100227  固定数额补助收入</t>
  </si>
  <si>
    <t xml:space="preserve">    1100299  其他一般性转移支付收入</t>
  </si>
  <si>
    <t xml:space="preserve">  11003 专项转移支付收入</t>
  </si>
  <si>
    <t xml:space="preserve">  11008 上年结余收入</t>
  </si>
  <si>
    <t xml:space="preserve">    1100801  一般公共预算上年结余收入</t>
  </si>
  <si>
    <t xml:space="preserve">  11009 调入资金</t>
  </si>
  <si>
    <t xml:space="preserve">    1100901  调入一般公共预算资金</t>
  </si>
  <si>
    <t xml:space="preserve">  11011 债券转贷收入</t>
  </si>
  <si>
    <t xml:space="preserve">    1101101  地方政府一般债务转贷收入</t>
  </si>
  <si>
    <t xml:space="preserve">        其他收入（单位自有资金）</t>
  </si>
  <si>
    <t>财政收入总计</t>
  </si>
  <si>
    <t>表二</t>
  </si>
  <si>
    <r>
      <rPr>
        <sz val="10"/>
        <rFont val="宋体"/>
        <charset val="134"/>
      </rPr>
      <t>单位：万元</t>
    </r>
  </si>
  <si>
    <t>支           出</t>
  </si>
  <si>
    <r>
      <rPr>
        <b/>
        <sz val="10"/>
        <rFont val="宋体"/>
        <charset val="134"/>
      </rPr>
      <t>预算调整数</t>
    </r>
  </si>
  <si>
    <r>
      <rPr>
        <b/>
        <sz val="10"/>
        <rFont val="宋体"/>
        <charset val="134"/>
      </rPr>
      <t>决算数</t>
    </r>
  </si>
  <si>
    <r>
      <rPr>
        <b/>
        <sz val="10"/>
        <rFont val="Times New Roman"/>
        <charset val="134"/>
      </rPr>
      <t>2022</t>
    </r>
    <r>
      <rPr>
        <b/>
        <sz val="10"/>
        <rFont val="宋体"/>
        <charset val="134"/>
      </rPr>
      <t>年决算数</t>
    </r>
  </si>
  <si>
    <r>
      <rPr>
        <b/>
        <sz val="10"/>
        <rFont val="宋体"/>
        <charset val="134"/>
      </rPr>
      <t>决算数为调整预算数（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</si>
  <si>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决算数比上年决算数增减（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</si>
  <si>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</si>
  <si>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</si>
  <si>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</si>
  <si>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</si>
  <si>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</si>
  <si>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</si>
  <si>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207文化体育与传媒支出</t>
  </si>
  <si>
    <t>208社会保障和就业支出</t>
  </si>
  <si>
    <t>210医疗卫生与计划生育支出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</si>
  <si>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</si>
  <si>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</si>
  <si>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</si>
  <si>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</si>
  <si>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</si>
  <si>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</si>
  <si>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</si>
  <si>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</si>
  <si>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220国土海洋气象等支出</t>
  </si>
  <si>
    <t>221住房保障支出</t>
  </si>
  <si>
    <t>222粮油物资储备支出</t>
  </si>
  <si>
    <t>224灾害防治及应急管理支出</t>
  </si>
  <si>
    <t>227预备费</t>
  </si>
  <si>
    <t>228国债还本付息</t>
  </si>
  <si>
    <t>229其他支出</t>
  </si>
  <si>
    <t>本年支出小计</t>
  </si>
  <si>
    <t>230转移性支出</t>
  </si>
  <si>
    <t xml:space="preserve">  23003专项转移支付</t>
  </si>
  <si>
    <t xml:space="preserve">    2300351专项上解支出</t>
  </si>
  <si>
    <t xml:space="preserve">   安排预算稳定调节基金</t>
  </si>
  <si>
    <t xml:space="preserve">  23009年终结余</t>
  </si>
  <si>
    <t xml:space="preserve">    2300901一般公共预算年终结余</t>
  </si>
  <si>
    <t>231债务还本支出</t>
  </si>
  <si>
    <t>财政支出总计</t>
  </si>
  <si>
    <t>陇川县护国乡2023年一般公共预算支出决算功能分类明细表</t>
  </si>
  <si>
    <t>表三</t>
  </si>
  <si>
    <t>科目编码</t>
  </si>
  <si>
    <t>科目名称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</si>
  <si>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</si>
  <si>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</si>
  <si>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</si>
  <si>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</si>
  <si>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</si>
  <si>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</si>
  <si>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</si>
  <si>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</si>
  <si>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</si>
  <si>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</si>
  <si>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</si>
  <si>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</si>
  <si>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</si>
  <si>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</si>
  <si>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</si>
  <si>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</si>
  <si>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</si>
  <si>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</si>
  <si>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</si>
  <si>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</si>
  <si>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</si>
  <si>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</si>
  <si>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</si>
  <si>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</si>
  <si>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</si>
  <si>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</si>
  <si>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</si>
  <si>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</si>
  <si>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</si>
  <si>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</si>
  <si>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</si>
  <si>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</si>
  <si>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</si>
  <si>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</si>
  <si>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</si>
  <si>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</si>
  <si>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</si>
  <si>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</si>
  <si>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</si>
  <si>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</si>
  <si>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</si>
  <si>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</si>
  <si>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</si>
  <si>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</si>
  <si>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</si>
  <si>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</si>
  <si>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</si>
  <si>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</si>
  <si>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</si>
  <si>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</si>
  <si>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</si>
  <si>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</si>
  <si>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</si>
  <si>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</si>
  <si>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</si>
  <si>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</si>
  <si>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</si>
  <si>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</si>
  <si>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</si>
  <si>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</si>
  <si>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</si>
  <si>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</si>
  <si>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</si>
  <si>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</si>
  <si>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</si>
  <si>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</si>
  <si>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</si>
  <si>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</si>
  <si>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</si>
  <si>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</si>
  <si>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</si>
  <si>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</si>
  <si>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</si>
  <si>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</si>
  <si>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</si>
  <si>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其他人事事务支出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</si>
  <si>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</si>
  <si>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</si>
  <si>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</si>
  <si>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</si>
  <si>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</si>
  <si>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</si>
  <si>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</si>
  <si>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</si>
  <si>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</si>
  <si>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</si>
  <si>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</si>
  <si>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</si>
  <si>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</si>
  <si>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</si>
  <si>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</si>
  <si>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</si>
  <si>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</si>
  <si>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</si>
  <si>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</si>
  <si>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</si>
  <si>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</si>
  <si>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</si>
  <si>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</si>
  <si>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</si>
  <si>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</si>
  <si>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</si>
  <si>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</si>
  <si>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</si>
  <si>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</si>
  <si>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</si>
  <si>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</si>
  <si>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 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</si>
  <si>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</si>
  <si>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</si>
  <si>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</si>
  <si>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</si>
  <si>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</si>
  <si>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</si>
  <si>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</si>
  <si>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</si>
  <si>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</si>
  <si>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</si>
  <si>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</si>
  <si>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</si>
  <si>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</si>
  <si>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</si>
  <si>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</si>
  <si>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</si>
  <si>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</si>
  <si>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</si>
  <si>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</si>
  <si>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</si>
  <si>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</si>
  <si>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</si>
  <si>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</si>
  <si>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</si>
  <si>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</si>
  <si>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</si>
  <si>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</si>
  <si>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</si>
  <si>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</si>
  <si>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</si>
  <si>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</si>
  <si>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</si>
  <si>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</si>
  <si>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</si>
  <si>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</si>
  <si>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</si>
  <si>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市场监督管理事务</t>
  </si>
  <si>
    <t xml:space="preserve">      市场秩序执法</t>
  </si>
  <si>
    <t xml:space="preserve">      质量基础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</si>
  <si>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</si>
  <si>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</si>
  <si>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</si>
  <si>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外交支出</t>
  </si>
  <si>
    <t xml:space="preserve">    对外援助</t>
  </si>
  <si>
    <t xml:space="preserve">    国际组织</t>
  </si>
  <si>
    <t xml:space="preserve">    对外合作与交流</t>
  </si>
  <si>
    <t xml:space="preserve">    对外宣传（款）</t>
  </si>
  <si>
    <t xml:space="preserve">      对外宣传（项）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</si>
  <si>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</si>
  <si>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</si>
  <si>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</si>
  <si>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</si>
  <si>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</si>
  <si>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其他外交支出（款）</t>
  </si>
  <si>
    <t xml:space="preserve">      其他外交支出(项)</t>
  </si>
  <si>
    <t xml:space="preserve">  国防支出</t>
  </si>
  <si>
    <t xml:space="preserve">    现役部队（款）</t>
  </si>
  <si>
    <t xml:space="preserve">      现役部队（项）</t>
  </si>
  <si>
    <t xml:space="preserve">    国防科研事业(款)</t>
  </si>
  <si>
    <t xml:space="preserve">      国防科研事业（项）</t>
  </si>
  <si>
    <t xml:space="preserve">    专项工程（款）</t>
  </si>
  <si>
    <t xml:space="preserve">      专项工程（项）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</si>
  <si>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</si>
  <si>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</si>
  <si>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</si>
  <si>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</si>
  <si>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</si>
  <si>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</si>
  <si>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</si>
  <si>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</si>
  <si>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</si>
  <si>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其他国防支出（款）</t>
  </si>
  <si>
    <t xml:space="preserve">      其他国防支出(项)</t>
  </si>
  <si>
    <t xml:space="preserve">  公共安全支出</t>
  </si>
  <si>
    <t xml:space="preserve">    武装警察</t>
  </si>
  <si>
    <t xml:space="preserve">      武装警察部队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</si>
  <si>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</si>
  <si>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</si>
  <si>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</si>
  <si>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</si>
  <si>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</si>
  <si>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</si>
  <si>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</si>
  <si>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海警</t>
  </si>
  <si>
    <t xml:space="preserve">      其他武装警察支出</t>
  </si>
  <si>
    <t xml:space="preserve">    公安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</si>
  <si>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</si>
  <si>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</si>
  <si>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</si>
  <si>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</si>
  <si>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</si>
  <si>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</si>
  <si>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</si>
  <si>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</si>
  <si>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</si>
  <si>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</si>
  <si>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</si>
  <si>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</si>
  <si>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</si>
  <si>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</si>
  <si>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</si>
  <si>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</si>
  <si>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</si>
  <si>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</si>
  <si>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</si>
  <si>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</si>
  <si>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</si>
  <si>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</si>
  <si>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</si>
  <si>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</si>
  <si>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</si>
  <si>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</si>
  <si>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</si>
  <si>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</si>
  <si>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</si>
  <si>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</si>
  <si>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</si>
  <si>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</si>
  <si>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</si>
  <si>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</si>
  <si>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</si>
  <si>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</si>
  <si>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</si>
  <si>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</si>
  <si>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</si>
  <si>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</si>
  <si>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</si>
  <si>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</si>
  <si>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网络运行及维护</t>
  </si>
  <si>
    <t xml:space="preserve">      其他缉私警察支出</t>
  </si>
  <si>
    <t xml:space="preserve">    其他公共安全支出（款）</t>
  </si>
  <si>
    <t xml:space="preserve">      其他公共安全支出(项)</t>
  </si>
  <si>
    <t xml:space="preserve">      其他消防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</si>
  <si>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</si>
  <si>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</si>
  <si>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</si>
  <si>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</si>
  <si>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</si>
  <si>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</si>
  <si>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</si>
  <si>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</si>
  <si>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</si>
  <si>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</si>
  <si>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</si>
  <si>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</si>
  <si>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</si>
  <si>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</si>
  <si>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</si>
  <si>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</si>
  <si>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</si>
  <si>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</si>
  <si>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</si>
  <si>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</si>
  <si>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</si>
  <si>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</si>
  <si>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</si>
  <si>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</si>
  <si>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</si>
  <si>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</si>
  <si>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</si>
  <si>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</si>
  <si>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</si>
  <si>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</si>
  <si>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</si>
  <si>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</si>
  <si>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</si>
  <si>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</si>
  <si>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</si>
  <si>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</si>
  <si>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</si>
  <si>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</si>
  <si>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</si>
  <si>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</si>
  <si>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</si>
  <si>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</si>
  <si>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</si>
  <si>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</si>
  <si>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</si>
  <si>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</si>
  <si>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</si>
  <si>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</si>
  <si>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</si>
  <si>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</si>
  <si>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其他教育支出（款）</t>
  </si>
  <si>
    <t xml:space="preserve">      其他教育支出(项)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</si>
  <si>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</si>
  <si>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</si>
  <si>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</si>
  <si>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</si>
  <si>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</si>
  <si>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</si>
  <si>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</si>
  <si>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</si>
  <si>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</si>
  <si>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</si>
  <si>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</si>
  <si>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</si>
  <si>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</si>
  <si>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</si>
  <si>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</si>
  <si>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</si>
  <si>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</si>
  <si>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</si>
  <si>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</si>
  <si>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</si>
  <si>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</si>
  <si>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</si>
  <si>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</si>
  <si>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</si>
  <si>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</si>
  <si>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</si>
  <si>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</si>
  <si>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</si>
  <si>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</si>
  <si>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</si>
  <si>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</si>
  <si>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</si>
  <si>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</si>
  <si>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</si>
  <si>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</si>
  <si>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</si>
  <si>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</si>
  <si>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</si>
  <si>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</si>
  <si>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</si>
  <si>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</si>
  <si>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</si>
  <si>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 xml:space="preserve">      科技重大专项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</si>
  <si>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</si>
  <si>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</si>
  <si>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</si>
  <si>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</si>
  <si>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</si>
  <si>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</si>
  <si>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</si>
  <si>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</si>
  <si>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</si>
  <si>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</si>
  <si>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</si>
  <si>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</si>
  <si>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</si>
  <si>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</si>
  <si>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</si>
  <si>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</si>
  <si>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</si>
  <si>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</si>
  <si>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</si>
  <si>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</si>
  <si>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</si>
  <si>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</si>
  <si>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</si>
  <si>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</si>
  <si>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</si>
  <si>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</si>
  <si>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</si>
  <si>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</si>
  <si>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</si>
  <si>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</si>
  <si>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广播影视</t>
  </si>
  <si>
    <t xml:space="preserve">      广播</t>
  </si>
  <si>
    <t xml:space="preserve">      电视</t>
  </si>
  <si>
    <t xml:space="preserve">      电影</t>
  </si>
  <si>
    <t xml:space="preserve">      其他广播影视支出</t>
  </si>
  <si>
    <t xml:space="preserve">    新闻出版</t>
  </si>
  <si>
    <t xml:space="preserve">      新闻通讯</t>
  </si>
  <si>
    <t xml:space="preserve">      出版发行</t>
  </si>
  <si>
    <t xml:space="preserve">      版权管理</t>
  </si>
  <si>
    <t xml:space="preserve">      出版市场管理</t>
  </si>
  <si>
    <t xml:space="preserve">      其他新闻出版支出</t>
  </si>
  <si>
    <t xml:space="preserve">    其他文化体育与传媒支出(款)</t>
  </si>
  <si>
    <t xml:space="preserve">      宣传文化发展专项支出</t>
  </si>
  <si>
    <t xml:space="preserve">      文化产业发展专项支出</t>
  </si>
  <si>
    <t xml:space="preserve">      其他文化体育与传媒支出(项)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</si>
  <si>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</si>
  <si>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</si>
  <si>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</si>
  <si>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</si>
  <si>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</si>
  <si>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</si>
  <si>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</si>
  <si>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</si>
  <si>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</si>
  <si>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劳动人事争议调节仲裁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</si>
  <si>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</si>
  <si>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</si>
  <si>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</si>
  <si>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</si>
  <si>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</si>
  <si>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</si>
  <si>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</si>
  <si>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</si>
  <si>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</si>
  <si>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财政对社会保险基金的补助</t>
  </si>
  <si>
    <t xml:space="preserve">      财政对基本养老保险基金的补助</t>
  </si>
  <si>
    <t xml:space="preserve">      财政对失业保险基金的补助</t>
  </si>
  <si>
    <t xml:space="preserve">      财政对基本医疗保险基金的补助</t>
  </si>
  <si>
    <t xml:space="preserve">      财政对工伤保险基金的补助</t>
  </si>
  <si>
    <t xml:space="preserve">      财政对生育保险基金的补助</t>
  </si>
  <si>
    <t xml:space="preserve">      财政对城乡居民基本养老保险基金的补助</t>
  </si>
  <si>
    <t xml:space="preserve">      财政对其他社会保险基金的补助</t>
  </si>
  <si>
    <t xml:space="preserve">    补充全国社会保障基金</t>
  </si>
  <si>
    <t xml:space="preserve">      用公共财政预算补充基金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</si>
  <si>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</si>
  <si>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</si>
  <si>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</si>
  <si>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</si>
  <si>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</si>
  <si>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</si>
  <si>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关事业单位职业年金缴费支出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</si>
  <si>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</si>
  <si>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</si>
  <si>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</si>
  <si>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</si>
  <si>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</si>
  <si>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</si>
  <si>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扶持公共就业服务</t>
  </si>
  <si>
    <t xml:space="preserve">      职业培训补贴</t>
  </si>
  <si>
    <t xml:space="preserve">      职业介绍补贴</t>
  </si>
  <si>
    <t xml:space="preserve">      社会保险补贴</t>
  </si>
  <si>
    <t xml:space="preserve">      公益性岗位补贴</t>
  </si>
  <si>
    <t xml:space="preserve">      小额担保贷款贴息</t>
  </si>
  <si>
    <t xml:space="preserve">      补充小额贷款担保基金</t>
  </si>
  <si>
    <t xml:space="preserve">      职业技能鉴定补贴</t>
  </si>
  <si>
    <t xml:space="preserve">      特定就业政策支出</t>
  </si>
  <si>
    <t xml:space="preserve">      就业见习补贴</t>
  </si>
  <si>
    <t xml:space="preserve">      高技能人才培养补助</t>
  </si>
  <si>
    <t xml:space="preserve">      求职补贴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</si>
  <si>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</si>
  <si>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</si>
  <si>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</si>
  <si>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</si>
  <si>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</si>
  <si>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</si>
  <si>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</si>
  <si>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</si>
  <si>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</si>
  <si>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</si>
  <si>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退伍士兵安置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</si>
  <si>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</si>
  <si>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</si>
  <si>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</si>
  <si>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</si>
  <si>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</si>
  <si>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</si>
  <si>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</si>
  <si>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</si>
  <si>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</si>
  <si>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</si>
  <si>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</si>
  <si>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</si>
  <si>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</si>
  <si>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</si>
  <si>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</si>
  <si>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</si>
  <si>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</si>
  <si>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</si>
  <si>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</si>
  <si>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</si>
  <si>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</si>
  <si>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</si>
  <si>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</si>
  <si>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</si>
  <si>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</si>
  <si>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</si>
  <si>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</si>
  <si>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</si>
  <si>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</si>
  <si>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特困人员供养</t>
  </si>
  <si>
    <t xml:space="preserve">      城市特困人员供养支出</t>
  </si>
  <si>
    <t xml:space="preserve">      农村五保供养支出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</si>
  <si>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</si>
  <si>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</si>
  <si>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</si>
  <si>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</si>
  <si>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</si>
  <si>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</si>
  <si>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财政对其他社会保险基金的补助</t>
  </si>
  <si>
    <t xml:space="preserve">      其他财政对社会保险基金的补助</t>
  </si>
  <si>
    <t xml:space="preserve">    其他社会保障和就业支出(款)</t>
  </si>
  <si>
    <t xml:space="preserve">      其他社会保障和就业支出（项）</t>
  </si>
  <si>
    <t xml:space="preserve">      其他社会保障和就业支出</t>
  </si>
  <si>
    <t xml:space="preserve">  医疗卫生与计划生育支出</t>
  </si>
  <si>
    <t xml:space="preserve">    医疗卫生与计划生育管理事务</t>
  </si>
  <si>
    <t xml:space="preserve">     其他卫生健康管理事务支出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</si>
  <si>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</si>
  <si>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</si>
  <si>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</si>
  <si>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</si>
  <si>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</si>
  <si>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</si>
  <si>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</si>
  <si>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</si>
  <si>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</si>
  <si>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</si>
  <si>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</si>
  <si>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</si>
  <si>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</si>
  <si>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</si>
  <si>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</si>
  <si>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</si>
  <si>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</si>
  <si>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</si>
  <si>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</si>
  <si>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</si>
  <si>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</si>
  <si>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</si>
  <si>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</si>
  <si>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</si>
  <si>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</si>
  <si>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</si>
  <si>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</si>
  <si>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</si>
  <si>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</si>
  <si>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医疗保障</t>
  </si>
  <si>
    <t xml:space="preserve">      行政单位医疗</t>
  </si>
  <si>
    <t xml:space="preserve">      事业单位医疗</t>
  </si>
  <si>
    <t xml:space="preserve">      公务员医疗补助</t>
  </si>
  <si>
    <t xml:space="preserve">      优抚对象医疗补助</t>
  </si>
  <si>
    <t xml:space="preserve">      新型农村合作医疗</t>
  </si>
  <si>
    <t xml:space="preserve">      城镇居民基本医疗保险</t>
  </si>
  <si>
    <t xml:space="preserve">      城乡医疗救助</t>
  </si>
  <si>
    <t xml:space="preserve">      疾病应急救助</t>
  </si>
  <si>
    <t xml:space="preserve">      其他医疗保障支出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</si>
  <si>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</si>
  <si>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</si>
  <si>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</si>
  <si>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</si>
  <si>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</si>
  <si>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</si>
  <si>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其他人口与计划生育事务支出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</si>
  <si>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</si>
  <si>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</si>
  <si>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</si>
  <si>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</si>
  <si>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</si>
  <si>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</si>
  <si>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</si>
  <si>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</si>
  <si>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</si>
  <si>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</si>
  <si>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</si>
  <si>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</si>
  <si>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</si>
  <si>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</si>
  <si>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</si>
  <si>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 xml:space="preserve">  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</si>
  <si>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</si>
  <si>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</si>
  <si>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</si>
  <si>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</si>
  <si>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</si>
  <si>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</si>
  <si>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</si>
  <si>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</si>
  <si>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</si>
  <si>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</si>
  <si>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</si>
  <si>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</si>
  <si>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</si>
  <si>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</si>
  <si>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</si>
  <si>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</si>
  <si>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</si>
  <si>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</si>
  <si>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</si>
  <si>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</si>
  <si>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</si>
  <si>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</si>
  <si>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</si>
  <si>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</si>
  <si>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</si>
  <si>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</si>
  <si>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</si>
  <si>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</si>
  <si>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</si>
  <si>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</si>
  <si>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</si>
  <si>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</si>
  <si>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</si>
  <si>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</si>
  <si>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</si>
  <si>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</si>
  <si>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</si>
  <si>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</si>
  <si>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</si>
  <si>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</si>
  <si>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</si>
  <si>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</si>
  <si>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</si>
  <si>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已垦草原退耕还草（款）</t>
  </si>
  <si>
    <t xml:space="preserve">      已垦草原退耕还草（项）</t>
  </si>
  <si>
    <t xml:space="preserve">    能源节约利用（款）</t>
  </si>
  <si>
    <t xml:space="preserve">      能源节能利用（项）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</si>
  <si>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</si>
  <si>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</si>
  <si>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</si>
  <si>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</si>
  <si>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</si>
  <si>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</si>
  <si>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可再生能源（款）</t>
  </si>
  <si>
    <t xml:space="preserve">       可再生能源(项)</t>
  </si>
  <si>
    <t xml:space="preserve">    循环经济（款）</t>
  </si>
  <si>
    <t xml:space="preserve">       循环经济（项）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</si>
  <si>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</si>
  <si>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</si>
  <si>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</si>
  <si>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</si>
  <si>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</si>
  <si>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</si>
  <si>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</si>
  <si>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</si>
  <si>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三峡库区移民专项支出</t>
  </si>
  <si>
    <t xml:space="preserve">      农村电网建设</t>
  </si>
  <si>
    <t xml:space="preserve">      其他能源管理事务支出</t>
  </si>
  <si>
    <t xml:space="preserve">    江河湖库流域治理与保护</t>
  </si>
  <si>
    <t xml:space="preserve">      水源地建设与保护</t>
  </si>
  <si>
    <t xml:space="preserve">      河流治理与保护</t>
  </si>
  <si>
    <t xml:space="preserve">      湖库生态环境保护</t>
  </si>
  <si>
    <t xml:space="preserve">      地下水修复与保护</t>
  </si>
  <si>
    <t xml:space="preserve">      其他江河湖库流域治理与保护</t>
  </si>
  <si>
    <t xml:space="preserve">    其他节能环保支出（款）</t>
  </si>
  <si>
    <t xml:space="preserve">      其他节能环保支出（项）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</si>
  <si>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</si>
  <si>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</si>
  <si>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</si>
  <si>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</si>
  <si>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</si>
  <si>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</si>
  <si>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国家重点风景区规划与保护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</si>
  <si>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</si>
  <si>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</si>
  <si>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</si>
  <si>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城乡社区规划与管理（款）</t>
  </si>
  <si>
    <t xml:space="preserve">      城乡社区规划与管理（项）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</si>
  <si>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</si>
  <si>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</si>
  <si>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</si>
  <si>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城乡社区环境卫生（款）</t>
  </si>
  <si>
    <t xml:space="preserve">      城乡社区环境卫生（项）</t>
  </si>
  <si>
    <t xml:space="preserve">    建设市场管理与监督（款）</t>
  </si>
  <si>
    <t xml:space="preserve">      建设市场管理与监督（项）</t>
  </si>
  <si>
    <t xml:space="preserve">    其他城乡社区支出（款）</t>
  </si>
  <si>
    <t xml:space="preserve">      其他城乡社区支出（项）</t>
  </si>
  <si>
    <t xml:space="preserve">  农林水支出</t>
  </si>
  <si>
    <t xml:space="preserve">    农业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</si>
  <si>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</si>
  <si>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</si>
  <si>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</si>
  <si>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</si>
  <si>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</si>
  <si>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</si>
  <si>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农业行业业务管理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</si>
  <si>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</si>
  <si>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</si>
  <si>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</si>
  <si>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</si>
  <si>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农业生产资料与技术补贴</t>
  </si>
  <si>
    <t xml:space="preserve">      农业生产保险补贴</t>
  </si>
  <si>
    <t xml:space="preserve">      农业组织化与产业化经营</t>
  </si>
  <si>
    <t xml:space="preserve">      农产品加工与促销</t>
  </si>
  <si>
    <t xml:space="preserve">      农村社会事业</t>
  </si>
  <si>
    <t xml:space="preserve">      综合财力补助</t>
  </si>
  <si>
    <t xml:space="preserve">      农业资源保护修复与利用</t>
  </si>
  <si>
    <t xml:space="preserve">      农村道路建设</t>
  </si>
  <si>
    <t xml:space="preserve">      农资综合补贴</t>
  </si>
  <si>
    <t xml:space="preserve">      石油价格改革对渔业的补贴</t>
  </si>
  <si>
    <t xml:space="preserve">      对高校毕业生到基层任职补助</t>
  </si>
  <si>
    <t xml:space="preserve">      草原植被恢复费安排的支出</t>
  </si>
  <si>
    <t xml:space="preserve">      其他农业农村支出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</si>
  <si>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</si>
  <si>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</si>
  <si>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</si>
  <si>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</si>
  <si>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</si>
  <si>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</si>
  <si>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</si>
  <si>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林业自然保护区</t>
  </si>
  <si>
    <t xml:space="preserve">      动植物保护</t>
  </si>
  <si>
    <t xml:space="preserve">      湿地保护</t>
  </si>
  <si>
    <t xml:space="preserve">      林业执法与监督</t>
  </si>
  <si>
    <t xml:space="preserve">      林业检疫检测</t>
  </si>
  <si>
    <t xml:space="preserve">      防沙治沙</t>
  </si>
  <si>
    <t xml:space="preserve">      林业质量安全</t>
  </si>
  <si>
    <t xml:space="preserve">      林业工程与项目管理</t>
  </si>
  <si>
    <t xml:space="preserve">      林业对外合作与交流</t>
  </si>
  <si>
    <t xml:space="preserve">      林业产业化</t>
  </si>
  <si>
    <t xml:space="preserve">      信息管理</t>
  </si>
  <si>
    <t xml:space="preserve">      林业政策制定与宣传</t>
  </si>
  <si>
    <t xml:space="preserve">      林业资金审计稽查</t>
  </si>
  <si>
    <t xml:space="preserve">      林区公共支出</t>
  </si>
  <si>
    <t xml:space="preserve">      林业贷款贴息</t>
  </si>
  <si>
    <t xml:space="preserve">      石油价格改革对林业的补贴</t>
  </si>
  <si>
    <t xml:space="preserve">      森林保险保费补贴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</si>
  <si>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</si>
  <si>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</si>
  <si>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</si>
  <si>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</si>
  <si>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</si>
  <si>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</si>
  <si>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</si>
  <si>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</si>
  <si>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</si>
  <si>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</si>
  <si>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</si>
  <si>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</si>
  <si>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</si>
  <si>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</si>
  <si>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</si>
  <si>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</si>
  <si>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</si>
  <si>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国际河流治理与管理</t>
  </si>
  <si>
    <t xml:space="preserve">      大中型水库移民后期扶持专项支出</t>
  </si>
  <si>
    <t xml:space="preserve">      水利安全监督</t>
  </si>
  <si>
    <t xml:space="preserve">      水资源费安排的支出</t>
  </si>
  <si>
    <t xml:space="preserve">      砂石资源费支出</t>
  </si>
  <si>
    <t xml:space="preserve">      水利建设移民支出</t>
  </si>
  <si>
    <t xml:space="preserve">      农村人畜饮水</t>
  </si>
  <si>
    <t xml:space="preserve">    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</si>
  <si>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</si>
  <si>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</si>
  <si>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</si>
  <si>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</si>
  <si>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</si>
  <si>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</si>
  <si>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</si>
  <si>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</si>
  <si>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</si>
  <si>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</si>
  <si>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</si>
  <si>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</si>
  <si>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</si>
  <si>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</si>
  <si>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</si>
  <si>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其他巩固拓展脱贫攻坚成果衔接乡村振兴支出</t>
  </si>
  <si>
    <t xml:space="preserve">    农业综合开发</t>
  </si>
  <si>
    <t xml:space="preserve">      土地治理</t>
  </si>
  <si>
    <t xml:space="preserve">      产业化经营</t>
  </si>
  <si>
    <t xml:space="preserve">      科技示范</t>
  </si>
  <si>
    <t xml:space="preserve">      其他农业综合开发支出</t>
  </si>
  <si>
    <t xml:space="preserve">    农村综合改革</t>
  </si>
  <si>
    <t xml:space="preserve">      对村级一事一议补助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</si>
  <si>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</si>
  <si>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</si>
  <si>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</si>
  <si>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</si>
  <si>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</si>
  <si>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促进金融支农支出</t>
  </si>
  <si>
    <t xml:space="preserve">      支持农村金融机构</t>
  </si>
  <si>
    <t xml:space="preserve">      涉农贷款增量奖励</t>
  </si>
  <si>
    <t xml:space="preserve">      其他金融支农支持</t>
  </si>
  <si>
    <t xml:space="preserve">    目标价格补贴</t>
  </si>
  <si>
    <t xml:space="preserve">      棉花目标价格补贴</t>
  </si>
  <si>
    <t xml:space="preserve">      大豆目标价格补贴</t>
  </si>
  <si>
    <t xml:space="preserve">      其他目标价格补贴</t>
  </si>
  <si>
    <t xml:space="preserve">    其他农林水事务支出（款）</t>
  </si>
  <si>
    <t xml:space="preserve">      化解其他公益性乡村债务支出</t>
  </si>
  <si>
    <t xml:space="preserve">      其他农林水事务支出（项）</t>
  </si>
  <si>
    <t xml:space="preserve">  交通运输支出</t>
  </si>
  <si>
    <t xml:space="preserve">    公路水路运输</t>
  </si>
  <si>
    <t xml:space="preserve">      公路新建</t>
  </si>
  <si>
    <t xml:space="preserve">      公路改建</t>
  </si>
  <si>
    <t xml:space="preserve">      公路养护</t>
  </si>
  <si>
    <t xml:space="preserve">      特大型桥梁建设</t>
  </si>
  <si>
    <t xml:space="preserve">      公路路政管理</t>
  </si>
  <si>
    <t xml:space="preserve">      公路和运输信息化建设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</si>
  <si>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</si>
  <si>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</si>
  <si>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</si>
  <si>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公路客货运站(场)建设</t>
  </si>
  <si>
    <t xml:space="preserve">      公路和运输技术标准化建设</t>
  </si>
  <si>
    <t xml:space="preserve">      港口设施</t>
  </si>
  <si>
    <t xml:space="preserve">      航道维护</t>
  </si>
  <si>
    <t xml:space="preserve">      安全通信</t>
  </si>
  <si>
    <t xml:space="preserve">      三峡库区通航管理</t>
  </si>
  <si>
    <t xml:space="preserve">      航务管理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</si>
  <si>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</si>
  <si>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</si>
  <si>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</si>
  <si>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</si>
  <si>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</si>
  <si>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</si>
  <si>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</si>
  <si>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</si>
  <si>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</si>
  <si>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</si>
  <si>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</si>
  <si>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</si>
  <si>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</si>
  <si>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</si>
  <si>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</si>
  <si>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</si>
  <si>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</si>
  <si>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</si>
  <si>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</si>
  <si>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</si>
  <si>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</si>
  <si>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</si>
  <si>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</si>
  <si>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</si>
  <si>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石油价格改革对交通运输的补贴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</si>
  <si>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</si>
  <si>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</si>
  <si>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</si>
  <si>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石油价格改革补贴其他支出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</si>
  <si>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</si>
  <si>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</si>
  <si>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</si>
  <si>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</si>
  <si>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</si>
  <si>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</si>
  <si>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车辆购置税用于老旧汽车报废更新补贴支出</t>
  </si>
  <si>
    <t xml:space="preserve">      车辆购置税其他支出</t>
  </si>
  <si>
    <t xml:space="preserve">    其他交通运输支出（款）</t>
  </si>
  <si>
    <t xml:space="preserve">      公共交通运营补助</t>
  </si>
  <si>
    <t xml:space="preserve">      其他交通运输支出（项）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</si>
  <si>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</si>
  <si>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</si>
  <si>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</si>
  <si>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</si>
  <si>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</si>
  <si>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</si>
  <si>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</si>
  <si>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</si>
  <si>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</si>
  <si>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</si>
  <si>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</si>
  <si>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</si>
  <si>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</si>
  <si>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</si>
  <si>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</si>
  <si>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</si>
  <si>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</si>
  <si>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</si>
  <si>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</si>
  <si>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</si>
  <si>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</si>
  <si>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</si>
  <si>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</si>
  <si>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</si>
  <si>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</si>
  <si>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</si>
  <si>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</si>
  <si>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</si>
  <si>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</si>
  <si>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</si>
  <si>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</si>
  <si>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</si>
  <si>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</si>
  <si>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安全生产监管</t>
  </si>
  <si>
    <t xml:space="preserve">      国务院安委会专项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</si>
  <si>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</si>
  <si>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</si>
  <si>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</si>
  <si>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</si>
  <si>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</si>
  <si>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</si>
  <si>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</si>
  <si>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</si>
  <si>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</si>
  <si>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</si>
  <si>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</si>
  <si>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</si>
  <si>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</si>
  <si>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</si>
  <si>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建设项目贷款贴息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</si>
  <si>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</si>
  <si>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</si>
  <si>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</si>
  <si>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</si>
  <si>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</si>
  <si>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</si>
  <si>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</si>
  <si>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</si>
  <si>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</si>
  <si>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</si>
  <si>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</si>
  <si>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</si>
  <si>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</si>
  <si>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</si>
  <si>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</si>
  <si>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</si>
  <si>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</si>
  <si>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</si>
  <si>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</si>
  <si>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</si>
  <si>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</si>
  <si>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</si>
  <si>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</si>
  <si>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</si>
  <si>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</si>
  <si>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</si>
  <si>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</si>
  <si>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</si>
  <si>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</si>
  <si>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</si>
  <si>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</si>
  <si>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</si>
  <si>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</si>
  <si>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</si>
  <si>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</si>
  <si>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</si>
  <si>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</si>
  <si>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</si>
  <si>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</si>
  <si>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</si>
  <si>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</si>
  <si>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</si>
  <si>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</si>
  <si>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</si>
  <si>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其他金融支出（款）</t>
  </si>
  <si>
    <t xml:space="preserve">      其他金融支出(项)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</si>
  <si>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</si>
  <si>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</si>
  <si>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</si>
  <si>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</si>
  <si>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</si>
  <si>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</si>
  <si>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</si>
  <si>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</si>
  <si>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</si>
  <si>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国土海洋气象等支出</t>
  </si>
  <si>
    <t xml:space="preserve">    国土资源事务</t>
  </si>
  <si>
    <t xml:space="preserve">      国土资源规划及管理</t>
  </si>
  <si>
    <t xml:space="preserve">      土地资源调查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</si>
  <si>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</si>
  <si>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</si>
  <si>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</si>
  <si>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</si>
  <si>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</si>
  <si>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</si>
  <si>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</si>
  <si>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地质及矿产资源调查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</si>
  <si>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</si>
  <si>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</si>
  <si>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</si>
  <si>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</si>
  <si>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矿产资源专项收入安排的支出</t>
  </si>
  <si>
    <t xml:space="preserve">      其他国土资源事务支出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</si>
  <si>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</si>
  <si>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</si>
  <si>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</si>
  <si>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</si>
  <si>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</si>
  <si>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</si>
  <si>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</si>
  <si>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</si>
  <si>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</si>
  <si>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</si>
  <si>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</si>
  <si>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海域使用金支出</t>
  </si>
  <si>
    <t xml:space="preserve">      海水淡化</t>
  </si>
  <si>
    <t xml:space="preserve">      海洋工程排污费支出</t>
  </si>
  <si>
    <t xml:space="preserve">      无居民海岛使用金支出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</si>
  <si>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</si>
  <si>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</si>
  <si>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</si>
  <si>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</si>
  <si>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</si>
  <si>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</si>
  <si>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</si>
  <si>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</si>
  <si>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</si>
  <si>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</si>
  <si>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</si>
  <si>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</si>
  <si>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</si>
  <si>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</si>
  <si>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</si>
  <si>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</si>
  <si>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气象事务</t>
  </si>
  <si>
    <t xml:space="preserve">      气象事业机构</t>
  </si>
  <si>
    <t xml:space="preserve">      气象技术研究应用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</si>
  <si>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</si>
  <si>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</si>
  <si>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</si>
  <si>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</si>
  <si>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</si>
  <si>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</si>
  <si>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</si>
  <si>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</si>
  <si>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</si>
  <si>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</si>
  <si>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其他国土海洋气象等支出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</si>
  <si>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</si>
  <si>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</si>
  <si>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</si>
  <si>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</si>
  <si>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</si>
  <si>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</si>
  <si>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</si>
  <si>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</si>
  <si>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</si>
  <si>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</si>
  <si>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</si>
  <si>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</si>
  <si>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</si>
  <si>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</si>
  <si>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</si>
  <si>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</si>
  <si>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其他城乡社区住宅支出</t>
  </si>
  <si>
    <t xml:space="preserve">  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</si>
  <si>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</si>
  <si>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</si>
  <si>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</si>
  <si>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</si>
  <si>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</si>
  <si>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</si>
  <si>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</si>
  <si>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</si>
  <si>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</si>
  <si>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</si>
  <si>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</si>
  <si>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</si>
  <si>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</si>
  <si>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</si>
  <si>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</si>
  <si>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</si>
  <si>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</si>
  <si>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</si>
  <si>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</si>
  <si>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</si>
  <si>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</si>
  <si>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</si>
  <si>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石油储备支出</t>
  </si>
  <si>
    <t xml:space="preserve">      国家留成油串换石油储备支出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</si>
  <si>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</si>
  <si>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</si>
  <si>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</si>
  <si>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</si>
  <si>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储备粮油补贴支出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</si>
  <si>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</si>
  <si>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</si>
  <si>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</si>
  <si>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</si>
  <si>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</si>
  <si>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</si>
  <si>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</si>
  <si>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</si>
  <si>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</si>
  <si>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</si>
  <si>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</si>
  <si>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</si>
  <si>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</si>
  <si>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</si>
  <si>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</si>
  <si>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</si>
  <si>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灾害防治及应急管理支出</t>
  </si>
  <si>
    <t xml:space="preserve">  预备费</t>
  </si>
  <si>
    <t xml:space="preserve">  债务付息支出</t>
  </si>
  <si>
    <t xml:space="preserve">    国内债务付息</t>
  </si>
  <si>
    <t xml:space="preserve">    国外债务付息</t>
  </si>
  <si>
    <t xml:space="preserve">      中央向国外政府借款付息</t>
  </si>
  <si>
    <t xml:space="preserve">      中央向国际金融组织借款付息</t>
  </si>
  <si>
    <t xml:space="preserve">      地方向外国政府借款付息</t>
  </si>
  <si>
    <t xml:space="preserve">      地方向国际金融组织借款付息</t>
  </si>
  <si>
    <t xml:space="preserve">      中央境外发行主权债券付息</t>
  </si>
  <si>
    <t xml:space="preserve">      中央其他国外借款付息</t>
  </si>
  <si>
    <t xml:space="preserve">    国内外债务发行兑付费用</t>
  </si>
  <si>
    <t xml:space="preserve">      国内债务发行兑付费用</t>
  </si>
  <si>
    <t xml:space="preserve">      国外债务发行兑付费用</t>
  </si>
  <si>
    <t xml:space="preserve">    补充还贷准备金</t>
  </si>
  <si>
    <t xml:space="preserve">    地方政府债券付息</t>
  </si>
  <si>
    <t xml:space="preserve">  其他支出(类)</t>
  </si>
  <si>
    <t xml:space="preserve">    彩票公益金安排的支出</t>
  </si>
  <si>
    <t xml:space="preserve">      用于其他社会公益事业的彩票公益金支出</t>
  </si>
  <si>
    <t>本年支出合计</t>
  </si>
  <si>
    <t>表四-1</t>
  </si>
  <si>
    <t>总计</t>
  </si>
  <si>
    <t>工资福利支出</t>
  </si>
  <si>
    <t>商品和服务支出</t>
  </si>
  <si>
    <t>对个人和家庭的补助</t>
  </si>
  <si>
    <t>对企事业单位的补贴</t>
  </si>
  <si>
    <t>转移性支出</t>
  </si>
  <si>
    <t>债务利息支出</t>
  </si>
  <si>
    <t>基本建设支出</t>
  </si>
  <si>
    <t>其他资本性支出</t>
  </si>
  <si>
    <t>其他支出</t>
  </si>
  <si>
    <t xml:space="preserve">  安排预算稳定调节基金</t>
  </si>
  <si>
    <t>支出总计</t>
  </si>
  <si>
    <t>表四-2</t>
  </si>
  <si>
    <t>经济分类科目（类-款）</t>
  </si>
  <si>
    <t>经济分类名称（类-款）</t>
  </si>
  <si>
    <t xml:space="preserve">    基本工资</t>
  </si>
  <si>
    <t xml:space="preserve">    津贴补贴</t>
  </si>
  <si>
    <t xml:space="preserve">    奖金</t>
  </si>
  <si>
    <t xml:space="preserve">    社会保障缴费</t>
  </si>
  <si>
    <t xml:space="preserve">    绩效工资</t>
  </si>
  <si>
    <t xml:space="preserve">    机关事业单位基本养老保险缴费</t>
  </si>
  <si>
    <t xml:space="preserve">    住房公积金</t>
  </si>
  <si>
    <t xml:space="preserve">    办公费</t>
  </si>
  <si>
    <t xml:space="preserve">    印刷费</t>
  </si>
  <si>
    <t xml:space="preserve">    电费</t>
  </si>
  <si>
    <t xml:space="preserve">    邮电费</t>
  </si>
  <si>
    <t xml:space="preserve">    差旅费</t>
  </si>
  <si>
    <t xml:space="preserve">    维修费</t>
  </si>
  <si>
    <t xml:space="preserve">    租赁费</t>
  </si>
  <si>
    <t xml:space="preserve">    会议费</t>
  </si>
  <si>
    <t xml:space="preserve">    培训费</t>
  </si>
  <si>
    <t xml:space="preserve">    公务接待费</t>
  </si>
  <si>
    <t xml:space="preserve">    专用材料费</t>
  </si>
  <si>
    <t xml:space="preserve">    劳务费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</si>
  <si>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</si>
  <si>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</si>
  <si>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</si>
  <si>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</si>
  <si>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其他商品和服务支出</t>
  </si>
  <si>
    <t xml:space="preserve">   抚恤金</t>
  </si>
  <si>
    <t xml:space="preserve">   生活补助</t>
  </si>
  <si>
    <t xml:space="preserve">   个人农业生产补贴</t>
  </si>
  <si>
    <t xml:space="preserve">   其他对个人和家庭的补助</t>
  </si>
  <si>
    <t xml:space="preserve">   办公设备购置</t>
  </si>
  <si>
    <t xml:space="preserve">   基础设施建设</t>
  </si>
  <si>
    <t xml:space="preserve">   其他资本性支出</t>
  </si>
  <si>
    <t>合计</t>
  </si>
  <si>
    <t>陇川县护国乡2023年政府性基金预算收支决算总表</t>
  </si>
  <si>
    <t>表五</t>
  </si>
  <si>
    <t>收            入</t>
  </si>
  <si>
    <t>支         出</t>
  </si>
  <si>
    <t>年初预
算数</t>
  </si>
  <si>
    <t>预算
调整数</t>
  </si>
  <si>
    <t>2022年
决算数</t>
  </si>
  <si>
    <t>决算数为
调整预算
数（%）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</si>
  <si>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</si>
  <si>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</si>
  <si>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</si>
  <si>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</si>
  <si>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</si>
  <si>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</si>
  <si>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</si>
  <si>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</si>
  <si>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</si>
  <si>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</si>
  <si>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</si>
  <si>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</si>
  <si>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城镇公用事业附加收入</t>
  </si>
  <si>
    <t>213  农林水支出</t>
  </si>
  <si>
    <t>1030148 国有土地使用权出让金收入</t>
  </si>
  <si>
    <t>214  交通运输支出</t>
  </si>
  <si>
    <t>1030146 国有土地收益基金收入</t>
  </si>
  <si>
    <t>215  资源勘探信息等支出</t>
  </si>
  <si>
    <t>1030147 农业土地开发资金收入</t>
  </si>
  <si>
    <t>216  商业服务业等支出</t>
  </si>
  <si>
    <t>1030155彩票公益金收入</t>
  </si>
  <si>
    <t>217  金融支出</t>
  </si>
  <si>
    <t>1030156 城市基础设施配套费收入</t>
  </si>
  <si>
    <t>229  其他支出</t>
  </si>
  <si>
    <t>1030157 小型水库移民扶助基金收入</t>
  </si>
  <si>
    <t>232  债务付息支出</t>
  </si>
  <si>
    <t>1030178污水处理费收入</t>
  </si>
  <si>
    <t>233  债务发行费用支出</t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</si>
  <si>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</si>
  <si>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</si>
  <si>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</si>
  <si>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</si>
  <si>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</si>
  <si>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11008 上年结余收入</t>
  </si>
  <si>
    <t>23008 调出资金</t>
  </si>
  <si>
    <t>11009 调入资金</t>
  </si>
  <si>
    <t>23009 年终结余</t>
  </si>
  <si>
    <t>11011 债券转贷收入</t>
  </si>
  <si>
    <t>23011 债券转贷支出</t>
  </si>
  <si>
    <t>收入合计</t>
  </si>
  <si>
    <t>支出合计</t>
  </si>
  <si>
    <t>陇川县护国乡2023年国有资本经营预算收支决总算表</t>
  </si>
  <si>
    <t>表六</t>
  </si>
  <si>
    <t>1030601 利润收入</t>
  </si>
  <si>
    <t>205 教育支出</t>
  </si>
  <si>
    <t>1030602 股利、股息收入</t>
  </si>
  <si>
    <t>206 科学技术支出</t>
  </si>
  <si>
    <t>1030603 产权转让收入</t>
  </si>
  <si>
    <t>207 文化体育与传媒支出</t>
  </si>
  <si>
    <t>1030604 清算收入</t>
  </si>
  <si>
    <t>208 社会保障和就业支出</t>
  </si>
  <si>
    <t>1030699 其他国有资本经营预算收入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</si>
  <si>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</si>
  <si>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</si>
  <si>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</si>
  <si>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</si>
  <si>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</si>
  <si>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</si>
  <si>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229 其他支出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</si>
  <si>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</si>
  <si>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</si>
  <si>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</si>
  <si>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</si>
  <si>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</si>
  <si>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</si>
  <si>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</si>
  <si>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</si>
  <si>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r>
      <rPr>
        <sz val="22"/>
        <rFont val="方正小标宋简体"/>
        <charset val="134"/>
      </rPr>
      <t>陇川县护国乡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>年度社会保险基金收支执行情况表</t>
    </r>
  </si>
  <si>
    <t>表七</t>
  </si>
  <si>
    <t>单位:万元</t>
  </si>
  <si>
    <t>项    目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</si>
  <si>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</si>
  <si>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</si>
  <si>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</si>
  <si>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</si>
  <si>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</si>
  <si>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</si>
  <si>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</si>
  <si>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</si>
  <si>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</si>
  <si>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</si>
  <si>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</si>
  <si>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</si>
  <si>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</si>
  <si>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</si>
  <si>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</si>
  <si>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</si>
  <si>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上级补助收入</t>
  </si>
  <si>
    <t>上年结余</t>
  </si>
  <si>
    <t>上解上级支出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</si>
</sst>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"/>
    <numFmt numFmtId="178" formatCode="0.00_ "/>
    <numFmt numFmtId="179" formatCode="0_);[Red]\(0\)"/>
    <numFmt numFmtId="180" formatCode="yyyy&quot;年&quot;m&quot;月&quot;;@"/>
  </numFmts>
  <fonts count="62">
    <font>
      <sz val="12"/>
      <color theme="1"/>
      <name val="宋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color indexed="2"/>
      <name val="宋体"/>
      <charset val="134"/>
    </font>
    <font>
      <sz val="14"/>
      <name val="Times New Roman"/>
      <charset val="134"/>
    </font>
    <font>
      <b/>
      <sz val="18"/>
      <name val="宋体"/>
      <charset val="134"/>
    </font>
    <font>
      <b/>
      <sz val="14"/>
      <name val="Times New Roman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20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b/>
      <sz val="10"/>
      <color indexed="2"/>
      <name val="Times New Roman"/>
      <charset val="134"/>
    </font>
    <font>
      <sz val="15"/>
      <name val="宋体"/>
      <charset val="134"/>
    </font>
    <font>
      <sz val="20"/>
      <name val="华文中宋"/>
      <charset val="134"/>
    </font>
    <font>
      <sz val="14"/>
      <name val="仿宋_GB2312"/>
      <charset val="134"/>
    </font>
    <font>
      <sz val="12"/>
      <name val="黑体"/>
      <charset val="134"/>
    </font>
    <font>
      <sz val="36"/>
      <name val="华文中宋"/>
      <charset val="134"/>
    </font>
    <font>
      <sz val="30"/>
      <name val="Times New Roman"/>
      <charset val="134"/>
    </font>
    <font>
      <sz val="14"/>
      <name val="华文中宋"/>
      <charset val="134"/>
    </font>
    <font>
      <u/>
      <sz val="11"/>
      <color indexed="4"/>
      <name val="宋体"/>
      <charset val="134"/>
    </font>
    <font>
      <u/>
      <sz val="11"/>
      <color indexed="20"/>
      <name val="宋体"/>
      <charset val="134"/>
    </font>
    <font>
      <sz val="11"/>
      <color indexed="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65"/>
      <name val="宋体"/>
      <charset val="134"/>
    </font>
    <font>
      <sz val="11"/>
      <color indexed="53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65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30"/>
      <name val="华文中宋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29"/>
        <bgColor indexed="29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44"/>
        <bgColor indexed="44"/>
      </patternFill>
    </fill>
    <fill>
      <patternFill patternType="solid">
        <fgColor indexed="3"/>
        <bgColor indexed="3"/>
      </patternFill>
    </fill>
    <fill>
      <patternFill patternType="solid">
        <fgColor indexed="62"/>
        <bgColor indexed="62"/>
      </patternFill>
    </fill>
    <fill>
      <patternFill patternType="solid">
        <fgColor indexed="46"/>
        <bgColor indexed="46"/>
      </patternFill>
    </fill>
    <fill>
      <patternFill patternType="solid">
        <fgColor indexed="20"/>
        <bgColor indexed="20"/>
      </patternFill>
    </fill>
    <fill>
      <patternFill patternType="solid">
        <fgColor indexed="30"/>
        <bgColor indexed="30"/>
      </patternFill>
    </fill>
    <fill>
      <patternFill patternType="solid">
        <fgColor indexed="2"/>
        <bgColor indexed="2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57"/>
      </patternFill>
    </fill>
    <fill>
      <patternFill patternType="solid">
        <fgColor indexed="53"/>
        <bgColor indexed="53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</borders>
  <cellStyleXfs count="672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33" fillId="0" borderId="0">
      <alignment vertical="center"/>
    </xf>
    <xf numFmtId="0" fontId="34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17">
      <alignment vertical="center"/>
    </xf>
    <xf numFmtId="0" fontId="39" fillId="0" borderId="18">
      <alignment vertical="center"/>
    </xf>
    <xf numFmtId="0" fontId="40" fillId="0" borderId="19">
      <alignment vertical="center"/>
    </xf>
    <xf numFmtId="0" fontId="40" fillId="0" borderId="0">
      <alignment vertical="center"/>
    </xf>
    <xf numFmtId="0" fontId="41" fillId="5" borderId="20">
      <alignment vertical="center"/>
    </xf>
    <xf numFmtId="0" fontId="42" fillId="3" borderId="21">
      <alignment vertical="center"/>
    </xf>
    <xf numFmtId="0" fontId="43" fillId="3" borderId="20">
      <alignment vertical="center"/>
    </xf>
    <xf numFmtId="0" fontId="44" fillId="6" borderId="22">
      <alignment vertical="center"/>
    </xf>
    <xf numFmtId="0" fontId="45" fillId="0" borderId="23">
      <alignment vertical="center"/>
    </xf>
    <xf numFmtId="0" fontId="46" fillId="0" borderId="24">
      <alignment vertical="center"/>
    </xf>
    <xf numFmtId="0" fontId="47" fillId="7" borderId="0">
      <alignment vertical="center"/>
    </xf>
    <xf numFmtId="0" fontId="48" fillId="8" borderId="0">
      <alignment vertical="center"/>
    </xf>
    <xf numFmtId="0" fontId="49" fillId="9" borderId="0">
      <alignment vertical="center"/>
    </xf>
    <xf numFmtId="0" fontId="50" fillId="10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0" fillId="13" borderId="0">
      <alignment vertical="center"/>
    </xf>
    <xf numFmtId="0" fontId="50" fillId="14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0" fillId="15" borderId="0">
      <alignment vertical="center"/>
    </xf>
    <xf numFmtId="0" fontId="50" fillId="16" borderId="0">
      <alignment vertical="center"/>
    </xf>
    <xf numFmtId="0" fontId="5" fillId="4" borderId="0">
      <alignment vertical="center"/>
    </xf>
    <xf numFmtId="0" fontId="5" fillId="7" borderId="0">
      <alignment vertical="center"/>
    </xf>
    <xf numFmtId="0" fontId="50" fillId="13" borderId="0">
      <alignment vertical="center"/>
    </xf>
    <xf numFmtId="0" fontId="50" fillId="10" borderId="0">
      <alignment vertical="center"/>
    </xf>
    <xf numFmtId="0" fontId="5" fillId="12" borderId="0">
      <alignment vertical="center"/>
    </xf>
    <xf numFmtId="0" fontId="5" fillId="13" borderId="0">
      <alignment vertical="center"/>
    </xf>
    <xf numFmtId="0" fontId="50" fillId="13" borderId="0">
      <alignment vertical="center"/>
    </xf>
    <xf numFmtId="0" fontId="50" fillId="17" borderId="0">
      <alignment vertical="center"/>
    </xf>
    <xf numFmtId="0" fontId="5" fillId="11" borderId="0">
      <alignment vertical="center"/>
    </xf>
    <xf numFmtId="0" fontId="5" fillId="12" borderId="0">
      <alignment vertical="center"/>
    </xf>
    <xf numFmtId="0" fontId="50" fillId="18" borderId="0">
      <alignment vertical="center"/>
    </xf>
    <xf numFmtId="0" fontId="50" fillId="15" borderId="0">
      <alignment vertical="center"/>
    </xf>
    <xf numFmtId="0" fontId="5" fillId="4" borderId="0">
      <alignment vertical="center"/>
    </xf>
    <xf numFmtId="0" fontId="5" fillId="5" borderId="0">
      <alignment vertical="center"/>
    </xf>
    <xf numFmtId="0" fontId="50" fillId="5" borderId="0">
      <alignment vertical="center"/>
    </xf>
    <xf numFmtId="0" fontId="5" fillId="0" borderId="0">
      <alignment vertical="center"/>
    </xf>
    <xf numFmtId="0" fontId="37" fillId="0" borderId="0">
      <alignment vertical="center"/>
    </xf>
    <xf numFmtId="0" fontId="50" fillId="15" borderId="0">
      <alignment vertical="center"/>
    </xf>
    <xf numFmtId="0" fontId="0" fillId="0" borderId="0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52" fillId="0" borderId="26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54" fillId="0" borderId="27">
      <alignment vertical="center"/>
    </xf>
    <xf numFmtId="0" fontId="0" fillId="0" borderId="0"/>
    <xf numFmtId="0" fontId="51" fillId="0" borderId="23">
      <alignment vertical="center"/>
    </xf>
    <xf numFmtId="0" fontId="0" fillId="0" borderId="0"/>
    <xf numFmtId="0" fontId="55" fillId="0" borderId="0">
      <alignment vertical="center"/>
    </xf>
    <xf numFmtId="0" fontId="0" fillId="0" borderId="0"/>
    <xf numFmtId="0" fontId="37" fillId="0" borderId="0">
      <alignment vertical="center"/>
    </xf>
    <xf numFmtId="0" fontId="0" fillId="4" borderId="16">
      <alignment vertical="center"/>
    </xf>
    <xf numFmtId="0" fontId="0" fillId="0" borderId="0"/>
    <xf numFmtId="0" fontId="37" fillId="0" borderId="0">
      <alignment vertical="center"/>
    </xf>
    <xf numFmtId="0" fontId="52" fillId="0" borderId="26">
      <alignment vertical="center"/>
    </xf>
    <xf numFmtId="0" fontId="56" fillId="8" borderId="0">
      <alignment vertical="center"/>
    </xf>
    <xf numFmtId="9" fontId="0" fillId="0" borderId="0"/>
    <xf numFmtId="0" fontId="56" fillId="8" borderId="0">
      <alignment vertical="center"/>
    </xf>
    <xf numFmtId="0" fontId="0" fillId="0" borderId="0"/>
    <xf numFmtId="9" fontId="0" fillId="0" borderId="0"/>
    <xf numFmtId="0" fontId="54" fillId="0" borderId="0">
      <alignment vertical="center"/>
    </xf>
    <xf numFmtId="0" fontId="0" fillId="0" borderId="0"/>
    <xf numFmtId="0" fontId="53" fillId="13" borderId="20">
      <alignment vertical="center"/>
    </xf>
    <xf numFmtId="0" fontId="54" fillId="0" borderId="27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0" fillId="0" borderId="0"/>
    <xf numFmtId="0" fontId="56" fillId="8" borderId="0">
      <alignment vertical="center"/>
    </xf>
    <xf numFmtId="0" fontId="50" fillId="17" borderId="0">
      <alignment vertical="center"/>
    </xf>
    <xf numFmtId="0" fontId="51" fillId="0" borderId="23">
      <alignment vertical="center"/>
    </xf>
    <xf numFmtId="0" fontId="0" fillId="0" borderId="0"/>
    <xf numFmtId="0" fontId="42" fillId="13" borderId="21">
      <alignment vertical="center"/>
    </xf>
    <xf numFmtId="0" fontId="51" fillId="0" borderId="23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0" fillId="0" borderId="0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2" fillId="13" borderId="21">
      <alignment vertical="center"/>
    </xf>
    <xf numFmtId="0" fontId="57" fillId="0" borderId="28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5" fillId="12" borderId="0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" fillId="8" borderId="0">
      <alignment vertical="center"/>
    </xf>
    <xf numFmtId="0" fontId="53" fillId="13" borderId="20">
      <alignment vertical="center"/>
    </xf>
    <xf numFmtId="0" fontId="55" fillId="0" borderId="0">
      <alignment vertical="center"/>
    </xf>
    <xf numFmtId="0" fontId="52" fillId="0" borderId="26">
      <alignment vertical="center"/>
    </xf>
    <xf numFmtId="0" fontId="58" fillId="9" borderId="0">
      <alignment vertical="center"/>
    </xf>
    <xf numFmtId="0" fontId="5" fillId="7" borderId="0">
      <alignment vertical="center"/>
    </xf>
    <xf numFmtId="0" fontId="53" fillId="13" borderId="20">
      <alignment vertical="center"/>
    </xf>
    <xf numFmtId="0" fontId="52" fillId="0" borderId="26">
      <alignment vertical="center"/>
    </xf>
    <xf numFmtId="0" fontId="5" fillId="19" borderId="0">
      <alignment vertical="center"/>
    </xf>
    <xf numFmtId="0" fontId="50" fillId="2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" fillId="11" borderId="0">
      <alignment vertical="center"/>
    </xf>
    <xf numFmtId="0" fontId="53" fillId="13" borderId="20">
      <alignment vertical="center"/>
    </xf>
    <xf numFmtId="0" fontId="5" fillId="21" borderId="0">
      <alignment vertical="center"/>
    </xf>
    <xf numFmtId="0" fontId="5" fillId="18" borderId="0">
      <alignment vertical="center"/>
    </xf>
    <xf numFmtId="0" fontId="50" fillId="22" borderId="0">
      <alignment vertical="center"/>
    </xf>
    <xf numFmtId="0" fontId="52" fillId="0" borderId="26">
      <alignment vertical="center"/>
    </xf>
    <xf numFmtId="0" fontId="0" fillId="0" borderId="0"/>
    <xf numFmtId="0" fontId="50" fillId="23" borderId="0">
      <alignment vertical="center"/>
    </xf>
    <xf numFmtId="0" fontId="0" fillId="0" borderId="0">
      <alignment vertical="center"/>
    </xf>
    <xf numFmtId="0" fontId="50" fillId="19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5" fillId="21" borderId="0">
      <alignment vertical="center"/>
    </xf>
    <xf numFmtId="0" fontId="53" fillId="13" borderId="20">
      <alignment vertical="center"/>
    </xf>
    <xf numFmtId="0" fontId="50" fillId="24" borderId="0">
      <alignment vertical="center"/>
    </xf>
    <xf numFmtId="0" fontId="58" fillId="9" borderId="0">
      <alignment vertical="center"/>
    </xf>
    <xf numFmtId="0" fontId="5" fillId="5" borderId="0">
      <alignment vertical="center"/>
    </xf>
    <xf numFmtId="0" fontId="0" fillId="0" borderId="0">
      <alignment vertical="center"/>
    </xf>
    <xf numFmtId="0" fontId="5" fillId="18" borderId="0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5" fillId="15" borderId="0">
      <alignment vertical="center"/>
    </xf>
    <xf numFmtId="0" fontId="5" fillId="25" borderId="0">
      <alignment vertical="center"/>
    </xf>
    <xf numFmtId="0" fontId="50" fillId="17" borderId="0">
      <alignment vertical="center"/>
    </xf>
    <xf numFmtId="0" fontId="52" fillId="0" borderId="26">
      <alignment vertical="center"/>
    </xf>
    <xf numFmtId="0" fontId="50" fillId="26" borderId="0">
      <alignment vertical="center"/>
    </xf>
    <xf numFmtId="0" fontId="52" fillId="0" borderId="26">
      <alignment vertical="center"/>
    </xf>
    <xf numFmtId="37" fontId="59" fillId="0" borderId="0"/>
    <xf numFmtId="0" fontId="47" fillId="7" borderId="0">
      <alignment vertical="center"/>
    </xf>
    <xf numFmtId="0" fontId="56" fillId="8" borderId="0">
      <alignment vertical="center"/>
    </xf>
    <xf numFmtId="0" fontId="60" fillId="0" borderId="0"/>
    <xf numFmtId="9" fontId="0" fillId="0" borderId="0"/>
    <xf numFmtId="0" fontId="56" fillId="8" borderId="0">
      <alignment vertical="center"/>
    </xf>
    <xf numFmtId="0" fontId="37" fillId="0" borderId="0">
      <alignment vertical="center"/>
    </xf>
    <xf numFmtId="9" fontId="0" fillId="0" borderId="0"/>
    <xf numFmtId="0" fontId="55" fillId="0" borderId="0">
      <alignment vertical="center"/>
    </xf>
    <xf numFmtId="0" fontId="56" fillId="8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46" fillId="0" borderId="25">
      <alignment vertical="center"/>
    </xf>
    <xf numFmtId="0" fontId="56" fillId="8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0" fillId="0" borderId="0"/>
    <xf numFmtId="0" fontId="0" fillId="0" borderId="0"/>
    <xf numFmtId="0" fontId="56" fillId="8" borderId="0">
      <alignment vertical="center"/>
    </xf>
    <xf numFmtId="9" fontId="0" fillId="0" borderId="0">
      <alignment vertical="center"/>
    </xf>
    <xf numFmtId="4" fontId="60" fillId="0" borderId="0"/>
    <xf numFmtId="9" fontId="0" fillId="0" borderId="0">
      <alignment vertical="center"/>
    </xf>
    <xf numFmtId="9" fontId="0" fillId="0" borderId="0">
      <alignment vertical="center"/>
    </xf>
    <xf numFmtId="9" fontId="0" fillId="0" borderId="0">
      <alignment vertical="center"/>
    </xf>
    <xf numFmtId="0" fontId="42" fillId="13" borderId="21">
      <alignment vertical="center"/>
    </xf>
    <xf numFmtId="0" fontId="60" fillId="0" borderId="0"/>
    <xf numFmtId="9" fontId="0" fillId="0" borderId="0">
      <alignment vertical="center"/>
    </xf>
    <xf numFmtId="0" fontId="56" fillId="8" borderId="0">
      <alignment vertical="center"/>
    </xf>
    <xf numFmtId="9" fontId="0" fillId="0" borderId="0"/>
    <xf numFmtId="9" fontId="0" fillId="0" borderId="0"/>
    <xf numFmtId="0" fontId="47" fillId="7" borderId="0">
      <alignment vertical="center"/>
    </xf>
    <xf numFmtId="9" fontId="0" fillId="0" borderId="0"/>
    <xf numFmtId="9" fontId="0" fillId="0" borderId="0"/>
    <xf numFmtId="0" fontId="46" fillId="0" borderId="25">
      <alignment vertical="center"/>
    </xf>
    <xf numFmtId="0" fontId="56" fillId="8" borderId="0">
      <alignment vertical="center"/>
    </xf>
    <xf numFmtId="9" fontId="0" fillId="0" borderId="0"/>
    <xf numFmtId="0" fontId="56" fillId="8" borderId="0">
      <alignment vertical="center"/>
    </xf>
    <xf numFmtId="9" fontId="0" fillId="0" borderId="0"/>
    <xf numFmtId="0" fontId="0" fillId="0" borderId="0"/>
    <xf numFmtId="0" fontId="52" fillId="0" borderId="26">
      <alignment vertical="center"/>
    </xf>
    <xf numFmtId="0" fontId="52" fillId="0" borderId="26">
      <alignment vertical="center"/>
    </xf>
    <xf numFmtId="0" fontId="35" fillId="0" borderId="0">
      <alignment vertical="center"/>
    </xf>
    <xf numFmtId="0" fontId="52" fillId="0" borderId="26">
      <alignment vertical="center"/>
    </xf>
    <xf numFmtId="0" fontId="54" fillId="0" borderId="27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54" fillId="0" borderId="27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52" fillId="0" borderId="26">
      <alignment vertical="center"/>
    </xf>
    <xf numFmtId="0" fontId="46" fillId="0" borderId="25">
      <alignment vertical="center"/>
    </xf>
    <xf numFmtId="0" fontId="47" fillId="7" borderId="0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52" fillId="0" borderId="26">
      <alignment vertical="center"/>
    </xf>
    <xf numFmtId="0" fontId="0" fillId="0" borderId="0">
      <alignment vertical="center"/>
    </xf>
    <xf numFmtId="0" fontId="0" fillId="0" borderId="0"/>
    <xf numFmtId="0" fontId="52" fillId="0" borderId="26">
      <alignment vertical="center"/>
    </xf>
    <xf numFmtId="0" fontId="52" fillId="0" borderId="26">
      <alignment vertical="center"/>
    </xf>
    <xf numFmtId="0" fontId="57" fillId="0" borderId="28">
      <alignment vertical="center"/>
    </xf>
    <xf numFmtId="0" fontId="52" fillId="0" borderId="26">
      <alignment vertical="center"/>
    </xf>
    <xf numFmtId="0" fontId="47" fillId="7" borderId="0">
      <alignment vertical="center"/>
    </xf>
    <xf numFmtId="0" fontId="52" fillId="0" borderId="26">
      <alignment vertical="center"/>
    </xf>
    <xf numFmtId="0" fontId="0" fillId="4" borderId="16">
      <alignment vertical="center"/>
    </xf>
    <xf numFmtId="0" fontId="52" fillId="0" borderId="26">
      <alignment vertical="center"/>
    </xf>
    <xf numFmtId="0" fontId="57" fillId="0" borderId="28">
      <alignment vertical="center"/>
    </xf>
    <xf numFmtId="0" fontId="52" fillId="0" borderId="26">
      <alignment vertical="center"/>
    </xf>
    <xf numFmtId="0" fontId="54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1" fillId="0" borderId="23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7" fillId="0" borderId="28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3" fillId="13" borderId="20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35" fillId="0" borderId="0">
      <alignment vertical="center"/>
    </xf>
    <xf numFmtId="0" fontId="57" fillId="0" borderId="28">
      <alignment vertical="center"/>
    </xf>
    <xf numFmtId="0" fontId="57" fillId="0" borderId="28">
      <alignment vertical="center"/>
    </xf>
    <xf numFmtId="0" fontId="54" fillId="0" borderId="27">
      <alignment vertical="center"/>
    </xf>
    <xf numFmtId="0" fontId="0" fillId="0" borderId="0"/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47" fillId="7" borderId="0">
      <alignment vertical="center"/>
    </xf>
    <xf numFmtId="0" fontId="0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35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54" fillId="0" borderId="27">
      <alignment vertical="center"/>
    </xf>
    <xf numFmtId="0" fontId="0" fillId="0" borderId="0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0" fillId="0" borderId="0"/>
    <xf numFmtId="0" fontId="54" fillId="0" borderId="27">
      <alignment vertical="center"/>
    </xf>
    <xf numFmtId="0" fontId="54" fillId="0" borderId="27">
      <alignment vertical="center"/>
    </xf>
    <xf numFmtId="0" fontId="54" fillId="0" borderId="27">
      <alignment vertical="center"/>
    </xf>
    <xf numFmtId="0" fontId="54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0" fillId="0" borderId="0"/>
    <xf numFmtId="0" fontId="54" fillId="0" borderId="0">
      <alignment vertical="center"/>
    </xf>
    <xf numFmtId="0" fontId="46" fillId="0" borderId="25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54" fillId="0" borderId="0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0" fillId="4" borderId="16">
      <alignment vertical="center"/>
    </xf>
    <xf numFmtId="0" fontId="0" fillId="0" borderId="0"/>
    <xf numFmtId="0" fontId="46" fillId="0" borderId="25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53" fillId="13" borderId="2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35" fillId="0" borderId="0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6" fillId="0" borderId="25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42" fillId="13" borderId="21">
      <alignment vertical="center"/>
    </xf>
    <xf numFmtId="0" fontId="54" fillId="0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56" fillId="8" borderId="0">
      <alignment vertical="center"/>
    </xf>
    <xf numFmtId="0" fontId="44" fillId="6" borderId="22">
      <alignment vertical="center"/>
    </xf>
    <xf numFmtId="0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1" fillId="0" borderId="23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46" fillId="0" borderId="25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0" fillId="0" borderId="0"/>
    <xf numFmtId="0" fontId="41" fillId="5" borderId="20">
      <alignment vertical="center"/>
    </xf>
    <xf numFmtId="0" fontId="55" fillId="0" borderId="0">
      <alignment vertical="center"/>
    </xf>
    <xf numFmtId="0" fontId="0" fillId="0" borderId="0"/>
    <xf numFmtId="0" fontId="55" fillId="0" borderId="0">
      <alignment vertical="center"/>
    </xf>
    <xf numFmtId="0" fontId="47" fillId="7" borderId="0">
      <alignment vertical="center"/>
    </xf>
    <xf numFmtId="0" fontId="55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8" fillId="9" borderId="0">
      <alignment vertical="center"/>
    </xf>
    <xf numFmtId="0" fontId="56" fillId="8" borderId="0">
      <alignment vertical="center"/>
    </xf>
    <xf numFmtId="0" fontId="37" fillId="0" borderId="0">
      <alignment vertical="center"/>
    </xf>
    <xf numFmtId="0" fontId="56" fillId="8" borderId="0">
      <alignment vertical="center"/>
    </xf>
    <xf numFmtId="0" fontId="35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44" fillId="6" borderId="22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35" fillId="0" borderId="0">
      <alignment vertical="center"/>
    </xf>
    <xf numFmtId="0" fontId="56" fillId="8" borderId="0">
      <alignment vertical="center"/>
    </xf>
    <xf numFmtId="0" fontId="56" fillId="8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/>
    <xf numFmtId="0" fontId="53" fillId="13" borderId="2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58" fillId="9" borderId="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0">
      <alignment vertical="center"/>
    </xf>
    <xf numFmtId="0" fontId="0" fillId="0" borderId="0">
      <alignment vertical="center"/>
    </xf>
    <xf numFmtId="0" fontId="42" fillId="13" borderId="21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4" fillId="6" borderId="22">
      <alignment vertical="center"/>
    </xf>
    <xf numFmtId="0" fontId="0" fillId="0" borderId="0">
      <alignment vertical="center"/>
    </xf>
    <xf numFmtId="0" fontId="53" fillId="13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6" fillId="0" borderId="25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22">
      <alignment vertical="center"/>
    </xf>
    <xf numFmtId="0" fontId="0" fillId="0" borderId="0"/>
    <xf numFmtId="0" fontId="0" fillId="0" borderId="0"/>
    <xf numFmtId="0" fontId="41" fillId="5" borderId="20">
      <alignment vertical="center"/>
    </xf>
    <xf numFmtId="0" fontId="0" fillId="0" borderId="0"/>
    <xf numFmtId="0" fontId="42" fillId="13" borderId="21">
      <alignment vertical="center"/>
    </xf>
    <xf numFmtId="0" fontId="0" fillId="0" borderId="0"/>
    <xf numFmtId="0" fontId="42" fillId="13" borderId="21">
      <alignment vertical="center"/>
    </xf>
    <xf numFmtId="0" fontId="0" fillId="0" borderId="0">
      <alignment vertical="center"/>
    </xf>
    <xf numFmtId="0" fontId="50" fillId="27" borderId="0">
      <alignment vertical="center"/>
    </xf>
    <xf numFmtId="0" fontId="58" fillId="9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0" fillId="0" borderId="0"/>
    <xf numFmtId="0" fontId="41" fillId="5" borderId="20">
      <alignment vertical="center"/>
    </xf>
    <xf numFmtId="0" fontId="41" fillId="5" borderId="20">
      <alignment vertical="center"/>
    </xf>
    <xf numFmtId="0" fontId="0" fillId="0" borderId="0"/>
    <xf numFmtId="0" fontId="0" fillId="0" borderId="0"/>
    <xf numFmtId="0" fontId="42" fillId="13" borderId="21">
      <alignment vertical="center"/>
    </xf>
    <xf numFmtId="0" fontId="5" fillId="0" borderId="0">
      <alignment vertical="center"/>
    </xf>
    <xf numFmtId="0" fontId="0" fillId="0" borderId="0"/>
    <xf numFmtId="0" fontId="41" fillId="5" borderId="20">
      <alignment vertical="center"/>
    </xf>
    <xf numFmtId="0" fontId="0" fillId="0" borderId="0"/>
    <xf numFmtId="0" fontId="5" fillId="0" borderId="0">
      <alignment vertical="center"/>
    </xf>
    <xf numFmtId="0" fontId="0" fillId="4" borderId="16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/>
    <xf numFmtId="0" fontId="41" fillId="5" borderId="2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1" fillId="0" borderId="23">
      <alignment vertical="center"/>
    </xf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42" fillId="13" borderId="21">
      <alignment vertical="center"/>
    </xf>
    <xf numFmtId="0" fontId="0" fillId="0" borderId="0"/>
    <xf numFmtId="0" fontId="42" fillId="13" borderId="21">
      <alignment vertical="center"/>
    </xf>
    <xf numFmtId="0" fontId="0" fillId="0" borderId="0"/>
    <xf numFmtId="0" fontId="0" fillId="0" borderId="0"/>
    <xf numFmtId="0" fontId="0" fillId="0" borderId="0"/>
    <xf numFmtId="0" fontId="46" fillId="0" borderId="25">
      <alignment vertical="center"/>
    </xf>
    <xf numFmtId="0" fontId="0" fillId="4" borderId="16">
      <alignment vertical="center"/>
    </xf>
    <xf numFmtId="0" fontId="0" fillId="0" borderId="0"/>
    <xf numFmtId="0" fontId="0" fillId="0" borderId="0"/>
    <xf numFmtId="0" fontId="53" fillId="13" borderId="20">
      <alignment vertical="center"/>
    </xf>
    <xf numFmtId="0" fontId="53" fillId="13" borderId="20">
      <alignment vertical="center"/>
    </xf>
    <xf numFmtId="0" fontId="0" fillId="0" borderId="0"/>
    <xf numFmtId="0" fontId="5" fillId="0" borderId="0">
      <alignment vertical="center"/>
    </xf>
    <xf numFmtId="0" fontId="0" fillId="0" borderId="0"/>
    <xf numFmtId="0" fontId="47" fillId="7" borderId="0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58" fillId="9" borderId="0">
      <alignment vertical="center"/>
    </xf>
    <xf numFmtId="0" fontId="53" fillId="13" borderId="2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7" fillId="7" borderId="0">
      <alignment vertical="center"/>
    </xf>
    <xf numFmtId="0" fontId="46" fillId="0" borderId="25">
      <alignment vertical="center"/>
    </xf>
    <xf numFmtId="0" fontId="46" fillId="0" borderId="25">
      <alignment vertical="center"/>
    </xf>
    <xf numFmtId="0" fontId="51" fillId="0" borderId="23">
      <alignment vertical="center"/>
    </xf>
    <xf numFmtId="0" fontId="46" fillId="0" borderId="25">
      <alignment vertical="center"/>
    </xf>
    <xf numFmtId="0" fontId="58" fillId="9" borderId="0">
      <alignment vertical="center"/>
    </xf>
    <xf numFmtId="0" fontId="46" fillId="0" borderId="25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42" fillId="13" borderId="21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53" fillId="13" borderId="20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0" fillId="4" borderId="16">
      <alignment vertical="center"/>
    </xf>
    <xf numFmtId="0" fontId="44" fillId="6" borderId="22">
      <alignment vertical="center"/>
    </xf>
    <xf numFmtId="0" fontId="44" fillId="6" borderId="22">
      <alignment vertical="center"/>
    </xf>
    <xf numFmtId="0" fontId="37" fillId="0" borderId="0">
      <alignment vertical="center"/>
    </xf>
    <xf numFmtId="0" fontId="44" fillId="6" borderId="22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0" fillId="4" borderId="16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42" fillId="13" borderId="21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0" fontId="58" fillId="9" borderId="0">
      <alignment vertical="center"/>
    </xf>
    <xf numFmtId="0" fontId="51" fillId="0" borderId="23">
      <alignment vertical="center"/>
    </xf>
    <xf numFmtId="0" fontId="58" fillId="9" borderId="0">
      <alignment vertical="center"/>
    </xf>
    <xf numFmtId="0" fontId="50" fillId="22" borderId="0">
      <alignment vertical="center"/>
    </xf>
    <xf numFmtId="0" fontId="51" fillId="0" borderId="23">
      <alignment vertical="center"/>
    </xf>
    <xf numFmtId="0" fontId="51" fillId="0" borderId="23">
      <alignment vertical="center"/>
    </xf>
    <xf numFmtId="41" fontId="0" fillId="0" borderId="0"/>
    <xf numFmtId="0" fontId="58" fillId="9" borderId="0">
      <alignment vertical="center"/>
    </xf>
    <xf numFmtId="0" fontId="0" fillId="0" borderId="0"/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58" fillId="9" borderId="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1" fillId="5" borderId="20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2" fillId="13" borderId="21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41" fillId="5" borderId="20">
      <alignment vertical="center"/>
    </xf>
    <xf numFmtId="0" fontId="50" fillId="28" borderId="0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0" fillId="4" borderId="16">
      <alignment vertical="center"/>
    </xf>
    <xf numFmtId="0" fontId="21" fillId="0" borderId="0">
      <alignment vertical="top"/>
    </xf>
  </cellStyleXfs>
  <cellXfs count="165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3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Border="1" applyProtection="1">
      <protection locked="0"/>
    </xf>
    <xf numFmtId="0" fontId="0" fillId="0" borderId="1" xfId="0" applyBorder="1" applyProtection="1"/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 vertical="center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 applyProtection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</xf>
    <xf numFmtId="3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176" fontId="0" fillId="0" borderId="1" xfId="0" applyNumberFormat="1" applyBorder="1" applyProtection="1">
      <protection locked="0"/>
    </xf>
    <xf numFmtId="0" fontId="9" fillId="0" borderId="0" xfId="0" applyFont="1"/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 applyProtection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10" fontId="9" fillId="0" borderId="1" xfId="0" applyNumberFormat="1" applyFont="1" applyBorder="1" applyAlignment="1" applyProtection="1">
      <alignment horizontal="center" vertical="center"/>
    </xf>
    <xf numFmtId="0" fontId="9" fillId="0" borderId="1" xfId="488" applyFont="1" applyFill="1" applyBorder="1" applyAlignment="1">
      <alignment horizontal="left" vertical="center"/>
    </xf>
    <xf numFmtId="3" fontId="9" fillId="0" borderId="6" xfId="0" applyNumberFormat="1" applyFont="1" applyBorder="1" applyAlignment="1" applyProtection="1">
      <alignment horizontal="left" vertical="center"/>
    </xf>
    <xf numFmtId="0" fontId="9" fillId="0" borderId="1" xfId="488" applyFont="1" applyFill="1" applyBorder="1" applyAlignment="1">
      <alignment horizontal="left" vertical="center" wrapText="1"/>
    </xf>
    <xf numFmtId="3" fontId="9" fillId="0" borderId="1" xfId="0" applyNumberFormat="1" applyFont="1" applyBorder="1" applyAlignment="1" applyProtection="1">
      <alignment horizontal="left" vertical="center"/>
    </xf>
    <xf numFmtId="0" fontId="4" fillId="0" borderId="6" xfId="488" applyFont="1" applyFill="1" applyBorder="1" applyAlignment="1">
      <alignment horizontal="justify" vertical="center" indent="1"/>
    </xf>
    <xf numFmtId="0" fontId="4" fillId="0" borderId="1" xfId="488" applyFont="1" applyFill="1" applyBorder="1" applyAlignment="1">
      <alignment horizontal="justify" vertical="center" indent="1"/>
    </xf>
    <xf numFmtId="3" fontId="4" fillId="0" borderId="6" xfId="0" applyNumberFormat="1" applyFont="1" applyBorder="1" applyAlignment="1" applyProtection="1">
      <alignment horizontal="left" vertical="center"/>
    </xf>
    <xf numFmtId="3" fontId="4" fillId="0" borderId="1" xfId="0" applyNumberFormat="1" applyFont="1" applyBorder="1" applyAlignment="1" applyProtection="1">
      <alignment horizontal="left" vertical="center"/>
    </xf>
    <xf numFmtId="0" fontId="4" fillId="0" borderId="7" xfId="488" applyFont="1" applyFill="1" applyBorder="1" applyAlignment="1">
      <alignment horizontal="justify" vertical="center" indent="1"/>
    </xf>
    <xf numFmtId="0" fontId="9" fillId="0" borderId="8" xfId="0" applyFont="1" applyBorder="1" applyAlignment="1">
      <alignment horizontal="center" vertical="center"/>
    </xf>
    <xf numFmtId="0" fontId="4" fillId="0" borderId="8" xfId="488" applyFont="1" applyFill="1" applyBorder="1" applyAlignment="1">
      <alignment horizontal="justify" vertical="center" indent="1"/>
    </xf>
    <xf numFmtId="0" fontId="9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3" xfId="0" applyFont="1" applyBorder="1"/>
    <xf numFmtId="0" fontId="9" fillId="0" borderId="8" xfId="0" applyFont="1" applyBorder="1"/>
    <xf numFmtId="0" fontId="9" fillId="0" borderId="10" xfId="0" applyFont="1" applyBorder="1"/>
    <xf numFmtId="0" fontId="11" fillId="0" borderId="0" xfId="0" applyFont="1"/>
    <xf numFmtId="0" fontId="4" fillId="0" borderId="1" xfId="0" applyFont="1" applyBorder="1" applyAlignment="1">
      <alignment horizontal="center"/>
    </xf>
    <xf numFmtId="10" fontId="9" fillId="0" borderId="1" xfId="0" applyNumberFormat="1" applyFont="1" applyBorder="1"/>
    <xf numFmtId="0" fontId="9" fillId="0" borderId="1" xfId="0" applyFont="1" applyBorder="1" applyAlignment="1" applyProtection="1">
      <alignment vertical="center"/>
    </xf>
    <xf numFmtId="0" fontId="4" fillId="0" borderId="1" xfId="488" applyFont="1" applyFill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488" applyFont="1" applyFill="1" applyBorder="1" applyAlignment="1">
      <alignment vertical="center"/>
    </xf>
    <xf numFmtId="0" fontId="4" fillId="0" borderId="1" xfId="0" applyFont="1" applyBorder="1"/>
    <xf numFmtId="10" fontId="4" fillId="0" borderId="1" xfId="0" applyNumberFormat="1" applyFont="1" applyBorder="1"/>
    <xf numFmtId="0" fontId="4" fillId="0" borderId="1" xfId="488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1" xfId="488" applyFont="1" applyFill="1" applyBorder="1" applyAlignment="1">
      <alignment vertical="center"/>
    </xf>
    <xf numFmtId="10" fontId="0" fillId="0" borderId="0" xfId="4" applyNumberFormat="1"/>
    <xf numFmtId="177" fontId="5" fillId="0" borderId="11" xfId="0" applyNumberFormat="1" applyFont="1" applyBorder="1" applyAlignment="1">
      <alignment horizontal="right" vertical="center" shrinkToFit="1"/>
    </xf>
    <xf numFmtId="0" fontId="12" fillId="0" borderId="1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78" fontId="13" fillId="0" borderId="0" xfId="0" applyNumberFormat="1" applyFont="1"/>
    <xf numFmtId="0" fontId="14" fillId="0" borderId="1" xfId="211" applyFont="1" applyBorder="1" applyAlignment="1" applyProtection="1">
      <alignment horizontal="center" vertical="center"/>
      <protection locked="0"/>
    </xf>
    <xf numFmtId="178" fontId="15" fillId="0" borderId="1" xfId="211" applyNumberFormat="1" applyFont="1" applyBorder="1" applyAlignment="1" applyProtection="1">
      <alignment horizontal="center" vertical="center"/>
      <protection locked="0"/>
    </xf>
    <xf numFmtId="0" fontId="11" fillId="0" borderId="1" xfId="211" applyFont="1" applyBorder="1" applyAlignment="1" applyProtection="1">
      <protection locked="0"/>
    </xf>
    <xf numFmtId="0" fontId="11" fillId="0" borderId="1" xfId="211" applyFont="1" applyBorder="1" applyAlignment="1" applyProtection="1">
      <alignment horizontal="center"/>
      <protection locked="0"/>
    </xf>
    <xf numFmtId="178" fontId="16" fillId="0" borderId="1" xfId="211" applyNumberFormat="1" applyFont="1" applyBorder="1" applyAlignment="1" applyProtection="1">
      <alignment horizontal="center"/>
      <protection locked="0"/>
    </xf>
    <xf numFmtId="0" fontId="11" fillId="0" borderId="1" xfId="211" applyFont="1" applyBorder="1" applyAlignment="1" applyProtection="1">
      <alignment horizontal="center" vertical="center" wrapText="1"/>
      <protection locked="0"/>
    </xf>
    <xf numFmtId="178" fontId="16" fillId="0" borderId="1" xfId="211" applyNumberFormat="1" applyFont="1" applyBorder="1" applyAlignment="1" applyProtection="1">
      <alignment horizontal="center" vertical="center" wrapText="1"/>
      <protection locked="0"/>
    </xf>
    <xf numFmtId="0" fontId="0" fillId="0" borderId="1" xfId="211" applyFont="1" applyBorder="1" applyAlignment="1" applyProtection="1">
      <alignment horizontal="left" vertical="center"/>
      <protection locked="0"/>
    </xf>
    <xf numFmtId="0" fontId="11" fillId="0" borderId="1" xfId="211" applyFont="1" applyBorder="1" applyAlignment="1" applyProtection="1">
      <alignment horizontal="left" vertical="center"/>
      <protection locked="0"/>
    </xf>
    <xf numFmtId="178" fontId="15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15" fillId="0" borderId="1" xfId="0" applyNumberFormat="1" applyFont="1" applyBorder="1" applyAlignment="1">
      <alignment horizontal="center" vertical="center" wrapText="1"/>
    </xf>
    <xf numFmtId="178" fontId="18" fillId="0" borderId="0" xfId="0" applyNumberFormat="1" applyFont="1" applyAlignment="1">
      <alignment horizontal="center"/>
    </xf>
    <xf numFmtId="178" fontId="19" fillId="0" borderId="0" xfId="0" applyNumberFormat="1" applyFont="1" applyAlignment="1">
      <alignment horizontal="center"/>
    </xf>
    <xf numFmtId="0" fontId="4" fillId="0" borderId="0" xfId="0" applyFont="1"/>
    <xf numFmtId="178" fontId="4" fillId="0" borderId="1" xfId="0" applyNumberFormat="1" applyFont="1" applyBorder="1" applyAlignment="1">
      <alignment horizontal="center" vertical="center"/>
    </xf>
    <xf numFmtId="178" fontId="4" fillId="0" borderId="1" xfId="535" applyNumberFormat="1" applyFont="1" applyFill="1" applyBorder="1" applyAlignment="1" applyProtection="1">
      <alignment horizontal="center" vertical="center" wrapText="1"/>
    </xf>
    <xf numFmtId="0" fontId="4" fillId="0" borderId="1" xfId="535" applyFont="1" applyFill="1" applyBorder="1" applyAlignment="1" applyProtection="1">
      <alignment vertical="center" wrapText="1"/>
    </xf>
    <xf numFmtId="178" fontId="18" fillId="0" borderId="1" xfId="0" applyNumberFormat="1" applyFont="1" applyBorder="1" applyAlignment="1">
      <alignment horizontal="center" vertical="center"/>
    </xf>
    <xf numFmtId="178" fontId="18" fillId="0" borderId="11" xfId="0" applyNumberFormat="1" applyFont="1" applyBorder="1" applyAlignment="1">
      <alignment horizontal="center" vertical="center" shrinkToFit="1"/>
    </xf>
    <xf numFmtId="0" fontId="4" fillId="0" borderId="1" xfId="0" applyFont="1" applyBorder="1" applyProtection="1">
      <protection locked="0"/>
    </xf>
    <xf numFmtId="49" fontId="4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</xf>
    <xf numFmtId="178" fontId="19" fillId="0" borderId="1" xfId="0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178" fontId="18" fillId="0" borderId="1" xfId="488" applyNumberFormat="1" applyFont="1" applyFill="1" applyBorder="1" applyAlignment="1">
      <alignment horizontal="center" vertical="center"/>
    </xf>
    <xf numFmtId="0" fontId="20" fillId="0" borderId="0" xfId="0" applyFont="1"/>
    <xf numFmtId="178" fontId="18" fillId="0" borderId="1" xfId="0" applyNumberFormat="1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left" vertical="center" wrapText="1"/>
    </xf>
    <xf numFmtId="178" fontId="18" fillId="0" borderId="12" xfId="0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left" vertical="center"/>
    </xf>
    <xf numFmtId="0" fontId="0" fillId="0" borderId="1" xfId="0" applyBorder="1"/>
    <xf numFmtId="178" fontId="19" fillId="0" borderId="1" xfId="0" applyNumberFormat="1" applyFont="1" applyBorder="1" applyAlignment="1">
      <alignment horizontal="center"/>
    </xf>
    <xf numFmtId="0" fontId="0" fillId="2" borderId="0" xfId="0" applyFill="1"/>
    <xf numFmtId="0" fontId="22" fillId="0" borderId="0" xfId="0" applyFont="1" applyAlignment="1">
      <alignment horizontal="center"/>
    </xf>
    <xf numFmtId="0" fontId="18" fillId="0" borderId="0" xfId="0" applyFont="1"/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23" fillId="0" borderId="15" xfId="0" applyFont="1" applyBorder="1" applyAlignment="1" applyProtection="1">
      <alignment horizontal="center"/>
      <protection locked="0"/>
    </xf>
    <xf numFmtId="0" fontId="23" fillId="0" borderId="1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9" fillId="0" borderId="1" xfId="535" applyFont="1" applyFill="1" applyBorder="1" applyAlignment="1" applyProtection="1">
      <alignment vertical="center" wrapText="1"/>
    </xf>
    <xf numFmtId="179" fontId="0" fillId="0" borderId="1" xfId="488" applyNumberFormat="1" applyFont="1" applyFill="1" applyBorder="1" applyAlignment="1">
      <alignment horizontal="center" vertical="center"/>
    </xf>
    <xf numFmtId="179" fontId="18" fillId="0" borderId="1" xfId="0" applyNumberFormat="1" applyFont="1" applyBorder="1" applyAlignment="1">
      <alignment horizontal="center" vertical="center"/>
    </xf>
    <xf numFmtId="179" fontId="24" fillId="0" borderId="11" xfId="0" applyNumberFormat="1" applyFont="1" applyBorder="1" applyAlignment="1">
      <alignment horizontal="center" vertical="center" shrinkToFit="1"/>
    </xf>
    <xf numFmtId="10" fontId="18" fillId="0" borderId="1" xfId="0" applyNumberFormat="1" applyFont="1" applyBorder="1" applyAlignment="1">
      <alignment horizontal="center" vertical="center"/>
    </xf>
    <xf numFmtId="0" fontId="9" fillId="0" borderId="1" xfId="0" applyFont="1" applyBorder="1" applyProtection="1">
      <protection locked="0"/>
    </xf>
    <xf numFmtId="17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Protection="1">
      <protection locked="0"/>
    </xf>
    <xf numFmtId="0" fontId="9" fillId="3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/>
    <xf numFmtId="179" fontId="4" fillId="2" borderId="1" xfId="0" applyNumberFormat="1" applyFont="1" applyFill="1" applyBorder="1" applyAlignment="1">
      <alignment horizontal="center" vertical="center"/>
    </xf>
    <xf numFmtId="179" fontId="19" fillId="2" borderId="1" xfId="0" applyNumberFormat="1" applyFont="1" applyFill="1" applyBorder="1" applyAlignment="1">
      <alignment horizontal="center" vertical="center"/>
    </xf>
    <xf numFmtId="10" fontId="18" fillId="2" borderId="1" xfId="0" applyNumberFormat="1" applyFont="1" applyFill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10" fontId="19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10" fontId="20" fillId="0" borderId="0" xfId="4" applyNumberFormat="1" applyFont="1" applyAlignment="1">
      <alignment horizontal="center" vertical="center"/>
    </xf>
    <xf numFmtId="9" fontId="20" fillId="0" borderId="0" xfId="4" applyNumberFormat="1" applyFont="1" applyAlignment="1">
      <alignment horizontal="center" vertical="center"/>
    </xf>
    <xf numFmtId="10" fontId="4" fillId="0" borderId="1" xfId="4" applyNumberFormat="1" applyFont="1" applyBorder="1"/>
    <xf numFmtId="10" fontId="9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76" fontId="0" fillId="3" borderId="1" xfId="488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28" fillId="0" borderId="0" xfId="0" applyFont="1" applyAlignment="1">
      <alignment horizontal="justify" vertical="center"/>
    </xf>
    <xf numFmtId="0" fontId="29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180" fontId="13" fillId="0" borderId="0" xfId="0" applyNumberFormat="1" applyFont="1" applyAlignment="1">
      <alignment horizontal="center"/>
    </xf>
  </cellXfs>
  <cellStyles count="6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60% - 着色 2" xfId="51"/>
    <cellStyle name="常规 2 2 4" xfId="52"/>
    <cellStyle name="汇总 6" xfId="53"/>
    <cellStyle name="链接单元格 5" xfId="54"/>
    <cellStyle name="标题 1 4_州本级" xfId="55"/>
    <cellStyle name="好 3 2 2" xfId="56"/>
    <cellStyle name="计算 2" xfId="57"/>
    <cellStyle name="标题 3 4_州本级" xfId="58"/>
    <cellStyle name="常规 7 3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检查单元格 3 3" xfId="78"/>
    <cellStyle name="标题 4 5 3" xfId="79"/>
    <cellStyle name="注释 2 3" xfId="80"/>
    <cellStyle name="常规 4 3_州本级" xfId="81"/>
    <cellStyle name="差 3 4" xfId="82"/>
    <cellStyle name="着色 5" xfId="83"/>
    <cellStyle name="链接单元格 5 3" xfId="84"/>
    <cellStyle name="常规 7_州本级" xfId="85"/>
    <cellStyle name="输出 3 3" xfId="86"/>
    <cellStyle name="链接单元格 7" xfId="87"/>
    <cellStyle name="检查单元格 3 2" xfId="88"/>
    <cellStyle name="标题 4 5 2" xfId="89"/>
    <cellStyle name="常规 2 2 2 4" xfId="90"/>
    <cellStyle name="链接单元格 3" xfId="91"/>
    <cellStyle name="汇总 3 3" xfId="92"/>
    <cellStyle name="标题 5 4" xfId="93"/>
    <cellStyle name="输出 2" xfId="94"/>
    <cellStyle name="标题 2 2_州本级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输出 4" xfId="101"/>
    <cellStyle name="链接单元格 2_州本级" xfId="102"/>
    <cellStyle name="汇总 3 2 2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适中 2" xfId="112"/>
    <cellStyle name="20% - 着色 3" xfId="113"/>
    <cellStyle name="计算 5" xfId="114"/>
    <cellStyle name="标题 1 4 3" xfId="115"/>
    <cellStyle name="40% - 着色 3" xfId="116"/>
    <cellStyle name="着色 1" xfId="117"/>
    <cellStyle name="适中 4" xfId="118"/>
    <cellStyle name="常规 3 2 2" xfId="119"/>
    <cellStyle name="20% - 着色 5" xfId="120"/>
    <cellStyle name="计算 7" xfId="121"/>
    <cellStyle name="40% - 着色 4" xfId="122"/>
    <cellStyle name="40% - 着色 5" xfId="123"/>
    <cellStyle name="60% - 着色 4" xfId="124"/>
    <cellStyle name="标题 1 2" xfId="125"/>
    <cellStyle name="常规 6_州本级" xfId="126"/>
    <cellStyle name="60% - 着色 1" xfId="127"/>
    <cellStyle name="常规 2 2 3" xfId="128"/>
    <cellStyle name="60% - 着色 3" xfId="129"/>
    <cellStyle name="常规 2 2 5" xfId="130"/>
    <cellStyle name="适中 3" xfId="131"/>
    <cellStyle name="20% - 着色 4" xfId="132"/>
    <cellStyle name="计算 6" xfId="133"/>
    <cellStyle name="着色 2" xfId="134"/>
    <cellStyle name="适中 5" xfId="135"/>
    <cellStyle name="20% - 着色 6" xfId="136"/>
    <cellStyle name="常规 3 2 3" xfId="137"/>
    <cellStyle name="40% - 着色 1" xfId="138"/>
    <cellStyle name="检查单元格 5 3" xfId="139"/>
    <cellStyle name="检查单元格 3 2_州本级" xfId="140"/>
    <cellStyle name="40% - 着色 2" xfId="141"/>
    <cellStyle name="40% - 着色 6" xfId="142"/>
    <cellStyle name="60% - 着色 5" xfId="143"/>
    <cellStyle name="标题 1 3" xfId="144"/>
    <cellStyle name="60% - 着色 6" xfId="145"/>
    <cellStyle name="标题 1 4" xfId="146"/>
    <cellStyle name="no dec" xfId="147"/>
    <cellStyle name="好 2 2_州本级" xfId="148"/>
    <cellStyle name="差 5" xfId="149"/>
    <cellStyle name="Normal_APR" xfId="150"/>
    <cellStyle name="百分比 3" xfId="151"/>
    <cellStyle name="差 4" xfId="152"/>
    <cellStyle name="解释性文本 7" xfId="153"/>
    <cellStyle name="百分比 2" xfId="154"/>
    <cellStyle name="标题 10" xfId="155"/>
    <cellStyle name="差 4 2" xfId="156"/>
    <cellStyle name="百分比 2 2" xfId="157"/>
    <cellStyle name="百分比 2 2 2" xfId="158"/>
    <cellStyle name="汇总 4 4" xfId="159"/>
    <cellStyle name="差 4 2 2" xfId="160"/>
    <cellStyle name="百分比 2 2 2 2" xfId="161"/>
    <cellStyle name="百分比 2 2 3" xfId="162"/>
    <cellStyle name="百分比 2 2 4" xfId="163"/>
    <cellStyle name="千位_1" xfId="164"/>
    <cellStyle name="常规 2 4 2_州本级" xfId="165"/>
    <cellStyle name="差 4 3" xfId="166"/>
    <cellStyle name="百分比 2 3" xfId="167"/>
    <cellStyle name="千分位_97-917" xfId="168"/>
    <cellStyle name="百分比 2 3 2" xfId="169"/>
    <cellStyle name="百分比 2 3 2 2" xfId="170"/>
    <cellStyle name="百分比 2 3 3" xfId="171"/>
    <cellStyle name="输出 2 2_州本级" xfId="172"/>
    <cellStyle name="普通_97-917" xfId="173"/>
    <cellStyle name="百分比 2 3 4" xfId="174"/>
    <cellStyle name="差 4 4" xfId="175"/>
    <cellStyle name="百分比 2 4" xfId="176"/>
    <cellStyle name="百分比 2 4 2" xfId="177"/>
    <cellStyle name="好 4 2_州本级" xfId="178"/>
    <cellStyle name="百分比 2 5" xfId="179"/>
    <cellStyle name="百分比 2 6" xfId="180"/>
    <cellStyle name="汇总 4 2_州本级" xfId="181"/>
    <cellStyle name="差 5 2" xfId="182"/>
    <cellStyle name="百分比 3 2" xfId="183"/>
    <cellStyle name="差 5 3" xfId="184"/>
    <cellStyle name="百分比 3 3" xfId="185"/>
    <cellStyle name="常规 6 2_州本级" xfId="186"/>
    <cellStyle name="标题 1 2 2" xfId="187"/>
    <cellStyle name="标题 1 2 2 2" xfId="188"/>
    <cellStyle name="警告文本 2 3" xfId="189"/>
    <cellStyle name="标题 1 2 2_州本级" xfId="190"/>
    <cellStyle name="标题 3 4 2" xfId="191"/>
    <cellStyle name="标题 1 2 3" xfId="192"/>
    <cellStyle name="标题 1 2 4" xfId="193"/>
    <cellStyle name="标题 3 4" xfId="194"/>
    <cellStyle name="标题 1 2_州本级" xfId="195"/>
    <cellStyle name="标题 1 3 2" xfId="196"/>
    <cellStyle name="汇总 3" xfId="197"/>
    <cellStyle name="标题 1 3 2 2" xfId="198"/>
    <cellStyle name="汇总 3 2" xfId="199"/>
    <cellStyle name="标题 5 3" xfId="200"/>
    <cellStyle name="汇总 7" xfId="201"/>
    <cellStyle name="标题 1 3 2_州本级" xfId="202"/>
    <cellStyle name="汇总 3_州本级" xfId="203"/>
    <cellStyle name="标题 1 3 3" xfId="204"/>
    <cellStyle name="汇总 4" xfId="205"/>
    <cellStyle name="标题 1 3 4" xfId="206"/>
    <cellStyle name="汇总 5" xfId="207"/>
    <cellStyle name="好 2 2 2" xfId="208"/>
    <cellStyle name="标题 1 3_州本级" xfId="209"/>
    <cellStyle name="标题 1 4 2 2" xfId="210"/>
    <cellStyle name="标题 1 4 2_州本级" xfId="211"/>
    <cellStyle name="常规 3 3 4" xfId="212"/>
    <cellStyle name="常规 2" xfId="213"/>
    <cellStyle name="标题 1 4 4" xfId="214"/>
    <cellStyle name="标题 1 5" xfId="215"/>
    <cellStyle name="标题 2 3_州本级" xfId="216"/>
    <cellStyle name="标题 1 5 3" xfId="217"/>
    <cellStyle name="好 4 2 2" xfId="218"/>
    <cellStyle name="标题 1 5_州本级" xfId="219"/>
    <cellStyle name="注释 4 2 2" xfId="220"/>
    <cellStyle name="标题 1 6" xfId="221"/>
    <cellStyle name="标题 2 4 2" xfId="222"/>
    <cellStyle name="标题 1 7" xfId="223"/>
    <cellStyle name="标题 4 2 2_州本级" xfId="224"/>
    <cellStyle name="标题 2 2" xfId="225"/>
    <cellStyle name="标题 2 2 2" xfId="226"/>
    <cellStyle name="标题 2 2 2 2" xfId="227"/>
    <cellStyle name="链接单元格 4 2" xfId="228"/>
    <cellStyle name="标题 2 2 2_州本级" xfId="229"/>
    <cellStyle name="标题 2 2 3" xfId="230"/>
    <cellStyle name="好 3 2" xfId="231"/>
    <cellStyle name="适中 2 2" xfId="232"/>
    <cellStyle name="计算 5 2" xfId="233"/>
    <cellStyle name="标题 2 2 4" xfId="234"/>
    <cellStyle name="好 3 3" xfId="235"/>
    <cellStyle name="标题 2 3" xfId="236"/>
    <cellStyle name="标题 2 3 2" xfId="237"/>
    <cellStyle name="常规 11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标题 2 4 4" xfId="250"/>
    <cellStyle name="好 5 3" xfId="251"/>
    <cellStyle name="适中 4 2" xfId="252"/>
    <cellStyle name="常规 3 2 2 2" xfId="253"/>
    <cellStyle name="标题 2 5 3" xfId="254"/>
    <cellStyle name="标题 2 4_州本级" xfId="255"/>
    <cellStyle name="计算 2_州本级" xfId="256"/>
    <cellStyle name="标题 2 5" xfId="257"/>
    <cellStyle name="标题 2 5 2" xfId="258"/>
    <cellStyle name="计算 2 2_州本级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常规 2 3 2 2_州本级" xfId="276"/>
    <cellStyle name="标题 3 3" xfId="277"/>
    <cellStyle name="标题 3 3 2" xfId="278"/>
    <cellStyle name="警告文本 2 4" xfId="279"/>
    <cellStyle name="标题 3 3 2 2" xfId="280"/>
    <cellStyle name="标题 3 4 3" xfId="281"/>
    <cellStyle name="标题 3 3 3" xfId="282"/>
    <cellStyle name="标题 3 3 4" xfId="283"/>
    <cellStyle name="标题 3 3_州本级" xfId="284"/>
    <cellStyle name="标题 4 2 4" xfId="285"/>
    <cellStyle name="检查单元格 2 3" xfId="286"/>
    <cellStyle name="标题 3 4 2 2" xfId="287"/>
    <cellStyle name="标题 4 4 3" xfId="288"/>
    <cellStyle name="标题 3 4 2_州本级" xfId="289"/>
    <cellStyle name="常规 3 3 2 2" xfId="290"/>
    <cellStyle name="标题 3 4 4" xfId="291"/>
    <cellStyle name="标题 3 5" xfId="292"/>
    <cellStyle name="标题 3 5 2" xfId="293"/>
    <cellStyle name="常规 9" xfId="294"/>
    <cellStyle name="标题 3 5_州本级" xfId="295"/>
    <cellStyle name="标题 3 6" xfId="296"/>
    <cellStyle name="标题 3 7" xfId="297"/>
    <cellStyle name="标题 4 2" xfId="298"/>
    <cellStyle name="解释性文本 2 2 2" xfId="299"/>
    <cellStyle name="标题 4 2 2" xfId="300"/>
    <cellStyle name="标题 4 2 2 2" xfId="301"/>
    <cellStyle name="警告文本 2_州本级" xfId="302"/>
    <cellStyle name="注释 3" xfId="303"/>
    <cellStyle name="常规 6 3" xfId="304"/>
    <cellStyle name="标题 4 2 3" xfId="305"/>
    <cellStyle name="汇总 2 2" xfId="306"/>
    <cellStyle name="标题 4 3" xfId="307"/>
    <cellStyle name="汇总 2 2 2" xfId="308"/>
    <cellStyle name="标题 4 3 2" xfId="309"/>
    <cellStyle name="警告文本 3_州本级" xfId="310"/>
    <cellStyle name="标题 4 3 2 2" xfId="311"/>
    <cellStyle name="注释 2 2 2" xfId="312"/>
    <cellStyle name="标题 4 3 2_州本级" xfId="313"/>
    <cellStyle name="警告文本 2 2 2" xfId="314"/>
    <cellStyle name="标题 4 3 3" xfId="315"/>
    <cellStyle name="标题 4 3 4" xfId="316"/>
    <cellStyle name="注释 2 2" xfId="317"/>
    <cellStyle name="常规 6 2 2" xfId="318"/>
    <cellStyle name="汇总 2 2_州本级" xfId="319"/>
    <cellStyle name="标题 4 3_州本级" xfId="320"/>
    <cellStyle name="汇总 2 3" xfId="321"/>
    <cellStyle name="计算 3 2 2" xfId="322"/>
    <cellStyle name="检查单元格 2" xfId="323"/>
    <cellStyle name="标题 4 4" xfId="324"/>
    <cellStyle name="检查单元格 2 2" xfId="325"/>
    <cellStyle name="标题 4 4 2" xfId="326"/>
    <cellStyle name="检查单元格 2 2 2" xfId="327"/>
    <cellStyle name="警告文本 4_州本级" xfId="328"/>
    <cellStyle name="标题 4 4 2 2" xfId="329"/>
    <cellStyle name="检查单元格 2 2_州本级" xfId="330"/>
    <cellStyle name="标题 4 4 2_州本级" xfId="331"/>
    <cellStyle name="检查单元格 2 4" xfId="332"/>
    <cellStyle name="标题 4 4 4" xfId="333"/>
    <cellStyle name="检查单元格 2_州本级" xfId="334"/>
    <cellStyle name="标题 4 4_州本级" xfId="335"/>
    <cellStyle name="汇总 2 4" xfId="336"/>
    <cellStyle name="检查单元格 3" xfId="337"/>
    <cellStyle name="标题 4 5" xfId="338"/>
    <cellStyle name="检查单元格 3_州本级" xfId="339"/>
    <cellStyle name="输出 5 2" xfId="340"/>
    <cellStyle name="标题 4 5_州本级" xfId="341"/>
    <cellStyle name="检查单元格 4" xfId="342"/>
    <cellStyle name="标题 4 6" xfId="343"/>
    <cellStyle name="差 3_州本级" xfId="344"/>
    <cellStyle name="检查单元格 5" xfId="345"/>
    <cellStyle name="标题 4 7" xfId="346"/>
    <cellStyle name="标题 5" xfId="347"/>
    <cellStyle name="解释性文本 2 3" xfId="348"/>
    <cellStyle name="标题 5 2" xfId="349"/>
    <cellStyle name="标题 5 2 2" xfId="350"/>
    <cellStyle name="链接单元格 4 3" xfId="351"/>
    <cellStyle name="标题 5 2_州本级" xfId="352"/>
    <cellStyle name="标题 5_州本级" xfId="353"/>
    <cellStyle name="标题 6" xfId="354"/>
    <cellStyle name="解释性文本 2 4" xfId="355"/>
    <cellStyle name="标题 6 2" xfId="356"/>
    <cellStyle name="标题 6 2 2" xfId="357"/>
    <cellStyle name="汇总 4 2" xfId="358"/>
    <cellStyle name="标题 6 3" xfId="359"/>
    <cellStyle name="汇总 4 3" xfId="360"/>
    <cellStyle name="标题 6 4" xfId="361"/>
    <cellStyle name="标题 6_州本级" xfId="362"/>
    <cellStyle name="标题 7" xfId="363"/>
    <cellStyle name="标题 7 2" xfId="364"/>
    <cellStyle name="标题 7 2 2" xfId="365"/>
    <cellStyle name="汇总 5 2" xfId="366"/>
    <cellStyle name="标题 7 3" xfId="367"/>
    <cellStyle name="汇总 5 3" xfId="368"/>
    <cellStyle name="标题 7 4" xfId="369"/>
    <cellStyle name="标题 7_州本级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输入 3 2 2" xfId="424"/>
    <cellStyle name="常规 2 3 2" xfId="425"/>
    <cellStyle name="适中 2_州本级" xfId="426"/>
    <cellStyle name="常规 2 3 2 2" xfId="427"/>
    <cellStyle name="计算 5_州本级" xfId="428"/>
    <cellStyle name="常规 2 3 2 2 2" xfId="429"/>
    <cellStyle name="常规 2 3 2 3" xfId="430"/>
    <cellStyle name="常规 2 3 2 4" xfId="431"/>
    <cellStyle name="常规 2 3 2_州本级" xfId="432"/>
    <cellStyle name="常规 2 3 3" xfId="433"/>
    <cellStyle name="常规 2 3 3 2" xfId="434"/>
    <cellStyle name="常规 2 3 3 3" xfId="435"/>
    <cellStyle name="常规 2 3 3_州本级" xfId="436"/>
    <cellStyle name="常规 2 3 4" xfId="437"/>
    <cellStyle name="常规 2 3 5" xfId="438"/>
    <cellStyle name="输入 3 3" xfId="439"/>
    <cellStyle name="常规 2 4" xfId="440"/>
    <cellStyle name="常规 2 4 2" xfId="441"/>
    <cellStyle name="适中 3_州本级" xfId="442"/>
    <cellStyle name="常规 2 4 2 2" xfId="443"/>
    <cellStyle name="常规 2 4 3" xfId="444"/>
    <cellStyle name="常规 2 4_州本级" xfId="445"/>
    <cellStyle name="输入 3 4" xfId="446"/>
    <cellStyle name="常规 2 5" xfId="447"/>
    <cellStyle name="输出 4 2_州本级" xfId="448"/>
    <cellStyle name="常规 3_州本级" xfId="449"/>
    <cellStyle name="常规 3 2_州本级" xfId="450"/>
    <cellStyle name="常规 2 5 2" xfId="451"/>
    <cellStyle name="常规 3 2 2_州本级" xfId="452"/>
    <cellStyle name="适中 4_州本级" xfId="453"/>
    <cellStyle name="常规 2 5 2 2" xfId="454"/>
    <cellStyle name="检查单元格 6" xfId="455"/>
    <cellStyle name="常规 2 5 2_州本级" xfId="456"/>
    <cellStyle name="计算 2 3" xfId="457"/>
    <cellStyle name="常规 2 5 4" xfId="458"/>
    <cellStyle name="常规 2 5_州本级" xfId="459"/>
    <cellStyle name="常规 2 6" xfId="460"/>
    <cellStyle name="常规 2 6 2" xfId="461"/>
    <cellStyle name="适中 5_州本级" xfId="462"/>
    <cellStyle name="常规 2 6 2 2" xfId="463"/>
    <cellStyle name="输入 2 4" xfId="464"/>
    <cellStyle name="常规 2 6 2_州本级" xfId="465"/>
    <cellStyle name="汇总 5_州本级" xfId="466"/>
    <cellStyle name="常规 2 6 3" xfId="467"/>
    <cellStyle name="常规 2 6 4" xfId="468"/>
    <cellStyle name="检查单元格 3 2 2" xfId="469"/>
    <cellStyle name="常规 2 7 2" xfId="470"/>
    <cellStyle name="常规 2 7_州本级" xfId="471"/>
    <cellStyle name="输入 3" xfId="472"/>
    <cellStyle name="常规 2 9" xfId="473"/>
    <cellStyle name="输出 4 2" xfId="474"/>
    <cellStyle name="常规 3" xfId="475"/>
    <cellStyle name="输出 4 2 2" xfId="476"/>
    <cellStyle name="常规 3 2" xfId="477"/>
    <cellStyle name="着色 3" xfId="478"/>
    <cellStyle name="适中 6" xfId="479"/>
    <cellStyle name="常规 3 2 4" xfId="480"/>
    <cellStyle name="输入 4 2" xfId="481"/>
    <cellStyle name="常规 3 3" xfId="482"/>
    <cellStyle name="输入 4 2 2" xfId="483"/>
    <cellStyle name="常规 3 3 2" xfId="484"/>
    <cellStyle name="常规 3 3 2_州本级" xfId="485"/>
    <cellStyle name="常规 3 3 3" xfId="486"/>
    <cellStyle name="常规_2007年云南省向人大报送政府收支预算表格式编制过程表" xfId="487"/>
    <cellStyle name="输入 4 2_州本级" xfId="488"/>
    <cellStyle name="常规 3 3_州本级" xfId="489"/>
    <cellStyle name="输入 4 3" xfId="490"/>
    <cellStyle name="常规 3 4" xfId="491"/>
    <cellStyle name="常规 3 4 2" xfId="492"/>
    <cellStyle name="常规 3 4_州本级" xfId="493"/>
    <cellStyle name="输入 4 4" xfId="494"/>
    <cellStyle name="输入 4_州本级" xfId="495"/>
    <cellStyle name="常规 3 5" xfId="496"/>
    <cellStyle name="常规 3 6" xfId="497"/>
    <cellStyle name="输出 4 3" xfId="498"/>
    <cellStyle name="常规 4" xfId="499"/>
    <cellStyle name="常规 4 2" xfId="500"/>
    <cellStyle name="输入 5 3" xfId="501"/>
    <cellStyle name="常规 4 2 2" xfId="502"/>
    <cellStyle name="常规 4 4" xfId="503"/>
    <cellStyle name="注释 4" xfId="504"/>
    <cellStyle name="常规 4 2 2 2" xfId="505"/>
    <cellStyle name="常规 6 4" xfId="506"/>
    <cellStyle name="常规 4 2 3" xfId="507"/>
    <cellStyle name="常规 4 5" xfId="508"/>
    <cellStyle name="常规 4 2 4" xfId="509"/>
    <cellStyle name="输入 5 2" xfId="510"/>
    <cellStyle name="常规 4 3" xfId="511"/>
    <cellStyle name="常规 4 3 2" xfId="512"/>
    <cellStyle name="常规 5 4" xfId="513"/>
    <cellStyle name="常规 4 3 2 2" xfId="514"/>
    <cellStyle name="链接单元格 2" xfId="515"/>
    <cellStyle name="常规 4 3 2_州本级" xfId="516"/>
    <cellStyle name="常规 4 3 3" xfId="517"/>
    <cellStyle name="常规 4 3 4" xfId="518"/>
    <cellStyle name="解释性文本 2_州本级" xfId="519"/>
    <cellStyle name="输出 4 4" xfId="520"/>
    <cellStyle name="常规 5" xfId="521"/>
    <cellStyle name="输出 2 4" xfId="522"/>
    <cellStyle name="常规 5 2_州本级" xfId="523"/>
    <cellStyle name="常规 5 3" xfId="524"/>
    <cellStyle name="常规 5_州本级" xfId="525"/>
    <cellStyle name="汇总 2_州本级" xfId="526"/>
    <cellStyle name="注释 2" xfId="527"/>
    <cellStyle name="常规 6 2" xfId="528"/>
    <cellStyle name="常规 7" xfId="529"/>
    <cellStyle name="计算 3_州本级" xfId="530"/>
    <cellStyle name="计算 3 2_州本级" xfId="531"/>
    <cellStyle name="常规 7 2" xfId="532"/>
    <cellStyle name="常规 8" xfId="533"/>
    <cellStyle name="常规_陇川县2015年预算草案附表(祁)" xfId="534"/>
    <cellStyle name="好 2" xfId="535"/>
    <cellStyle name="好 2 2" xfId="536"/>
    <cellStyle name="计算 4 2" xfId="537"/>
    <cellStyle name="好 2 3" xfId="538"/>
    <cellStyle name="计算 4 3" xfId="539"/>
    <cellStyle name="好 2 4" xfId="540"/>
    <cellStyle name="好 2_州本级" xfId="541"/>
    <cellStyle name="好 3" xfId="542"/>
    <cellStyle name="好 3 2_州本级" xfId="543"/>
    <cellStyle name="适中 2 3" xfId="544"/>
    <cellStyle name="计算 5 3" xfId="545"/>
    <cellStyle name="好 3 4" xfId="546"/>
    <cellStyle name="好 4" xfId="547"/>
    <cellStyle name="好 4 4" xfId="548"/>
    <cellStyle name="好 4_州本级" xfId="549"/>
    <cellStyle name="汇总 2" xfId="550"/>
    <cellStyle name="汇总 3 2_州本级" xfId="551"/>
    <cellStyle name="链接单元格 3_州本级" xfId="552"/>
    <cellStyle name="汇总 4 2 2" xfId="553"/>
    <cellStyle name="适中 3 4" xfId="554"/>
    <cellStyle name="汇总 4_州本级" xfId="555"/>
    <cellStyle name="计算 2 2" xfId="556"/>
    <cellStyle name="计算 2 2 2" xfId="557"/>
    <cellStyle name="计算 2 4" xfId="558"/>
    <cellStyle name="输出 3 2_州本级" xfId="559"/>
    <cellStyle name="计算 3 3" xfId="560"/>
    <cellStyle name="计算 3 4" xfId="561"/>
    <cellStyle name="计算 4 2 2" xfId="562"/>
    <cellStyle name="计算 4 4" xfId="563"/>
    <cellStyle name="检查单元格 4 2 2" xfId="564"/>
    <cellStyle name="检查单元格 4 2_州本级" xfId="565"/>
    <cellStyle name="检查单元格 4 3" xfId="566"/>
    <cellStyle name="检查单元格 4 4" xfId="567"/>
    <cellStyle name="注释 7" xfId="568"/>
    <cellStyle name="检查单元格 4_州本级" xfId="569"/>
    <cellStyle name="检查单元格 5 2" xfId="570"/>
    <cellStyle name="解释性文本 4 3" xfId="571"/>
    <cellStyle name="检查单元格 5_州本级" xfId="572"/>
    <cellStyle name="解释性文本 2" xfId="573"/>
    <cellStyle name="解释性文本 3" xfId="574"/>
    <cellStyle name="解释性文本 3 2" xfId="575"/>
    <cellStyle name="解释性文本 3 2 2" xfId="576"/>
    <cellStyle name="解释性文本 3 3" xfId="577"/>
    <cellStyle name="解释性文本 3 4" xfId="578"/>
    <cellStyle name="解释性文本 3_州本级" xfId="579"/>
    <cellStyle name="解释性文本 4" xfId="580"/>
    <cellStyle name="解释性文本 4 2" xfId="581"/>
    <cellStyle name="解释性文本 4 2 2" xfId="582"/>
    <cellStyle name="解释性文本 4 2_州本级" xfId="583"/>
    <cellStyle name="解释性文本 4 4" xfId="584"/>
    <cellStyle name="解释性文本 4_州本级" xfId="585"/>
    <cellStyle name="注释 5 2" xfId="586"/>
    <cellStyle name="警告文本 2" xfId="587"/>
    <cellStyle name="警告文本 2 2" xfId="588"/>
    <cellStyle name="注释 3 2" xfId="589"/>
    <cellStyle name="警告文本 2 2_州本级" xfId="590"/>
    <cellStyle name="注释 5 3" xfId="591"/>
    <cellStyle name="警告文本 3" xfId="592"/>
    <cellStyle name="警告文本 3 2" xfId="593"/>
    <cellStyle name="输出 5" xfId="594"/>
    <cellStyle name="警告文本 3 2 2" xfId="595"/>
    <cellStyle name="警告文本 3 2_州本级" xfId="596"/>
    <cellStyle name="警告文本 3 3" xfId="597"/>
    <cellStyle name="警告文本 4" xfId="598"/>
    <cellStyle name="警告文本 4 2" xfId="599"/>
    <cellStyle name="警告文本 4 2 2" xfId="600"/>
    <cellStyle name="警告文本 4 2_州本级" xfId="601"/>
    <cellStyle name="警告文本 4 3" xfId="602"/>
    <cellStyle name="警告文本 4 4" xfId="603"/>
    <cellStyle name="警告文本 5" xfId="604"/>
    <cellStyle name="警告文本 5 3" xfId="605"/>
    <cellStyle name="警告文本 5_州本级" xfId="606"/>
    <cellStyle name="警告文本 7" xfId="607"/>
    <cellStyle name="链接单元格 2 2" xfId="608"/>
    <cellStyle name="链接单元格 2 2 2" xfId="609"/>
    <cellStyle name="链接单元格 2 2_州本级" xfId="610"/>
    <cellStyle name="链接单元格 2 3" xfId="611"/>
    <cellStyle name="链接单元格 2 4" xfId="612"/>
    <cellStyle name="链接单元格 3 2" xfId="613"/>
    <cellStyle name="链接单元格 3 2 2" xfId="614"/>
    <cellStyle name="链接单元格 3 3" xfId="615"/>
    <cellStyle name="链接单元格 3 4" xfId="616"/>
    <cellStyle name="链接单元格 4 2 2" xfId="617"/>
    <cellStyle name="链接单元格 4 2_州本级" xfId="618"/>
    <cellStyle name="链接单元格 4 4" xfId="619"/>
    <cellStyle name="适中 5 3" xfId="620"/>
    <cellStyle name="链接单元格 4_州本级" xfId="621"/>
    <cellStyle name="适中 7" xfId="622"/>
    <cellStyle name="着色 4" xfId="623"/>
    <cellStyle name="链接单元格 5 2" xfId="624"/>
    <cellStyle name="链接单元格 5_州本级" xfId="625"/>
    <cellStyle name="千分位[0]_laroux" xfId="626"/>
    <cellStyle name="适中 3 2_州本级" xfId="627"/>
    <cellStyle name="千位[0]_1" xfId="628"/>
    <cellStyle name="适中 2 2 2" xfId="629"/>
    <cellStyle name="适中 2 2_州本级" xfId="630"/>
    <cellStyle name="适中 2 4" xfId="631"/>
    <cellStyle name="适中 3 2" xfId="632"/>
    <cellStyle name="适中 3 2 2" xfId="633"/>
    <cellStyle name="适中 3 3" xfId="634"/>
    <cellStyle name="适中 4 2 2" xfId="635"/>
    <cellStyle name="适中 4 3" xfId="636"/>
    <cellStyle name="适中 4 4" xfId="637"/>
    <cellStyle name="适中 5 2" xfId="638"/>
    <cellStyle name="输出 2 2" xfId="639"/>
    <cellStyle name="输出 2 2 2" xfId="640"/>
    <cellStyle name="输出 2 3" xfId="641"/>
    <cellStyle name="输出 2_州本级" xfId="642"/>
    <cellStyle name="输出 3" xfId="643"/>
    <cellStyle name="输出 3 4" xfId="644"/>
    <cellStyle name="输入 2 2" xfId="645"/>
    <cellStyle name="输出 3_州本级" xfId="646"/>
    <cellStyle name="输出 5 3" xfId="647"/>
    <cellStyle name="输出 5_州本级" xfId="648"/>
    <cellStyle name="输出 6" xfId="649"/>
    <cellStyle name="输出 7" xfId="650"/>
    <cellStyle name="输入 2 2 2" xfId="651"/>
    <cellStyle name="输入 2 2_州本级" xfId="652"/>
    <cellStyle name="输入 2 3" xfId="653"/>
    <cellStyle name="输入 2_州本级" xfId="654"/>
    <cellStyle name="输入 3 2_州本级" xfId="655"/>
    <cellStyle name="输入 3_州本级" xfId="656"/>
    <cellStyle name="输入 4" xfId="657"/>
    <cellStyle name="输入 5" xfId="658"/>
    <cellStyle name="输入 5_州本级" xfId="659"/>
    <cellStyle name="输入 6" xfId="660"/>
    <cellStyle name="输入 7" xfId="661"/>
    <cellStyle name="着色 6" xfId="662"/>
    <cellStyle name="注释 2 4" xfId="663"/>
    <cellStyle name="注释 3 2 2" xfId="664"/>
    <cellStyle name="注释 3 3" xfId="665"/>
    <cellStyle name="注释 3 4" xfId="666"/>
    <cellStyle name="注释 4 2" xfId="667"/>
    <cellStyle name="注释 4 3" xfId="668"/>
    <cellStyle name="注释 4 4" xfId="669"/>
    <cellStyle name="注释 6" xfId="670"/>
    <cellStyle name="Normal" xfId="671"/>
  </cellStyles>
  <dxfs count="1">
    <dxf>
      <font>
        <b val="1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4247;&#24037;&#20316;&#25991;&#20214;\&#39044;&#31639;&#25351;&#26631;&#19979;&#36798;\2017&#24180;\2017&#24180;&#37096;&#38376;&#39044;&#31639;\&#25910;&#38598;&#25968;&#25454;\&#65288;&#21021;&#31295;&#65289;&#29790;&#20029;&#24066;2017-2019&#24180;&#37096;&#38376;&#39044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&#24180;&#20154;&#22823;&#39044;&#31639;\2017&#24180;&#39044;&#31639;\&#24324;&#23707;&#38215;&#25919;&#24220;%20&#29790;&#20029;&#24066;2017-2019&#24180;&#37096;&#38376;&#39044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账2017"/>
      <sheetName val="基础表"/>
      <sheetName val="说明"/>
      <sheetName val="人员汇总"/>
      <sheetName val="1基本支出-人员支出"/>
      <sheetName val="运转支出汇总"/>
      <sheetName val="2基本支出-运转支出"/>
      <sheetName val="3项目支出-债务还本付息支出"/>
      <sheetName val="4项目支出-项目支出"/>
      <sheetName val="运转支出汇总 (打印一)"/>
      <sheetName val="5辅助表-临聘人员"/>
      <sheetName val="6辅助表-非税收入"/>
      <sheetName val="2017年项目"/>
      <sheetName val="运转支出汇总 (打印二)"/>
      <sheetName val="归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础表"/>
      <sheetName val="说明"/>
      <sheetName val="1基本支出-人员支出"/>
      <sheetName val="2基本支出-运转支出"/>
      <sheetName val="3项目支出-债务还本付息支出"/>
      <sheetName val="4项目支出-项目支出"/>
      <sheetName val="5辅助表-临聘人员"/>
      <sheetName val="6辅助表-非税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30" zoomScaleNormal="130" workbookViewId="0">
      <selection activeCell="B4" sqref="B4:C4"/>
    </sheetView>
  </sheetViews>
  <sheetFormatPr defaultColWidth="8.75" defaultRowHeight="15.6" customHeight="1" outlineLevelRow="5" outlineLevelCol="2"/>
  <cols>
    <col min="1" max="1" width="3.875" customWidth="1"/>
    <col min="2" max="2" width="66.375" customWidth="1"/>
    <col min="3" max="3" width="9.5" customWidth="1"/>
  </cols>
  <sheetData>
    <row r="1" ht="42.75" customHeight="1" spans="1:3">
      <c r="A1" s="159"/>
      <c r="B1" s="159"/>
      <c r="C1" s="160"/>
    </row>
    <row r="2" ht="27" customHeight="1" spans="2:2">
      <c r="B2" s="159"/>
    </row>
    <row r="3" ht="46.5" spans="2:3">
      <c r="B3" s="161" t="s">
        <v>0</v>
      </c>
      <c r="C3" s="161"/>
    </row>
    <row r="4" s="153" customFormat="1" ht="114.95" customHeight="1" spans="2:3">
      <c r="B4" s="162" t="s">
        <v>1</v>
      </c>
      <c r="C4" s="162"/>
    </row>
    <row r="5" ht="60" customHeight="1" spans="2:3">
      <c r="B5" s="163" t="s">
        <v>2</v>
      </c>
      <c r="C5" s="163"/>
    </row>
    <row r="6" ht="32.25" customHeight="1" spans="2:3">
      <c r="B6" s="164">
        <v>45645</v>
      </c>
      <c r="C6" s="164"/>
    </row>
  </sheetData>
  <mergeCells count="5">
    <mergeCell ref="A1:B1"/>
    <mergeCell ref="B3:C3"/>
    <mergeCell ref="B4:C4"/>
    <mergeCell ref="B5:C5"/>
    <mergeCell ref="B6:C6"/>
  </mergeCells>
  <pageMargins left="0.75" right="0.75" top="2.05" bottom="0.79" header="0.51" footer="0.51"/>
  <pageSetup paperSize="9" scale="90" orientation="landscape" useFirstPageNumber="1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Zeros="0" workbookViewId="0">
      <pane xSplit="1" ySplit="1" topLeftCell="B2" activePane="bottomRight" state="frozen"/>
      <selection/>
      <selection pane="topRight"/>
      <selection pane="bottomLeft"/>
      <selection pane="bottomRight" activeCell="A1" sqref="A1:N1"/>
    </sheetView>
  </sheetViews>
  <sheetFormatPr defaultColWidth="8.75" defaultRowHeight="15.6" customHeight="1"/>
  <cols>
    <col min="1" max="1" width="36.875" style="1" customWidth="1"/>
    <col min="2" max="2" width="6.75" style="1" customWidth="1"/>
    <col min="3" max="3" width="7.25" style="1" customWidth="1"/>
    <col min="4" max="4" width="6" style="1" customWidth="1"/>
    <col min="5" max="5" width="7.375" style="1" customWidth="1"/>
    <col min="6" max="7" width="8.125" style="1" customWidth="1"/>
    <col min="8" max="8" width="37.75" style="1" customWidth="1"/>
    <col min="9" max="9" width="9" style="1" customWidth="1"/>
    <col min="10" max="11" width="7.375" style="1" customWidth="1"/>
    <col min="12" max="12" width="8.25" style="1" customWidth="1"/>
    <col min="13" max="13" width="9" style="1" customWidth="1"/>
    <col min="14" max="14" width="7.875" style="1" customWidth="1"/>
    <col min="15" max="175" width="8.75" style="1" customWidth="1"/>
    <col min="176" max="257" width="8.75" customWidth="1"/>
  </cols>
  <sheetData>
    <row r="1" s="1" customFormat="1" ht="28.5" spans="1:14">
      <c r="A1" s="3" t="s">
        <v>1325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.75" customHeight="1" spans="1:14">
      <c r="A2" s="1" t="s">
        <v>1326</v>
      </c>
      <c r="M2" s="24" t="s">
        <v>1327</v>
      </c>
      <c r="N2" s="24"/>
    </row>
    <row r="3" s="1" customFormat="1" ht="48" spans="1:14">
      <c r="A3" s="5" t="s">
        <v>1328</v>
      </c>
      <c r="B3" s="6" t="s">
        <v>1254</v>
      </c>
      <c r="C3" s="6" t="s">
        <v>1255</v>
      </c>
      <c r="D3" s="7" t="s">
        <v>26</v>
      </c>
      <c r="E3" s="6" t="s">
        <v>1256</v>
      </c>
      <c r="F3" s="6" t="s">
        <v>1257</v>
      </c>
      <c r="G3" s="6" t="s">
        <v>29</v>
      </c>
      <c r="H3" s="5" t="s">
        <v>1328</v>
      </c>
      <c r="I3" s="6" t="s">
        <v>1254</v>
      </c>
      <c r="J3" s="6" t="s">
        <v>1255</v>
      </c>
      <c r="K3" s="7" t="s">
        <v>26</v>
      </c>
      <c r="L3" s="6" t="s">
        <v>1256</v>
      </c>
      <c r="M3" s="6" t="s">
        <v>1257</v>
      </c>
      <c r="N3" s="25" t="s">
        <v>29</v>
      </c>
    </row>
    <row r="4" s="1" customFormat="1" ht="20.1" customHeight="1" spans="1:14">
      <c r="A4" s="8" t="s">
        <v>1329</v>
      </c>
      <c r="B4" s="9"/>
      <c r="C4" s="9"/>
      <c r="D4" s="9"/>
      <c r="E4" s="9"/>
      <c r="F4" s="10"/>
      <c r="G4" s="11"/>
      <c r="H4" s="8" t="s">
        <v>1330</v>
      </c>
      <c r="I4" s="9"/>
      <c r="J4" s="9"/>
      <c r="K4" s="9"/>
      <c r="L4" s="9"/>
      <c r="M4" s="26"/>
      <c r="N4" s="11">
        <f>XFD4-XFD4</f>
        <v>0</v>
      </c>
    </row>
    <row r="5" s="1" customFormat="1" ht="20.1" customHeight="1" spans="1:14">
      <c r="A5" s="8" t="s">
        <v>1331</v>
      </c>
      <c r="B5" s="9"/>
      <c r="C5" s="9"/>
      <c r="D5" s="9"/>
      <c r="E5" s="9"/>
      <c r="F5" s="12"/>
      <c r="G5" s="9"/>
      <c r="H5" s="8" t="s">
        <v>1332</v>
      </c>
      <c r="I5" s="9"/>
      <c r="J5" s="9"/>
      <c r="K5" s="9"/>
      <c r="L5" s="9"/>
      <c r="M5" s="27"/>
      <c r="N5" s="9"/>
    </row>
    <row r="6" s="1" customFormat="1" ht="20.1" customHeight="1" spans="1:14">
      <c r="A6" s="8" t="s">
        <v>1333</v>
      </c>
      <c r="B6" s="9"/>
      <c r="C6" s="9"/>
      <c r="D6" s="9"/>
      <c r="E6" s="9"/>
      <c r="F6" s="10"/>
      <c r="G6" s="11"/>
      <c r="H6" s="8" t="s">
        <v>1334</v>
      </c>
      <c r="I6" s="9"/>
      <c r="J6" s="9"/>
      <c r="K6" s="9"/>
      <c r="L6" s="9"/>
      <c r="M6" s="26"/>
      <c r="N6" s="11">
        <f>XFD6-XFD6</f>
        <v>0</v>
      </c>
    </row>
    <row r="7" s="1" customFormat="1" ht="20.1" customHeight="1" spans="1:14">
      <c r="A7" s="8" t="s">
        <v>1335</v>
      </c>
      <c r="B7" s="9"/>
      <c r="C7" s="9"/>
      <c r="D7" s="9"/>
      <c r="E7" s="9"/>
      <c r="F7" s="12"/>
      <c r="G7" s="11"/>
      <c r="H7" s="8" t="s">
        <v>1336</v>
      </c>
      <c r="I7" s="9"/>
      <c r="J7" s="9"/>
      <c r="K7" s="9"/>
      <c r="L7" s="9"/>
      <c r="M7" s="27"/>
      <c r="N7" s="9"/>
    </row>
    <row r="8" s="1" customFormat="1" ht="20.1" customHeight="1" spans="1:14">
      <c r="A8" s="8" t="s">
        <v>1337</v>
      </c>
      <c r="B8" s="9"/>
      <c r="C8" s="9"/>
      <c r="D8" s="9"/>
      <c r="E8" s="9"/>
      <c r="F8" s="10"/>
      <c r="G8" s="11"/>
      <c r="H8" s="8" t="s">
        <v>1338</v>
      </c>
      <c r="I8" s="9"/>
      <c r="J8" s="9"/>
      <c r="K8" s="9"/>
      <c r="L8" s="9"/>
      <c r="M8" s="26"/>
      <c r="N8" s="9"/>
    </row>
    <row r="9" s="1" customFormat="1" ht="20.1" customHeight="1" spans="1:14">
      <c r="A9" s="8" t="s">
        <v>1339</v>
      </c>
      <c r="B9" s="9"/>
      <c r="C9" s="9"/>
      <c r="D9" s="9"/>
      <c r="E9" s="9"/>
      <c r="F9" s="12"/>
      <c r="G9" s="11"/>
      <c r="H9" s="8" t="s">
        <v>1340</v>
      </c>
      <c r="I9" s="9"/>
      <c r="J9" s="9"/>
      <c r="K9" s="9"/>
      <c r="L9" s="9"/>
      <c r="M9" s="27"/>
      <c r="N9" s="9"/>
    </row>
    <row r="10" s="1" customFormat="1" ht="20.1" customHeight="1" spans="1:14">
      <c r="A10" s="8" t="s">
        <v>1341</v>
      </c>
      <c r="B10" s="9"/>
      <c r="C10" s="9"/>
      <c r="D10" s="9"/>
      <c r="E10" s="9"/>
      <c r="F10" s="12"/>
      <c r="G10" s="11">
        <f t="shared" ref="G10:G12" si="0">XFD10-XFD10</f>
        <v>0</v>
      </c>
      <c r="H10" s="8" t="s">
        <v>1342</v>
      </c>
      <c r="I10" s="9"/>
      <c r="J10" s="9"/>
      <c r="K10" s="9"/>
      <c r="L10" s="9"/>
      <c r="M10" s="27"/>
      <c r="N10" s="9"/>
    </row>
    <row r="11" s="1" customFormat="1" ht="20.1" customHeight="1" spans="1:14">
      <c r="A11" s="8" t="s">
        <v>1343</v>
      </c>
      <c r="B11" s="9"/>
      <c r="C11" s="9"/>
      <c r="D11" s="9"/>
      <c r="E11" s="9"/>
      <c r="F11" s="12"/>
      <c r="G11" s="11">
        <f t="shared" si="0"/>
        <v>0</v>
      </c>
      <c r="H11" s="8" t="s">
        <v>1344</v>
      </c>
      <c r="I11" s="9"/>
      <c r="J11" s="9"/>
      <c r="K11" s="9"/>
      <c r="L11" s="9"/>
      <c r="M11" s="27"/>
      <c r="N11" s="9"/>
    </row>
    <row r="12" s="1" customFormat="1" ht="20.1" customHeight="1" spans="1:14">
      <c r="A12" s="13" t="s">
        <v>55</v>
      </c>
      <c r="B12" s="14">
        <f>SUM(XFD4:XFD11)</f>
        <v>0</v>
      </c>
      <c r="C12" s="14">
        <f>SUM(XFD4:XFD11)</f>
        <v>0</v>
      </c>
      <c r="D12" s="14">
        <f t="shared" ref="D12:L12" si="1">SUM(XFD4:XFD11)</f>
        <v>0</v>
      </c>
      <c r="E12" s="14">
        <f t="shared" si="1"/>
        <v>0</v>
      </c>
      <c r="F12" s="15"/>
      <c r="G12" s="14">
        <f t="shared" si="1"/>
        <v>0</v>
      </c>
      <c r="H12" s="13" t="s">
        <v>115</v>
      </c>
      <c r="I12" s="14">
        <f t="shared" si="1"/>
        <v>0</v>
      </c>
      <c r="J12" s="14">
        <f t="shared" si="1"/>
        <v>0</v>
      </c>
      <c r="K12" s="14">
        <f t="shared" si="1"/>
        <v>0</v>
      </c>
      <c r="L12" s="14">
        <f t="shared" si="1"/>
        <v>0</v>
      </c>
      <c r="M12" s="28"/>
      <c r="N12" s="14">
        <f t="shared" ref="N12:N20" si="2">XFD12-XFD12</f>
        <v>0</v>
      </c>
    </row>
    <row r="13" s="1" customFormat="1" ht="20.1" customHeight="1" spans="1:14">
      <c r="A13" s="8" t="s">
        <v>1345</v>
      </c>
      <c r="B13" s="16"/>
      <c r="C13" s="16"/>
      <c r="D13" s="9"/>
      <c r="E13" s="9"/>
      <c r="F13" s="10"/>
      <c r="G13" s="17"/>
      <c r="H13" s="8" t="s">
        <v>1321</v>
      </c>
      <c r="I13" s="29">
        <f>XFD20-XFD12</f>
        <v>0</v>
      </c>
      <c r="J13" s="29">
        <f>XFD20-XFD12</f>
        <v>0</v>
      </c>
      <c r="K13" s="9">
        <f>XFD20-XFD12</f>
        <v>0</v>
      </c>
      <c r="L13" s="11">
        <f>XFD20-XFD12</f>
        <v>0</v>
      </c>
      <c r="M13" s="26"/>
      <c r="N13" s="30">
        <f t="shared" si="2"/>
        <v>0</v>
      </c>
    </row>
    <row r="14" s="1" customFormat="1" ht="20.1" customHeight="1" spans="1:14">
      <c r="A14" s="8" t="s">
        <v>1346</v>
      </c>
      <c r="B14" s="18"/>
      <c r="C14" s="18"/>
      <c r="D14" s="9"/>
      <c r="E14" s="9"/>
      <c r="F14" s="10"/>
      <c r="G14" s="17"/>
      <c r="H14" s="19" t="s">
        <v>1347</v>
      </c>
      <c r="I14" s="29"/>
      <c r="J14" s="29"/>
      <c r="K14" s="11"/>
      <c r="L14" s="11"/>
      <c r="M14" s="26"/>
      <c r="N14" s="30"/>
    </row>
    <row r="15" s="1" customFormat="1" ht="20.1" customHeight="1" spans="1:14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31"/>
      <c r="N15" s="20"/>
    </row>
    <row r="16" s="1" customFormat="1" ht="20.1" customHeight="1" spans="1:14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31"/>
      <c r="N16" s="20"/>
    </row>
    <row r="17" s="1" customFormat="1" ht="20.1" customHeight="1" spans="1:14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31"/>
      <c r="N17" s="20"/>
    </row>
    <row r="18" s="1" customFormat="1" ht="20.1" customHeight="1" spans="1:14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31"/>
      <c r="N18" s="20"/>
    </row>
    <row r="19" s="1" customFormat="1" ht="20.1" customHeight="1" spans="1:14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31"/>
      <c r="N19" s="20"/>
    </row>
    <row r="20" s="2" customFormat="1" ht="20.1" customHeight="1" spans="1:14">
      <c r="A20" s="21" t="s">
        <v>1297</v>
      </c>
      <c r="B20" s="22">
        <f>SUM(XFD12:XFD19)</f>
        <v>0</v>
      </c>
      <c r="C20" s="22">
        <f>SUM(XFD12:XFD19)</f>
        <v>0</v>
      </c>
      <c r="D20" s="22">
        <f>SUM(XFD12:XFD19)</f>
        <v>0</v>
      </c>
      <c r="E20" s="22" t="e">
        <f>SUM(#REF!)</f>
        <v>#REF!</v>
      </c>
      <c r="F20" s="15"/>
      <c r="G20" s="22">
        <f>XFD20-XFD20</f>
        <v>0</v>
      </c>
      <c r="H20" s="23" t="s">
        <v>1298</v>
      </c>
      <c r="I20" s="22" t="e">
        <f>SUM(#REF!)</f>
        <v>#REF!</v>
      </c>
      <c r="J20" s="22" t="e">
        <f>SUM(#REF!)</f>
        <v>#REF!</v>
      </c>
      <c r="K20" s="22" t="e">
        <f>SUM(#REF!)</f>
        <v>#REF!</v>
      </c>
      <c r="L20" s="22" t="e">
        <f>SUM(#REF!)</f>
        <v>#REF!</v>
      </c>
      <c r="M20" s="28"/>
      <c r="N20" s="22">
        <f t="shared" si="2"/>
        <v>0</v>
      </c>
    </row>
  </sheetData>
  <mergeCells count="2">
    <mergeCell ref="A1:N1"/>
    <mergeCell ref="M2:N2"/>
  </mergeCells>
  <pageMargins left="0.59" right="0.43" top="0.98" bottom="0.98" header="0.51" footer="0.51"/>
  <pageSetup paperSize="9" scale="75" orientation="landscape" useFirstPageNumber="1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zoomScale="120" zoomScaleNormal="120" workbookViewId="0">
      <selection activeCell="B6" sqref="B6"/>
    </sheetView>
  </sheetViews>
  <sheetFormatPr defaultColWidth="8.75" defaultRowHeight="15.6" customHeight="1" outlineLevelCol="2"/>
  <cols>
    <col min="1" max="1" width="9" style="153" customWidth="1"/>
    <col min="2" max="2" width="67.5" style="153" customWidth="1"/>
    <col min="3" max="3" width="12.875" style="153" customWidth="1"/>
    <col min="4" max="32" width="9" style="153" customWidth="1"/>
    <col min="33" max="257" width="8.75" style="153" customWidth="1"/>
  </cols>
  <sheetData>
    <row r="1" ht="54" customHeight="1" spans="1:3">
      <c r="A1" s="154" t="s">
        <v>3</v>
      </c>
      <c r="B1" s="154"/>
      <c r="C1" s="154"/>
    </row>
    <row r="2" ht="23.25" customHeight="1" spans="1:3">
      <c r="A2" s="154"/>
      <c r="B2" s="154"/>
      <c r="C2" s="154"/>
    </row>
    <row r="3" s="152" customFormat="1" ht="24.95" customHeight="1" spans="1:3">
      <c r="A3" s="155" t="s">
        <v>4</v>
      </c>
      <c r="B3" s="156" t="s">
        <v>5</v>
      </c>
      <c r="C3" s="155"/>
    </row>
    <row r="4" s="152" customFormat="1" ht="24.95" customHeight="1" spans="1:3">
      <c r="A4" s="155" t="s">
        <v>6</v>
      </c>
      <c r="B4" s="156" t="s">
        <v>7</v>
      </c>
      <c r="C4" s="155"/>
    </row>
    <row r="5" s="152" customFormat="1" ht="24.95" customHeight="1" spans="1:3">
      <c r="A5" s="155" t="s">
        <v>8</v>
      </c>
      <c r="B5" s="156" t="s">
        <v>9</v>
      </c>
      <c r="C5" s="157"/>
    </row>
    <row r="6" s="152" customFormat="1" ht="24.95" customHeight="1" spans="1:3">
      <c r="A6" s="155" t="s">
        <v>10</v>
      </c>
      <c r="B6" s="156" t="s">
        <v>11</v>
      </c>
      <c r="C6" s="157"/>
    </row>
    <row r="7" s="152" customFormat="1" ht="24.95" customHeight="1" spans="1:3">
      <c r="A7" s="155" t="s">
        <v>12</v>
      </c>
      <c r="B7" s="156" t="s">
        <v>13</v>
      </c>
      <c r="C7" s="157"/>
    </row>
    <row r="8" s="152" customFormat="1" ht="24.95" customHeight="1" spans="1:3">
      <c r="A8" s="155" t="s">
        <v>14</v>
      </c>
      <c r="B8" s="156" t="s">
        <v>15</v>
      </c>
      <c r="C8" s="155"/>
    </row>
    <row r="9" s="152" customFormat="1" ht="24.95" customHeight="1" spans="1:3">
      <c r="A9" s="155" t="s">
        <v>16</v>
      </c>
      <c r="B9" s="156" t="s">
        <v>17</v>
      </c>
      <c r="C9" s="155"/>
    </row>
    <row r="10" s="152" customFormat="1" ht="24.95" customHeight="1" spans="1:3">
      <c r="A10" s="155" t="s">
        <v>18</v>
      </c>
      <c r="B10" s="156" t="s">
        <v>19</v>
      </c>
      <c r="C10" s="155"/>
    </row>
    <row r="11" s="152" customFormat="1" ht="24.95" customHeight="1" spans="2:2">
      <c r="B11" s="158"/>
    </row>
    <row r="12" s="152" customFormat="1" ht="24.95" customHeight="1" spans="2:2">
      <c r="B12" s="158"/>
    </row>
    <row r="13" s="152" customFormat="1" ht="24.95" customHeight="1" spans="2:2">
      <c r="B13" s="158"/>
    </row>
    <row r="14" s="152" customFormat="1" ht="24.95" customHeight="1" spans="2:2">
      <c r="B14" s="158"/>
    </row>
    <row r="15" s="152" customFormat="1" ht="24.95" customHeight="1" spans="2:2">
      <c r="B15" s="158"/>
    </row>
    <row r="16" s="152" customFormat="1" ht="24.95" customHeight="1" spans="2:2">
      <c r="B16" s="158"/>
    </row>
    <row r="17" s="152" customFormat="1" ht="24.95" customHeight="1" spans="2:2">
      <c r="B17" s="158"/>
    </row>
    <row r="18" s="152" customFormat="1" ht="24.95" customHeight="1" spans="2:2">
      <c r="B18" s="158"/>
    </row>
    <row r="19" s="152" customFormat="1" ht="24.95" customHeight="1" spans="2:2">
      <c r="B19" s="158"/>
    </row>
    <row r="20" s="152" customFormat="1" ht="24.95" customHeight="1" spans="2:2">
      <c r="B20" s="158"/>
    </row>
    <row r="21" s="152" customFormat="1" ht="24.95" customHeight="1" spans="2:2">
      <c r="B21" s="158"/>
    </row>
    <row r="22" s="152" customFormat="1" ht="24.95" customHeight="1" spans="2:2">
      <c r="B22" s="158"/>
    </row>
    <row r="23" s="152" customFormat="1" ht="24.95" customHeight="1" spans="2:2">
      <c r="B23" s="158"/>
    </row>
  </sheetData>
  <mergeCells count="1">
    <mergeCell ref="A1:C1"/>
  </mergeCells>
  <pageMargins left="0.75" right="0.75" top="1.79" bottom="0.79" header="0.51" footer="0.51"/>
  <pageSetup paperSize="9" scale="9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showZeros="0" zoomScale="140" zoomScaleNormal="140" workbookViewId="0">
      <pane ySplit="4" topLeftCell="A23" activePane="bottomLeft" state="frozen"/>
      <selection/>
      <selection pane="bottomLeft" activeCell="A40" sqref="A40"/>
    </sheetView>
  </sheetViews>
  <sheetFormatPr defaultColWidth="8.75" defaultRowHeight="15.6" customHeight="1" outlineLevelCol="6"/>
  <cols>
    <col min="1" max="1" width="41.75" customWidth="1"/>
    <col min="2" max="2" width="9.625" customWidth="1"/>
    <col min="3" max="3" width="10.875" customWidth="1"/>
    <col min="4" max="4" width="9.625" customWidth="1"/>
    <col min="5" max="5" width="12.75" customWidth="1"/>
    <col min="6" max="6" width="10.25" customWidth="1"/>
    <col min="7" max="7" width="11.375" customWidth="1"/>
  </cols>
  <sheetData>
    <row r="1" ht="25.5" spans="1:7">
      <c r="A1" s="33" t="s">
        <v>5</v>
      </c>
      <c r="B1" s="33"/>
      <c r="C1" s="33"/>
      <c r="D1" s="33"/>
      <c r="E1" s="33"/>
      <c r="F1" s="33"/>
      <c r="G1" s="33"/>
    </row>
    <row r="2" ht="14.25" spans="1:7">
      <c r="A2" s="32" t="s">
        <v>20</v>
      </c>
      <c r="B2" s="32"/>
      <c r="C2" s="32"/>
      <c r="D2" s="32"/>
      <c r="E2" s="32"/>
      <c r="F2" s="32"/>
      <c r="G2" s="32" t="s">
        <v>21</v>
      </c>
    </row>
    <row r="3" ht="14.25" spans="1:7">
      <c r="A3" s="58" t="s">
        <v>22</v>
      </c>
      <c r="B3" s="38"/>
      <c r="C3" s="38"/>
      <c r="D3" s="38"/>
      <c r="E3" s="38"/>
      <c r="F3" s="38"/>
      <c r="G3" s="38"/>
    </row>
    <row r="4" ht="36" spans="1:7">
      <c r="A4" s="7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6" t="s">
        <v>28</v>
      </c>
      <c r="G4" s="6" t="s">
        <v>29</v>
      </c>
    </row>
    <row r="5" ht="14.25" spans="1:7">
      <c r="A5" s="63" t="s">
        <v>30</v>
      </c>
      <c r="B5" s="64">
        <f>SUM(XFD6:XFD21)</f>
        <v>0</v>
      </c>
      <c r="C5" s="64">
        <f>SUM(XFD6:XFD21)</f>
        <v>0</v>
      </c>
      <c r="D5" s="64">
        <f>SUM(XFD6:XFD21)</f>
        <v>0</v>
      </c>
      <c r="E5" s="64">
        <f>SUM(XFD6:XFD21)</f>
        <v>0</v>
      </c>
      <c r="F5" s="147">
        <f t="shared" ref="F5:F51" si="0">IF(XFD5&lt;&gt;0,XFD5/XFD5,)</f>
        <v>0</v>
      </c>
      <c r="G5" s="147">
        <f t="shared" ref="G5:G51" si="1">IF(XFD5&lt;&gt;0,XFD5/XFD5-1,)</f>
        <v>0</v>
      </c>
    </row>
    <row r="6" ht="14.25" spans="1:7">
      <c r="A6" s="41" t="s">
        <v>31</v>
      </c>
      <c r="B6" s="38"/>
      <c r="C6" s="38"/>
      <c r="D6" s="38"/>
      <c r="E6" s="38"/>
      <c r="F6" s="59">
        <f t="shared" si="0"/>
        <v>0</v>
      </c>
      <c r="G6" s="59">
        <f t="shared" si="1"/>
        <v>0</v>
      </c>
    </row>
    <row r="7" ht="14.25" spans="1:7">
      <c r="A7" s="41" t="s">
        <v>32</v>
      </c>
      <c r="B7" s="38"/>
      <c r="C7" s="38"/>
      <c r="D7" s="38"/>
      <c r="E7" s="38"/>
      <c r="F7" s="59">
        <f t="shared" si="0"/>
        <v>0</v>
      </c>
      <c r="G7" s="59">
        <f t="shared" si="1"/>
        <v>0</v>
      </c>
    </row>
    <row r="8" ht="14.25" spans="1:7">
      <c r="A8" s="41" t="s">
        <v>33</v>
      </c>
      <c r="B8" s="38"/>
      <c r="C8" s="38"/>
      <c r="D8" s="38"/>
      <c r="E8" s="38"/>
      <c r="F8" s="59">
        <f t="shared" si="0"/>
        <v>0</v>
      </c>
      <c r="G8" s="59">
        <f t="shared" si="1"/>
        <v>0</v>
      </c>
    </row>
    <row r="9" ht="14.25" spans="1:7">
      <c r="A9" s="41" t="s">
        <v>34</v>
      </c>
      <c r="B9" s="38"/>
      <c r="C9" s="38"/>
      <c r="D9" s="38"/>
      <c r="E9" s="38"/>
      <c r="F9" s="59">
        <f t="shared" si="0"/>
        <v>0</v>
      </c>
      <c r="G9" s="59">
        <f t="shared" si="1"/>
        <v>0</v>
      </c>
    </row>
    <row r="10" ht="14.25" spans="1:7">
      <c r="A10" s="41" t="s">
        <v>35</v>
      </c>
      <c r="B10" s="38"/>
      <c r="C10" s="38"/>
      <c r="D10" s="38"/>
      <c r="E10" s="38"/>
      <c r="F10" s="59">
        <f t="shared" si="0"/>
        <v>0</v>
      </c>
      <c r="G10" s="59">
        <f t="shared" si="1"/>
        <v>0</v>
      </c>
    </row>
    <row r="11" ht="14.25" spans="1:7">
      <c r="A11" s="41" t="s">
        <v>36</v>
      </c>
      <c r="B11" s="38"/>
      <c r="C11" s="38"/>
      <c r="D11" s="38"/>
      <c r="E11" s="38"/>
      <c r="F11" s="59">
        <f t="shared" si="0"/>
        <v>0</v>
      </c>
      <c r="G11" s="59">
        <f t="shared" si="1"/>
        <v>0</v>
      </c>
    </row>
    <row r="12" ht="14.25" spans="1:7">
      <c r="A12" s="41" t="s">
        <v>37</v>
      </c>
      <c r="B12" s="38"/>
      <c r="C12" s="38"/>
      <c r="D12" s="38"/>
      <c r="E12" s="38"/>
      <c r="F12" s="59">
        <f t="shared" si="0"/>
        <v>0</v>
      </c>
      <c r="G12" s="59">
        <f t="shared" si="1"/>
        <v>0</v>
      </c>
    </row>
    <row r="13" ht="14.25" spans="1:7">
      <c r="A13" s="41" t="s">
        <v>38</v>
      </c>
      <c r="B13" s="38"/>
      <c r="C13" s="38"/>
      <c r="D13" s="38"/>
      <c r="E13" s="38"/>
      <c r="F13" s="59">
        <f t="shared" si="0"/>
        <v>0</v>
      </c>
      <c r="G13" s="59">
        <f t="shared" si="1"/>
        <v>0</v>
      </c>
    </row>
    <row r="14" ht="14.25" spans="1:7">
      <c r="A14" s="41" t="s">
        <v>39</v>
      </c>
      <c r="B14" s="38"/>
      <c r="C14" s="38"/>
      <c r="D14" s="38"/>
      <c r="E14" s="38"/>
      <c r="F14" s="59">
        <f t="shared" si="0"/>
        <v>0</v>
      </c>
      <c r="G14" s="59">
        <f t="shared" si="1"/>
        <v>0</v>
      </c>
    </row>
    <row r="15" ht="14.25" spans="1:7">
      <c r="A15" s="41" t="s">
        <v>40</v>
      </c>
      <c r="B15" s="38"/>
      <c r="C15" s="38"/>
      <c r="D15" s="38"/>
      <c r="E15" s="38"/>
      <c r="F15" s="59">
        <f t="shared" si="0"/>
        <v>0</v>
      </c>
      <c r="G15" s="59">
        <f t="shared" si="1"/>
        <v>0</v>
      </c>
    </row>
    <row r="16" ht="14.25" spans="1:7">
      <c r="A16" s="41" t="s">
        <v>41</v>
      </c>
      <c r="B16" s="38"/>
      <c r="C16" s="38"/>
      <c r="D16" s="38"/>
      <c r="E16" s="38"/>
      <c r="F16" s="59">
        <f t="shared" si="0"/>
        <v>0</v>
      </c>
      <c r="G16" s="59">
        <f t="shared" si="1"/>
        <v>0</v>
      </c>
    </row>
    <row r="17" ht="14.25" spans="1:7">
      <c r="A17" s="41" t="s">
        <v>42</v>
      </c>
      <c r="B17" s="38"/>
      <c r="C17" s="38"/>
      <c r="D17" s="38"/>
      <c r="E17" s="38"/>
      <c r="F17" s="59">
        <f t="shared" si="0"/>
        <v>0</v>
      </c>
      <c r="G17" s="59">
        <f t="shared" si="1"/>
        <v>0</v>
      </c>
    </row>
    <row r="18" ht="14.25" spans="1:7">
      <c r="A18" s="41" t="s">
        <v>43</v>
      </c>
      <c r="B18" s="38"/>
      <c r="C18" s="38"/>
      <c r="D18" s="38"/>
      <c r="E18" s="38"/>
      <c r="F18" s="59">
        <f t="shared" si="0"/>
        <v>0</v>
      </c>
      <c r="G18" s="59">
        <f t="shared" si="1"/>
        <v>0</v>
      </c>
    </row>
    <row r="19" ht="14.25" spans="1:7">
      <c r="A19" s="41" t="s">
        <v>44</v>
      </c>
      <c r="B19" s="38"/>
      <c r="C19" s="38"/>
      <c r="D19" s="38"/>
      <c r="E19" s="38"/>
      <c r="F19" s="59">
        <f t="shared" si="0"/>
        <v>0</v>
      </c>
      <c r="G19" s="59">
        <f t="shared" si="1"/>
        <v>0</v>
      </c>
    </row>
    <row r="20" ht="14.25" spans="1:7">
      <c r="A20" s="41" t="s">
        <v>45</v>
      </c>
      <c r="B20" s="38"/>
      <c r="C20" s="38"/>
      <c r="D20" s="38"/>
      <c r="E20" s="38"/>
      <c r="F20" s="59">
        <f t="shared" si="0"/>
        <v>0</v>
      </c>
      <c r="G20" s="59">
        <f t="shared" si="1"/>
        <v>0</v>
      </c>
    </row>
    <row r="21" ht="14.25" spans="1:7">
      <c r="A21" s="68" t="s">
        <v>46</v>
      </c>
      <c r="B21" s="38"/>
      <c r="C21" s="38"/>
      <c r="D21" s="38">
        <v>0</v>
      </c>
      <c r="E21" s="38"/>
      <c r="F21" s="59">
        <f t="shared" si="0"/>
        <v>0</v>
      </c>
      <c r="G21" s="59">
        <f t="shared" si="1"/>
        <v>0</v>
      </c>
    </row>
    <row r="22" ht="14.25" spans="1:7">
      <c r="A22" s="66" t="s">
        <v>47</v>
      </c>
      <c r="B22" s="64">
        <f>SUM(XFD23:XFD29)</f>
        <v>0</v>
      </c>
      <c r="C22" s="64">
        <f>SUM(XFD23:XFD29)</f>
        <v>0</v>
      </c>
      <c r="D22" s="64">
        <f>SUM(XFD23:XFD29)</f>
        <v>0</v>
      </c>
      <c r="E22" s="64">
        <f>SUM(XFD23:XFD29)</f>
        <v>0</v>
      </c>
      <c r="F22" s="65">
        <f t="shared" si="0"/>
        <v>0</v>
      </c>
      <c r="G22" s="65">
        <f t="shared" si="1"/>
        <v>0</v>
      </c>
    </row>
    <row r="23" ht="14.25" spans="1:7">
      <c r="A23" s="41" t="s">
        <v>48</v>
      </c>
      <c r="B23" s="38"/>
      <c r="C23" s="38"/>
      <c r="D23" s="38"/>
      <c r="E23" s="38"/>
      <c r="F23" s="59">
        <f t="shared" si="0"/>
        <v>0</v>
      </c>
      <c r="G23" s="59">
        <f t="shared" si="1"/>
        <v>0</v>
      </c>
    </row>
    <row r="24" ht="14.25" spans="1:7">
      <c r="A24" s="41" t="s">
        <v>49</v>
      </c>
      <c r="B24" s="38"/>
      <c r="C24" s="38"/>
      <c r="D24" s="38"/>
      <c r="E24" s="38"/>
      <c r="F24" s="59">
        <f t="shared" si="0"/>
        <v>0</v>
      </c>
      <c r="G24" s="59">
        <f t="shared" si="1"/>
        <v>0</v>
      </c>
    </row>
    <row r="25" ht="14.25" spans="1:7">
      <c r="A25" s="41" t="s">
        <v>50</v>
      </c>
      <c r="B25" s="38"/>
      <c r="C25" s="38"/>
      <c r="D25" s="38"/>
      <c r="E25" s="38"/>
      <c r="F25" s="59">
        <f t="shared" si="0"/>
        <v>0</v>
      </c>
      <c r="G25" s="59">
        <f t="shared" si="1"/>
        <v>0</v>
      </c>
    </row>
    <row r="26" ht="14.25" spans="1:7">
      <c r="A26" s="41" t="s">
        <v>51</v>
      </c>
      <c r="B26" s="38"/>
      <c r="C26" s="38"/>
      <c r="D26" s="38"/>
      <c r="E26" s="38"/>
      <c r="F26" s="59">
        <f t="shared" si="0"/>
        <v>0</v>
      </c>
      <c r="G26" s="59">
        <f t="shared" si="1"/>
        <v>0</v>
      </c>
    </row>
    <row r="27" ht="14.25" spans="1:7">
      <c r="A27" s="41" t="s">
        <v>52</v>
      </c>
      <c r="B27" s="38"/>
      <c r="C27" s="38"/>
      <c r="D27" s="38"/>
      <c r="E27" s="38"/>
      <c r="F27" s="59">
        <f t="shared" si="0"/>
        <v>0</v>
      </c>
      <c r="G27" s="59">
        <f t="shared" si="1"/>
        <v>0</v>
      </c>
    </row>
    <row r="28" ht="14.25" spans="1:7">
      <c r="A28" s="41" t="s">
        <v>53</v>
      </c>
      <c r="B28" s="38"/>
      <c r="C28" s="38"/>
      <c r="D28" s="38"/>
      <c r="E28" s="38"/>
      <c r="F28" s="59">
        <f t="shared" si="0"/>
        <v>0</v>
      </c>
      <c r="G28" s="59">
        <f t="shared" si="1"/>
        <v>0</v>
      </c>
    </row>
    <row r="29" ht="14.25" spans="1:7">
      <c r="A29" s="41" t="s">
        <v>54</v>
      </c>
      <c r="B29" s="38"/>
      <c r="C29" s="38"/>
      <c r="D29" s="38"/>
      <c r="E29" s="38"/>
      <c r="F29" s="59">
        <f t="shared" si="0"/>
        <v>0</v>
      </c>
      <c r="G29" s="59">
        <f t="shared" si="1"/>
        <v>0</v>
      </c>
    </row>
    <row r="30" ht="14.25" spans="1:7">
      <c r="A30" s="38"/>
      <c r="B30" s="38"/>
      <c r="C30" s="38"/>
      <c r="D30" s="38"/>
      <c r="E30" s="38"/>
      <c r="F30" s="59">
        <f t="shared" si="0"/>
        <v>0</v>
      </c>
      <c r="G30" s="59">
        <f t="shared" si="1"/>
        <v>0</v>
      </c>
    </row>
    <row r="31" ht="14.25" spans="1:7">
      <c r="A31" s="38" t="s">
        <v>55</v>
      </c>
      <c r="B31" s="38">
        <f>XFD5+XFD22</f>
        <v>0</v>
      </c>
      <c r="C31" s="38">
        <f>XFD5+XFD22</f>
        <v>0</v>
      </c>
      <c r="D31" s="38">
        <f>XFD5+XFD22</f>
        <v>0</v>
      </c>
      <c r="E31" s="38">
        <f>XFD5+XFD22</f>
        <v>0</v>
      </c>
      <c r="F31" s="59">
        <f t="shared" si="0"/>
        <v>0</v>
      </c>
      <c r="G31" s="59">
        <f t="shared" si="1"/>
        <v>0</v>
      </c>
    </row>
    <row r="32" ht="14.25" spans="1:7">
      <c r="A32" s="64"/>
      <c r="B32" s="64"/>
      <c r="C32" s="64"/>
      <c r="D32" s="64"/>
      <c r="E32" s="64"/>
      <c r="F32" s="65">
        <f t="shared" si="0"/>
        <v>0</v>
      </c>
      <c r="G32" s="65">
        <f t="shared" si="1"/>
        <v>0</v>
      </c>
    </row>
    <row r="33" ht="14.25" spans="1:7">
      <c r="A33" s="38" t="s">
        <v>56</v>
      </c>
      <c r="B33" s="67">
        <v>1071.68</v>
      </c>
      <c r="C33" s="67">
        <v>625.82</v>
      </c>
      <c r="D33" s="67">
        <f>SUM(XFD34,XFD37,XFD51,XFD52,XFD54,XFD56)</f>
        <v>0</v>
      </c>
      <c r="E33" s="67">
        <f>SUM(XFD34,XFD37,XFD51,XFD52,XFD54,XFD56)</f>
        <v>0</v>
      </c>
      <c r="F33" s="148">
        <f t="shared" si="0"/>
        <v>0</v>
      </c>
      <c r="G33" s="148">
        <f t="shared" si="1"/>
        <v>0</v>
      </c>
    </row>
    <row r="34" ht="14.25" spans="1:7">
      <c r="A34" s="66" t="s">
        <v>57</v>
      </c>
      <c r="B34" s="58">
        <f>SUM(XFD35:XFD36)</f>
        <v>0</v>
      </c>
      <c r="C34" s="58">
        <f>SUM(XFD35:XFD36)</f>
        <v>0</v>
      </c>
      <c r="D34" s="58">
        <f>SUM(XFD35:XFD36)</f>
        <v>0</v>
      </c>
      <c r="E34" s="58">
        <f>SUM(XFD35:XFD36)</f>
        <v>0</v>
      </c>
      <c r="F34" s="149">
        <f t="shared" si="0"/>
        <v>0</v>
      </c>
      <c r="G34" s="149">
        <f t="shared" si="1"/>
        <v>0</v>
      </c>
    </row>
    <row r="35" ht="14.25" spans="1:7">
      <c r="A35" s="41" t="s">
        <v>58</v>
      </c>
      <c r="B35" s="67"/>
      <c r="C35" s="67"/>
      <c r="D35" s="67"/>
      <c r="E35" s="67"/>
      <c r="F35" s="148">
        <f t="shared" si="0"/>
        <v>0</v>
      </c>
      <c r="G35" s="148">
        <f t="shared" si="1"/>
        <v>0</v>
      </c>
    </row>
    <row r="36" ht="14.25" spans="1:7">
      <c r="A36" s="41" t="s">
        <v>59</v>
      </c>
      <c r="B36" s="67"/>
      <c r="C36" s="67"/>
      <c r="D36" s="67"/>
      <c r="E36" s="67"/>
      <c r="F36" s="148">
        <f t="shared" si="0"/>
        <v>0</v>
      </c>
      <c r="G36" s="148">
        <f t="shared" si="1"/>
        <v>0</v>
      </c>
    </row>
    <row r="37" ht="14.25" spans="1:7">
      <c r="A37" s="66" t="s">
        <v>60</v>
      </c>
      <c r="B37" s="58">
        <f>SUM(XFD38:XFD50)</f>
        <v>0</v>
      </c>
      <c r="C37" s="58">
        <f>SUM(XFD38:XFD50)</f>
        <v>0</v>
      </c>
      <c r="D37" s="58">
        <f>SUM(XFD38:XFD50)</f>
        <v>0</v>
      </c>
      <c r="E37" s="58">
        <f>SUM(XFD38:XFD50)</f>
        <v>0</v>
      </c>
      <c r="F37" s="148">
        <f t="shared" si="0"/>
        <v>0</v>
      </c>
      <c r="G37" s="148">
        <f t="shared" si="1"/>
        <v>0</v>
      </c>
    </row>
    <row r="38" ht="14.25" spans="1:7">
      <c r="A38" s="41" t="s">
        <v>61</v>
      </c>
      <c r="B38" s="150">
        <v>0</v>
      </c>
      <c r="C38" s="67">
        <v>0</v>
      </c>
      <c r="D38" s="151">
        <v>0</v>
      </c>
      <c r="E38" s="151">
        <v>0</v>
      </c>
      <c r="F38" s="148">
        <f t="shared" si="0"/>
        <v>0</v>
      </c>
      <c r="G38" s="148">
        <f t="shared" si="1"/>
        <v>0</v>
      </c>
    </row>
    <row r="39" ht="14.25" spans="1:7">
      <c r="A39" s="41" t="s">
        <v>62</v>
      </c>
      <c r="B39" s="67"/>
      <c r="C39" s="67"/>
      <c r="D39" s="67"/>
      <c r="E39" s="67"/>
      <c r="F39" s="148">
        <f t="shared" si="0"/>
        <v>0</v>
      </c>
      <c r="G39" s="148">
        <f t="shared" si="1"/>
        <v>0</v>
      </c>
    </row>
    <row r="40" ht="14.25" spans="1:7">
      <c r="A40" s="41" t="s">
        <v>63</v>
      </c>
      <c r="B40" s="67">
        <v>971.68</v>
      </c>
      <c r="C40" s="67">
        <v>725.82</v>
      </c>
      <c r="D40" s="67">
        <v>1697.5</v>
      </c>
      <c r="E40" s="67">
        <v>1479.65</v>
      </c>
      <c r="F40" s="148">
        <f t="shared" si="0"/>
        <v>0</v>
      </c>
      <c r="G40" s="148">
        <f t="shared" si="1"/>
        <v>0</v>
      </c>
    </row>
    <row r="41" ht="14.25" spans="1:7">
      <c r="A41" s="41" t="s">
        <v>64</v>
      </c>
      <c r="B41" s="67"/>
      <c r="C41" s="67"/>
      <c r="D41" s="67"/>
      <c r="E41" s="67"/>
      <c r="F41" s="148">
        <f t="shared" si="0"/>
        <v>0</v>
      </c>
      <c r="G41" s="148">
        <f t="shared" si="1"/>
        <v>0</v>
      </c>
    </row>
    <row r="42" ht="14.25" spans="1:7">
      <c r="A42" s="41" t="s">
        <v>65</v>
      </c>
      <c r="B42" s="67"/>
      <c r="C42" s="67"/>
      <c r="D42" s="67"/>
      <c r="E42" s="67"/>
      <c r="F42" s="148">
        <f t="shared" si="0"/>
        <v>0</v>
      </c>
      <c r="G42" s="148">
        <f t="shared" si="1"/>
        <v>0</v>
      </c>
    </row>
    <row r="43" ht="14.25" spans="1:7">
      <c r="A43" s="41" t="s">
        <v>66</v>
      </c>
      <c r="B43" s="67"/>
      <c r="C43" s="67"/>
      <c r="D43" s="67"/>
      <c r="E43" s="67"/>
      <c r="F43" s="148">
        <f t="shared" si="0"/>
        <v>0</v>
      </c>
      <c r="G43" s="148">
        <f t="shared" si="1"/>
        <v>0</v>
      </c>
    </row>
    <row r="44" ht="14.25" spans="1:7">
      <c r="A44" s="41" t="s">
        <v>67</v>
      </c>
      <c r="B44" s="67"/>
      <c r="C44" s="67"/>
      <c r="D44" s="67"/>
      <c r="E44" s="67"/>
      <c r="F44" s="148">
        <f t="shared" si="0"/>
        <v>0</v>
      </c>
      <c r="G44" s="148">
        <f t="shared" si="1"/>
        <v>0</v>
      </c>
    </row>
    <row r="45" ht="14.25" spans="1:7">
      <c r="A45" s="41" t="s">
        <v>68</v>
      </c>
      <c r="B45" s="67"/>
      <c r="C45" s="67"/>
      <c r="D45" s="67"/>
      <c r="E45" s="67"/>
      <c r="F45" s="148">
        <f t="shared" si="0"/>
        <v>0</v>
      </c>
      <c r="G45" s="148">
        <f t="shared" si="1"/>
        <v>0</v>
      </c>
    </row>
    <row r="46" ht="14.25" spans="1:7">
      <c r="A46" s="41" t="s">
        <v>69</v>
      </c>
      <c r="B46" s="67"/>
      <c r="C46" s="67"/>
      <c r="D46" s="67"/>
      <c r="E46" s="67"/>
      <c r="F46" s="148">
        <f t="shared" si="0"/>
        <v>0</v>
      </c>
      <c r="G46" s="148">
        <f t="shared" si="1"/>
        <v>0</v>
      </c>
    </row>
    <row r="47" ht="14.25" spans="1:7">
      <c r="A47" s="41" t="s">
        <v>70</v>
      </c>
      <c r="B47" s="67"/>
      <c r="C47" s="67"/>
      <c r="D47" s="67"/>
      <c r="E47" s="67"/>
      <c r="F47" s="148">
        <f t="shared" si="0"/>
        <v>0</v>
      </c>
      <c r="G47" s="148">
        <f t="shared" si="1"/>
        <v>0</v>
      </c>
    </row>
    <row r="48" ht="14.25" spans="1:7">
      <c r="A48" s="41" t="s">
        <v>71</v>
      </c>
      <c r="B48" s="67"/>
      <c r="C48" s="67"/>
      <c r="D48" s="67"/>
      <c r="E48" s="67"/>
      <c r="F48" s="148">
        <f t="shared" si="0"/>
        <v>0</v>
      </c>
      <c r="G48" s="148">
        <f t="shared" si="1"/>
        <v>0</v>
      </c>
    </row>
    <row r="49" ht="14.25" spans="1:7">
      <c r="A49" s="41" t="s">
        <v>72</v>
      </c>
      <c r="B49" s="67"/>
      <c r="C49" s="67"/>
      <c r="D49" s="67"/>
      <c r="E49" s="67"/>
      <c r="F49" s="148">
        <f t="shared" si="0"/>
        <v>0</v>
      </c>
      <c r="G49" s="148">
        <f t="shared" si="1"/>
        <v>0</v>
      </c>
    </row>
    <row r="50" ht="14.25" spans="1:7">
      <c r="A50" s="41" t="s">
        <v>73</v>
      </c>
      <c r="B50" s="67"/>
      <c r="C50" s="67"/>
      <c r="D50" s="67"/>
      <c r="E50" s="67"/>
      <c r="F50" s="148">
        <f t="shared" si="0"/>
        <v>0</v>
      </c>
      <c r="G50" s="148">
        <f t="shared" si="1"/>
        <v>0</v>
      </c>
    </row>
    <row r="51" ht="14.25" spans="1:7">
      <c r="A51" s="66" t="s">
        <v>74</v>
      </c>
      <c r="B51" s="58"/>
      <c r="C51" s="58"/>
      <c r="D51" s="58">
        <v>0</v>
      </c>
      <c r="E51" s="58"/>
      <c r="F51" s="148">
        <f t="shared" si="0"/>
        <v>0</v>
      </c>
      <c r="G51" s="148">
        <f t="shared" si="1"/>
        <v>0</v>
      </c>
    </row>
    <row r="52" ht="14.25" spans="1:7">
      <c r="A52" s="66" t="s">
        <v>75</v>
      </c>
      <c r="B52" s="58">
        <f t="shared" ref="B52:B56" si="2">XFD53</f>
        <v>0</v>
      </c>
      <c r="C52" s="58">
        <f t="shared" ref="C52:C56" si="3">XFD53</f>
        <v>0</v>
      </c>
      <c r="D52" s="58">
        <f t="shared" ref="D52:D56" si="4">XFD53</f>
        <v>0</v>
      </c>
      <c r="E52" s="58">
        <f t="shared" ref="E52:E56" si="5">XFD53</f>
        <v>0</v>
      </c>
      <c r="F52" s="149">
        <f t="shared" ref="F52:F59" si="6">IF(XFD52&lt;&gt;0,XFD52/XFD52,)</f>
        <v>0</v>
      </c>
      <c r="G52" s="149">
        <f t="shared" ref="G52:G59" si="7">IF(XFD52&lt;&gt;0,XFD52/XFD52-1,)</f>
        <v>0</v>
      </c>
    </row>
    <row r="53" ht="14.25" spans="1:7">
      <c r="A53" s="41" t="s">
        <v>76</v>
      </c>
      <c r="B53" s="67"/>
      <c r="C53" s="67"/>
      <c r="D53" s="67"/>
      <c r="E53" s="67"/>
      <c r="F53" s="148">
        <f t="shared" si="6"/>
        <v>0</v>
      </c>
      <c r="G53" s="148">
        <f t="shared" si="7"/>
        <v>0</v>
      </c>
    </row>
    <row r="54" ht="14.25" spans="1:7">
      <c r="A54" s="66" t="s">
        <v>77</v>
      </c>
      <c r="B54" s="58">
        <f t="shared" si="2"/>
        <v>0</v>
      </c>
      <c r="C54" s="58">
        <f t="shared" si="3"/>
        <v>0</v>
      </c>
      <c r="D54" s="58">
        <f t="shared" si="4"/>
        <v>0</v>
      </c>
      <c r="E54" s="58">
        <f t="shared" si="5"/>
        <v>0</v>
      </c>
      <c r="F54" s="149">
        <f t="shared" si="6"/>
        <v>0</v>
      </c>
      <c r="G54" s="149">
        <f t="shared" si="7"/>
        <v>0</v>
      </c>
    </row>
    <row r="55" ht="14.25" spans="1:7">
      <c r="A55" s="41" t="s">
        <v>78</v>
      </c>
      <c r="B55" s="67"/>
      <c r="C55" s="67"/>
      <c r="D55" s="67"/>
      <c r="E55" s="67"/>
      <c r="F55" s="148">
        <f t="shared" si="6"/>
        <v>0</v>
      </c>
      <c r="G55" s="148">
        <f t="shared" si="7"/>
        <v>0</v>
      </c>
    </row>
    <row r="56" ht="14.25" spans="1:7">
      <c r="A56" s="66" t="s">
        <v>79</v>
      </c>
      <c r="B56" s="58">
        <f t="shared" si="2"/>
        <v>0</v>
      </c>
      <c r="C56" s="58">
        <f t="shared" si="3"/>
        <v>0</v>
      </c>
      <c r="D56" s="58">
        <f t="shared" si="4"/>
        <v>0</v>
      </c>
      <c r="E56" s="58">
        <f t="shared" si="5"/>
        <v>0</v>
      </c>
      <c r="F56" s="149">
        <f t="shared" si="6"/>
        <v>0</v>
      </c>
      <c r="G56" s="149">
        <f t="shared" si="7"/>
        <v>0</v>
      </c>
    </row>
    <row r="57" ht="14.25" spans="1:7">
      <c r="A57" s="41" t="s">
        <v>80</v>
      </c>
      <c r="B57" s="67"/>
      <c r="C57" s="67"/>
      <c r="D57" s="67"/>
      <c r="E57" s="67"/>
      <c r="F57" s="148">
        <f t="shared" si="6"/>
        <v>0</v>
      </c>
      <c r="G57" s="148">
        <f t="shared" si="7"/>
        <v>0</v>
      </c>
    </row>
    <row r="58" ht="14.25" spans="1:7">
      <c r="A58" s="66" t="s">
        <v>81</v>
      </c>
      <c r="B58" s="67">
        <v>100</v>
      </c>
      <c r="C58" s="58"/>
      <c r="D58" s="58"/>
      <c r="E58" s="58"/>
      <c r="F58" s="148"/>
      <c r="G58" s="148"/>
    </row>
    <row r="59" ht="14.25" spans="1:7">
      <c r="A59" s="41" t="s">
        <v>82</v>
      </c>
      <c r="B59" s="67">
        <f>XFD31+XFD33</f>
        <v>0</v>
      </c>
      <c r="C59" s="67">
        <f>XFD31+XFD33</f>
        <v>0</v>
      </c>
      <c r="D59" s="67">
        <f>XFD31+XFD33</f>
        <v>0</v>
      </c>
      <c r="E59" s="67">
        <f>XFD31+XFD33</f>
        <v>0</v>
      </c>
      <c r="F59" s="148">
        <f t="shared" si="6"/>
        <v>0</v>
      </c>
      <c r="G59" s="148">
        <f t="shared" si="7"/>
        <v>0</v>
      </c>
    </row>
  </sheetData>
  <autoFilter xmlns:etc="http://www.wps.cn/officeDocument/2017/etCustomData" ref="A4:G59" etc:filterBottomFollowUsedRange="0">
    <extLst/>
  </autoFilter>
  <mergeCells count="2">
    <mergeCell ref="A1:G1"/>
    <mergeCell ref="A3:G3"/>
  </mergeCells>
  <conditionalFormatting sqref="A31">
    <cfRule type="expression" dxfId="0" priority="2" stopIfTrue="1">
      <formula>"len($A:$A)=3"</formula>
    </cfRule>
  </conditionalFormatting>
  <conditionalFormatting sqref="A33">
    <cfRule type="expression" dxfId="0" priority="1" stopIfTrue="1">
      <formula>"len($A:$A)=3"</formula>
    </cfRule>
  </conditionalFormatting>
  <conditionalFormatting sqref="A59">
    <cfRule type="expression" dxfId="0" priority="3" stopIfTrue="1">
      <formula>"len($A:$A)=3"</formula>
    </cfRule>
  </conditionalFormatting>
  <conditionalFormatting sqref="A5:A30 A34:A58">
    <cfRule type="expression" dxfId="0" priority="15" stopIfTrue="1">
      <formula>"len($A:$A)=3"</formula>
    </cfRule>
  </conditionalFormatting>
  <pageMargins left="0.751389" right="0.751389" top="0.393056" bottom="0.786806" header="0.511806" footer="0.511806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showZeros="0" zoomScale="160" zoomScaleNormal="160" workbookViewId="0">
      <pane xSplit="1" ySplit="4" topLeftCell="B5" activePane="bottomRight" state="frozen"/>
      <selection/>
      <selection pane="topRight"/>
      <selection pane="bottomLeft"/>
      <selection pane="bottomRight" activeCell="A1" sqref="A1:G1"/>
    </sheetView>
  </sheetViews>
  <sheetFormatPr defaultColWidth="8.75" defaultRowHeight="15.6" customHeight="1" outlineLevelCol="6"/>
  <cols>
    <col min="1" max="1" width="30.625" customWidth="1"/>
    <col min="2" max="2" width="10.625" customWidth="1"/>
    <col min="3" max="3" width="10.625" style="108" customWidth="1"/>
    <col min="4" max="4" width="6.875" style="108" customWidth="1"/>
    <col min="5" max="5" width="13.625" style="108" customWidth="1"/>
    <col min="6" max="6" width="9.375" style="108" customWidth="1"/>
    <col min="7" max="7" width="11.375" style="108" customWidth="1"/>
    <col min="8" max="8" width="14" customWidth="1"/>
  </cols>
  <sheetData>
    <row r="1" ht="25.5" spans="1:7">
      <c r="A1" s="33" t="s">
        <v>7</v>
      </c>
      <c r="B1" s="33"/>
      <c r="C1" s="116"/>
      <c r="D1" s="116"/>
      <c r="E1" s="116"/>
      <c r="F1" s="116"/>
      <c r="G1" s="116"/>
    </row>
    <row r="2" ht="14.25" spans="1:7">
      <c r="A2" s="32" t="s">
        <v>83</v>
      </c>
      <c r="B2" s="32"/>
      <c r="C2" s="117"/>
      <c r="D2" s="117"/>
      <c r="E2" s="117"/>
      <c r="F2" s="117"/>
      <c r="G2" s="117" t="s">
        <v>84</v>
      </c>
    </row>
    <row r="3" ht="14.25" spans="1:7">
      <c r="A3" s="118" t="s">
        <v>85</v>
      </c>
      <c r="B3" s="119"/>
      <c r="C3" s="120"/>
      <c r="D3" s="120"/>
      <c r="E3" s="120"/>
      <c r="F3" s="120"/>
      <c r="G3" s="121"/>
    </row>
    <row r="4" ht="36.75" spans="1:7">
      <c r="A4" s="7" t="s">
        <v>23</v>
      </c>
      <c r="B4" s="7" t="s">
        <v>24</v>
      </c>
      <c r="C4" s="122" t="s">
        <v>86</v>
      </c>
      <c r="D4" s="122" t="s">
        <v>87</v>
      </c>
      <c r="E4" s="122" t="s">
        <v>88</v>
      </c>
      <c r="F4" s="123" t="s">
        <v>89</v>
      </c>
      <c r="G4" s="123" t="s">
        <v>90</v>
      </c>
    </row>
    <row r="5" ht="15" spans="1:7">
      <c r="A5" s="124" t="s">
        <v>91</v>
      </c>
      <c r="B5" s="125">
        <v>891.023</v>
      </c>
      <c r="C5" s="126">
        <v>-3.125</v>
      </c>
      <c r="D5" s="127">
        <v>887.898</v>
      </c>
      <c r="E5" s="127">
        <v>850.4974</v>
      </c>
      <c r="F5" s="128" t="e">
        <f>XFD5/XFD5</f>
        <v>#DIV/0!</v>
      </c>
      <c r="G5" s="128" t="e">
        <f>(XFD5-XFD5)/XFD5</f>
        <v>#DIV/0!</v>
      </c>
    </row>
    <row r="6" ht="14.25" spans="1:7">
      <c r="A6" s="129" t="s">
        <v>92</v>
      </c>
      <c r="B6" s="130"/>
      <c r="C6" s="126">
        <f t="shared" ref="C6:C30" si="0">XFD6-XFD6</f>
        <v>0</v>
      </c>
      <c r="D6" s="126"/>
      <c r="E6" s="126"/>
      <c r="F6" s="128"/>
      <c r="G6" s="128"/>
    </row>
    <row r="7" ht="15" spans="1:7">
      <c r="A7" s="129" t="s">
        <v>93</v>
      </c>
      <c r="B7" s="130"/>
      <c r="C7" s="126">
        <f t="shared" si="0"/>
        <v>0</v>
      </c>
      <c r="D7" s="127"/>
      <c r="E7" s="127"/>
      <c r="F7" s="128"/>
      <c r="G7" s="128"/>
    </row>
    <row r="8" ht="14" customHeight="1" spans="1:7">
      <c r="A8" s="131" t="s">
        <v>94</v>
      </c>
      <c r="B8" s="130"/>
      <c r="C8" s="126">
        <f t="shared" si="0"/>
        <v>0</v>
      </c>
      <c r="D8" s="127">
        <v>0</v>
      </c>
      <c r="E8" s="127">
        <v>6.4</v>
      </c>
      <c r="F8" s="128"/>
      <c r="G8" s="128" t="e">
        <f t="shared" ref="G8:G9" si="1">(XFD8-XFD8)/XFD8</f>
        <v>#DIV/0!</v>
      </c>
    </row>
    <row r="9" ht="14.25" spans="1:7">
      <c r="A9" s="129" t="s">
        <v>95</v>
      </c>
      <c r="B9" s="130"/>
      <c r="C9" s="126">
        <v>0.176</v>
      </c>
      <c r="D9" s="126">
        <v>0.176</v>
      </c>
      <c r="E9" s="126">
        <v>1.923</v>
      </c>
      <c r="F9" s="128" t="e">
        <f>XFD9/XFD9</f>
        <v>#DIV/0!</v>
      </c>
      <c r="G9" s="128" t="e">
        <f t="shared" si="1"/>
        <v>#DIV/0!</v>
      </c>
    </row>
    <row r="10" ht="14.25" spans="1:7">
      <c r="A10" s="129" t="s">
        <v>96</v>
      </c>
      <c r="B10" s="130"/>
      <c r="C10" s="126">
        <f t="shared" si="0"/>
        <v>0</v>
      </c>
      <c r="D10" s="126"/>
      <c r="E10" s="126"/>
      <c r="F10" s="128"/>
      <c r="G10" s="128"/>
    </row>
    <row r="11" ht="13.5" customHeight="1" spans="1:7">
      <c r="A11" s="129" t="s">
        <v>97</v>
      </c>
      <c r="B11" s="125">
        <v>1.8</v>
      </c>
      <c r="C11" s="126">
        <v>-0.4126</v>
      </c>
      <c r="D11" s="127">
        <v>1.3874</v>
      </c>
      <c r="E11" s="127">
        <v>1.8</v>
      </c>
      <c r="F11" s="128" t="e">
        <f t="shared" ref="F11:F40" si="2">XFD11/XFD11</f>
        <v>#DIV/0!</v>
      </c>
      <c r="G11" s="128" t="e">
        <f t="shared" ref="G11:G40" si="3">(XFD11-XFD11)/XFD11</f>
        <v>#DIV/0!</v>
      </c>
    </row>
    <row r="12" ht="14" customHeight="1" spans="1:7">
      <c r="A12" s="129" t="s">
        <v>98</v>
      </c>
      <c r="B12" s="125">
        <v>80.663</v>
      </c>
      <c r="C12" s="126">
        <v>93.907</v>
      </c>
      <c r="D12" s="127">
        <v>174.57</v>
      </c>
      <c r="E12" s="127">
        <v>186.8493</v>
      </c>
      <c r="F12" s="128" t="e">
        <f t="shared" si="2"/>
        <v>#DIV/0!</v>
      </c>
      <c r="G12" s="128" t="e">
        <f t="shared" si="3"/>
        <v>#DIV/0!</v>
      </c>
    </row>
    <row r="13" ht="15" spans="1:7">
      <c r="A13" s="129" t="s">
        <v>99</v>
      </c>
      <c r="B13" s="125">
        <v>50.674</v>
      </c>
      <c r="C13" s="126">
        <f t="shared" si="0"/>
        <v>0</v>
      </c>
      <c r="D13" s="127">
        <v>65.624</v>
      </c>
      <c r="E13" s="127">
        <v>54.83</v>
      </c>
      <c r="F13" s="128" t="e">
        <f t="shared" si="2"/>
        <v>#DIV/0!</v>
      </c>
      <c r="G13" s="128" t="e">
        <f t="shared" si="3"/>
        <v>#DIV/0!</v>
      </c>
    </row>
    <row r="14" ht="14.25" spans="1:7">
      <c r="A14" s="129" t="s">
        <v>100</v>
      </c>
      <c r="B14" s="130"/>
      <c r="C14" s="126">
        <f t="shared" si="0"/>
        <v>0</v>
      </c>
      <c r="D14" s="126"/>
      <c r="E14" s="126"/>
      <c r="F14" s="128"/>
      <c r="G14" s="128"/>
    </row>
    <row r="15" ht="14.25" spans="1:7">
      <c r="A15" s="129" t="s">
        <v>101</v>
      </c>
      <c r="B15" s="130"/>
      <c r="C15" s="126">
        <f t="shared" si="0"/>
        <v>0</v>
      </c>
      <c r="D15" s="126"/>
      <c r="E15" s="126"/>
      <c r="F15" s="128"/>
      <c r="G15" s="128"/>
    </row>
    <row r="16" ht="15" spans="1:7">
      <c r="A16" s="129" t="s">
        <v>102</v>
      </c>
      <c r="B16" s="125">
        <v>2.96</v>
      </c>
      <c r="C16" s="126">
        <f t="shared" si="0"/>
        <v>0</v>
      </c>
      <c r="D16" s="127">
        <v>501.98</v>
      </c>
      <c r="E16" s="127">
        <v>313.89</v>
      </c>
      <c r="F16" s="128" t="e">
        <f t="shared" si="2"/>
        <v>#DIV/0!</v>
      </c>
      <c r="G16" s="128" t="e">
        <f t="shared" si="3"/>
        <v>#DIV/0!</v>
      </c>
    </row>
    <row r="17" ht="14.25" spans="1:7">
      <c r="A17" s="129" t="s">
        <v>103</v>
      </c>
      <c r="B17" s="130"/>
      <c r="C17" s="126">
        <f t="shared" si="0"/>
        <v>0</v>
      </c>
      <c r="D17" s="126">
        <v>3.722</v>
      </c>
      <c r="E17" s="126">
        <v>0.644</v>
      </c>
      <c r="F17" s="128" t="e">
        <f t="shared" si="2"/>
        <v>#DIV/0!</v>
      </c>
      <c r="G17" s="128" t="e">
        <f t="shared" si="3"/>
        <v>#DIV/0!</v>
      </c>
    </row>
    <row r="18" ht="14.25" spans="1:7">
      <c r="A18" s="132" t="s">
        <v>104</v>
      </c>
      <c r="B18" s="130"/>
      <c r="C18" s="126">
        <f t="shared" si="0"/>
        <v>0</v>
      </c>
      <c r="D18" s="126"/>
      <c r="E18" s="126"/>
      <c r="F18" s="128"/>
      <c r="G18" s="128"/>
    </row>
    <row r="19" ht="14.25" spans="1:7">
      <c r="A19" s="129" t="s">
        <v>105</v>
      </c>
      <c r="B19" s="130"/>
      <c r="C19" s="126">
        <f t="shared" si="0"/>
        <v>0</v>
      </c>
      <c r="D19" s="126"/>
      <c r="E19" s="126"/>
      <c r="F19" s="128"/>
      <c r="G19" s="128"/>
    </row>
    <row r="20" ht="14.25" spans="1:7">
      <c r="A20" s="132" t="s">
        <v>106</v>
      </c>
      <c r="B20" s="130"/>
      <c r="C20" s="126">
        <f t="shared" si="0"/>
        <v>0</v>
      </c>
      <c r="D20" s="126"/>
      <c r="E20" s="126"/>
      <c r="F20" s="128"/>
      <c r="G20" s="128"/>
    </row>
    <row r="21" ht="14.25" spans="1:7">
      <c r="A21" s="132" t="s">
        <v>107</v>
      </c>
      <c r="B21" s="130"/>
      <c r="C21" s="126">
        <f t="shared" si="0"/>
        <v>0</v>
      </c>
      <c r="D21" s="126"/>
      <c r="E21" s="126"/>
      <c r="F21" s="128"/>
      <c r="G21" s="128"/>
    </row>
    <row r="22" ht="14.25" spans="1:7">
      <c r="A22" s="129" t="s">
        <v>108</v>
      </c>
      <c r="B22" s="130"/>
      <c r="C22" s="126">
        <f t="shared" si="0"/>
        <v>0</v>
      </c>
      <c r="D22" s="126"/>
      <c r="E22" s="126"/>
      <c r="F22" s="128"/>
      <c r="G22" s="128"/>
    </row>
    <row r="23" ht="15" spans="1:7">
      <c r="A23" s="129" t="s">
        <v>109</v>
      </c>
      <c r="B23" s="125">
        <v>44.56</v>
      </c>
      <c r="C23" s="126">
        <v>2.47</v>
      </c>
      <c r="D23" s="127">
        <v>37.72</v>
      </c>
      <c r="E23" s="127">
        <v>45.84</v>
      </c>
      <c r="F23" s="128" t="e">
        <f t="shared" si="2"/>
        <v>#DIV/0!</v>
      </c>
      <c r="G23" s="128" t="e">
        <f t="shared" si="3"/>
        <v>#DIV/0!</v>
      </c>
    </row>
    <row r="24" ht="14.25" spans="1:7">
      <c r="A24" s="129" t="s">
        <v>110</v>
      </c>
      <c r="B24" s="130"/>
      <c r="C24" s="126">
        <f t="shared" si="0"/>
        <v>0</v>
      </c>
      <c r="D24" s="126"/>
      <c r="E24" s="126"/>
      <c r="F24" s="128"/>
      <c r="G24" s="128"/>
    </row>
    <row r="25" ht="14.25" spans="1:7">
      <c r="A25" s="129" t="s">
        <v>111</v>
      </c>
      <c r="B25" s="130"/>
      <c r="C25" s="126">
        <f t="shared" si="0"/>
        <v>0</v>
      </c>
      <c r="D25" s="126">
        <v>24.423</v>
      </c>
      <c r="E25" s="126">
        <v>16</v>
      </c>
      <c r="F25" s="128" t="e">
        <f t="shared" si="2"/>
        <v>#DIV/0!</v>
      </c>
      <c r="G25" s="128" t="e">
        <f t="shared" si="3"/>
        <v>#DIV/0!</v>
      </c>
    </row>
    <row r="26" ht="14.25" spans="1:7">
      <c r="A26" s="129" t="s">
        <v>112</v>
      </c>
      <c r="B26" s="130"/>
      <c r="C26" s="126">
        <f t="shared" si="0"/>
        <v>0</v>
      </c>
      <c r="D26" s="126"/>
      <c r="E26" s="126"/>
      <c r="F26" s="128"/>
      <c r="G26" s="128"/>
    </row>
    <row r="27" ht="14.25" spans="1:7">
      <c r="A27" s="129" t="s">
        <v>113</v>
      </c>
      <c r="B27" s="130"/>
      <c r="C27" s="126">
        <f t="shared" si="0"/>
        <v>0</v>
      </c>
      <c r="D27" s="126"/>
      <c r="E27" s="126"/>
      <c r="F27" s="128"/>
      <c r="G27" s="128"/>
    </row>
    <row r="28" ht="14.25" spans="1:7">
      <c r="A28" s="129" t="s">
        <v>114</v>
      </c>
      <c r="B28" s="130"/>
      <c r="C28" s="126"/>
      <c r="D28" s="126"/>
      <c r="E28" s="126">
        <v>0.28</v>
      </c>
      <c r="F28" s="128"/>
      <c r="G28" s="128" t="e">
        <f t="shared" si="3"/>
        <v>#DIV/0!</v>
      </c>
    </row>
    <row r="29" ht="14.25" spans="1:7">
      <c r="A29" s="38"/>
      <c r="B29" s="130"/>
      <c r="C29" s="126">
        <f t="shared" si="0"/>
        <v>0</v>
      </c>
      <c r="D29" s="126"/>
      <c r="E29" s="126"/>
      <c r="F29" s="128"/>
      <c r="G29" s="128"/>
    </row>
    <row r="30" s="115" customFormat="1" ht="14.25" spans="1:7">
      <c r="A30" s="133" t="s">
        <v>115</v>
      </c>
      <c r="B30" s="134">
        <f>SUM(XFD5:XFD28)</f>
        <v>0</v>
      </c>
      <c r="C30" s="135">
        <f t="shared" si="0"/>
        <v>0</v>
      </c>
      <c r="D30" s="135">
        <f>SUM(XFD5:XFD28)</f>
        <v>0</v>
      </c>
      <c r="E30" s="135">
        <f>SUM(XFD5:XFD28)</f>
        <v>0</v>
      </c>
      <c r="F30" s="136" t="e">
        <f t="shared" si="2"/>
        <v>#DIV/0!</v>
      </c>
      <c r="G30" s="136" t="e">
        <f t="shared" si="3"/>
        <v>#DIV/0!</v>
      </c>
    </row>
    <row r="31" ht="14.25" spans="1:7">
      <c r="A31" s="64"/>
      <c r="B31" s="7"/>
      <c r="C31" s="122"/>
      <c r="D31" s="122"/>
      <c r="E31" s="122"/>
      <c r="F31" s="128"/>
      <c r="G31" s="128"/>
    </row>
    <row r="32" s="57" customFormat="1" ht="14.25" spans="1:7">
      <c r="A32" s="64" t="s">
        <v>116</v>
      </c>
      <c r="B32" s="7">
        <f>XFD33+XFD36</f>
        <v>0</v>
      </c>
      <c r="C32" s="122">
        <f>XFD33+XFD36</f>
        <v>0</v>
      </c>
      <c r="D32" s="122">
        <f>XFD33+XFD35+XFD36</f>
        <v>0</v>
      </c>
      <c r="E32" s="122">
        <f>XFD33+XFD35+XFD36</f>
        <v>0</v>
      </c>
      <c r="F32" s="128"/>
      <c r="G32" s="137" t="e">
        <f t="shared" si="3"/>
        <v>#DIV/0!</v>
      </c>
    </row>
    <row r="33" ht="14.25" spans="1:7">
      <c r="A33" s="64" t="s">
        <v>117</v>
      </c>
      <c r="B33" s="7">
        <f>XFD34</f>
        <v>0</v>
      </c>
      <c r="C33" s="122">
        <f>XFD34</f>
        <v>0</v>
      </c>
      <c r="D33" s="138">
        <f>XFD34</f>
        <v>0</v>
      </c>
      <c r="E33" s="138">
        <f>XFD34</f>
        <v>0</v>
      </c>
      <c r="F33" s="128"/>
      <c r="G33" s="128"/>
    </row>
    <row r="34" ht="14.25" spans="1:7">
      <c r="A34" s="38" t="s">
        <v>118</v>
      </c>
      <c r="B34" s="39"/>
      <c r="C34" s="139"/>
      <c r="D34" s="139"/>
      <c r="E34" s="139"/>
      <c r="F34" s="128"/>
      <c r="G34" s="128"/>
    </row>
    <row r="35" ht="14.25" spans="1:7">
      <c r="A35" s="64" t="s">
        <v>119</v>
      </c>
      <c r="B35" s="7"/>
      <c r="C35" s="122"/>
      <c r="D35" s="122"/>
      <c r="E35" s="122"/>
      <c r="F35" s="128"/>
      <c r="G35" s="128"/>
    </row>
    <row r="36" ht="14.25" spans="1:7">
      <c r="A36" s="64" t="s">
        <v>120</v>
      </c>
      <c r="B36" s="7">
        <f>XFD37</f>
        <v>0</v>
      </c>
      <c r="C36" s="122">
        <f>XFD37</f>
        <v>0</v>
      </c>
      <c r="D36" s="122"/>
      <c r="E36" s="122">
        <v>0.7</v>
      </c>
      <c r="F36" s="128"/>
      <c r="G36" s="137" t="e">
        <f t="shared" si="3"/>
        <v>#DIV/0!</v>
      </c>
    </row>
    <row r="37" ht="14.25" spans="1:7">
      <c r="A37" s="38" t="s">
        <v>121</v>
      </c>
      <c r="B37" s="39"/>
      <c r="C37" s="139"/>
      <c r="D37" s="139"/>
      <c r="E37" s="139">
        <v>0.7</v>
      </c>
      <c r="F37" s="128"/>
      <c r="G37" s="128" t="e">
        <f t="shared" si="3"/>
        <v>#DIV/0!</v>
      </c>
    </row>
    <row r="38" ht="14.25" spans="1:7">
      <c r="A38" s="100" t="s">
        <v>122</v>
      </c>
      <c r="B38" s="7"/>
      <c r="C38" s="122"/>
      <c r="D38" s="138"/>
      <c r="E38" s="138"/>
      <c r="F38" s="128"/>
      <c r="G38" s="128"/>
    </row>
    <row r="39" ht="14.25" spans="1:7">
      <c r="A39" s="129"/>
      <c r="B39" s="39"/>
      <c r="C39" s="139"/>
      <c r="D39" s="139"/>
      <c r="E39" s="139"/>
      <c r="F39" s="128"/>
      <c r="G39" s="128"/>
    </row>
    <row r="40" s="115" customFormat="1" ht="14.25" spans="1:7">
      <c r="A40" s="133" t="s">
        <v>123</v>
      </c>
      <c r="B40" s="140">
        <f>XFD30+XFD32+XFD38</f>
        <v>0</v>
      </c>
      <c r="C40" s="141">
        <v>625.82</v>
      </c>
      <c r="D40" s="141">
        <f>XFD30+XFD32+XFD38</f>
        <v>0</v>
      </c>
      <c r="E40" s="141">
        <v>1479.65</v>
      </c>
      <c r="F40" s="142" t="e">
        <f t="shared" si="2"/>
        <v>#DIV/0!</v>
      </c>
      <c r="G40" s="142" t="e">
        <f t="shared" si="3"/>
        <v>#DIV/0!</v>
      </c>
    </row>
    <row r="41" ht="15.75" spans="2:7">
      <c r="B41" s="143"/>
      <c r="C41" s="144"/>
      <c r="D41" s="144"/>
      <c r="E41" s="144"/>
      <c r="F41" s="144"/>
      <c r="G41" s="144"/>
    </row>
    <row r="42" ht="15.75" spans="2:7">
      <c r="B42" s="143"/>
      <c r="C42" s="144"/>
      <c r="D42" s="144"/>
      <c r="E42" s="144"/>
      <c r="F42" s="144"/>
      <c r="G42" s="144"/>
    </row>
    <row r="43" ht="15.75" spans="2:7">
      <c r="B43" s="143"/>
      <c r="C43" s="145"/>
      <c r="D43" s="144"/>
      <c r="E43" s="146"/>
      <c r="F43" s="144"/>
      <c r="G43" s="144"/>
    </row>
    <row r="44" ht="15.75" spans="2:7">
      <c r="B44" s="143"/>
      <c r="C44" s="144"/>
      <c r="D44" s="144"/>
      <c r="E44" s="144"/>
      <c r="F44" s="144"/>
      <c r="G44" s="144"/>
    </row>
  </sheetData>
  <autoFilter xmlns:etc="http://www.wps.cn/officeDocument/2017/etCustomData" ref="A4:G40" etc:filterBottomFollowUsedRange="0">
    <extLst/>
  </autoFilter>
  <mergeCells count="2">
    <mergeCell ref="A1:G1"/>
    <mergeCell ref="A3:G3"/>
  </mergeCells>
  <pageMargins left="0.75" right="0.75" top="0.98" bottom="0.98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7"/>
  <sheetViews>
    <sheetView showZeros="0" tabSelected="1" zoomScale="170" zoomScaleNormal="170" workbookViewId="0">
      <pane xSplit="2" ySplit="5" topLeftCell="C739" activePane="bottomRight" state="frozen"/>
      <selection/>
      <selection pane="topRight"/>
      <selection pane="bottomLeft"/>
      <selection pane="bottomRight" activeCell="B955" sqref="B955"/>
    </sheetView>
  </sheetViews>
  <sheetFormatPr defaultColWidth="8.75" defaultRowHeight="15.6" customHeight="1" outlineLevelCol="5"/>
  <cols>
    <col min="1" max="1" width="8.5" customWidth="1"/>
    <col min="2" max="2" width="37.125" customWidth="1"/>
    <col min="3" max="3" width="14.125" style="92" customWidth="1"/>
    <col min="4" max="4" width="13.5" style="92" customWidth="1"/>
    <col min="5" max="5" width="9.5" customWidth="1"/>
    <col min="6" max="257" width="8.75" customWidth="1"/>
  </cols>
  <sheetData>
    <row r="1" ht="18.75" spans="1:4">
      <c r="A1" s="105" t="s">
        <v>124</v>
      </c>
      <c r="B1" s="105"/>
      <c r="C1" s="93"/>
      <c r="D1" s="93"/>
    </row>
    <row r="3" ht="14.25" spans="1:4">
      <c r="A3" s="32" t="s">
        <v>125</v>
      </c>
      <c r="B3" s="32"/>
      <c r="D3" s="104" t="s">
        <v>21</v>
      </c>
    </row>
    <row r="4" ht="14.25" spans="1:4">
      <c r="A4" s="7" t="s">
        <v>23</v>
      </c>
      <c r="B4" s="7"/>
      <c r="C4" s="95" t="s">
        <v>24</v>
      </c>
      <c r="D4" s="95" t="s">
        <v>26</v>
      </c>
    </row>
    <row r="5" ht="14.25" spans="1:4">
      <c r="A5" s="7" t="s">
        <v>126</v>
      </c>
      <c r="B5" s="7" t="s">
        <v>127</v>
      </c>
      <c r="C5" s="103"/>
      <c r="D5" s="103"/>
    </row>
    <row r="6" customFormat="1" ht="14.25" spans="1:4">
      <c r="A6" s="106">
        <v>201</v>
      </c>
      <c r="B6" s="106" t="s">
        <v>128</v>
      </c>
      <c r="C6" s="98">
        <v>891.023</v>
      </c>
      <c r="D6" s="98">
        <v>887.898</v>
      </c>
    </row>
    <row r="7" customFormat="1" ht="14.25" spans="1:4">
      <c r="A7" s="106">
        <v>20101</v>
      </c>
      <c r="B7" s="106" t="s">
        <v>129</v>
      </c>
      <c r="C7" s="98">
        <v>8.6</v>
      </c>
      <c r="D7" s="98">
        <v>48.1844</v>
      </c>
    </row>
    <row r="8" ht="14.25" spans="1:4">
      <c r="A8" s="106">
        <v>2010101</v>
      </c>
      <c r="B8" s="106" t="s">
        <v>130</v>
      </c>
      <c r="C8" s="98"/>
      <c r="D8" s="99">
        <v>22.856</v>
      </c>
    </row>
    <row r="9" ht="14.25" spans="1:4">
      <c r="A9" s="106">
        <v>2010102</v>
      </c>
      <c r="B9" s="106" t="s">
        <v>131</v>
      </c>
      <c r="C9" s="98"/>
      <c r="D9" s="99">
        <v>11</v>
      </c>
    </row>
    <row r="10" ht="14.25" spans="1:4">
      <c r="A10" s="106">
        <v>2010103</v>
      </c>
      <c r="B10" s="106" t="s">
        <v>132</v>
      </c>
      <c r="C10" s="107"/>
      <c r="D10" s="98"/>
    </row>
    <row r="11" ht="14.25" spans="1:4">
      <c r="A11" s="106">
        <v>2010104</v>
      </c>
      <c r="B11" s="106" t="s">
        <v>133</v>
      </c>
      <c r="C11" s="98">
        <v>4.6</v>
      </c>
      <c r="D11" s="98">
        <v>3.3904</v>
      </c>
    </row>
    <row r="12" ht="14.25" spans="1:4">
      <c r="A12" s="106">
        <v>2010105</v>
      </c>
      <c r="B12" s="106" t="s">
        <v>134</v>
      </c>
      <c r="C12" s="98"/>
      <c r="D12" s="98" t="s">
        <v>135</v>
      </c>
    </row>
    <row r="13" ht="14.25" spans="1:4">
      <c r="A13" s="106">
        <v>2010106</v>
      </c>
      <c r="B13" s="106" t="s">
        <v>136</v>
      </c>
      <c r="C13" s="98"/>
      <c r="D13" s="98"/>
    </row>
    <row r="14" ht="14.25" spans="1:4">
      <c r="A14" s="106">
        <v>2010107</v>
      </c>
      <c r="B14" s="106" t="s">
        <v>137</v>
      </c>
      <c r="C14" s="98"/>
      <c r="D14" s="98"/>
    </row>
    <row r="15" ht="14.25" spans="1:4">
      <c r="A15" s="106">
        <v>2010108</v>
      </c>
      <c r="B15" s="106" t="s">
        <v>138</v>
      </c>
      <c r="C15" s="98">
        <v>4</v>
      </c>
      <c r="D15" s="98">
        <v>0.938</v>
      </c>
    </row>
    <row r="16" ht="14.25" spans="1:4">
      <c r="A16" s="106">
        <v>2010109</v>
      </c>
      <c r="B16" s="106" t="s">
        <v>139</v>
      </c>
      <c r="C16" s="98"/>
      <c r="D16" s="98"/>
    </row>
    <row r="17" ht="14.25" spans="1:4">
      <c r="A17" s="106">
        <v>2010150</v>
      </c>
      <c r="B17" s="106" t="s">
        <v>140</v>
      </c>
      <c r="C17" s="98"/>
      <c r="D17" s="98"/>
    </row>
    <row r="18" ht="14.25" spans="1:4">
      <c r="A18" s="106">
        <v>2010199</v>
      </c>
      <c r="B18" s="106" t="s">
        <v>141</v>
      </c>
      <c r="C18" s="98"/>
      <c r="D18" s="98">
        <v>10</v>
      </c>
    </row>
    <row r="19" customFormat="1" ht="14.25" spans="1:4">
      <c r="A19" s="106">
        <v>20102</v>
      </c>
      <c r="B19" s="106" t="s">
        <v>142</v>
      </c>
      <c r="C19" s="98"/>
      <c r="D19" s="98">
        <v>3</v>
      </c>
    </row>
    <row r="20" ht="14.25" spans="1:4">
      <c r="A20" s="106">
        <v>2010201</v>
      </c>
      <c r="B20" s="106" t="s">
        <v>130</v>
      </c>
      <c r="C20" s="98"/>
      <c r="D20" s="98">
        <v>2</v>
      </c>
    </row>
    <row r="21" ht="14.25" spans="1:4">
      <c r="A21" s="106">
        <v>2010202</v>
      </c>
      <c r="B21" s="106" t="s">
        <v>131</v>
      </c>
      <c r="C21" s="98"/>
      <c r="D21" s="98">
        <v>0</v>
      </c>
    </row>
    <row r="22" ht="14.25" spans="1:4">
      <c r="A22" s="106">
        <v>2010203</v>
      </c>
      <c r="B22" s="106" t="s">
        <v>132</v>
      </c>
      <c r="C22" s="98"/>
      <c r="D22" s="98"/>
    </row>
    <row r="23" ht="14.25" spans="1:4">
      <c r="A23" s="106">
        <v>2010204</v>
      </c>
      <c r="B23" s="106" t="s">
        <v>143</v>
      </c>
      <c r="C23" s="98"/>
      <c r="D23" s="98"/>
    </row>
    <row r="24" ht="14.25" spans="1:4">
      <c r="A24" s="106">
        <v>2010205</v>
      </c>
      <c r="B24" s="106" t="s">
        <v>144</v>
      </c>
      <c r="C24" s="98"/>
      <c r="D24" s="98"/>
    </row>
    <row r="25" ht="14.25" spans="1:4">
      <c r="A25" s="106">
        <v>2010206</v>
      </c>
      <c r="B25" s="106" t="s">
        <v>145</v>
      </c>
      <c r="C25" s="98"/>
      <c r="D25" s="98">
        <v>1</v>
      </c>
    </row>
    <row r="26" ht="14.25" spans="1:4">
      <c r="A26" s="106">
        <v>2010250</v>
      </c>
      <c r="B26" s="106" t="s">
        <v>140</v>
      </c>
      <c r="C26" s="98"/>
      <c r="D26" s="98"/>
    </row>
    <row r="27" ht="14.25" hidden="1" spans="1:4">
      <c r="A27" s="106">
        <v>2010299</v>
      </c>
      <c r="B27" s="106" t="s">
        <v>146</v>
      </c>
      <c r="C27" s="98"/>
      <c r="D27" s="98"/>
    </row>
    <row r="28" customFormat="1" ht="14.25" spans="1:4">
      <c r="A28" s="106">
        <v>20103</v>
      </c>
      <c r="B28" s="106" t="s">
        <v>147</v>
      </c>
      <c r="C28" s="107">
        <f>XFD29+XFD38</f>
        <v>0</v>
      </c>
      <c r="D28" s="98">
        <v>658.4617</v>
      </c>
    </row>
    <row r="29" ht="14.25" spans="1:4">
      <c r="A29" s="106">
        <v>2010301</v>
      </c>
      <c r="B29" s="106" t="s">
        <v>130</v>
      </c>
      <c r="C29" s="107">
        <v>600.9294</v>
      </c>
      <c r="D29" s="99">
        <v>418.3682</v>
      </c>
    </row>
    <row r="30" ht="15.75" spans="1:6">
      <c r="A30" s="106">
        <v>2010302</v>
      </c>
      <c r="B30" s="106" t="s">
        <v>131</v>
      </c>
      <c r="C30" s="98"/>
      <c r="D30" s="99">
        <v>1</v>
      </c>
      <c r="F30" s="108"/>
    </row>
    <row r="31" ht="14.25" hidden="1" spans="1:4">
      <c r="A31" s="106">
        <v>2010303</v>
      </c>
      <c r="B31" s="106" t="s">
        <v>132</v>
      </c>
      <c r="C31" s="98"/>
      <c r="D31" s="98"/>
    </row>
    <row r="32" ht="14.25" hidden="1" spans="1:4">
      <c r="A32" s="106">
        <v>2010304</v>
      </c>
      <c r="B32" s="106" t="s">
        <v>148</v>
      </c>
      <c r="C32" s="98"/>
      <c r="D32" s="98"/>
    </row>
    <row r="33" ht="14.25" hidden="1" spans="1:4">
      <c r="A33" s="106">
        <v>2010305</v>
      </c>
      <c r="B33" s="106" t="s">
        <v>149</v>
      </c>
      <c r="C33" s="98"/>
      <c r="D33" s="98"/>
    </row>
    <row r="34" ht="14.25" hidden="1" spans="1:4">
      <c r="A34" s="106">
        <v>2010306</v>
      </c>
      <c r="B34" s="106" t="s">
        <v>150</v>
      </c>
      <c r="C34" s="98"/>
      <c r="D34" s="98"/>
    </row>
    <row r="35" ht="14.25" hidden="1" spans="1:4">
      <c r="A35" s="106">
        <v>2010307</v>
      </c>
      <c r="B35" s="106" t="s">
        <v>151</v>
      </c>
      <c r="C35" s="98"/>
      <c r="D35" s="98"/>
    </row>
    <row r="36" ht="14.25" hidden="1" spans="1:4">
      <c r="A36" s="106">
        <v>2010308</v>
      </c>
      <c r="B36" s="106" t="s">
        <v>152</v>
      </c>
      <c r="C36" s="98"/>
      <c r="D36" s="98"/>
    </row>
    <row r="37" ht="14.25" hidden="1" spans="1:4">
      <c r="A37" s="106">
        <v>2010309</v>
      </c>
      <c r="B37" s="106" t="s">
        <v>153</v>
      </c>
      <c r="C37" s="98"/>
      <c r="D37" s="98"/>
    </row>
    <row r="38" customFormat="1" ht="14.25" spans="1:4">
      <c r="A38" s="106">
        <v>2010350</v>
      </c>
      <c r="B38" s="106" t="s">
        <v>140</v>
      </c>
      <c r="C38" s="98">
        <v>281.4931</v>
      </c>
      <c r="D38" s="98">
        <v>234.4524</v>
      </c>
    </row>
    <row r="39" ht="14.25" spans="1:4">
      <c r="A39" s="106">
        <v>2010399</v>
      </c>
      <c r="B39" s="106" t="s">
        <v>154</v>
      </c>
      <c r="C39" s="98"/>
      <c r="D39" s="98">
        <v>4.6411</v>
      </c>
    </row>
    <row r="40" customFormat="1" ht="14.25" spans="1:4">
      <c r="A40" s="106">
        <v>20104</v>
      </c>
      <c r="B40" s="106" t="s">
        <v>155</v>
      </c>
      <c r="C40" s="98"/>
      <c r="D40" s="98">
        <f>SUM(XFD41:XFD51)</f>
        <v>0</v>
      </c>
    </row>
    <row r="41" ht="14.25" hidden="1" spans="1:4">
      <c r="A41" s="106">
        <v>2010401</v>
      </c>
      <c r="B41" s="106" t="s">
        <v>130</v>
      </c>
      <c r="C41" s="98"/>
      <c r="D41" s="98"/>
    </row>
    <row r="42" ht="14.25" hidden="1" spans="1:4">
      <c r="A42" s="106">
        <v>2010402</v>
      </c>
      <c r="B42" s="106" t="s">
        <v>131</v>
      </c>
      <c r="C42" s="98"/>
      <c r="D42" s="98"/>
    </row>
    <row r="43" ht="14.25" hidden="1" spans="1:4">
      <c r="A43" s="106">
        <v>2010403</v>
      </c>
      <c r="B43" s="106" t="s">
        <v>132</v>
      </c>
      <c r="C43" s="98"/>
      <c r="D43" s="98"/>
    </row>
    <row r="44" ht="14.25" hidden="1" spans="1:4">
      <c r="A44" s="106">
        <v>2010404</v>
      </c>
      <c r="B44" s="106" t="s">
        <v>156</v>
      </c>
      <c r="C44" s="98"/>
      <c r="D44" s="98"/>
    </row>
    <row r="45" ht="14.25" hidden="1" spans="1:4">
      <c r="A45" s="106">
        <v>2010405</v>
      </c>
      <c r="B45" s="106" t="s">
        <v>157</v>
      </c>
      <c r="C45" s="98"/>
      <c r="D45" s="98"/>
    </row>
    <row r="46" ht="14.25" hidden="1" spans="1:4">
      <c r="A46" s="106">
        <v>2010406</v>
      </c>
      <c r="B46" s="106" t="s">
        <v>158</v>
      </c>
      <c r="C46" s="98"/>
      <c r="D46" s="98"/>
    </row>
    <row r="47" ht="14.25" hidden="1" spans="1:4">
      <c r="A47" s="106">
        <v>2010407</v>
      </c>
      <c r="B47" s="106" t="s">
        <v>159</v>
      </c>
      <c r="C47" s="98"/>
      <c r="D47" s="98"/>
    </row>
    <row r="48" ht="14.25" hidden="1" spans="1:4">
      <c r="A48" s="106">
        <v>2010408</v>
      </c>
      <c r="B48" s="106" t="s">
        <v>160</v>
      </c>
      <c r="C48" s="98"/>
      <c r="D48" s="98"/>
    </row>
    <row r="49" ht="14.25" hidden="1" spans="1:4">
      <c r="A49" s="106">
        <v>2010409</v>
      </c>
      <c r="B49" s="106" t="s">
        <v>161</v>
      </c>
      <c r="C49" s="98"/>
      <c r="D49" s="98"/>
    </row>
    <row r="50" ht="14.25" hidden="1" spans="1:4">
      <c r="A50" s="106">
        <v>2010450</v>
      </c>
      <c r="B50" s="106" t="s">
        <v>140</v>
      </c>
      <c r="C50" s="98"/>
      <c r="D50" s="98"/>
    </row>
    <row r="51" ht="14.25" hidden="1" spans="1:4">
      <c r="A51" s="106">
        <v>2010499</v>
      </c>
      <c r="B51" s="106" t="s">
        <v>162</v>
      </c>
      <c r="C51" s="98"/>
      <c r="D51" s="98"/>
    </row>
    <row r="52" customFormat="1" ht="14.25" spans="1:4">
      <c r="A52" s="106">
        <v>20105</v>
      </c>
      <c r="B52" s="106" t="s">
        <v>163</v>
      </c>
      <c r="C52" s="107">
        <f>SUM(XFD53:XFD62)</f>
        <v>0</v>
      </c>
      <c r="D52" s="98">
        <v>0.8</v>
      </c>
    </row>
    <row r="53" ht="14.25" spans="1:4">
      <c r="A53" s="106">
        <v>2010501</v>
      </c>
      <c r="B53" s="106" t="s">
        <v>130</v>
      </c>
      <c r="C53" s="107"/>
      <c r="D53" s="99"/>
    </row>
    <row r="54" ht="14.25" spans="1:4">
      <c r="A54" s="106">
        <v>2010502</v>
      </c>
      <c r="B54" s="106" t="s">
        <v>131</v>
      </c>
      <c r="C54" s="98"/>
      <c r="D54" s="98"/>
    </row>
    <row r="55" ht="14.25" spans="1:4">
      <c r="A55" s="106">
        <v>2010503</v>
      </c>
      <c r="B55" s="106" t="s">
        <v>132</v>
      </c>
      <c r="C55" s="98"/>
      <c r="D55" s="98"/>
    </row>
    <row r="56" ht="14.25" spans="1:4">
      <c r="A56" s="106">
        <v>2010504</v>
      </c>
      <c r="B56" s="106" t="s">
        <v>164</v>
      </c>
      <c r="C56" s="98"/>
      <c r="D56" s="98"/>
    </row>
    <row r="57" ht="14.25" spans="1:4">
      <c r="A57" s="106">
        <v>2010505</v>
      </c>
      <c r="B57" s="106" t="s">
        <v>165</v>
      </c>
      <c r="C57" s="98"/>
      <c r="D57" s="98"/>
    </row>
    <row r="58" ht="14.25" spans="1:4">
      <c r="A58" s="106">
        <v>2010506</v>
      </c>
      <c r="B58" s="106" t="s">
        <v>166</v>
      </c>
      <c r="C58" s="98"/>
      <c r="D58" s="98"/>
    </row>
    <row r="59" customFormat="1" ht="14.25" spans="1:4">
      <c r="A59" s="106">
        <v>2010507</v>
      </c>
      <c r="B59" s="106" t="s">
        <v>167</v>
      </c>
      <c r="C59" s="98"/>
      <c r="D59" s="98">
        <v>0.8</v>
      </c>
    </row>
    <row r="60" ht="14.25" hidden="1" spans="1:4">
      <c r="A60" s="106">
        <v>2010508</v>
      </c>
      <c r="B60" s="106" t="s">
        <v>168</v>
      </c>
      <c r="C60" s="98"/>
      <c r="D60" s="98"/>
    </row>
    <row r="61" ht="14.25" hidden="1" spans="1:4">
      <c r="A61" s="106">
        <v>2010550</v>
      </c>
      <c r="B61" s="106" t="s">
        <v>140</v>
      </c>
      <c r="C61" s="98"/>
      <c r="D61" s="98"/>
    </row>
    <row r="62" ht="14.25" hidden="1" spans="1:4">
      <c r="A62" s="106">
        <v>2010599</v>
      </c>
      <c r="B62" s="106" t="s">
        <v>169</v>
      </c>
      <c r="C62" s="98"/>
      <c r="D62" s="98"/>
    </row>
    <row r="63" customFormat="1" ht="14.25" spans="1:4">
      <c r="A63" s="106">
        <v>20106</v>
      </c>
      <c r="B63" s="106" t="s">
        <v>170</v>
      </c>
      <c r="C63" s="98"/>
      <c r="D63" s="98">
        <f>SUM(XFD64:XFD73)</f>
        <v>0</v>
      </c>
    </row>
    <row r="64" ht="14.25" spans="1:4">
      <c r="A64" s="106">
        <v>2010601</v>
      </c>
      <c r="B64" s="106" t="s">
        <v>130</v>
      </c>
      <c r="C64" s="98"/>
      <c r="D64" s="98"/>
    </row>
    <row r="65" ht="14.25" spans="1:4">
      <c r="A65" s="106">
        <v>2010602</v>
      </c>
      <c r="B65" s="106" t="s">
        <v>131</v>
      </c>
      <c r="C65" s="98"/>
      <c r="D65" s="98"/>
    </row>
    <row r="66" ht="14.25" hidden="1" spans="1:4">
      <c r="A66" s="106">
        <v>2010603</v>
      </c>
      <c r="B66" s="106" t="s">
        <v>132</v>
      </c>
      <c r="C66" s="98"/>
      <c r="D66" s="98"/>
    </row>
    <row r="67" ht="14.25" hidden="1" spans="1:4">
      <c r="A67" s="106">
        <v>2010604</v>
      </c>
      <c r="B67" s="106" t="s">
        <v>171</v>
      </c>
      <c r="C67" s="98"/>
      <c r="D67" s="98">
        <v>0</v>
      </c>
    </row>
    <row r="68" ht="14.25" hidden="1" spans="1:4">
      <c r="A68" s="106">
        <v>2010605</v>
      </c>
      <c r="B68" s="106" t="s">
        <v>172</v>
      </c>
      <c r="C68" s="98"/>
      <c r="D68" s="98"/>
    </row>
    <row r="69" ht="14.25" hidden="1" spans="1:4">
      <c r="A69" s="106">
        <v>2010606</v>
      </c>
      <c r="B69" s="106" t="s">
        <v>173</v>
      </c>
      <c r="C69" s="98"/>
      <c r="D69" s="98"/>
    </row>
    <row r="70" ht="14.25" hidden="1" spans="1:4">
      <c r="A70" s="106">
        <v>2010607</v>
      </c>
      <c r="B70" s="106" t="s">
        <v>174</v>
      </c>
      <c r="C70" s="98"/>
      <c r="D70" s="98"/>
    </row>
    <row r="71" ht="14.25" hidden="1" spans="1:4">
      <c r="A71" s="106">
        <v>2010608</v>
      </c>
      <c r="B71" s="106" t="s">
        <v>175</v>
      </c>
      <c r="C71" s="98"/>
      <c r="D71" s="98"/>
    </row>
    <row r="72" ht="14.25" hidden="1" spans="1:4">
      <c r="A72" s="106">
        <v>2010650</v>
      </c>
      <c r="B72" s="106" t="s">
        <v>140</v>
      </c>
      <c r="C72" s="98"/>
      <c r="D72" s="98"/>
    </row>
    <row r="73" ht="14.25" spans="1:4">
      <c r="A73" s="106">
        <v>2010699</v>
      </c>
      <c r="B73" s="106" t="s">
        <v>176</v>
      </c>
      <c r="C73" s="98"/>
      <c r="D73" s="99">
        <v>23</v>
      </c>
    </row>
    <row r="74" ht="14.25" spans="1:4">
      <c r="A74" s="106">
        <v>20107</v>
      </c>
      <c r="B74" s="106" t="s">
        <v>177</v>
      </c>
      <c r="C74" s="98"/>
      <c r="D74" s="98">
        <f>SUM(XFD75:XFD85)</f>
        <v>0</v>
      </c>
    </row>
    <row r="75" ht="14.25" hidden="1" spans="1:4">
      <c r="A75" s="106">
        <v>2010701</v>
      </c>
      <c r="B75" s="106" t="s">
        <v>130</v>
      </c>
      <c r="C75" s="98"/>
      <c r="D75" s="98"/>
    </row>
    <row r="76" ht="14.25" hidden="1" spans="1:4">
      <c r="A76" s="106">
        <v>2010702</v>
      </c>
      <c r="B76" s="106" t="s">
        <v>131</v>
      </c>
      <c r="C76" s="98"/>
      <c r="D76" s="98"/>
    </row>
    <row r="77" ht="14.25" hidden="1" spans="1:4">
      <c r="A77" s="106">
        <v>2010703</v>
      </c>
      <c r="B77" s="106" t="s">
        <v>132</v>
      </c>
      <c r="C77" s="98"/>
      <c r="D77" s="98"/>
    </row>
    <row r="78" ht="14.25" hidden="1" spans="1:4">
      <c r="A78" s="106">
        <v>2010704</v>
      </c>
      <c r="B78" s="106" t="s">
        <v>178</v>
      </c>
      <c r="C78" s="98"/>
      <c r="D78" s="98"/>
    </row>
    <row r="79" ht="14.25" hidden="1" spans="1:4">
      <c r="A79" s="106">
        <v>2010705</v>
      </c>
      <c r="B79" s="106" t="s">
        <v>179</v>
      </c>
      <c r="C79" s="98"/>
      <c r="D79" s="98"/>
    </row>
    <row r="80" ht="14.25" hidden="1" spans="1:4">
      <c r="A80" s="106">
        <v>2010706</v>
      </c>
      <c r="B80" s="106" t="s">
        <v>180</v>
      </c>
      <c r="C80" s="98"/>
      <c r="D80" s="98"/>
    </row>
    <row r="81" ht="14.25" hidden="1" spans="1:4">
      <c r="A81" s="106">
        <v>2010707</v>
      </c>
      <c r="B81" s="106" t="s">
        <v>181</v>
      </c>
      <c r="C81" s="98"/>
      <c r="D81" s="98"/>
    </row>
    <row r="82" ht="14.25" hidden="1" spans="1:4">
      <c r="A82" s="106">
        <v>2010708</v>
      </c>
      <c r="B82" s="106" t="s">
        <v>182</v>
      </c>
      <c r="C82" s="98"/>
      <c r="D82" s="98"/>
    </row>
    <row r="83" ht="14.25" hidden="1" spans="1:4">
      <c r="A83" s="106">
        <v>2010709</v>
      </c>
      <c r="B83" s="106" t="s">
        <v>174</v>
      </c>
      <c r="C83" s="98"/>
      <c r="D83" s="98"/>
    </row>
    <row r="84" ht="14.25" hidden="1" spans="1:4">
      <c r="A84" s="106">
        <v>2010750</v>
      </c>
      <c r="B84" s="106" t="s">
        <v>140</v>
      </c>
      <c r="C84" s="98"/>
      <c r="D84" s="98"/>
    </row>
    <row r="85" ht="14.25" hidden="1" spans="1:4">
      <c r="A85" s="106">
        <v>2010799</v>
      </c>
      <c r="B85" s="106" t="s">
        <v>183</v>
      </c>
      <c r="C85" s="98"/>
      <c r="D85" s="98"/>
    </row>
    <row r="86" ht="14.25" spans="1:4">
      <c r="A86" s="106">
        <v>20108</v>
      </c>
      <c r="B86" s="106" t="s">
        <v>184</v>
      </c>
      <c r="C86" s="98"/>
      <c r="D86" s="98">
        <f>SUM(XFD87:XFD94)</f>
        <v>0</v>
      </c>
    </row>
    <row r="87" ht="14.25" hidden="1" spans="1:4">
      <c r="A87" s="106">
        <v>2010801</v>
      </c>
      <c r="B87" s="106" t="s">
        <v>130</v>
      </c>
      <c r="C87" s="98"/>
      <c r="D87" s="98"/>
    </row>
    <row r="88" ht="14.25" hidden="1" spans="1:4">
      <c r="A88" s="106">
        <v>2010802</v>
      </c>
      <c r="B88" s="106" t="s">
        <v>131</v>
      </c>
      <c r="C88" s="98"/>
      <c r="D88" s="98"/>
    </row>
    <row r="89" ht="14.25" hidden="1" spans="1:4">
      <c r="A89" s="106">
        <v>2010803</v>
      </c>
      <c r="B89" s="106" t="s">
        <v>132</v>
      </c>
      <c r="C89" s="98"/>
      <c r="D89" s="98"/>
    </row>
    <row r="90" ht="14.25" hidden="1" spans="1:4">
      <c r="A90" s="106">
        <v>2010804</v>
      </c>
      <c r="B90" s="106" t="s">
        <v>185</v>
      </c>
      <c r="C90" s="98"/>
      <c r="D90" s="98"/>
    </row>
    <row r="91" ht="14.25" hidden="1" spans="1:4">
      <c r="A91" s="106">
        <v>2010805</v>
      </c>
      <c r="B91" s="106" t="s">
        <v>186</v>
      </c>
      <c r="C91" s="98"/>
      <c r="D91" s="98"/>
    </row>
    <row r="92" ht="14.25" hidden="1" spans="1:4">
      <c r="A92" s="106">
        <v>2010806</v>
      </c>
      <c r="B92" s="106" t="s">
        <v>174</v>
      </c>
      <c r="C92" s="98"/>
      <c r="D92" s="98"/>
    </row>
    <row r="93" ht="14.25" hidden="1" spans="1:4">
      <c r="A93" s="106">
        <v>2010850</v>
      </c>
      <c r="B93" s="106" t="s">
        <v>140</v>
      </c>
      <c r="C93" s="98"/>
      <c r="D93" s="98"/>
    </row>
    <row r="94" ht="14.25" hidden="1" spans="1:4">
      <c r="A94" s="106">
        <v>2010899</v>
      </c>
      <c r="B94" s="106" t="s">
        <v>187</v>
      </c>
      <c r="C94" s="98"/>
      <c r="D94" s="98"/>
    </row>
    <row r="95" ht="14.25" spans="1:4">
      <c r="A95" s="106">
        <v>20109</v>
      </c>
      <c r="B95" s="106" t="s">
        <v>188</v>
      </c>
      <c r="C95" s="98"/>
      <c r="D95" s="98">
        <f>SUM(XFD96:XFD104)</f>
        <v>0</v>
      </c>
    </row>
    <row r="96" ht="14.25" hidden="1" spans="1:4">
      <c r="A96" s="106">
        <v>2010901</v>
      </c>
      <c r="B96" s="106" t="s">
        <v>130</v>
      </c>
      <c r="C96" s="98"/>
      <c r="D96" s="98"/>
    </row>
    <row r="97" ht="14.25" hidden="1" spans="1:4">
      <c r="A97" s="106">
        <v>2010902</v>
      </c>
      <c r="B97" s="106" t="s">
        <v>131</v>
      </c>
      <c r="C97" s="98"/>
      <c r="D97" s="98"/>
    </row>
    <row r="98" ht="14.25" hidden="1" spans="1:4">
      <c r="A98" s="106">
        <v>2010903</v>
      </c>
      <c r="B98" s="106" t="s">
        <v>132</v>
      </c>
      <c r="C98" s="98"/>
      <c r="D98" s="98"/>
    </row>
    <row r="99" ht="14.25" hidden="1" spans="1:4">
      <c r="A99" s="106">
        <v>2010904</v>
      </c>
      <c r="B99" s="106" t="s">
        <v>189</v>
      </c>
      <c r="C99" s="98"/>
      <c r="D99" s="98"/>
    </row>
    <row r="100" ht="14.25" hidden="1" spans="1:4">
      <c r="A100" s="106">
        <v>2010905</v>
      </c>
      <c r="B100" s="106" t="s">
        <v>190</v>
      </c>
      <c r="C100" s="98"/>
      <c r="D100" s="98"/>
    </row>
    <row r="101" ht="14.25" hidden="1" spans="1:4">
      <c r="A101" s="106">
        <v>2010907</v>
      </c>
      <c r="B101" s="106" t="s">
        <v>191</v>
      </c>
      <c r="C101" s="98"/>
      <c r="D101" s="98"/>
    </row>
    <row r="102" ht="14.25" hidden="1" spans="1:4">
      <c r="A102" s="106">
        <v>2010908</v>
      </c>
      <c r="B102" s="106" t="s">
        <v>174</v>
      </c>
      <c r="C102" s="98"/>
      <c r="D102" s="98"/>
    </row>
    <row r="103" ht="14.25" hidden="1" spans="1:4">
      <c r="A103" s="106">
        <v>2010950</v>
      </c>
      <c r="B103" s="106" t="s">
        <v>140</v>
      </c>
      <c r="C103" s="98"/>
      <c r="D103" s="98"/>
    </row>
    <row r="104" ht="14.25" hidden="1" spans="1:4">
      <c r="A104" s="106">
        <v>2010999</v>
      </c>
      <c r="B104" s="106" t="s">
        <v>192</v>
      </c>
      <c r="C104" s="98"/>
      <c r="D104" s="98"/>
    </row>
    <row r="105" ht="14.25" spans="1:4">
      <c r="A105" s="106">
        <v>20110</v>
      </c>
      <c r="B105" s="106" t="s">
        <v>193</v>
      </c>
      <c r="C105" s="107"/>
      <c r="D105" s="98">
        <f>SUM(XFD106:XFD119)</f>
        <v>0</v>
      </c>
    </row>
    <row r="106" ht="14.25" hidden="1" spans="1:4">
      <c r="A106" s="106">
        <v>2011001</v>
      </c>
      <c r="B106" s="106" t="s">
        <v>130</v>
      </c>
      <c r="C106" s="107"/>
      <c r="D106" s="99"/>
    </row>
    <row r="107" ht="14.25" hidden="1" spans="1:4">
      <c r="A107" s="106">
        <v>2011002</v>
      </c>
      <c r="B107" s="106" t="s">
        <v>131</v>
      </c>
      <c r="C107" s="98"/>
      <c r="D107" s="98"/>
    </row>
    <row r="108" ht="14.25" hidden="1" spans="1:4">
      <c r="A108" s="106">
        <v>2011003</v>
      </c>
      <c r="B108" s="106" t="s">
        <v>132</v>
      </c>
      <c r="C108" s="98"/>
      <c r="D108" s="98"/>
    </row>
    <row r="109" ht="14.25" hidden="1" spans="1:4">
      <c r="A109" s="106">
        <v>2011004</v>
      </c>
      <c r="B109" s="106" t="s">
        <v>194</v>
      </c>
      <c r="C109" s="98"/>
      <c r="D109" s="98"/>
    </row>
    <row r="110" ht="14.25" hidden="1" spans="1:4">
      <c r="A110" s="106">
        <v>2011005</v>
      </c>
      <c r="B110" s="106" t="s">
        <v>195</v>
      </c>
      <c r="C110" s="98"/>
      <c r="D110" s="98"/>
    </row>
    <row r="111" ht="14.25" hidden="1" spans="1:4">
      <c r="A111" s="106">
        <v>2011006</v>
      </c>
      <c r="B111" s="106" t="s">
        <v>196</v>
      </c>
      <c r="C111" s="98"/>
      <c r="D111" s="98"/>
    </row>
    <row r="112" ht="14.25" hidden="1" spans="1:4">
      <c r="A112" s="106">
        <v>2011007</v>
      </c>
      <c r="B112" s="106" t="s">
        <v>197</v>
      </c>
      <c r="C112" s="98"/>
      <c r="D112" s="98"/>
    </row>
    <row r="113" ht="14.25" hidden="1" spans="1:4">
      <c r="A113" s="106">
        <v>2011008</v>
      </c>
      <c r="B113" s="106" t="s">
        <v>198</v>
      </c>
      <c r="C113" s="98"/>
      <c r="D113" s="98"/>
    </row>
    <row r="114" ht="14.25" hidden="1" spans="1:4">
      <c r="A114" s="106">
        <v>2011009</v>
      </c>
      <c r="B114" s="106" t="s">
        <v>199</v>
      </c>
      <c r="C114" s="98"/>
      <c r="D114" s="98"/>
    </row>
    <row r="115" ht="14.25" hidden="1" spans="1:4">
      <c r="A115" s="106">
        <v>2011010</v>
      </c>
      <c r="B115" s="106" t="s">
        <v>200</v>
      </c>
      <c r="C115" s="98"/>
      <c r="D115" s="98"/>
    </row>
    <row r="116" ht="14.25" hidden="1" spans="1:4">
      <c r="A116" s="106">
        <v>2011011</v>
      </c>
      <c r="B116" s="106" t="s">
        <v>201</v>
      </c>
      <c r="C116" s="98"/>
      <c r="D116" s="98"/>
    </row>
    <row r="117" ht="14.25" hidden="1" spans="1:4">
      <c r="A117" s="106">
        <v>2011012</v>
      </c>
      <c r="B117" s="106" t="s">
        <v>202</v>
      </c>
      <c r="C117" s="98"/>
      <c r="D117" s="98"/>
    </row>
    <row r="118" ht="14.25" hidden="1" spans="1:4">
      <c r="A118" s="106">
        <v>2011050</v>
      </c>
      <c r="B118" s="106" t="s">
        <v>140</v>
      </c>
      <c r="C118" s="98"/>
      <c r="D118" s="98"/>
    </row>
    <row r="119" ht="14.25" hidden="1" spans="1:4">
      <c r="A119" s="106">
        <v>2011099</v>
      </c>
      <c r="B119" s="106" t="s">
        <v>203</v>
      </c>
      <c r="C119" s="98"/>
      <c r="D119" s="98">
        <v>0</v>
      </c>
    </row>
    <row r="120" customFormat="1" ht="14.25" spans="1:4">
      <c r="A120" s="106">
        <v>20111</v>
      </c>
      <c r="B120" s="106" t="s">
        <v>204</v>
      </c>
      <c r="C120" s="107">
        <f>SUM(XFD121:XFD128)</f>
        <v>0</v>
      </c>
      <c r="D120" s="98">
        <f>SUM(XFD121:XFD128)</f>
        <v>0</v>
      </c>
    </row>
    <row r="121" ht="14.25" spans="1:4">
      <c r="A121" s="106">
        <v>2011101</v>
      </c>
      <c r="B121" s="106" t="s">
        <v>130</v>
      </c>
      <c r="C121" s="107"/>
      <c r="D121" s="99"/>
    </row>
    <row r="122" ht="14.25" spans="1:4">
      <c r="A122" s="106">
        <v>2011102</v>
      </c>
      <c r="B122" s="106" t="s">
        <v>131</v>
      </c>
      <c r="C122" s="98"/>
      <c r="D122" s="98"/>
    </row>
    <row r="123" ht="14.25" spans="1:4">
      <c r="A123" s="106">
        <v>2011103</v>
      </c>
      <c r="B123" s="106" t="s">
        <v>132</v>
      </c>
      <c r="C123" s="98"/>
      <c r="D123" s="98"/>
    </row>
    <row r="124" ht="14.25" hidden="1" spans="1:4">
      <c r="A124" s="106">
        <v>2011104</v>
      </c>
      <c r="B124" s="106" t="s">
        <v>205</v>
      </c>
      <c r="C124" s="98"/>
      <c r="D124" s="98"/>
    </row>
    <row r="125" ht="14.25" hidden="1" spans="1:4">
      <c r="A125" s="106">
        <v>2011105</v>
      </c>
      <c r="B125" s="106" t="s">
        <v>206</v>
      </c>
      <c r="C125" s="98"/>
      <c r="D125" s="98"/>
    </row>
    <row r="126" ht="14.25" hidden="1" spans="1:4">
      <c r="A126" s="106">
        <v>2011106</v>
      </c>
      <c r="B126" s="106" t="s">
        <v>207</v>
      </c>
      <c r="C126" s="98"/>
      <c r="D126" s="98"/>
    </row>
    <row r="127" ht="14.25" hidden="1" spans="1:4">
      <c r="A127" s="106">
        <v>2011150</v>
      </c>
      <c r="B127" s="106" t="s">
        <v>140</v>
      </c>
      <c r="C127" s="98"/>
      <c r="D127" s="98"/>
    </row>
    <row r="128" ht="14.25" spans="1:4">
      <c r="A128" s="106">
        <v>2011199</v>
      </c>
      <c r="B128" s="106" t="s">
        <v>208</v>
      </c>
      <c r="C128" s="98"/>
      <c r="D128" s="98">
        <v>1.2</v>
      </c>
    </row>
    <row r="129" ht="14.25" hidden="1" spans="1:4">
      <c r="A129" s="106">
        <v>20113</v>
      </c>
      <c r="B129" s="106" t="s">
        <v>209</v>
      </c>
      <c r="C129" s="98"/>
      <c r="D129" s="98">
        <f>SUM(XFD130:XFD139)</f>
        <v>0</v>
      </c>
    </row>
    <row r="130" ht="14.25" hidden="1" spans="1:4">
      <c r="A130" s="106">
        <v>2011301</v>
      </c>
      <c r="B130" s="106" t="s">
        <v>130</v>
      </c>
      <c r="C130" s="98"/>
      <c r="D130" s="98"/>
    </row>
    <row r="131" ht="14.25" hidden="1" spans="1:4">
      <c r="A131" s="106">
        <v>2011302</v>
      </c>
      <c r="B131" s="106" t="s">
        <v>131</v>
      </c>
      <c r="C131" s="98"/>
      <c r="D131" s="98"/>
    </row>
    <row r="132" ht="14.25" hidden="1" spans="1:4">
      <c r="A132" s="106">
        <v>2011303</v>
      </c>
      <c r="B132" s="106" t="s">
        <v>132</v>
      </c>
      <c r="C132" s="98"/>
      <c r="D132" s="98"/>
    </row>
    <row r="133" ht="14.25" hidden="1" spans="1:4">
      <c r="A133" s="106">
        <v>2011304</v>
      </c>
      <c r="B133" s="106" t="s">
        <v>210</v>
      </c>
      <c r="C133" s="98"/>
      <c r="D133" s="98"/>
    </row>
    <row r="134" ht="14.25" hidden="1" spans="1:4">
      <c r="A134" s="106">
        <v>2011305</v>
      </c>
      <c r="B134" s="106" t="s">
        <v>211</v>
      </c>
      <c r="C134" s="98"/>
      <c r="D134" s="98"/>
    </row>
    <row r="135" ht="14.25" hidden="1" spans="1:4">
      <c r="A135" s="106">
        <v>2011306</v>
      </c>
      <c r="B135" s="106" t="s">
        <v>212</v>
      </c>
      <c r="C135" s="98"/>
      <c r="D135" s="98"/>
    </row>
    <row r="136" ht="14.25" hidden="1" spans="1:4">
      <c r="A136" s="106">
        <v>2011307</v>
      </c>
      <c r="B136" s="106" t="s">
        <v>213</v>
      </c>
      <c r="C136" s="98"/>
      <c r="D136" s="98"/>
    </row>
    <row r="137" ht="14.25" hidden="1" spans="1:4">
      <c r="A137" s="106">
        <v>2011308</v>
      </c>
      <c r="B137" s="106" t="s">
        <v>214</v>
      </c>
      <c r="C137" s="98"/>
      <c r="D137" s="98"/>
    </row>
    <row r="138" ht="14.25" hidden="1" spans="1:4">
      <c r="A138" s="106">
        <v>2011350</v>
      </c>
      <c r="B138" s="106" t="s">
        <v>140</v>
      </c>
      <c r="C138" s="98"/>
      <c r="D138" s="98"/>
    </row>
    <row r="139" ht="14.25" hidden="1" spans="1:4">
      <c r="A139" s="106">
        <v>2011399</v>
      </c>
      <c r="B139" s="106" t="s">
        <v>215</v>
      </c>
      <c r="C139" s="98"/>
      <c r="D139" s="98"/>
    </row>
    <row r="140" ht="14.25" hidden="1" spans="1:4">
      <c r="A140" s="106">
        <v>20114</v>
      </c>
      <c r="B140" s="106" t="s">
        <v>216</v>
      </c>
      <c r="C140" s="98"/>
      <c r="D140" s="98">
        <f>SUM(XFD141:XFD151)</f>
        <v>0</v>
      </c>
    </row>
    <row r="141" ht="14.25" hidden="1" spans="1:4">
      <c r="A141" s="106">
        <v>2011401</v>
      </c>
      <c r="B141" s="106" t="s">
        <v>130</v>
      </c>
      <c r="C141" s="98"/>
      <c r="D141" s="98"/>
    </row>
    <row r="142" ht="14.25" hidden="1" spans="1:4">
      <c r="A142" s="106">
        <v>2011402</v>
      </c>
      <c r="B142" s="106" t="s">
        <v>131</v>
      </c>
      <c r="C142" s="98"/>
      <c r="D142" s="98"/>
    </row>
    <row r="143" ht="14.25" hidden="1" spans="1:4">
      <c r="A143" s="106">
        <v>2011403</v>
      </c>
      <c r="B143" s="106" t="s">
        <v>132</v>
      </c>
      <c r="C143" s="98"/>
      <c r="D143" s="98"/>
    </row>
    <row r="144" ht="14.25" hidden="1" spans="1:4">
      <c r="A144" s="106">
        <v>2011404</v>
      </c>
      <c r="B144" s="106" t="s">
        <v>217</v>
      </c>
      <c r="C144" s="98"/>
      <c r="D144" s="98"/>
    </row>
    <row r="145" ht="14.25" hidden="1" spans="1:4">
      <c r="A145" s="106">
        <v>2011405</v>
      </c>
      <c r="B145" s="106" t="s">
        <v>218</v>
      </c>
      <c r="C145" s="98"/>
      <c r="D145" s="98"/>
    </row>
    <row r="146" ht="14.25" hidden="1" spans="1:4">
      <c r="A146" s="106">
        <v>2011406</v>
      </c>
      <c r="B146" s="106" t="s">
        <v>219</v>
      </c>
      <c r="C146" s="98"/>
      <c r="D146" s="98"/>
    </row>
    <row r="147" ht="14.25" hidden="1" spans="1:4">
      <c r="A147" s="106">
        <v>2011407</v>
      </c>
      <c r="B147" s="106" t="s">
        <v>220</v>
      </c>
      <c r="C147" s="98"/>
      <c r="D147" s="98"/>
    </row>
    <row r="148" ht="14.25" hidden="1" spans="1:4">
      <c r="A148" s="106">
        <v>2011408</v>
      </c>
      <c r="B148" s="106" t="s">
        <v>221</v>
      </c>
      <c r="C148" s="98"/>
      <c r="D148" s="98"/>
    </row>
    <row r="149" ht="14.25" hidden="1" spans="1:4">
      <c r="A149" s="106">
        <v>2011409</v>
      </c>
      <c r="B149" s="106" t="s">
        <v>222</v>
      </c>
      <c r="C149" s="98"/>
      <c r="D149" s="98"/>
    </row>
    <row r="150" ht="14.25" hidden="1" spans="1:4">
      <c r="A150" s="106">
        <v>2011450</v>
      </c>
      <c r="B150" s="106" t="s">
        <v>140</v>
      </c>
      <c r="C150" s="98"/>
      <c r="D150" s="98"/>
    </row>
    <row r="151" ht="14.25" hidden="1" spans="1:4">
      <c r="A151" s="106">
        <v>2011499</v>
      </c>
      <c r="B151" s="106" t="s">
        <v>223</v>
      </c>
      <c r="C151" s="98"/>
      <c r="D151" s="98"/>
    </row>
    <row r="152" ht="14.25" hidden="1" spans="1:4">
      <c r="A152" s="106">
        <v>20115</v>
      </c>
      <c r="B152" s="106" t="s">
        <v>224</v>
      </c>
      <c r="C152" s="98"/>
      <c r="D152" s="98">
        <f>SUM(XFD153:XFD161)</f>
        <v>0</v>
      </c>
    </row>
    <row r="153" ht="14.25" hidden="1" spans="1:4">
      <c r="A153" s="106">
        <v>2011501</v>
      </c>
      <c r="B153" s="106" t="s">
        <v>130</v>
      </c>
      <c r="C153" s="98"/>
      <c r="D153" s="98"/>
    </row>
    <row r="154" ht="14.25" hidden="1" spans="1:4">
      <c r="A154" s="106">
        <v>2011502</v>
      </c>
      <c r="B154" s="106" t="s">
        <v>131</v>
      </c>
      <c r="C154" s="98"/>
      <c r="D154" s="98"/>
    </row>
    <row r="155" ht="14.25" hidden="1" spans="1:4">
      <c r="A155" s="106">
        <v>2011503</v>
      </c>
      <c r="B155" s="106" t="s">
        <v>132</v>
      </c>
      <c r="C155" s="98"/>
      <c r="D155" s="98"/>
    </row>
    <row r="156" ht="14.25" hidden="1" spans="1:4">
      <c r="A156" s="106">
        <v>2011504</v>
      </c>
      <c r="B156" s="106" t="s">
        <v>225</v>
      </c>
      <c r="C156" s="98"/>
      <c r="D156" s="98"/>
    </row>
    <row r="157" ht="14.25" hidden="1" spans="1:4">
      <c r="A157" s="106">
        <v>2011505</v>
      </c>
      <c r="B157" s="106" t="s">
        <v>226</v>
      </c>
      <c r="C157" s="98"/>
      <c r="D157" s="98"/>
    </row>
    <row r="158" ht="14.25" hidden="1" spans="1:4">
      <c r="A158" s="106">
        <v>2011506</v>
      </c>
      <c r="B158" s="106" t="s">
        <v>227</v>
      </c>
      <c r="C158" s="98"/>
      <c r="D158" s="98"/>
    </row>
    <row r="159" ht="14.25" hidden="1" spans="1:4">
      <c r="A159" s="106">
        <v>2011507</v>
      </c>
      <c r="B159" s="106" t="s">
        <v>174</v>
      </c>
      <c r="C159" s="98"/>
      <c r="D159" s="98"/>
    </row>
    <row r="160" ht="14.25" hidden="1" spans="1:4">
      <c r="A160" s="106">
        <v>2011550</v>
      </c>
      <c r="B160" s="106" t="s">
        <v>140</v>
      </c>
      <c r="C160" s="98"/>
      <c r="D160" s="98"/>
    </row>
    <row r="161" ht="14.25" hidden="1" spans="1:4">
      <c r="A161" s="106">
        <v>2011599</v>
      </c>
      <c r="B161" s="106" t="s">
        <v>228</v>
      </c>
      <c r="C161" s="98"/>
      <c r="D161" s="98"/>
    </row>
    <row r="162" ht="14.25" hidden="1" spans="1:4">
      <c r="A162" s="106">
        <v>20117</v>
      </c>
      <c r="B162" s="106" t="s">
        <v>229</v>
      </c>
      <c r="C162" s="98"/>
      <c r="D162" s="98">
        <f>SUM(XFD163:XFD174)</f>
        <v>0</v>
      </c>
    </row>
    <row r="163" ht="14.25" hidden="1" spans="1:4">
      <c r="A163" s="106">
        <v>2011701</v>
      </c>
      <c r="B163" s="106" t="s">
        <v>130</v>
      </c>
      <c r="C163" s="98"/>
      <c r="D163" s="98"/>
    </row>
    <row r="164" ht="14.25" hidden="1" spans="1:4">
      <c r="A164" s="106">
        <v>2011702</v>
      </c>
      <c r="B164" s="106" t="s">
        <v>131</v>
      </c>
      <c r="C164" s="98"/>
      <c r="D164" s="98"/>
    </row>
    <row r="165" ht="14.25" hidden="1" spans="1:4">
      <c r="A165" s="106">
        <v>2011703</v>
      </c>
      <c r="B165" s="106" t="s">
        <v>132</v>
      </c>
      <c r="C165" s="98"/>
      <c r="D165" s="98"/>
    </row>
    <row r="166" ht="14.25" hidden="1" spans="1:4">
      <c r="A166" s="106">
        <v>2011704</v>
      </c>
      <c r="B166" s="106" t="s">
        <v>230</v>
      </c>
      <c r="C166" s="98"/>
      <c r="D166" s="98"/>
    </row>
    <row r="167" ht="14.25" hidden="1" spans="1:4">
      <c r="A167" s="106">
        <v>2011705</v>
      </c>
      <c r="B167" s="106" t="s">
        <v>231</v>
      </c>
      <c r="C167" s="98"/>
      <c r="D167" s="98"/>
    </row>
    <row r="168" ht="14.25" hidden="1" spans="1:4">
      <c r="A168" s="106">
        <v>2011706</v>
      </c>
      <c r="B168" s="106" t="s">
        <v>232</v>
      </c>
      <c r="C168" s="98"/>
      <c r="D168" s="98"/>
    </row>
    <row r="169" ht="14.25" hidden="1" spans="1:4">
      <c r="A169" s="106">
        <v>2011707</v>
      </c>
      <c r="B169" s="106" t="s">
        <v>233</v>
      </c>
      <c r="C169" s="98"/>
      <c r="D169" s="98"/>
    </row>
    <row r="170" ht="14.25" hidden="1" spans="1:4">
      <c r="A170" s="106">
        <v>2011708</v>
      </c>
      <c r="B170" s="106" t="s">
        <v>234</v>
      </c>
      <c r="C170" s="98"/>
      <c r="D170" s="98"/>
    </row>
    <row r="171" ht="14.25" hidden="1" spans="1:4">
      <c r="A171" s="106">
        <v>2011709</v>
      </c>
      <c r="B171" s="106" t="s">
        <v>235</v>
      </c>
      <c r="C171" s="98"/>
      <c r="D171" s="98"/>
    </row>
    <row r="172" ht="14.25" hidden="1" spans="1:4">
      <c r="A172" s="106">
        <v>2011710</v>
      </c>
      <c r="B172" s="106" t="s">
        <v>174</v>
      </c>
      <c r="C172" s="98"/>
      <c r="D172" s="98"/>
    </row>
    <row r="173" ht="14.25" hidden="1" spans="1:4">
      <c r="A173" s="106">
        <v>2011750</v>
      </c>
      <c r="B173" s="106" t="s">
        <v>140</v>
      </c>
      <c r="C173" s="98"/>
      <c r="D173" s="98"/>
    </row>
    <row r="174" ht="14.25" hidden="1" spans="1:4">
      <c r="A174" s="106">
        <v>2011799</v>
      </c>
      <c r="B174" s="106" t="s">
        <v>236</v>
      </c>
      <c r="C174" s="98"/>
      <c r="D174" s="98"/>
    </row>
    <row r="175" ht="14.25" spans="1:4">
      <c r="A175" s="106">
        <v>20123</v>
      </c>
      <c r="B175" s="106" t="s">
        <v>237</v>
      </c>
      <c r="C175" s="98"/>
      <c r="D175" s="98">
        <f>SUM(XFD176:XFD181)</f>
        <v>0</v>
      </c>
    </row>
    <row r="176" ht="14.25" hidden="1" spans="1:4">
      <c r="A176" s="106">
        <v>2012301</v>
      </c>
      <c r="B176" s="106" t="s">
        <v>130</v>
      </c>
      <c r="C176" s="98"/>
      <c r="D176" s="98"/>
    </row>
    <row r="177" ht="14.25" hidden="1" spans="1:4">
      <c r="A177" s="106">
        <v>2012302</v>
      </c>
      <c r="B177" s="106" t="s">
        <v>131</v>
      </c>
      <c r="C177" s="98"/>
      <c r="D177" s="98"/>
    </row>
    <row r="178" ht="14.25" hidden="1" spans="1:4">
      <c r="A178" s="106">
        <v>2012303</v>
      </c>
      <c r="B178" s="106" t="s">
        <v>132</v>
      </c>
      <c r="C178" s="98"/>
      <c r="D178" s="98"/>
    </row>
    <row r="179" ht="14.25" hidden="1" spans="1:4">
      <c r="A179" s="106">
        <v>2012304</v>
      </c>
      <c r="B179" s="106" t="s">
        <v>238</v>
      </c>
      <c r="C179" s="98"/>
      <c r="D179" s="98"/>
    </row>
    <row r="180" ht="14.25" hidden="1" spans="1:4">
      <c r="A180" s="106">
        <v>2012350</v>
      </c>
      <c r="B180" s="106" t="s">
        <v>140</v>
      </c>
      <c r="C180" s="98"/>
      <c r="D180" s="98"/>
    </row>
    <row r="181" ht="11" hidden="1" customHeight="1" spans="1:4">
      <c r="A181" s="106">
        <v>2012399</v>
      </c>
      <c r="B181" s="106" t="s">
        <v>239</v>
      </c>
      <c r="C181" s="98"/>
      <c r="D181" s="98"/>
    </row>
    <row r="182" ht="14.25" spans="1:4">
      <c r="A182" s="106">
        <v>20124</v>
      </c>
      <c r="B182" s="106" t="s">
        <v>240</v>
      </c>
      <c r="C182" s="98"/>
      <c r="D182" s="98">
        <f>SUM(XFD183:XFD188)</f>
        <v>0</v>
      </c>
    </row>
    <row r="183" ht="14.25" hidden="1" spans="1:4">
      <c r="A183" s="106">
        <v>2012401</v>
      </c>
      <c r="B183" s="106" t="s">
        <v>130</v>
      </c>
      <c r="C183" s="98"/>
      <c r="D183" s="98"/>
    </row>
    <row r="184" ht="14.25" hidden="1" spans="1:4">
      <c r="A184" s="106">
        <v>2012402</v>
      </c>
      <c r="B184" s="106" t="s">
        <v>131</v>
      </c>
      <c r="C184" s="98"/>
      <c r="D184" s="98"/>
    </row>
    <row r="185" ht="14.25" hidden="1" spans="1:4">
      <c r="A185" s="106">
        <v>2012403</v>
      </c>
      <c r="B185" s="106" t="s">
        <v>132</v>
      </c>
      <c r="C185" s="98"/>
      <c r="D185" s="98"/>
    </row>
    <row r="186" ht="14.25" hidden="1" spans="1:4">
      <c r="A186" s="106">
        <v>2012404</v>
      </c>
      <c r="B186" s="106" t="s">
        <v>241</v>
      </c>
      <c r="C186" s="98"/>
      <c r="D186" s="98">
        <v>0</v>
      </c>
    </row>
    <row r="187" ht="14.25" hidden="1" spans="1:4">
      <c r="A187" s="106">
        <v>2012450</v>
      </c>
      <c r="B187" s="106" t="s">
        <v>140</v>
      </c>
      <c r="C187" s="98"/>
      <c r="D187" s="98"/>
    </row>
    <row r="188" ht="14.25" hidden="1" spans="1:4">
      <c r="A188" s="106">
        <v>2012499</v>
      </c>
      <c r="B188" s="106" t="s">
        <v>242</v>
      </c>
      <c r="C188" s="98"/>
      <c r="D188" s="98"/>
    </row>
    <row r="189" ht="14.25" spans="1:4">
      <c r="A189" s="106">
        <v>20125</v>
      </c>
      <c r="B189" s="106" t="s">
        <v>243</v>
      </c>
      <c r="C189" s="98"/>
      <c r="D189" s="98">
        <f>SUM(XFD190:XFD197)</f>
        <v>0</v>
      </c>
    </row>
    <row r="190" ht="14.25" hidden="1" spans="1:4">
      <c r="A190" s="106">
        <v>2012501</v>
      </c>
      <c r="B190" s="106" t="s">
        <v>130</v>
      </c>
      <c r="C190" s="98"/>
      <c r="D190" s="98"/>
    </row>
    <row r="191" ht="14.25" hidden="1" spans="1:4">
      <c r="A191" s="106">
        <v>2012502</v>
      </c>
      <c r="B191" s="106" t="s">
        <v>131</v>
      </c>
      <c r="C191" s="98"/>
      <c r="D191" s="98"/>
    </row>
    <row r="192" ht="14.25" hidden="1" spans="1:4">
      <c r="A192" s="106">
        <v>2012503</v>
      </c>
      <c r="B192" s="106" t="s">
        <v>132</v>
      </c>
      <c r="C192" s="98"/>
      <c r="D192" s="98"/>
    </row>
    <row r="193" ht="14.25" hidden="1" spans="1:4">
      <c r="A193" s="106">
        <v>2012504</v>
      </c>
      <c r="B193" s="106" t="s">
        <v>244</v>
      </c>
      <c r="C193" s="98"/>
      <c r="D193" s="98"/>
    </row>
    <row r="194" ht="14.25" hidden="1" spans="1:4">
      <c r="A194" s="106">
        <v>2012505</v>
      </c>
      <c r="B194" s="106" t="s">
        <v>245</v>
      </c>
      <c r="C194" s="98"/>
      <c r="D194" s="98"/>
    </row>
    <row r="195" ht="14.25" hidden="1" spans="1:4">
      <c r="A195" s="106">
        <v>2012506</v>
      </c>
      <c r="B195" s="106" t="s">
        <v>246</v>
      </c>
      <c r="C195" s="98"/>
      <c r="D195" s="98"/>
    </row>
    <row r="196" ht="14.25" hidden="1" spans="1:4">
      <c r="A196" s="106">
        <v>2012550</v>
      </c>
      <c r="B196" s="106" t="s">
        <v>140</v>
      </c>
      <c r="C196" s="98"/>
      <c r="D196" s="98"/>
    </row>
    <row r="197" ht="14.25" hidden="1" spans="1:4">
      <c r="A197" s="106">
        <v>2012599</v>
      </c>
      <c r="B197" s="106" t="s">
        <v>247</v>
      </c>
      <c r="C197" s="98"/>
      <c r="D197" s="98"/>
    </row>
    <row r="198" ht="14.25" hidden="1" spans="1:4">
      <c r="A198" s="106">
        <v>20126</v>
      </c>
      <c r="B198" s="106" t="s">
        <v>248</v>
      </c>
      <c r="C198" s="98"/>
      <c r="D198" s="98">
        <f>SUM(XFD199:XFD203)</f>
        <v>0</v>
      </c>
    </row>
    <row r="199" ht="14.25" hidden="1" spans="1:4">
      <c r="A199" s="106">
        <v>2012601</v>
      </c>
      <c r="B199" s="106" t="s">
        <v>130</v>
      </c>
      <c r="C199" s="98"/>
      <c r="D199" s="98"/>
    </row>
    <row r="200" ht="14.25" hidden="1" spans="1:4">
      <c r="A200" s="106">
        <v>2012602</v>
      </c>
      <c r="B200" s="106" t="s">
        <v>131</v>
      </c>
      <c r="C200" s="98"/>
      <c r="D200" s="98"/>
    </row>
    <row r="201" ht="14.25" hidden="1" spans="1:4">
      <c r="A201" s="106">
        <v>2012603</v>
      </c>
      <c r="B201" s="106" t="s">
        <v>132</v>
      </c>
      <c r="C201" s="98"/>
      <c r="D201" s="98"/>
    </row>
    <row r="202" ht="14.25" hidden="1" spans="1:4">
      <c r="A202" s="106">
        <v>2012604</v>
      </c>
      <c r="B202" s="106" t="s">
        <v>249</v>
      </c>
      <c r="C202" s="98"/>
      <c r="D202" s="98"/>
    </row>
    <row r="203" ht="14.25" hidden="1" spans="1:4">
      <c r="A203" s="106">
        <v>2012699</v>
      </c>
      <c r="B203" s="106" t="s">
        <v>250</v>
      </c>
      <c r="C203" s="98"/>
      <c r="D203" s="98"/>
    </row>
    <row r="204" ht="14.25" spans="1:4">
      <c r="A204" s="106">
        <v>20128</v>
      </c>
      <c r="B204" s="106" t="s">
        <v>251</v>
      </c>
      <c r="C204" s="98"/>
      <c r="D204" s="98">
        <f>SUM(XFD205:XFD210)</f>
        <v>0</v>
      </c>
    </row>
    <row r="205" ht="14.25" hidden="1" spans="1:4">
      <c r="A205" s="106">
        <v>2012801</v>
      </c>
      <c r="B205" s="106" t="s">
        <v>130</v>
      </c>
      <c r="C205" s="98"/>
      <c r="D205" s="98"/>
    </row>
    <row r="206" ht="14.25" hidden="1" spans="1:4">
      <c r="A206" s="106">
        <v>2012802</v>
      </c>
      <c r="B206" s="106" t="s">
        <v>131</v>
      </c>
      <c r="C206" s="98"/>
      <c r="D206" s="98"/>
    </row>
    <row r="207" ht="14.25" hidden="1" spans="1:4">
      <c r="A207" s="106">
        <v>2012803</v>
      </c>
      <c r="B207" s="106" t="s">
        <v>132</v>
      </c>
      <c r="C207" s="98"/>
      <c r="D207" s="98"/>
    </row>
    <row r="208" ht="14.25" hidden="1" spans="1:4">
      <c r="A208" s="106">
        <v>2012804</v>
      </c>
      <c r="B208" s="106" t="s">
        <v>145</v>
      </c>
      <c r="C208" s="98"/>
      <c r="D208" s="98"/>
    </row>
    <row r="209" ht="14.25" hidden="1" spans="1:4">
      <c r="A209" s="106">
        <v>2012850</v>
      </c>
      <c r="B209" s="106" t="s">
        <v>140</v>
      </c>
      <c r="C209" s="98"/>
      <c r="D209" s="98"/>
    </row>
    <row r="210" ht="14.25" hidden="1" spans="1:4">
      <c r="A210" s="106">
        <v>2012899</v>
      </c>
      <c r="B210" s="106" t="s">
        <v>252</v>
      </c>
      <c r="C210" s="98"/>
      <c r="D210" s="98"/>
    </row>
    <row r="211" customFormat="1" ht="14.25" spans="1:4">
      <c r="A211" s="106">
        <v>20129</v>
      </c>
      <c r="B211" s="106" t="s">
        <v>253</v>
      </c>
      <c r="C211" s="98"/>
      <c r="D211" s="98">
        <v>5.5</v>
      </c>
    </row>
    <row r="212" ht="14.25" spans="1:4">
      <c r="A212" s="106">
        <v>2012901</v>
      </c>
      <c r="B212" s="106" t="s">
        <v>130</v>
      </c>
      <c r="C212" s="98"/>
      <c r="D212" s="98">
        <v>4</v>
      </c>
    </row>
    <row r="213" ht="14.25" spans="1:4">
      <c r="A213" s="106">
        <v>2012902</v>
      </c>
      <c r="B213" s="106" t="s">
        <v>131</v>
      </c>
      <c r="C213" s="98"/>
      <c r="D213" s="98"/>
    </row>
    <row r="214" ht="14.25" hidden="1" spans="1:4">
      <c r="A214" s="106">
        <v>2012903</v>
      </c>
      <c r="B214" s="106" t="s">
        <v>132</v>
      </c>
      <c r="C214" s="98"/>
      <c r="D214" s="98"/>
    </row>
    <row r="215" ht="14.25" hidden="1" spans="1:4">
      <c r="A215" s="106">
        <v>2012904</v>
      </c>
      <c r="B215" s="106" t="s">
        <v>254</v>
      </c>
      <c r="C215" s="98"/>
      <c r="D215" s="98"/>
    </row>
    <row r="216" ht="14.25" hidden="1" spans="1:4">
      <c r="A216" s="106">
        <v>2012905</v>
      </c>
      <c r="B216" s="106" t="s">
        <v>255</v>
      </c>
      <c r="C216" s="98"/>
      <c r="D216" s="98"/>
    </row>
    <row r="217" ht="14.25" hidden="1" spans="1:4">
      <c r="A217" s="106">
        <v>2012950</v>
      </c>
      <c r="B217" s="106" t="s">
        <v>140</v>
      </c>
      <c r="C217" s="98"/>
      <c r="D217" s="98"/>
    </row>
    <row r="218" ht="14.25" spans="1:4">
      <c r="A218" s="106">
        <v>2012999</v>
      </c>
      <c r="B218" s="106" t="s">
        <v>256</v>
      </c>
      <c r="C218" s="98"/>
      <c r="D218" s="98">
        <v>1.5</v>
      </c>
    </row>
    <row r="219" customFormat="1" ht="14.25" spans="1:4">
      <c r="A219" s="106">
        <v>20131</v>
      </c>
      <c r="B219" s="106" t="s">
        <v>257</v>
      </c>
      <c r="C219" s="107">
        <f>SUM(XFD220:XFD225)</f>
        <v>0</v>
      </c>
      <c r="D219" s="98">
        <v>7.6565</v>
      </c>
    </row>
    <row r="220" ht="14.25" spans="1:4">
      <c r="A220" s="106">
        <v>2013101</v>
      </c>
      <c r="B220" s="106" t="s">
        <v>130</v>
      </c>
      <c r="C220" s="107"/>
      <c r="D220" s="99">
        <v>4.896</v>
      </c>
    </row>
    <row r="221" ht="14.25" spans="1:4">
      <c r="A221" s="106">
        <v>2013102</v>
      </c>
      <c r="B221" s="106" t="s">
        <v>131</v>
      </c>
      <c r="C221" s="98"/>
      <c r="D221" s="99">
        <v>0.44</v>
      </c>
    </row>
    <row r="222" ht="14.25" spans="1:4">
      <c r="A222" s="106">
        <v>2013103</v>
      </c>
      <c r="B222" s="106" t="s">
        <v>132</v>
      </c>
      <c r="C222" s="98"/>
      <c r="D222" s="98"/>
    </row>
    <row r="223" ht="14.25" spans="1:4">
      <c r="A223" s="106">
        <v>2013105</v>
      </c>
      <c r="B223" s="106" t="s">
        <v>258</v>
      </c>
      <c r="C223" s="98"/>
      <c r="D223" s="98">
        <v>2.3205</v>
      </c>
    </row>
    <row r="224" ht="14.25" spans="1:4">
      <c r="A224" s="106">
        <v>2013150</v>
      </c>
      <c r="B224" s="106" t="s">
        <v>140</v>
      </c>
      <c r="C224" s="98"/>
      <c r="D224" s="98"/>
    </row>
    <row r="225" ht="14.25" spans="1:4">
      <c r="A225" s="106">
        <v>2013199</v>
      </c>
      <c r="B225" s="106" t="s">
        <v>259</v>
      </c>
      <c r="C225" s="98"/>
      <c r="D225" s="98"/>
    </row>
    <row r="226" customFormat="1" ht="14.25" spans="1:4">
      <c r="A226" s="106">
        <v>20132</v>
      </c>
      <c r="B226" s="106" t="s">
        <v>260</v>
      </c>
      <c r="C226" s="98"/>
      <c r="D226" s="98">
        <f>SUM(XFD227:XFD231)</f>
        <v>0</v>
      </c>
    </row>
    <row r="227" ht="14.25" spans="1:4">
      <c r="A227" s="106">
        <v>2013201</v>
      </c>
      <c r="B227" s="106" t="s">
        <v>130</v>
      </c>
      <c r="C227" s="98"/>
      <c r="D227" s="98"/>
    </row>
    <row r="228" ht="14.25" spans="1:4">
      <c r="A228" s="106">
        <v>2013202</v>
      </c>
      <c r="B228" s="106" t="s">
        <v>131</v>
      </c>
      <c r="C228" s="98"/>
      <c r="D228" s="98"/>
    </row>
    <row r="229" ht="14.25" spans="1:4">
      <c r="A229" s="106">
        <v>2013203</v>
      </c>
      <c r="B229" s="106" t="s">
        <v>132</v>
      </c>
      <c r="C229" s="98"/>
      <c r="D229" s="98"/>
    </row>
    <row r="230" ht="14.25" spans="1:4">
      <c r="A230" s="106">
        <v>2013250</v>
      </c>
      <c r="B230" s="106" t="s">
        <v>140</v>
      </c>
      <c r="C230" s="98"/>
      <c r="D230" s="98"/>
    </row>
    <row r="231" ht="14.25" spans="1:4">
      <c r="A231" s="106">
        <v>2013299</v>
      </c>
      <c r="B231" s="106" t="s">
        <v>261</v>
      </c>
      <c r="C231" s="98"/>
      <c r="D231" s="98">
        <v>121.9018</v>
      </c>
    </row>
    <row r="232" customFormat="1" ht="14.25" spans="1:4">
      <c r="A232" s="106">
        <v>20133</v>
      </c>
      <c r="B232" s="106" t="s">
        <v>262</v>
      </c>
      <c r="C232" s="98"/>
      <c r="D232" s="98">
        <f>SUM(XFD233:XFD238)</f>
        <v>0</v>
      </c>
    </row>
    <row r="233" ht="14.25" spans="1:4">
      <c r="A233" s="106">
        <v>2013301</v>
      </c>
      <c r="B233" s="106" t="s">
        <v>130</v>
      </c>
      <c r="C233" s="98"/>
      <c r="D233" s="98"/>
    </row>
    <row r="234" ht="14.25" spans="1:4">
      <c r="A234" s="106">
        <v>2013302</v>
      </c>
      <c r="B234" s="106" t="s">
        <v>131</v>
      </c>
      <c r="C234" s="98"/>
      <c r="D234" s="98"/>
    </row>
    <row r="235" ht="14.25" spans="1:4">
      <c r="A235" s="106">
        <v>2013303</v>
      </c>
      <c r="B235" s="106" t="s">
        <v>132</v>
      </c>
      <c r="C235" s="98"/>
      <c r="D235" s="98"/>
    </row>
    <row r="236" ht="14.25" spans="1:4">
      <c r="A236" s="106">
        <v>2013304</v>
      </c>
      <c r="B236" s="106" t="s">
        <v>263</v>
      </c>
      <c r="C236" s="98"/>
      <c r="D236" s="98">
        <v>3</v>
      </c>
    </row>
    <row r="237" ht="14.25" spans="1:4">
      <c r="A237" s="106">
        <v>2013350</v>
      </c>
      <c r="B237" s="106" t="s">
        <v>140</v>
      </c>
      <c r="C237" s="98"/>
      <c r="D237" s="98"/>
    </row>
    <row r="238" ht="14.25" spans="1:4">
      <c r="A238" s="106">
        <v>2013399</v>
      </c>
      <c r="B238" s="106" t="s">
        <v>264</v>
      </c>
      <c r="C238" s="98"/>
      <c r="D238" s="98">
        <v>0</v>
      </c>
    </row>
    <row r="239" customFormat="1" ht="14.25" spans="1:4">
      <c r="A239" s="106">
        <v>20134</v>
      </c>
      <c r="B239" s="106" t="s">
        <v>265</v>
      </c>
      <c r="C239" s="98"/>
      <c r="D239" s="98">
        <f>SUM(XFD240:XFD245)</f>
        <v>0</v>
      </c>
    </row>
    <row r="240" ht="14.25" spans="1:4">
      <c r="A240" s="106">
        <v>2013401</v>
      </c>
      <c r="B240" s="106" t="s">
        <v>130</v>
      </c>
      <c r="C240" s="98"/>
      <c r="D240" s="98"/>
    </row>
    <row r="241" ht="14.25" spans="1:4">
      <c r="A241" s="106">
        <v>2013402</v>
      </c>
      <c r="B241" s="106" t="s">
        <v>131</v>
      </c>
      <c r="C241" s="98"/>
      <c r="D241" s="98"/>
    </row>
    <row r="242" ht="14.25" spans="1:4">
      <c r="A242" s="106">
        <v>2013403</v>
      </c>
      <c r="B242" s="106" t="s">
        <v>132</v>
      </c>
      <c r="C242" s="98"/>
      <c r="D242" s="98"/>
    </row>
    <row r="243" ht="14.25" spans="1:4">
      <c r="A243" s="106">
        <v>2013404</v>
      </c>
      <c r="B243" s="106" t="s">
        <v>266</v>
      </c>
      <c r="C243" s="98"/>
      <c r="D243" s="98">
        <v>1</v>
      </c>
    </row>
    <row r="244" ht="14.25" hidden="1" spans="1:4">
      <c r="A244" s="106">
        <v>2013450</v>
      </c>
      <c r="B244" s="106" t="s">
        <v>140</v>
      </c>
      <c r="C244" s="98"/>
      <c r="D244" s="98"/>
    </row>
    <row r="245" ht="14.25" hidden="1" spans="1:4">
      <c r="A245" s="106">
        <v>2013499</v>
      </c>
      <c r="B245" s="106" t="s">
        <v>267</v>
      </c>
      <c r="C245" s="98"/>
      <c r="D245" s="98"/>
    </row>
    <row r="246" ht="14.25" spans="1:4">
      <c r="A246" s="106">
        <v>20135</v>
      </c>
      <c r="B246" s="106" t="s">
        <v>268</v>
      </c>
      <c r="C246" s="98"/>
      <c r="D246" s="98">
        <f>SUM(XFD247:XFD251)</f>
        <v>0</v>
      </c>
    </row>
    <row r="247" ht="14.25" hidden="1" spans="1:4">
      <c r="A247" s="106">
        <v>2013501</v>
      </c>
      <c r="B247" s="106" t="s">
        <v>130</v>
      </c>
      <c r="C247" s="98"/>
      <c r="D247" s="98"/>
    </row>
    <row r="248" ht="14.25" hidden="1" spans="1:4">
      <c r="A248" s="106">
        <v>2013502</v>
      </c>
      <c r="B248" s="106" t="s">
        <v>131</v>
      </c>
      <c r="C248" s="98"/>
      <c r="D248" s="98"/>
    </row>
    <row r="249" ht="14.25" hidden="1" spans="1:4">
      <c r="A249" s="106">
        <v>2013503</v>
      </c>
      <c r="B249" s="106" t="s">
        <v>132</v>
      </c>
      <c r="C249" s="98"/>
      <c r="D249" s="98"/>
    </row>
    <row r="250" ht="14.25" hidden="1" spans="1:4">
      <c r="A250" s="106">
        <v>2013550</v>
      </c>
      <c r="B250" s="106" t="s">
        <v>140</v>
      </c>
      <c r="C250" s="98"/>
      <c r="D250" s="98"/>
    </row>
    <row r="251" ht="14.25" hidden="1" spans="1:4">
      <c r="A251" s="106">
        <v>2013599</v>
      </c>
      <c r="B251" s="106" t="s">
        <v>269</v>
      </c>
      <c r="C251" s="98"/>
      <c r="D251" s="98"/>
    </row>
    <row r="252" ht="14.25" spans="1:4">
      <c r="A252" s="106">
        <v>20136</v>
      </c>
      <c r="B252" s="106" t="s">
        <v>270</v>
      </c>
      <c r="C252" s="98">
        <f>SUM(XFD253:XFD257)</f>
        <v>0</v>
      </c>
      <c r="D252" s="98">
        <f>SUM(XFD253:XFD257)</f>
        <v>0</v>
      </c>
    </row>
    <row r="253" ht="14.25" hidden="1" spans="1:4">
      <c r="A253" s="106">
        <v>2013601</v>
      </c>
      <c r="B253" s="106" t="s">
        <v>130</v>
      </c>
      <c r="C253" s="98"/>
      <c r="D253" s="98"/>
    </row>
    <row r="254" ht="14.25" hidden="1" spans="1:4">
      <c r="A254" s="106">
        <v>2013602</v>
      </c>
      <c r="B254" s="106" t="s">
        <v>131</v>
      </c>
      <c r="C254" s="98"/>
      <c r="D254" s="98"/>
    </row>
    <row r="255" ht="14.25" hidden="1" spans="1:4">
      <c r="A255" s="106">
        <v>2013603</v>
      </c>
      <c r="B255" s="106" t="s">
        <v>132</v>
      </c>
      <c r="C255" s="98"/>
      <c r="D255" s="98"/>
    </row>
    <row r="256" ht="14.25" hidden="1" spans="1:4">
      <c r="A256" s="106">
        <v>2013650</v>
      </c>
      <c r="B256" s="106" t="s">
        <v>140</v>
      </c>
      <c r="C256" s="98"/>
      <c r="D256" s="98"/>
    </row>
    <row r="257" ht="14.25" hidden="1" spans="1:4">
      <c r="A257" s="106">
        <v>2013699</v>
      </c>
      <c r="B257" s="106" t="s">
        <v>271</v>
      </c>
      <c r="C257" s="98"/>
      <c r="D257" s="99"/>
    </row>
    <row r="258" customFormat="1" ht="14.25" spans="1:4">
      <c r="A258" s="106">
        <v>20138</v>
      </c>
      <c r="B258" s="106" t="s">
        <v>272</v>
      </c>
      <c r="C258" s="98"/>
      <c r="D258" s="99">
        <f>SUM(XFD259:XFD261)</f>
        <v>0</v>
      </c>
    </row>
    <row r="259" ht="14.25" spans="1:4">
      <c r="A259" s="106">
        <v>2013801</v>
      </c>
      <c r="B259" s="106" t="s">
        <v>130</v>
      </c>
      <c r="C259" s="98"/>
      <c r="D259" s="99">
        <v>0.72</v>
      </c>
    </row>
    <row r="260" ht="14.25" spans="1:4">
      <c r="A260" s="106">
        <v>2013805</v>
      </c>
      <c r="B260" s="106" t="s">
        <v>273</v>
      </c>
      <c r="C260" s="98"/>
      <c r="D260" s="99"/>
    </row>
    <row r="261" ht="14.25" spans="1:4">
      <c r="A261" s="106">
        <v>2013810</v>
      </c>
      <c r="B261" s="106" t="s">
        <v>274</v>
      </c>
      <c r="C261" s="98"/>
      <c r="D261" s="99">
        <v>1.2</v>
      </c>
    </row>
    <row r="262" customFormat="1" ht="14.25" spans="1:4">
      <c r="A262" s="106">
        <v>20199</v>
      </c>
      <c r="B262" s="106" t="s">
        <v>275</v>
      </c>
      <c r="C262" s="98"/>
      <c r="D262" s="98">
        <f>SUM(XFD263:XFD264)</f>
        <v>0</v>
      </c>
    </row>
    <row r="263" ht="14.25" spans="1:4">
      <c r="A263" s="106">
        <v>2019901</v>
      </c>
      <c r="B263" s="106" t="s">
        <v>276</v>
      </c>
      <c r="C263" s="98"/>
      <c r="D263" s="98"/>
    </row>
    <row r="264" ht="14.25" spans="1:4">
      <c r="A264" s="106">
        <v>2019999</v>
      </c>
      <c r="B264" s="106" t="s">
        <v>277</v>
      </c>
      <c r="C264" s="98"/>
      <c r="D264" s="99">
        <v>12.2732</v>
      </c>
    </row>
    <row r="265" customFormat="1" ht="14.25" spans="1:4">
      <c r="A265" s="106">
        <v>202</v>
      </c>
      <c r="B265" s="106" t="s">
        <v>278</v>
      </c>
      <c r="C265" s="98"/>
      <c r="D265" s="98"/>
    </row>
    <row r="266" ht="14.25" hidden="1" spans="1:4">
      <c r="A266" s="106">
        <v>20203</v>
      </c>
      <c r="B266" s="106" t="s">
        <v>279</v>
      </c>
      <c r="C266" s="98"/>
      <c r="D266" s="98"/>
    </row>
    <row r="267" ht="14.25" hidden="1" spans="1:4">
      <c r="A267" s="106">
        <v>20204</v>
      </c>
      <c r="B267" s="106" t="s">
        <v>280</v>
      </c>
      <c r="C267" s="98"/>
      <c r="D267" s="98"/>
    </row>
    <row r="268" ht="14.25" hidden="1" spans="1:4">
      <c r="A268" s="106">
        <v>20205</v>
      </c>
      <c r="B268" s="106" t="s">
        <v>281</v>
      </c>
      <c r="C268" s="98"/>
      <c r="D268" s="98"/>
    </row>
    <row r="269" ht="14.25" hidden="1" spans="1:4">
      <c r="A269" s="106">
        <v>20206</v>
      </c>
      <c r="B269" s="106" t="s">
        <v>282</v>
      </c>
      <c r="C269" s="98"/>
      <c r="D269" s="98">
        <f>XFD270</f>
        <v>0</v>
      </c>
    </row>
    <row r="270" ht="14.25" hidden="1" spans="1:4">
      <c r="A270" s="106">
        <v>2020601</v>
      </c>
      <c r="B270" s="106" t="s">
        <v>283</v>
      </c>
      <c r="C270" s="98"/>
      <c r="D270" s="98"/>
    </row>
    <row r="271" ht="14.25" hidden="1" spans="1:4">
      <c r="A271" s="106">
        <v>20207</v>
      </c>
      <c r="B271" s="106" t="s">
        <v>284</v>
      </c>
      <c r="C271" s="98"/>
      <c r="D271" s="98">
        <f>SUM(XFD272:XFD275)</f>
        <v>0</v>
      </c>
    </row>
    <row r="272" ht="14.25" hidden="1" spans="1:4">
      <c r="A272" s="106">
        <v>2020701</v>
      </c>
      <c r="B272" s="106" t="s">
        <v>285</v>
      </c>
      <c r="C272" s="98"/>
      <c r="D272" s="98"/>
    </row>
    <row r="273" ht="14.25" hidden="1" spans="1:4">
      <c r="A273" s="106">
        <v>2020702</v>
      </c>
      <c r="B273" s="106" t="s">
        <v>286</v>
      </c>
      <c r="C273" s="98"/>
      <c r="D273" s="98"/>
    </row>
    <row r="274" ht="14.25" hidden="1" spans="1:4">
      <c r="A274" s="106">
        <v>2020703</v>
      </c>
      <c r="B274" s="106" t="s">
        <v>287</v>
      </c>
      <c r="C274" s="98"/>
      <c r="D274" s="98"/>
    </row>
    <row r="275" ht="14.25" hidden="1" spans="1:4">
      <c r="A275" s="106">
        <v>2020799</v>
      </c>
      <c r="B275" s="106" t="s">
        <v>288</v>
      </c>
      <c r="C275" s="98"/>
      <c r="D275" s="98"/>
    </row>
    <row r="276" ht="14.25" hidden="1" spans="1:4">
      <c r="A276" s="106">
        <v>20299</v>
      </c>
      <c r="B276" s="106" t="s">
        <v>289</v>
      </c>
      <c r="C276" s="98"/>
      <c r="D276" s="98">
        <f t="shared" ref="D276:D283" si="0">XFD277</f>
        <v>0</v>
      </c>
    </row>
    <row r="277" ht="14.25" hidden="1" spans="1:4">
      <c r="A277" s="106">
        <v>2029901</v>
      </c>
      <c r="B277" s="106" t="s">
        <v>290</v>
      </c>
      <c r="C277" s="98"/>
      <c r="D277" s="98"/>
    </row>
    <row r="278" customFormat="1" ht="14.25" spans="1:4">
      <c r="A278" s="106">
        <v>203</v>
      </c>
      <c r="B278" s="106" t="s">
        <v>291</v>
      </c>
      <c r="C278" s="98"/>
      <c r="D278" s="98">
        <f>SUM(XFD279,XFD281,XFD283,XFD285,XFD294)</f>
        <v>0</v>
      </c>
    </row>
    <row r="279" ht="14.25" hidden="1" spans="1:4">
      <c r="A279" s="106">
        <v>20301</v>
      </c>
      <c r="B279" s="106" t="s">
        <v>292</v>
      </c>
      <c r="C279" s="98"/>
      <c r="D279" s="98">
        <f t="shared" si="0"/>
        <v>0</v>
      </c>
    </row>
    <row r="280" ht="14.25" hidden="1" spans="1:4">
      <c r="A280" s="106">
        <v>2030101</v>
      </c>
      <c r="B280" s="106" t="s">
        <v>293</v>
      </c>
      <c r="C280" s="98"/>
      <c r="D280" s="98"/>
    </row>
    <row r="281" ht="14.25" hidden="1" spans="1:4">
      <c r="A281" s="106">
        <v>20304</v>
      </c>
      <c r="B281" s="106" t="s">
        <v>294</v>
      </c>
      <c r="C281" s="98"/>
      <c r="D281" s="98">
        <f t="shared" si="0"/>
        <v>0</v>
      </c>
    </row>
    <row r="282" ht="14.25" hidden="1" spans="1:4">
      <c r="A282" s="106">
        <v>2030401</v>
      </c>
      <c r="B282" s="106" t="s">
        <v>295</v>
      </c>
      <c r="C282" s="98"/>
      <c r="D282" s="98"/>
    </row>
    <row r="283" ht="14.25" hidden="1" spans="1:4">
      <c r="A283" s="106">
        <v>20305</v>
      </c>
      <c r="B283" s="106" t="s">
        <v>296</v>
      </c>
      <c r="C283" s="98"/>
      <c r="D283" s="98">
        <f t="shared" si="0"/>
        <v>0</v>
      </c>
    </row>
    <row r="284" ht="14.25" hidden="1" spans="1:4">
      <c r="A284" s="106">
        <v>2030501</v>
      </c>
      <c r="B284" s="106" t="s">
        <v>297</v>
      </c>
      <c r="C284" s="98"/>
      <c r="D284" s="98"/>
    </row>
    <row r="285" ht="14.25" hidden="1" spans="1:4">
      <c r="A285" s="106">
        <v>20306</v>
      </c>
      <c r="B285" s="106" t="s">
        <v>298</v>
      </c>
      <c r="C285" s="98"/>
      <c r="D285" s="98">
        <f>SUM(XFD286:XFD293)</f>
        <v>0</v>
      </c>
    </row>
    <row r="286" ht="14.25" hidden="1" spans="1:4">
      <c r="A286" s="106">
        <v>2030601</v>
      </c>
      <c r="B286" s="106" t="s">
        <v>299</v>
      </c>
      <c r="C286" s="98"/>
      <c r="D286" s="98"/>
    </row>
    <row r="287" ht="14.25" hidden="1" spans="1:4">
      <c r="A287" s="106">
        <v>2030602</v>
      </c>
      <c r="B287" s="106" t="s">
        <v>300</v>
      </c>
      <c r="C287" s="98"/>
      <c r="D287" s="98"/>
    </row>
    <row r="288" ht="14.25" hidden="1" spans="1:4">
      <c r="A288" s="106">
        <v>2030603</v>
      </c>
      <c r="B288" s="106" t="s">
        <v>301</v>
      </c>
      <c r="C288" s="98"/>
      <c r="D288" s="98"/>
    </row>
    <row r="289" ht="14.25" hidden="1" spans="1:4">
      <c r="A289" s="106">
        <v>2030604</v>
      </c>
      <c r="B289" s="106" t="s">
        <v>302</v>
      </c>
      <c r="C289" s="98"/>
      <c r="D289" s="98"/>
    </row>
    <row r="290" ht="14.25" hidden="1" spans="1:4">
      <c r="A290" s="106">
        <v>2030605</v>
      </c>
      <c r="B290" s="106" t="s">
        <v>303</v>
      </c>
      <c r="C290" s="98"/>
      <c r="D290" s="98"/>
    </row>
    <row r="291" ht="14.25" hidden="1" spans="1:4">
      <c r="A291" s="106">
        <v>2030606</v>
      </c>
      <c r="B291" s="106" t="s">
        <v>304</v>
      </c>
      <c r="C291" s="98"/>
      <c r="D291" s="98"/>
    </row>
    <row r="292" ht="14.25" hidden="1" spans="1:4">
      <c r="A292" s="106">
        <v>2030607</v>
      </c>
      <c r="B292" s="106" t="s">
        <v>305</v>
      </c>
      <c r="C292" s="98"/>
      <c r="D292" s="98"/>
    </row>
    <row r="293" ht="14.25" hidden="1" spans="1:4">
      <c r="A293" s="106">
        <v>2030699</v>
      </c>
      <c r="B293" s="106" t="s">
        <v>306</v>
      </c>
      <c r="C293" s="98"/>
      <c r="D293" s="98"/>
    </row>
    <row r="294" ht="14.25" hidden="1" spans="1:4">
      <c r="A294" s="106">
        <v>20399</v>
      </c>
      <c r="B294" s="106" t="s">
        <v>307</v>
      </c>
      <c r="C294" s="98"/>
      <c r="D294" s="98">
        <f>XFD295</f>
        <v>0</v>
      </c>
    </row>
    <row r="295" ht="14.25" hidden="1" spans="1:4">
      <c r="A295" s="106">
        <v>2039901</v>
      </c>
      <c r="B295" s="106" t="s">
        <v>308</v>
      </c>
      <c r="C295" s="98"/>
      <c r="D295" s="98"/>
    </row>
    <row r="296" customFormat="1" ht="14.25" spans="1:4">
      <c r="A296" s="106">
        <v>204</v>
      </c>
      <c r="B296" s="106" t="s">
        <v>309</v>
      </c>
      <c r="C296" s="98"/>
      <c r="D296" s="98">
        <f>XFD297+XFD308+XFD309+XFD316+XFD328+XFD337+XFD349+XFD358+XFD367+XFD375+XFD383</f>
        <v>0</v>
      </c>
    </row>
    <row r="297" ht="14.25" hidden="1" spans="1:4">
      <c r="A297" s="106">
        <v>20401</v>
      </c>
      <c r="B297" s="106" t="s">
        <v>310</v>
      </c>
      <c r="C297" s="98"/>
      <c r="D297" s="98">
        <f>SUM(XFD298:XFD307)</f>
        <v>0</v>
      </c>
    </row>
    <row r="298" ht="14.25" hidden="1" spans="1:4">
      <c r="A298" s="106">
        <v>2040101</v>
      </c>
      <c r="B298" s="106" t="s">
        <v>311</v>
      </c>
      <c r="C298" s="98"/>
      <c r="D298" s="98"/>
    </row>
    <row r="299" ht="14.25" hidden="1" spans="1:4">
      <c r="A299" s="106">
        <v>2040102</v>
      </c>
      <c r="B299" s="106" t="s">
        <v>312</v>
      </c>
      <c r="C299" s="98"/>
      <c r="D299" s="98"/>
    </row>
    <row r="300" ht="14.25" hidden="1" spans="1:4">
      <c r="A300" s="106">
        <v>2040103</v>
      </c>
      <c r="B300" s="106" t="s">
        <v>313</v>
      </c>
      <c r="C300" s="98"/>
      <c r="D300" s="98"/>
    </row>
    <row r="301" ht="14.25" hidden="1" spans="1:4">
      <c r="A301" s="106">
        <v>2040104</v>
      </c>
      <c r="B301" s="106" t="s">
        <v>314</v>
      </c>
      <c r="C301" s="98"/>
      <c r="D301" s="98"/>
    </row>
    <row r="302" ht="14.25" hidden="1" spans="1:4">
      <c r="A302" s="106">
        <v>2040105</v>
      </c>
      <c r="B302" s="106" t="s">
        <v>315</v>
      </c>
      <c r="C302" s="98"/>
      <c r="D302" s="98"/>
    </row>
    <row r="303" ht="14.25" hidden="1" spans="1:4">
      <c r="A303" s="106">
        <v>2040106</v>
      </c>
      <c r="B303" s="106" t="s">
        <v>316</v>
      </c>
      <c r="C303" s="98"/>
      <c r="D303" s="98"/>
    </row>
    <row r="304" ht="14.25" hidden="1" spans="1:4">
      <c r="A304" s="106">
        <v>2040107</v>
      </c>
      <c r="B304" s="106" t="s">
        <v>317</v>
      </c>
      <c r="C304" s="98"/>
      <c r="D304" s="98"/>
    </row>
    <row r="305" ht="14.25" hidden="1" spans="1:4">
      <c r="A305" s="106">
        <v>2040108</v>
      </c>
      <c r="B305" s="106" t="s">
        <v>318</v>
      </c>
      <c r="C305" s="98"/>
      <c r="D305" s="98"/>
    </row>
    <row r="306" ht="14.25" hidden="1" spans="1:4">
      <c r="A306" s="106">
        <v>2040109</v>
      </c>
      <c r="B306" s="106" t="s">
        <v>319</v>
      </c>
      <c r="C306" s="98"/>
      <c r="D306" s="98"/>
    </row>
    <row r="307" ht="14.25" hidden="1" spans="1:4">
      <c r="A307" s="106">
        <v>2040199</v>
      </c>
      <c r="B307" s="106" t="s">
        <v>320</v>
      </c>
      <c r="C307" s="98"/>
      <c r="D307" s="98"/>
    </row>
    <row r="308" ht="14.25" hidden="1" spans="1:4">
      <c r="A308" s="106">
        <v>20402</v>
      </c>
      <c r="B308" s="106" t="s">
        <v>321</v>
      </c>
      <c r="C308" s="98"/>
      <c r="D308" s="98"/>
    </row>
    <row r="309" ht="14.25" hidden="1" spans="1:4">
      <c r="A309" s="106">
        <v>20403</v>
      </c>
      <c r="B309" s="106" t="s">
        <v>322</v>
      </c>
      <c r="C309" s="98"/>
      <c r="D309" s="98">
        <f>SUM(XFD310:XFD315)</f>
        <v>0</v>
      </c>
    </row>
    <row r="310" ht="14.25" hidden="1" spans="1:4">
      <c r="A310" s="106">
        <v>2040301</v>
      </c>
      <c r="B310" s="106" t="s">
        <v>130</v>
      </c>
      <c r="C310" s="98"/>
      <c r="D310" s="98"/>
    </row>
    <row r="311" ht="14.25" hidden="1" spans="1:4">
      <c r="A311" s="106">
        <v>2040302</v>
      </c>
      <c r="B311" s="106" t="s">
        <v>131</v>
      </c>
      <c r="C311" s="98"/>
      <c r="D311" s="98"/>
    </row>
    <row r="312" ht="14.25" hidden="1" spans="1:4">
      <c r="A312" s="106">
        <v>2040303</v>
      </c>
      <c r="B312" s="106" t="s">
        <v>132</v>
      </c>
      <c r="C312" s="98"/>
      <c r="D312" s="98"/>
    </row>
    <row r="313" ht="14.25" hidden="1" spans="1:4">
      <c r="A313" s="106">
        <v>2040304</v>
      </c>
      <c r="B313" s="106" t="s">
        <v>323</v>
      </c>
      <c r="C313" s="98"/>
      <c r="D313" s="98"/>
    </row>
    <row r="314" ht="14.25" hidden="1" spans="1:4">
      <c r="A314" s="106">
        <v>2040350</v>
      </c>
      <c r="B314" s="106" t="s">
        <v>140</v>
      </c>
      <c r="C314" s="98"/>
      <c r="D314" s="98"/>
    </row>
    <row r="315" ht="14.25" hidden="1" spans="1:4">
      <c r="A315" s="106">
        <v>2040399</v>
      </c>
      <c r="B315" s="106" t="s">
        <v>324</v>
      </c>
      <c r="C315" s="98"/>
      <c r="D315" s="98"/>
    </row>
    <row r="316" ht="14.25" hidden="1" spans="1:4">
      <c r="A316" s="106">
        <v>20404</v>
      </c>
      <c r="B316" s="106" t="s">
        <v>325</v>
      </c>
      <c r="C316" s="98"/>
      <c r="D316" s="98">
        <f>SUM(XFD317:XFD327)</f>
        <v>0</v>
      </c>
    </row>
    <row r="317" ht="14.25" hidden="1" spans="1:4">
      <c r="A317" s="106">
        <v>2040401</v>
      </c>
      <c r="B317" s="106" t="s">
        <v>130</v>
      </c>
      <c r="C317" s="98"/>
      <c r="D317" s="98"/>
    </row>
    <row r="318" ht="14.25" hidden="1" spans="1:4">
      <c r="A318" s="106">
        <v>2040402</v>
      </c>
      <c r="B318" s="106" t="s">
        <v>131</v>
      </c>
      <c r="C318" s="98"/>
      <c r="D318" s="98"/>
    </row>
    <row r="319" ht="14.25" hidden="1" spans="1:4">
      <c r="A319" s="106">
        <v>2040403</v>
      </c>
      <c r="B319" s="106" t="s">
        <v>132</v>
      </c>
      <c r="C319" s="98"/>
      <c r="D319" s="98"/>
    </row>
    <row r="320" ht="14.25" hidden="1" spans="1:4">
      <c r="A320" s="106">
        <v>2040404</v>
      </c>
      <c r="B320" s="106" t="s">
        <v>326</v>
      </c>
      <c r="C320" s="98"/>
      <c r="D320" s="98"/>
    </row>
    <row r="321" ht="14.25" hidden="1" spans="1:4">
      <c r="A321" s="106">
        <v>2040405</v>
      </c>
      <c r="B321" s="106" t="s">
        <v>327</v>
      </c>
      <c r="C321" s="98"/>
      <c r="D321" s="98"/>
    </row>
    <row r="322" ht="14.25" hidden="1" spans="1:4">
      <c r="A322" s="106">
        <v>2040406</v>
      </c>
      <c r="B322" s="106" t="s">
        <v>328</v>
      </c>
      <c r="C322" s="98"/>
      <c r="D322" s="98"/>
    </row>
    <row r="323" ht="14.25" hidden="1" spans="1:4">
      <c r="A323" s="106">
        <v>2040407</v>
      </c>
      <c r="B323" s="106" t="s">
        <v>329</v>
      </c>
      <c r="C323" s="98"/>
      <c r="D323" s="98"/>
    </row>
    <row r="324" ht="14.25" hidden="1" spans="1:4">
      <c r="A324" s="106">
        <v>2040408</v>
      </c>
      <c r="B324" s="106" t="s">
        <v>330</v>
      </c>
      <c r="C324" s="98"/>
      <c r="D324" s="98"/>
    </row>
    <row r="325" ht="14.25" hidden="1" spans="1:4">
      <c r="A325" s="106">
        <v>2040409</v>
      </c>
      <c r="B325" s="106" t="s">
        <v>331</v>
      </c>
      <c r="C325" s="98"/>
      <c r="D325" s="98"/>
    </row>
    <row r="326" ht="14.25" hidden="1" spans="1:4">
      <c r="A326" s="106">
        <v>2040450</v>
      </c>
      <c r="B326" s="106" t="s">
        <v>140</v>
      </c>
      <c r="C326" s="98"/>
      <c r="D326" s="98"/>
    </row>
    <row r="327" ht="14.25" hidden="1" spans="1:4">
      <c r="A327" s="106">
        <v>2040499</v>
      </c>
      <c r="B327" s="106" t="s">
        <v>332</v>
      </c>
      <c r="C327" s="98"/>
      <c r="D327" s="98"/>
    </row>
    <row r="328" ht="14.25" hidden="1" spans="1:4">
      <c r="A328" s="106">
        <v>20405</v>
      </c>
      <c r="B328" s="106" t="s">
        <v>333</v>
      </c>
      <c r="C328" s="98"/>
      <c r="D328" s="98">
        <f>SUM(XFD329:XFD336)</f>
        <v>0</v>
      </c>
    </row>
    <row r="329" ht="14.25" hidden="1" spans="1:4">
      <c r="A329" s="106">
        <v>2040501</v>
      </c>
      <c r="B329" s="106" t="s">
        <v>130</v>
      </c>
      <c r="C329" s="98"/>
      <c r="D329" s="98"/>
    </row>
    <row r="330" ht="14.25" hidden="1" spans="1:4">
      <c r="A330" s="106">
        <v>2040502</v>
      </c>
      <c r="B330" s="106" t="s">
        <v>131</v>
      </c>
      <c r="C330" s="98"/>
      <c r="D330" s="98"/>
    </row>
    <row r="331" ht="14.25" hidden="1" spans="1:4">
      <c r="A331" s="106">
        <v>2040503</v>
      </c>
      <c r="B331" s="106" t="s">
        <v>132</v>
      </c>
      <c r="C331" s="98"/>
      <c r="D331" s="98"/>
    </row>
    <row r="332" ht="14.25" hidden="1" spans="1:4">
      <c r="A332" s="106">
        <v>2040504</v>
      </c>
      <c r="B332" s="106" t="s">
        <v>334</v>
      </c>
      <c r="C332" s="98"/>
      <c r="D332" s="98"/>
    </row>
    <row r="333" ht="14.25" hidden="1" spans="1:4">
      <c r="A333" s="106">
        <v>2040505</v>
      </c>
      <c r="B333" s="106" t="s">
        <v>335</v>
      </c>
      <c r="C333" s="98"/>
      <c r="D333" s="98"/>
    </row>
    <row r="334" ht="14.25" hidden="1" spans="1:4">
      <c r="A334" s="106">
        <v>2040506</v>
      </c>
      <c r="B334" s="106" t="s">
        <v>336</v>
      </c>
      <c r="C334" s="98"/>
      <c r="D334" s="98"/>
    </row>
    <row r="335" ht="14.25" hidden="1" spans="1:4">
      <c r="A335" s="106">
        <v>2040550</v>
      </c>
      <c r="B335" s="106" t="s">
        <v>140</v>
      </c>
      <c r="C335" s="98"/>
      <c r="D335" s="98"/>
    </row>
    <row r="336" ht="14.25" hidden="1" spans="1:4">
      <c r="A336" s="106">
        <v>2040599</v>
      </c>
      <c r="B336" s="106" t="s">
        <v>337</v>
      </c>
      <c r="C336" s="98"/>
      <c r="D336" s="98"/>
    </row>
    <row r="337" ht="14.25" hidden="1" spans="1:4">
      <c r="A337" s="106">
        <v>20406</v>
      </c>
      <c r="B337" s="106" t="s">
        <v>338</v>
      </c>
      <c r="C337" s="98"/>
      <c r="D337" s="98">
        <f>SUM(XFD338:XFD348)</f>
        <v>0</v>
      </c>
    </row>
    <row r="338" ht="14.25" hidden="1" spans="1:4">
      <c r="A338" s="106">
        <v>2040601</v>
      </c>
      <c r="B338" s="106" t="s">
        <v>130</v>
      </c>
      <c r="C338" s="98"/>
      <c r="D338" s="98"/>
    </row>
    <row r="339" ht="14.25" hidden="1" spans="1:4">
      <c r="A339" s="106">
        <v>2040602</v>
      </c>
      <c r="B339" s="106" t="s">
        <v>131</v>
      </c>
      <c r="C339" s="98"/>
      <c r="D339" s="98"/>
    </row>
    <row r="340" ht="14.25" hidden="1" spans="1:4">
      <c r="A340" s="106">
        <v>2040603</v>
      </c>
      <c r="B340" s="106" t="s">
        <v>132</v>
      </c>
      <c r="C340" s="98"/>
      <c r="D340" s="98"/>
    </row>
    <row r="341" ht="14.25" hidden="1" spans="1:4">
      <c r="A341" s="106">
        <v>2040604</v>
      </c>
      <c r="B341" s="106" t="s">
        <v>339</v>
      </c>
      <c r="C341" s="98"/>
      <c r="D341" s="98"/>
    </row>
    <row r="342" ht="14.25" hidden="1" spans="1:4">
      <c r="A342" s="106">
        <v>2040605</v>
      </c>
      <c r="B342" s="106" t="s">
        <v>340</v>
      </c>
      <c r="C342" s="98"/>
      <c r="D342" s="98"/>
    </row>
    <row r="343" ht="14.25" hidden="1" spans="1:4">
      <c r="A343" s="106">
        <v>2040606</v>
      </c>
      <c r="B343" s="106" t="s">
        <v>341</v>
      </c>
      <c r="C343" s="98"/>
      <c r="D343" s="98"/>
    </row>
    <row r="344" ht="14.25" hidden="1" spans="1:4">
      <c r="A344" s="106">
        <v>2040607</v>
      </c>
      <c r="B344" s="106" t="s">
        <v>342</v>
      </c>
      <c r="C344" s="98"/>
      <c r="D344" s="98"/>
    </row>
    <row r="345" ht="14.25" hidden="1" spans="1:4">
      <c r="A345" s="106">
        <v>2040608</v>
      </c>
      <c r="B345" s="106" t="s">
        <v>343</v>
      </c>
      <c r="C345" s="98"/>
      <c r="D345" s="98"/>
    </row>
    <row r="346" ht="14.25" hidden="1" spans="1:4">
      <c r="A346" s="106">
        <v>2040609</v>
      </c>
      <c r="B346" s="106" t="s">
        <v>344</v>
      </c>
      <c r="C346" s="98"/>
      <c r="D346" s="98"/>
    </row>
    <row r="347" ht="14.25" hidden="1" spans="1:4">
      <c r="A347" s="106">
        <v>2040650</v>
      </c>
      <c r="B347" s="106" t="s">
        <v>140</v>
      </c>
      <c r="C347" s="98"/>
      <c r="D347" s="98"/>
    </row>
    <row r="348" ht="14.25" hidden="1" spans="1:4">
      <c r="A348" s="106">
        <v>2040699</v>
      </c>
      <c r="B348" s="106" t="s">
        <v>345</v>
      </c>
      <c r="C348" s="98"/>
      <c r="D348" s="98"/>
    </row>
    <row r="349" ht="14.25" hidden="1" spans="1:4">
      <c r="A349" s="106">
        <v>20407</v>
      </c>
      <c r="B349" s="106" t="s">
        <v>346</v>
      </c>
      <c r="C349" s="98"/>
      <c r="D349" s="98">
        <f>SUM(XFD350:XFD357)</f>
        <v>0</v>
      </c>
    </row>
    <row r="350" ht="14.25" hidden="1" spans="1:4">
      <c r="A350" s="106">
        <v>2040701</v>
      </c>
      <c r="B350" s="106" t="s">
        <v>130</v>
      </c>
      <c r="C350" s="98"/>
      <c r="D350" s="98"/>
    </row>
    <row r="351" ht="14.25" hidden="1" spans="1:4">
      <c r="A351" s="106">
        <v>2040702</v>
      </c>
      <c r="B351" s="106" t="s">
        <v>131</v>
      </c>
      <c r="C351" s="98"/>
      <c r="D351" s="98"/>
    </row>
    <row r="352" ht="14.25" hidden="1" spans="1:4">
      <c r="A352" s="106">
        <v>2040703</v>
      </c>
      <c r="B352" s="106" t="s">
        <v>132</v>
      </c>
      <c r="C352" s="98"/>
      <c r="D352" s="98"/>
    </row>
    <row r="353" ht="14.25" hidden="1" spans="1:4">
      <c r="A353" s="106">
        <v>2040704</v>
      </c>
      <c r="B353" s="106" t="s">
        <v>347</v>
      </c>
      <c r="C353" s="98"/>
      <c r="D353" s="98"/>
    </row>
    <row r="354" ht="14.25" hidden="1" spans="1:4">
      <c r="A354" s="106">
        <v>2040705</v>
      </c>
      <c r="B354" s="106" t="s">
        <v>348</v>
      </c>
      <c r="C354" s="98"/>
      <c r="D354" s="98"/>
    </row>
    <row r="355" ht="14.25" hidden="1" spans="1:4">
      <c r="A355" s="106">
        <v>2040706</v>
      </c>
      <c r="B355" s="106" t="s">
        <v>349</v>
      </c>
      <c r="C355" s="98"/>
      <c r="D355" s="98"/>
    </row>
    <row r="356" ht="14.25" hidden="1" spans="1:4">
      <c r="A356" s="106">
        <v>2040750</v>
      </c>
      <c r="B356" s="106" t="s">
        <v>140</v>
      </c>
      <c r="C356" s="98"/>
      <c r="D356" s="98"/>
    </row>
    <row r="357" ht="14.25" hidden="1" spans="1:4">
      <c r="A357" s="106">
        <v>2040799</v>
      </c>
      <c r="B357" s="106" t="s">
        <v>350</v>
      </c>
      <c r="C357" s="98"/>
      <c r="D357" s="98"/>
    </row>
    <row r="358" ht="14.25" hidden="1" spans="1:4">
      <c r="A358" s="106">
        <v>20408</v>
      </c>
      <c r="B358" s="106" t="s">
        <v>351</v>
      </c>
      <c r="C358" s="98"/>
      <c r="D358" s="98">
        <f>SUM(XFD359:XFD366)</f>
        <v>0</v>
      </c>
    </row>
    <row r="359" ht="14.25" hidden="1" spans="1:4">
      <c r="A359" s="106">
        <v>2040801</v>
      </c>
      <c r="B359" s="106" t="s">
        <v>130</v>
      </c>
      <c r="C359" s="98"/>
      <c r="D359" s="98"/>
    </row>
    <row r="360" ht="14.25" hidden="1" spans="1:4">
      <c r="A360" s="106">
        <v>2040802</v>
      </c>
      <c r="B360" s="106" t="s">
        <v>131</v>
      </c>
      <c r="C360" s="98"/>
      <c r="D360" s="98"/>
    </row>
    <row r="361" ht="14.25" hidden="1" spans="1:4">
      <c r="A361" s="106">
        <v>2040803</v>
      </c>
      <c r="B361" s="106" t="s">
        <v>132</v>
      </c>
      <c r="C361" s="98"/>
      <c r="D361" s="98"/>
    </row>
    <row r="362" ht="14.25" hidden="1" spans="1:4">
      <c r="A362" s="106">
        <v>2040804</v>
      </c>
      <c r="B362" s="106" t="s">
        <v>352</v>
      </c>
      <c r="C362" s="98"/>
      <c r="D362" s="98"/>
    </row>
    <row r="363" ht="14.25" hidden="1" spans="1:4">
      <c r="A363" s="106">
        <v>2040805</v>
      </c>
      <c r="B363" s="106" t="s">
        <v>353</v>
      </c>
      <c r="C363" s="98"/>
      <c r="D363" s="98"/>
    </row>
    <row r="364" ht="14.25" hidden="1" spans="1:4">
      <c r="A364" s="106">
        <v>2040806</v>
      </c>
      <c r="B364" s="106" t="s">
        <v>354</v>
      </c>
      <c r="C364" s="98"/>
      <c r="D364" s="98"/>
    </row>
    <row r="365" ht="14.25" hidden="1" spans="1:4">
      <c r="A365" s="106">
        <v>2040850</v>
      </c>
      <c r="B365" s="106" t="s">
        <v>140</v>
      </c>
      <c r="C365" s="98"/>
      <c r="D365" s="98"/>
    </row>
    <row r="366" ht="14.25" hidden="1" spans="1:4">
      <c r="A366" s="106">
        <v>2040899</v>
      </c>
      <c r="B366" s="106" t="s">
        <v>355</v>
      </c>
      <c r="C366" s="98"/>
      <c r="D366" s="98"/>
    </row>
    <row r="367" ht="14.25" hidden="1" spans="1:4">
      <c r="A367" s="106">
        <v>20409</v>
      </c>
      <c r="B367" s="106" t="s">
        <v>356</v>
      </c>
      <c r="C367" s="98"/>
      <c r="D367" s="98">
        <f>SUM(XFD368:XFD374)</f>
        <v>0</v>
      </c>
    </row>
    <row r="368" ht="14.25" hidden="1" spans="1:4">
      <c r="A368" s="106">
        <v>2040901</v>
      </c>
      <c r="B368" s="106" t="s">
        <v>130</v>
      </c>
      <c r="C368" s="98"/>
      <c r="D368" s="98"/>
    </row>
    <row r="369" ht="14.25" hidden="1" spans="1:4">
      <c r="A369" s="106">
        <v>2040902</v>
      </c>
      <c r="B369" s="106" t="s">
        <v>131</v>
      </c>
      <c r="C369" s="98"/>
      <c r="D369" s="98"/>
    </row>
    <row r="370" ht="14.25" hidden="1" spans="1:4">
      <c r="A370" s="106">
        <v>2040903</v>
      </c>
      <c r="B370" s="106" t="s">
        <v>132</v>
      </c>
      <c r="C370" s="98"/>
      <c r="D370" s="98"/>
    </row>
    <row r="371" ht="14.25" hidden="1" spans="1:4">
      <c r="A371" s="106">
        <v>2040904</v>
      </c>
      <c r="B371" s="106" t="s">
        <v>357</v>
      </c>
      <c r="C371" s="98"/>
      <c r="D371" s="98"/>
    </row>
    <row r="372" ht="14.25" hidden="1" spans="1:4">
      <c r="A372" s="106">
        <v>2040905</v>
      </c>
      <c r="B372" s="106" t="s">
        <v>358</v>
      </c>
      <c r="C372" s="98"/>
      <c r="D372" s="98"/>
    </row>
    <row r="373" ht="14.25" hidden="1" spans="1:4">
      <c r="A373" s="106">
        <v>2040950</v>
      </c>
      <c r="B373" s="106" t="s">
        <v>140</v>
      </c>
      <c r="C373" s="98"/>
      <c r="D373" s="98"/>
    </row>
    <row r="374" ht="14.25" hidden="1" spans="1:4">
      <c r="A374" s="106">
        <v>2040999</v>
      </c>
      <c r="B374" s="106" t="s">
        <v>359</v>
      </c>
      <c r="C374" s="98"/>
      <c r="D374" s="98"/>
    </row>
    <row r="375" ht="14.25" hidden="1" spans="1:4">
      <c r="A375" s="106">
        <v>20410</v>
      </c>
      <c r="B375" s="106" t="s">
        <v>360</v>
      </c>
      <c r="C375" s="98"/>
      <c r="D375" s="98">
        <f>SUM(XFD376:XFD382)</f>
        <v>0</v>
      </c>
    </row>
    <row r="376" ht="14.25" hidden="1" spans="1:4">
      <c r="A376" s="106">
        <v>2041001</v>
      </c>
      <c r="B376" s="106" t="s">
        <v>130</v>
      </c>
      <c r="C376" s="98"/>
      <c r="D376" s="98"/>
    </row>
    <row r="377" ht="14.25" hidden="1" spans="1:4">
      <c r="A377" s="106">
        <v>2041002</v>
      </c>
      <c r="B377" s="106" t="s">
        <v>131</v>
      </c>
      <c r="C377" s="98"/>
      <c r="D377" s="98"/>
    </row>
    <row r="378" ht="14.25" hidden="1" spans="1:4">
      <c r="A378" s="106">
        <v>2041003</v>
      </c>
      <c r="B378" s="106" t="s">
        <v>361</v>
      </c>
      <c r="C378" s="98"/>
      <c r="D378" s="98"/>
    </row>
    <row r="379" ht="14.25" hidden="1" spans="1:4">
      <c r="A379" s="106">
        <v>2041004</v>
      </c>
      <c r="B379" s="106" t="s">
        <v>362</v>
      </c>
      <c r="C379" s="98"/>
      <c r="D379" s="98"/>
    </row>
    <row r="380" ht="14.25" hidden="1" spans="1:4">
      <c r="A380" s="106">
        <v>2041005</v>
      </c>
      <c r="B380" s="106" t="s">
        <v>363</v>
      </c>
      <c r="C380" s="98"/>
      <c r="D380" s="98"/>
    </row>
    <row r="381" ht="14.25" hidden="1" spans="1:4">
      <c r="A381" s="106">
        <v>2041006</v>
      </c>
      <c r="B381" s="106" t="s">
        <v>364</v>
      </c>
      <c r="C381" s="98"/>
      <c r="D381" s="98"/>
    </row>
    <row r="382" ht="14.25" hidden="1" spans="1:4">
      <c r="A382" s="106">
        <v>2041099</v>
      </c>
      <c r="B382" s="106" t="s">
        <v>365</v>
      </c>
      <c r="C382" s="98"/>
      <c r="D382" s="98"/>
    </row>
    <row r="383" ht="14.25" hidden="1" spans="1:4">
      <c r="A383" s="106">
        <v>20499</v>
      </c>
      <c r="B383" s="106" t="s">
        <v>366</v>
      </c>
      <c r="C383" s="98"/>
      <c r="D383" s="98">
        <f>XFD384+XFD385</f>
        <v>0</v>
      </c>
    </row>
    <row r="384" ht="14.25" hidden="1" spans="1:4">
      <c r="A384" s="106">
        <v>2049901</v>
      </c>
      <c r="B384" s="106" t="s">
        <v>367</v>
      </c>
      <c r="C384" s="98"/>
      <c r="D384" s="98"/>
    </row>
    <row r="385" ht="14.25" hidden="1" spans="1:4">
      <c r="A385" s="106">
        <v>2049902</v>
      </c>
      <c r="B385" s="106" t="s">
        <v>368</v>
      </c>
      <c r="C385" s="98"/>
      <c r="D385" s="98"/>
    </row>
    <row r="386" customFormat="1" ht="14.25" spans="1:4">
      <c r="A386" s="106">
        <v>205</v>
      </c>
      <c r="B386" s="106" t="s">
        <v>369</v>
      </c>
      <c r="C386" s="98"/>
      <c r="D386" s="98">
        <f>XFD387+XFD392+XFD401+XFD408+XFD414+XFD418+XFD422+XFD426+XFD432+XFD439</f>
        <v>0</v>
      </c>
    </row>
    <row r="387" ht="14.25" spans="1:4">
      <c r="A387" s="106">
        <v>20501</v>
      </c>
      <c r="B387" s="106" t="s">
        <v>370</v>
      </c>
      <c r="C387" s="98"/>
      <c r="D387" s="98">
        <f>SUM(XFD388:XFD391)</f>
        <v>0</v>
      </c>
    </row>
    <row r="388" ht="14.25" hidden="1" spans="1:4">
      <c r="A388" s="106">
        <v>2050101</v>
      </c>
      <c r="B388" s="106" t="s">
        <v>130</v>
      </c>
      <c r="C388" s="98"/>
      <c r="D388" s="98"/>
    </row>
    <row r="389" ht="14.25" hidden="1" spans="1:4">
      <c r="A389" s="106">
        <v>2050102</v>
      </c>
      <c r="B389" s="106" t="s">
        <v>131</v>
      </c>
      <c r="C389" s="98"/>
      <c r="D389" s="98"/>
    </row>
    <row r="390" ht="14.25" hidden="1" spans="1:4">
      <c r="A390" s="106">
        <v>2050103</v>
      </c>
      <c r="B390" s="106" t="s">
        <v>132</v>
      </c>
      <c r="C390" s="98"/>
      <c r="D390" s="98"/>
    </row>
    <row r="391" ht="14.25" hidden="1" spans="1:4">
      <c r="A391" s="106">
        <v>2050199</v>
      </c>
      <c r="B391" s="106" t="s">
        <v>371</v>
      </c>
      <c r="C391" s="98"/>
      <c r="D391" s="98"/>
    </row>
    <row r="392" ht="14.25" spans="1:4">
      <c r="A392" s="106">
        <v>20502</v>
      </c>
      <c r="B392" s="106" t="s">
        <v>372</v>
      </c>
      <c r="C392" s="98"/>
      <c r="D392" s="98">
        <f>SUM(XFD393:XFD400)</f>
        <v>0</v>
      </c>
    </row>
    <row r="393" ht="14.25" hidden="1" spans="1:4">
      <c r="A393" s="106">
        <v>2050201</v>
      </c>
      <c r="B393" s="106" t="s">
        <v>373</v>
      </c>
      <c r="C393" s="98"/>
      <c r="D393" s="98"/>
    </row>
    <row r="394" ht="14.25" hidden="1" spans="1:4">
      <c r="A394" s="106">
        <v>2050202</v>
      </c>
      <c r="B394" s="106" t="s">
        <v>374</v>
      </c>
      <c r="C394" s="98"/>
      <c r="D394" s="98"/>
    </row>
    <row r="395" ht="14.25" hidden="1" spans="1:4">
      <c r="A395" s="106">
        <v>2050203</v>
      </c>
      <c r="B395" s="106" t="s">
        <v>375</v>
      </c>
      <c r="C395" s="98"/>
      <c r="D395" s="98"/>
    </row>
    <row r="396" ht="14.25" hidden="1" spans="1:4">
      <c r="A396" s="106">
        <v>2050204</v>
      </c>
      <c r="B396" s="106" t="s">
        <v>376</v>
      </c>
      <c r="C396" s="98"/>
      <c r="D396" s="98"/>
    </row>
    <row r="397" ht="14.25" hidden="1" spans="1:4">
      <c r="A397" s="106">
        <v>2050205</v>
      </c>
      <c r="B397" s="106" t="s">
        <v>377</v>
      </c>
      <c r="C397" s="98"/>
      <c r="D397" s="98"/>
    </row>
    <row r="398" ht="14.25" hidden="1" spans="1:4">
      <c r="A398" s="106">
        <v>2050206</v>
      </c>
      <c r="B398" s="106" t="s">
        <v>378</v>
      </c>
      <c r="C398" s="98"/>
      <c r="D398" s="98"/>
    </row>
    <row r="399" ht="14.25" hidden="1" spans="1:4">
      <c r="A399" s="106">
        <v>2050207</v>
      </c>
      <c r="B399" s="106" t="s">
        <v>379</v>
      </c>
      <c r="C399" s="98"/>
      <c r="D399" s="98"/>
    </row>
    <row r="400" ht="14.25" hidden="1" spans="1:4">
      <c r="A400" s="106">
        <v>2050299</v>
      </c>
      <c r="B400" s="106" t="s">
        <v>380</v>
      </c>
      <c r="C400" s="98"/>
      <c r="D400" s="98"/>
    </row>
    <row r="401" ht="14.25" spans="1:4">
      <c r="A401" s="106">
        <v>20503</v>
      </c>
      <c r="B401" s="106" t="s">
        <v>381</v>
      </c>
      <c r="C401" s="98"/>
      <c r="D401" s="98">
        <f>SUM(XFD402:XFD407)</f>
        <v>0</v>
      </c>
    </row>
    <row r="402" ht="14.25" hidden="1" spans="1:4">
      <c r="A402" s="106">
        <v>2050301</v>
      </c>
      <c r="B402" s="106" t="s">
        <v>382</v>
      </c>
      <c r="C402" s="98"/>
      <c r="D402" s="98"/>
    </row>
    <row r="403" ht="14.25" hidden="1" spans="1:4">
      <c r="A403" s="106">
        <v>2050302</v>
      </c>
      <c r="B403" s="106" t="s">
        <v>383</v>
      </c>
      <c r="C403" s="98"/>
      <c r="D403" s="98"/>
    </row>
    <row r="404" ht="14.25" hidden="1" spans="1:4">
      <c r="A404" s="106">
        <v>2050303</v>
      </c>
      <c r="B404" s="106" t="s">
        <v>384</v>
      </c>
      <c r="C404" s="98"/>
      <c r="D404" s="98"/>
    </row>
    <row r="405" ht="14.25" hidden="1" spans="1:4">
      <c r="A405" s="106">
        <v>2050304</v>
      </c>
      <c r="B405" s="106" t="s">
        <v>385</v>
      </c>
      <c r="C405" s="98"/>
      <c r="D405" s="98"/>
    </row>
    <row r="406" ht="14.25" hidden="1" spans="1:4">
      <c r="A406" s="106">
        <v>2050305</v>
      </c>
      <c r="B406" s="106" t="s">
        <v>386</v>
      </c>
      <c r="C406" s="98"/>
      <c r="D406" s="98"/>
    </row>
    <row r="407" ht="14.25" hidden="1" spans="1:4">
      <c r="A407" s="106">
        <v>2050399</v>
      </c>
      <c r="B407" s="106" t="s">
        <v>387</v>
      </c>
      <c r="C407" s="98"/>
      <c r="D407" s="98"/>
    </row>
    <row r="408" ht="14.25" spans="1:4">
      <c r="A408" s="106">
        <v>20504</v>
      </c>
      <c r="B408" s="106" t="s">
        <v>388</v>
      </c>
      <c r="C408" s="98"/>
      <c r="D408" s="98">
        <f>SUM(XFD409:XFD413)</f>
        <v>0</v>
      </c>
    </row>
    <row r="409" ht="14.25" hidden="1" spans="1:4">
      <c r="A409" s="106">
        <v>2050401</v>
      </c>
      <c r="B409" s="106" t="s">
        <v>389</v>
      </c>
      <c r="C409" s="98"/>
      <c r="D409" s="98"/>
    </row>
    <row r="410" ht="14.25" hidden="1" spans="1:4">
      <c r="A410" s="106">
        <v>2050402</v>
      </c>
      <c r="B410" s="106" t="s">
        <v>390</v>
      </c>
      <c r="C410" s="98"/>
      <c r="D410" s="98"/>
    </row>
    <row r="411" ht="14.25" hidden="1" spans="1:4">
      <c r="A411" s="106">
        <v>2050403</v>
      </c>
      <c r="B411" s="106" t="s">
        <v>391</v>
      </c>
      <c r="C411" s="98"/>
      <c r="D411" s="98"/>
    </row>
    <row r="412" ht="14.25" hidden="1" spans="1:4">
      <c r="A412" s="106">
        <v>2050404</v>
      </c>
      <c r="B412" s="106" t="s">
        <v>392</v>
      </c>
      <c r="C412" s="98"/>
      <c r="D412" s="98"/>
    </row>
    <row r="413" ht="14.25" hidden="1" spans="1:4">
      <c r="A413" s="106">
        <v>2050499</v>
      </c>
      <c r="B413" s="106" t="s">
        <v>393</v>
      </c>
      <c r="C413" s="98"/>
      <c r="D413" s="98"/>
    </row>
    <row r="414" ht="14.25" spans="1:4">
      <c r="A414" s="106">
        <v>20505</v>
      </c>
      <c r="B414" s="106" t="s">
        <v>394</v>
      </c>
      <c r="C414" s="98"/>
      <c r="D414" s="98">
        <f>SUM(XFD415:XFD417)</f>
        <v>0</v>
      </c>
    </row>
    <row r="415" ht="14.25" hidden="1" spans="1:4">
      <c r="A415" s="106">
        <v>2050501</v>
      </c>
      <c r="B415" s="106" t="s">
        <v>395</v>
      </c>
      <c r="C415" s="98"/>
      <c r="D415" s="98"/>
    </row>
    <row r="416" ht="14.25" hidden="1" spans="1:4">
      <c r="A416" s="106">
        <v>2050502</v>
      </c>
      <c r="B416" s="106" t="s">
        <v>396</v>
      </c>
      <c r="C416" s="98"/>
      <c r="D416" s="98"/>
    </row>
    <row r="417" ht="14.25" hidden="1" spans="1:4">
      <c r="A417" s="106">
        <v>2050599</v>
      </c>
      <c r="B417" s="106" t="s">
        <v>397</v>
      </c>
      <c r="C417" s="98"/>
      <c r="D417" s="98"/>
    </row>
    <row r="418" ht="14.25" spans="1:4">
      <c r="A418" s="106">
        <v>20506</v>
      </c>
      <c r="B418" s="106" t="s">
        <v>398</v>
      </c>
      <c r="C418" s="98"/>
      <c r="D418" s="98">
        <f>SUM(XFD419:XFD421)</f>
        <v>0</v>
      </c>
    </row>
    <row r="419" ht="14.25" hidden="1" spans="1:4">
      <c r="A419" s="106">
        <v>2050601</v>
      </c>
      <c r="B419" s="106" t="s">
        <v>399</v>
      </c>
      <c r="C419" s="98"/>
      <c r="D419" s="98"/>
    </row>
    <row r="420" ht="14.25" hidden="1" spans="1:4">
      <c r="A420" s="106">
        <v>2050602</v>
      </c>
      <c r="B420" s="106" t="s">
        <v>400</v>
      </c>
      <c r="C420" s="98"/>
      <c r="D420" s="98"/>
    </row>
    <row r="421" ht="14.25" hidden="1" spans="1:4">
      <c r="A421" s="106">
        <v>2050699</v>
      </c>
      <c r="B421" s="106" t="s">
        <v>401</v>
      </c>
      <c r="C421" s="98"/>
      <c r="D421" s="98"/>
    </row>
    <row r="422" ht="14.25" spans="1:4">
      <c r="A422" s="106">
        <v>20507</v>
      </c>
      <c r="B422" s="106" t="s">
        <v>402</v>
      </c>
      <c r="C422" s="98"/>
      <c r="D422" s="98">
        <f>SUM(XFD423:XFD425)</f>
        <v>0</v>
      </c>
    </row>
    <row r="423" ht="14.25" hidden="1" spans="1:4">
      <c r="A423" s="106">
        <v>2050701</v>
      </c>
      <c r="B423" s="106" t="s">
        <v>403</v>
      </c>
      <c r="C423" s="98"/>
      <c r="D423" s="98"/>
    </row>
    <row r="424" ht="14.25" hidden="1" spans="1:4">
      <c r="A424" s="106">
        <v>2050702</v>
      </c>
      <c r="B424" s="106" t="s">
        <v>404</v>
      </c>
      <c r="C424" s="98"/>
      <c r="D424" s="98"/>
    </row>
    <row r="425" ht="14.25" hidden="1" spans="1:4">
      <c r="A425" s="106">
        <v>2050799</v>
      </c>
      <c r="B425" s="106" t="s">
        <v>405</v>
      </c>
      <c r="C425" s="98"/>
      <c r="D425" s="98"/>
    </row>
    <row r="426" ht="14.25" spans="1:4">
      <c r="A426" s="106">
        <v>20508</v>
      </c>
      <c r="B426" s="106" t="s">
        <v>406</v>
      </c>
      <c r="C426" s="98"/>
      <c r="D426" s="98">
        <v>0.176</v>
      </c>
    </row>
    <row r="427" ht="14.25" spans="1:4">
      <c r="A427" s="106">
        <v>2050801</v>
      </c>
      <c r="B427" s="106" t="s">
        <v>407</v>
      </c>
      <c r="C427" s="98"/>
      <c r="D427" s="98"/>
    </row>
    <row r="428" ht="14.25" spans="1:4">
      <c r="A428" s="106">
        <v>2050802</v>
      </c>
      <c r="B428" s="106" t="s">
        <v>408</v>
      </c>
      <c r="C428" s="98"/>
      <c r="D428" s="98"/>
    </row>
    <row r="429" ht="14.25" spans="1:4">
      <c r="A429" s="106">
        <v>2050803</v>
      </c>
      <c r="B429" s="106" t="s">
        <v>409</v>
      </c>
      <c r="C429" s="98"/>
      <c r="D429" s="98">
        <v>0.176</v>
      </c>
    </row>
    <row r="430" ht="14.25" hidden="1" spans="1:4">
      <c r="A430" s="106">
        <v>2050804</v>
      </c>
      <c r="B430" s="106" t="s">
        <v>410</v>
      </c>
      <c r="C430" s="98"/>
      <c r="D430" s="98"/>
    </row>
    <row r="431" ht="14.25" hidden="1" spans="1:4">
      <c r="A431" s="106">
        <v>2050899</v>
      </c>
      <c r="B431" s="106" t="s">
        <v>411</v>
      </c>
      <c r="C431" s="98"/>
      <c r="D431" s="98"/>
    </row>
    <row r="432" ht="14.25" hidden="1" spans="1:4">
      <c r="A432" s="106">
        <v>20509</v>
      </c>
      <c r="B432" s="106" t="s">
        <v>412</v>
      </c>
      <c r="C432" s="98"/>
      <c r="D432" s="98">
        <f>SUM(XFD433:XFD438)</f>
        <v>0</v>
      </c>
    </row>
    <row r="433" ht="14.25" hidden="1" spans="1:4">
      <c r="A433" s="106">
        <v>2050901</v>
      </c>
      <c r="B433" s="106" t="s">
        <v>413</v>
      </c>
      <c r="C433" s="98"/>
      <c r="D433" s="98"/>
    </row>
    <row r="434" ht="14.25" hidden="1" spans="1:4">
      <c r="A434" s="106">
        <v>2050902</v>
      </c>
      <c r="B434" s="106" t="s">
        <v>414</v>
      </c>
      <c r="C434" s="98"/>
      <c r="D434" s="98"/>
    </row>
    <row r="435" ht="14.25" hidden="1" spans="1:4">
      <c r="A435" s="106">
        <v>2050903</v>
      </c>
      <c r="B435" s="106" t="s">
        <v>415</v>
      </c>
      <c r="C435" s="98"/>
      <c r="D435" s="98"/>
    </row>
    <row r="436" ht="14.25" hidden="1" spans="1:4">
      <c r="A436" s="106">
        <v>2050904</v>
      </c>
      <c r="B436" s="106" t="s">
        <v>416</v>
      </c>
      <c r="C436" s="98"/>
      <c r="D436" s="98"/>
    </row>
    <row r="437" ht="14.25" hidden="1" spans="1:4">
      <c r="A437" s="106">
        <v>2050905</v>
      </c>
      <c r="B437" s="106" t="s">
        <v>417</v>
      </c>
      <c r="C437" s="98"/>
      <c r="D437" s="98"/>
    </row>
    <row r="438" ht="14.25" hidden="1" spans="1:4">
      <c r="A438" s="106">
        <v>2050999</v>
      </c>
      <c r="B438" s="106" t="s">
        <v>418</v>
      </c>
      <c r="C438" s="98"/>
      <c r="D438" s="98"/>
    </row>
    <row r="439" ht="14.25" hidden="1" spans="1:4">
      <c r="A439" s="106">
        <v>20599</v>
      </c>
      <c r="B439" s="106" t="s">
        <v>419</v>
      </c>
      <c r="C439" s="98"/>
      <c r="D439" s="98">
        <f>XFD440</f>
        <v>0</v>
      </c>
    </row>
    <row r="440" ht="14.25" hidden="1" spans="1:4">
      <c r="A440" s="106">
        <v>2059999</v>
      </c>
      <c r="B440" s="106" t="s">
        <v>420</v>
      </c>
      <c r="C440" s="98"/>
      <c r="D440" s="98"/>
    </row>
    <row r="441" customFormat="1" ht="14.25" spans="1:4">
      <c r="A441" s="106">
        <v>206</v>
      </c>
      <c r="B441" s="106" t="s">
        <v>421</v>
      </c>
      <c r="C441" s="98"/>
      <c r="D441" s="98">
        <f>SUM(XFD442,XFD447,XFD456,XFD462,XFD468,XFD473,XFD478,XFD485,XFD489,XFD491)</f>
        <v>0</v>
      </c>
    </row>
    <row r="442" ht="14.25" hidden="1" spans="1:4">
      <c r="A442" s="106">
        <v>20601</v>
      </c>
      <c r="B442" s="106" t="s">
        <v>422</v>
      </c>
      <c r="C442" s="98"/>
      <c r="D442" s="98">
        <f>SUM(XFD443:XFD446)</f>
        <v>0</v>
      </c>
    </row>
    <row r="443" ht="14.25" hidden="1" spans="1:4">
      <c r="A443" s="106">
        <v>2060101</v>
      </c>
      <c r="B443" s="106" t="s">
        <v>130</v>
      </c>
      <c r="C443" s="98"/>
      <c r="D443" s="98"/>
    </row>
    <row r="444" ht="14.25" hidden="1" spans="1:4">
      <c r="A444" s="106">
        <v>2060102</v>
      </c>
      <c r="B444" s="106" t="s">
        <v>131</v>
      </c>
      <c r="C444" s="98"/>
      <c r="D444" s="98"/>
    </row>
    <row r="445" ht="14.25" hidden="1" spans="1:4">
      <c r="A445" s="106">
        <v>2060103</v>
      </c>
      <c r="B445" s="106" t="s">
        <v>132</v>
      </c>
      <c r="C445" s="98"/>
      <c r="D445" s="98"/>
    </row>
    <row r="446" ht="14.25" hidden="1" spans="1:4">
      <c r="A446" s="106">
        <v>2060199</v>
      </c>
      <c r="B446" s="106" t="s">
        <v>423</v>
      </c>
      <c r="C446" s="98"/>
      <c r="D446" s="98"/>
    </row>
    <row r="447" ht="14.25" hidden="1" spans="1:4">
      <c r="A447" s="106">
        <v>20602</v>
      </c>
      <c r="B447" s="106" t="s">
        <v>424</v>
      </c>
      <c r="C447" s="98"/>
      <c r="D447" s="98">
        <f>SUM(XFD448:XFD455)</f>
        <v>0</v>
      </c>
    </row>
    <row r="448" ht="14.25" hidden="1" spans="1:4">
      <c r="A448" s="106">
        <v>2060201</v>
      </c>
      <c r="B448" s="106" t="s">
        <v>425</v>
      </c>
      <c r="C448" s="98"/>
      <c r="D448" s="98"/>
    </row>
    <row r="449" ht="14.25" hidden="1" spans="1:4">
      <c r="A449" s="106">
        <v>2060202</v>
      </c>
      <c r="B449" s="106" t="s">
        <v>426</v>
      </c>
      <c r="C449" s="98"/>
      <c r="D449" s="98"/>
    </row>
    <row r="450" ht="14.25" hidden="1" spans="1:4">
      <c r="A450" s="106">
        <v>2060203</v>
      </c>
      <c r="B450" s="106" t="s">
        <v>427</v>
      </c>
      <c r="C450" s="98"/>
      <c r="D450" s="98"/>
    </row>
    <row r="451" ht="14.25" hidden="1" spans="1:4">
      <c r="A451" s="106">
        <v>2060204</v>
      </c>
      <c r="B451" s="106" t="s">
        <v>428</v>
      </c>
      <c r="C451" s="98"/>
      <c r="D451" s="98"/>
    </row>
    <row r="452" ht="14.25" hidden="1" spans="1:4">
      <c r="A452" s="106">
        <v>2060205</v>
      </c>
      <c r="B452" s="106" t="s">
        <v>429</v>
      </c>
      <c r="C452" s="98"/>
      <c r="D452" s="98"/>
    </row>
    <row r="453" ht="14.25" hidden="1" spans="1:4">
      <c r="A453" s="106">
        <v>2060206</v>
      </c>
      <c r="B453" s="106" t="s">
        <v>430</v>
      </c>
      <c r="C453" s="98"/>
      <c r="D453" s="98"/>
    </row>
    <row r="454" ht="14.25" hidden="1" spans="1:4">
      <c r="A454" s="106">
        <v>2060207</v>
      </c>
      <c r="B454" s="106" t="s">
        <v>431</v>
      </c>
      <c r="C454" s="98"/>
      <c r="D454" s="98"/>
    </row>
    <row r="455" ht="14.25" hidden="1" spans="1:4">
      <c r="A455" s="106">
        <v>2060299</v>
      </c>
      <c r="B455" s="106" t="s">
        <v>432</v>
      </c>
      <c r="C455" s="98"/>
      <c r="D455" s="98"/>
    </row>
    <row r="456" ht="14.25" hidden="1" spans="1:4">
      <c r="A456" s="106">
        <v>20603</v>
      </c>
      <c r="B456" s="106" t="s">
        <v>433</v>
      </c>
      <c r="C456" s="98"/>
      <c r="D456" s="98">
        <f>SUM(XFD457:XFD461)</f>
        <v>0</v>
      </c>
    </row>
    <row r="457" ht="14.25" hidden="1" spans="1:4">
      <c r="A457" s="106">
        <v>2060301</v>
      </c>
      <c r="B457" s="106" t="s">
        <v>425</v>
      </c>
      <c r="C457" s="98"/>
      <c r="D457" s="98"/>
    </row>
    <row r="458" ht="14.25" hidden="1" spans="1:4">
      <c r="A458" s="106">
        <v>2060302</v>
      </c>
      <c r="B458" s="106" t="s">
        <v>434</v>
      </c>
      <c r="C458" s="98"/>
      <c r="D458" s="98"/>
    </row>
    <row r="459" ht="14.25" hidden="1" spans="1:4">
      <c r="A459" s="106">
        <v>2060303</v>
      </c>
      <c r="B459" s="106" t="s">
        <v>435</v>
      </c>
      <c r="C459" s="98"/>
      <c r="D459" s="98"/>
    </row>
    <row r="460" ht="14.25" hidden="1" spans="1:4">
      <c r="A460" s="106">
        <v>2060304</v>
      </c>
      <c r="B460" s="106" t="s">
        <v>436</v>
      </c>
      <c r="C460" s="98"/>
      <c r="D460" s="98"/>
    </row>
    <row r="461" ht="14.25" hidden="1" spans="1:4">
      <c r="A461" s="106">
        <v>2060399</v>
      </c>
      <c r="B461" s="106" t="s">
        <v>437</v>
      </c>
      <c r="C461" s="98"/>
      <c r="D461" s="98"/>
    </row>
    <row r="462" ht="14.25" hidden="1" spans="1:4">
      <c r="A462" s="106">
        <v>20604</v>
      </c>
      <c r="B462" s="106" t="s">
        <v>438</v>
      </c>
      <c r="C462" s="98"/>
      <c r="D462" s="98">
        <f>SUM(XFD463:XFD467)</f>
        <v>0</v>
      </c>
    </row>
    <row r="463" ht="14.25" hidden="1" spans="1:4">
      <c r="A463" s="106">
        <v>2060401</v>
      </c>
      <c r="B463" s="106" t="s">
        <v>425</v>
      </c>
      <c r="C463" s="98"/>
      <c r="D463" s="98"/>
    </row>
    <row r="464" ht="14.25" hidden="1" spans="1:4">
      <c r="A464" s="106">
        <v>2060402</v>
      </c>
      <c r="B464" s="106" t="s">
        <v>439</v>
      </c>
      <c r="C464" s="98"/>
      <c r="D464" s="98"/>
    </row>
    <row r="465" ht="14.25" hidden="1" spans="1:4">
      <c r="A465" s="106">
        <v>2060403</v>
      </c>
      <c r="B465" s="106" t="s">
        <v>440</v>
      </c>
      <c r="C465" s="98"/>
      <c r="D465" s="98"/>
    </row>
    <row r="466" ht="14.25" hidden="1" spans="1:4">
      <c r="A466" s="106">
        <v>2060404</v>
      </c>
      <c r="B466" s="106" t="s">
        <v>441</v>
      </c>
      <c r="C466" s="98"/>
      <c r="D466" s="98"/>
    </row>
    <row r="467" ht="14.25" hidden="1" spans="1:4">
      <c r="A467" s="106">
        <v>2060499</v>
      </c>
      <c r="B467" s="106" t="s">
        <v>442</v>
      </c>
      <c r="C467" s="98"/>
      <c r="D467" s="98"/>
    </row>
    <row r="468" ht="14.25" hidden="1" spans="1:4">
      <c r="A468" s="106">
        <v>20605</v>
      </c>
      <c r="B468" s="106" t="s">
        <v>443</v>
      </c>
      <c r="C468" s="98"/>
      <c r="D468" s="98">
        <f>SUM(XFD469:XFD472)</f>
        <v>0</v>
      </c>
    </row>
    <row r="469" ht="14.25" hidden="1" spans="1:4">
      <c r="A469" s="106">
        <v>2060501</v>
      </c>
      <c r="B469" s="106" t="s">
        <v>425</v>
      </c>
      <c r="C469" s="98"/>
      <c r="D469" s="98"/>
    </row>
    <row r="470" ht="14.25" hidden="1" spans="1:4">
      <c r="A470" s="106">
        <v>2060502</v>
      </c>
      <c r="B470" s="106" t="s">
        <v>444</v>
      </c>
      <c r="C470" s="98"/>
      <c r="D470" s="98"/>
    </row>
    <row r="471" ht="14.25" hidden="1" spans="1:4">
      <c r="A471" s="106">
        <v>2060503</v>
      </c>
      <c r="B471" s="106" t="s">
        <v>445</v>
      </c>
      <c r="C471" s="98"/>
      <c r="D471" s="98"/>
    </row>
    <row r="472" ht="14.25" hidden="1" spans="1:4">
      <c r="A472" s="106">
        <v>2060599</v>
      </c>
      <c r="B472" s="106" t="s">
        <v>446</v>
      </c>
      <c r="C472" s="98"/>
      <c r="D472" s="98"/>
    </row>
    <row r="473" ht="14.25" hidden="1" spans="1:4">
      <c r="A473" s="106">
        <v>20606</v>
      </c>
      <c r="B473" s="106" t="s">
        <v>447</v>
      </c>
      <c r="C473" s="98"/>
      <c r="D473" s="98">
        <f>SUM(XFD474:XFD477)</f>
        <v>0</v>
      </c>
    </row>
    <row r="474" ht="14.25" hidden="1" spans="1:4">
      <c r="A474" s="106">
        <v>2060601</v>
      </c>
      <c r="B474" s="106" t="s">
        <v>448</v>
      </c>
      <c r="C474" s="98"/>
      <c r="D474" s="98"/>
    </row>
    <row r="475" ht="14.25" hidden="1" spans="1:4">
      <c r="A475" s="106">
        <v>2060602</v>
      </c>
      <c r="B475" s="106" t="s">
        <v>449</v>
      </c>
      <c r="C475" s="98"/>
      <c r="D475" s="98"/>
    </row>
    <row r="476" ht="14.25" hidden="1" spans="1:4">
      <c r="A476" s="106">
        <v>2060603</v>
      </c>
      <c r="B476" s="106" t="s">
        <v>450</v>
      </c>
      <c r="C476" s="98"/>
      <c r="D476" s="98"/>
    </row>
    <row r="477" ht="14.25" hidden="1" spans="1:4">
      <c r="A477" s="106">
        <v>2060699</v>
      </c>
      <c r="B477" s="106" t="s">
        <v>451</v>
      </c>
      <c r="C477" s="98"/>
      <c r="D477" s="98"/>
    </row>
    <row r="478" ht="14.25" hidden="1" spans="1:4">
      <c r="A478" s="106">
        <v>20607</v>
      </c>
      <c r="B478" s="106" t="s">
        <v>452</v>
      </c>
      <c r="C478" s="98"/>
      <c r="D478" s="98">
        <f>SUM(XFD479:XFD484)</f>
        <v>0</v>
      </c>
    </row>
    <row r="479" ht="14.25" hidden="1" spans="1:4">
      <c r="A479" s="106">
        <v>2060701</v>
      </c>
      <c r="B479" s="106" t="s">
        <v>425</v>
      </c>
      <c r="C479" s="98"/>
      <c r="D479" s="98"/>
    </row>
    <row r="480" ht="14.25" hidden="1" spans="1:4">
      <c r="A480" s="106">
        <v>2060702</v>
      </c>
      <c r="B480" s="106" t="s">
        <v>453</v>
      </c>
      <c r="C480" s="98"/>
      <c r="D480" s="98"/>
    </row>
    <row r="481" ht="14.25" hidden="1" spans="1:4">
      <c r="A481" s="106">
        <v>2060703</v>
      </c>
      <c r="B481" s="106" t="s">
        <v>454</v>
      </c>
      <c r="C481" s="98"/>
      <c r="D481" s="98"/>
    </row>
    <row r="482" ht="14.25" hidden="1" spans="1:4">
      <c r="A482" s="106">
        <v>2060704</v>
      </c>
      <c r="B482" s="106" t="s">
        <v>455</v>
      </c>
      <c r="C482" s="98"/>
      <c r="D482" s="98"/>
    </row>
    <row r="483" ht="14.25" hidden="1" spans="1:4">
      <c r="A483" s="106">
        <v>2060705</v>
      </c>
      <c r="B483" s="106" t="s">
        <v>456</v>
      </c>
      <c r="C483" s="98"/>
      <c r="D483" s="98"/>
    </row>
    <row r="484" ht="14.25" hidden="1" spans="1:4">
      <c r="A484" s="106">
        <v>2060799</v>
      </c>
      <c r="B484" s="106" t="s">
        <v>457</v>
      </c>
      <c r="C484" s="98"/>
      <c r="D484" s="98"/>
    </row>
    <row r="485" ht="14.25" hidden="1" spans="1:4">
      <c r="A485" s="106">
        <v>20608</v>
      </c>
      <c r="B485" s="106" t="s">
        <v>458</v>
      </c>
      <c r="C485" s="98"/>
      <c r="D485" s="98">
        <f>SUM(XFD486:XFD488)</f>
        <v>0</v>
      </c>
    </row>
    <row r="486" ht="14.25" hidden="1" spans="1:4">
      <c r="A486" s="106">
        <v>2060801</v>
      </c>
      <c r="B486" s="106" t="s">
        <v>459</v>
      </c>
      <c r="C486" s="98"/>
      <c r="D486" s="98"/>
    </row>
    <row r="487" ht="14.25" hidden="1" spans="1:4">
      <c r="A487" s="106">
        <v>2060802</v>
      </c>
      <c r="B487" s="106" t="s">
        <v>460</v>
      </c>
      <c r="C487" s="98"/>
      <c r="D487" s="98"/>
    </row>
    <row r="488" ht="14.25" hidden="1" spans="1:4">
      <c r="A488" s="106">
        <v>2060899</v>
      </c>
      <c r="B488" s="106" t="s">
        <v>461</v>
      </c>
      <c r="C488" s="98"/>
      <c r="D488" s="98"/>
    </row>
    <row r="489" ht="14.25" hidden="1" spans="1:4">
      <c r="A489" s="106">
        <v>20609</v>
      </c>
      <c r="B489" s="106" t="s">
        <v>462</v>
      </c>
      <c r="C489" s="98"/>
      <c r="D489" s="98">
        <f>XFD490</f>
        <v>0</v>
      </c>
    </row>
    <row r="490" ht="14.25" hidden="1" spans="1:4">
      <c r="A490" s="106">
        <v>2060901</v>
      </c>
      <c r="B490" s="106" t="s">
        <v>463</v>
      </c>
      <c r="C490" s="98"/>
      <c r="D490" s="98"/>
    </row>
    <row r="491" ht="14.25" hidden="1" spans="1:4">
      <c r="A491" s="106">
        <v>20699</v>
      </c>
      <c r="B491" s="106" t="s">
        <v>464</v>
      </c>
      <c r="C491" s="98"/>
      <c r="D491" s="98">
        <f>SUM(XFD492:XFD495)</f>
        <v>0</v>
      </c>
    </row>
    <row r="492" ht="14.25" hidden="1" spans="1:4">
      <c r="A492" s="106">
        <v>2069901</v>
      </c>
      <c r="B492" s="106" t="s">
        <v>465</v>
      </c>
      <c r="C492" s="98"/>
      <c r="D492" s="98"/>
    </row>
    <row r="493" ht="14.25" hidden="1" spans="1:4">
      <c r="A493" s="106">
        <v>2069902</v>
      </c>
      <c r="B493" s="106" t="s">
        <v>466</v>
      </c>
      <c r="C493" s="98"/>
      <c r="D493" s="98"/>
    </row>
    <row r="494" ht="14.25" hidden="1" spans="1:4">
      <c r="A494" s="106">
        <v>2069903</v>
      </c>
      <c r="B494" s="106" t="s">
        <v>467</v>
      </c>
      <c r="C494" s="98"/>
      <c r="D494" s="98"/>
    </row>
    <row r="495" ht="14.25" hidden="1" spans="1:4">
      <c r="A495" s="106">
        <v>2069999</v>
      </c>
      <c r="B495" s="106" t="s">
        <v>468</v>
      </c>
      <c r="C495" s="98"/>
      <c r="D495" s="98"/>
    </row>
    <row r="496" customFormat="1" ht="14.25" spans="1:4">
      <c r="A496" s="106">
        <v>207</v>
      </c>
      <c r="B496" s="106" t="s">
        <v>469</v>
      </c>
      <c r="C496" s="98">
        <v>1.8</v>
      </c>
      <c r="D496" s="98">
        <f>SUM(XFD497,XFD511,XFD519,XFD530,XFD538,XFD547)</f>
        <v>0</v>
      </c>
    </row>
    <row r="497" ht="14.25" spans="1:4">
      <c r="A497" s="106">
        <v>20701</v>
      </c>
      <c r="B497" s="106" t="s">
        <v>470</v>
      </c>
      <c r="C497" s="98">
        <v>1.8</v>
      </c>
      <c r="D497" s="98">
        <v>1.388</v>
      </c>
    </row>
    <row r="498" ht="14.25" spans="1:4">
      <c r="A498" s="106">
        <v>2070101</v>
      </c>
      <c r="B498" s="106" t="s">
        <v>130</v>
      </c>
      <c r="C498" s="107"/>
      <c r="D498" s="98"/>
    </row>
    <row r="499" ht="14.25" hidden="1" spans="1:4">
      <c r="A499" s="106">
        <v>2070102</v>
      </c>
      <c r="B499" s="106" t="s">
        <v>131</v>
      </c>
      <c r="C499" s="98"/>
      <c r="D499" s="98"/>
    </row>
    <row r="500" ht="14.25" hidden="1" spans="1:4">
      <c r="A500" s="106">
        <v>2070103</v>
      </c>
      <c r="B500" s="106" t="s">
        <v>132</v>
      </c>
      <c r="C500" s="98"/>
      <c r="D500" s="98"/>
    </row>
    <row r="501" ht="14.25" hidden="1" spans="1:4">
      <c r="A501" s="106">
        <v>2070104</v>
      </c>
      <c r="B501" s="106" t="s">
        <v>471</v>
      </c>
      <c r="C501" s="98"/>
      <c r="D501" s="98"/>
    </row>
    <row r="502" ht="14.25" hidden="1" spans="1:4">
      <c r="A502" s="106">
        <v>2070105</v>
      </c>
      <c r="B502" s="106" t="s">
        <v>472</v>
      </c>
      <c r="C502" s="98"/>
      <c r="D502" s="98"/>
    </row>
    <row r="503" ht="14.25" hidden="1" spans="1:4">
      <c r="A503" s="106">
        <v>2070106</v>
      </c>
      <c r="B503" s="106" t="s">
        <v>473</v>
      </c>
      <c r="C503" s="98"/>
      <c r="D503" s="98"/>
    </row>
    <row r="504" ht="14.25" hidden="1" spans="1:4">
      <c r="A504" s="106">
        <v>2070107</v>
      </c>
      <c r="B504" s="106" t="s">
        <v>474</v>
      </c>
      <c r="C504" s="98"/>
      <c r="D504" s="98"/>
    </row>
    <row r="505" ht="14.25" hidden="1" spans="1:4">
      <c r="A505" s="106">
        <v>2070108</v>
      </c>
      <c r="B505" s="106" t="s">
        <v>475</v>
      </c>
      <c r="C505" s="98"/>
      <c r="D505" s="98"/>
    </row>
    <row r="506" ht="14.25" spans="1:4">
      <c r="A506" s="106">
        <v>2070109</v>
      </c>
      <c r="B506" s="106" t="s">
        <v>476</v>
      </c>
      <c r="C506" s="98">
        <v>1.8</v>
      </c>
      <c r="D506" s="99">
        <v>1.388</v>
      </c>
    </row>
    <row r="507" ht="14.25" hidden="1" spans="1:4">
      <c r="A507" s="106">
        <v>2070110</v>
      </c>
      <c r="B507" s="106" t="s">
        <v>477</v>
      </c>
      <c r="C507" s="98"/>
      <c r="D507" s="98"/>
    </row>
    <row r="508" ht="14.25" hidden="1" spans="1:4">
      <c r="A508" s="106">
        <v>2070111</v>
      </c>
      <c r="B508" s="106" t="s">
        <v>478</v>
      </c>
      <c r="C508" s="98"/>
      <c r="D508" s="98"/>
    </row>
    <row r="509" ht="14.25" hidden="1" spans="1:4">
      <c r="A509" s="106">
        <v>2070112</v>
      </c>
      <c r="B509" s="106" t="s">
        <v>479</v>
      </c>
      <c r="C509" s="98"/>
      <c r="D509" s="98"/>
    </row>
    <row r="510" ht="14.25" hidden="1" spans="1:4">
      <c r="A510" s="106">
        <v>2070199</v>
      </c>
      <c r="B510" s="106" t="s">
        <v>480</v>
      </c>
      <c r="C510" s="98"/>
      <c r="D510" s="98"/>
    </row>
    <row r="511" ht="14.25" spans="1:4">
      <c r="A511" s="106">
        <v>20702</v>
      </c>
      <c r="B511" s="106" t="s">
        <v>481</v>
      </c>
      <c r="C511" s="98"/>
      <c r="D511" s="98">
        <f>SUM(XFD512:XFD518)</f>
        <v>0</v>
      </c>
    </row>
    <row r="512" ht="14.25" hidden="1" spans="1:4">
      <c r="A512" s="106">
        <v>2070201</v>
      </c>
      <c r="B512" s="106" t="s">
        <v>130</v>
      </c>
      <c r="C512" s="98"/>
      <c r="D512" s="98"/>
    </row>
    <row r="513" ht="14.25" hidden="1" spans="1:4">
      <c r="A513" s="106">
        <v>2070202</v>
      </c>
      <c r="B513" s="106" t="s">
        <v>131</v>
      </c>
      <c r="C513" s="98"/>
      <c r="D513" s="98"/>
    </row>
    <row r="514" ht="14.25" hidden="1" spans="1:4">
      <c r="A514" s="106">
        <v>2070203</v>
      </c>
      <c r="B514" s="106" t="s">
        <v>132</v>
      </c>
      <c r="C514" s="98"/>
      <c r="D514" s="98"/>
    </row>
    <row r="515" ht="14.25" hidden="1" spans="1:4">
      <c r="A515" s="106">
        <v>2070204</v>
      </c>
      <c r="B515" s="106" t="s">
        <v>482</v>
      </c>
      <c r="C515" s="98"/>
      <c r="D515" s="98"/>
    </row>
    <row r="516" ht="14.25" hidden="1" spans="1:4">
      <c r="A516" s="106">
        <v>2070205</v>
      </c>
      <c r="B516" s="106" t="s">
        <v>483</v>
      </c>
      <c r="C516" s="98"/>
      <c r="D516" s="98"/>
    </row>
    <row r="517" ht="14.25" hidden="1" spans="1:4">
      <c r="A517" s="106">
        <v>2070206</v>
      </c>
      <c r="B517" s="106" t="s">
        <v>484</v>
      </c>
      <c r="C517" s="98"/>
      <c r="D517" s="98"/>
    </row>
    <row r="518" ht="14.25" hidden="1" spans="1:4">
      <c r="A518" s="106">
        <v>2070299</v>
      </c>
      <c r="B518" s="106" t="s">
        <v>485</v>
      </c>
      <c r="C518" s="98"/>
      <c r="D518" s="98"/>
    </row>
    <row r="519" ht="14.25" spans="1:4">
      <c r="A519" s="106">
        <v>20703</v>
      </c>
      <c r="B519" s="106" t="s">
        <v>486</v>
      </c>
      <c r="C519" s="98"/>
      <c r="D519" s="98"/>
    </row>
    <row r="520" ht="14.25" hidden="1" spans="1:4">
      <c r="A520" s="106">
        <v>2070301</v>
      </c>
      <c r="B520" s="106" t="s">
        <v>130</v>
      </c>
      <c r="C520" s="98"/>
      <c r="D520" s="98"/>
    </row>
    <row r="521" ht="14.25" hidden="1" spans="1:4">
      <c r="A521" s="106">
        <v>2070302</v>
      </c>
      <c r="B521" s="106" t="s">
        <v>131</v>
      </c>
      <c r="C521" s="98"/>
      <c r="D521" s="98"/>
    </row>
    <row r="522" ht="14.25" hidden="1" spans="1:4">
      <c r="A522" s="106">
        <v>2070303</v>
      </c>
      <c r="B522" s="106" t="s">
        <v>132</v>
      </c>
      <c r="C522" s="98"/>
      <c r="D522" s="98"/>
    </row>
    <row r="523" ht="14.25" hidden="1" spans="1:4">
      <c r="A523" s="106">
        <v>2070304</v>
      </c>
      <c r="B523" s="106" t="s">
        <v>487</v>
      </c>
      <c r="C523" s="98"/>
      <c r="D523" s="98"/>
    </row>
    <row r="524" ht="14.25" hidden="1" spans="1:4">
      <c r="A524" s="106">
        <v>2070305</v>
      </c>
      <c r="B524" s="106" t="s">
        <v>488</v>
      </c>
      <c r="C524" s="98"/>
      <c r="D524" s="98"/>
    </row>
    <row r="525" ht="14.25" hidden="1" spans="1:4">
      <c r="A525" s="106">
        <v>2070306</v>
      </c>
      <c r="B525" s="106" t="s">
        <v>489</v>
      </c>
      <c r="C525" s="98"/>
      <c r="D525" s="98"/>
    </row>
    <row r="526" ht="14.25" hidden="1" spans="1:4">
      <c r="A526" s="106">
        <v>2070307</v>
      </c>
      <c r="B526" s="106" t="s">
        <v>490</v>
      </c>
      <c r="C526" s="98"/>
      <c r="D526" s="98"/>
    </row>
    <row r="527" ht="14.25" hidden="1" spans="1:4">
      <c r="A527" s="106">
        <v>2070308</v>
      </c>
      <c r="B527" s="106" t="s">
        <v>491</v>
      </c>
      <c r="C527" s="98"/>
      <c r="D527" s="98"/>
    </row>
    <row r="528" ht="14.25" hidden="1" spans="1:4">
      <c r="A528" s="106">
        <v>2070309</v>
      </c>
      <c r="B528" s="106" t="s">
        <v>492</v>
      </c>
      <c r="C528" s="98"/>
      <c r="D528" s="98"/>
    </row>
    <row r="529" ht="14.25" hidden="1" spans="1:4">
      <c r="A529" s="106">
        <v>2070399</v>
      </c>
      <c r="B529" s="106" t="s">
        <v>493</v>
      </c>
      <c r="C529" s="98"/>
      <c r="D529" s="98"/>
    </row>
    <row r="530" ht="14.25" hidden="1" spans="1:4">
      <c r="A530" s="106">
        <v>20704</v>
      </c>
      <c r="B530" s="106" t="s">
        <v>494</v>
      </c>
      <c r="C530" s="98"/>
      <c r="D530" s="98">
        <f>SUM(XFD531:XFD537)</f>
        <v>0</v>
      </c>
    </row>
    <row r="531" ht="14.25" hidden="1" spans="1:4">
      <c r="A531" s="106">
        <v>2070401</v>
      </c>
      <c r="B531" s="106" t="s">
        <v>130</v>
      </c>
      <c r="C531" s="98"/>
      <c r="D531" s="98"/>
    </row>
    <row r="532" ht="14.25" hidden="1" spans="1:4">
      <c r="A532" s="106">
        <v>2070402</v>
      </c>
      <c r="B532" s="106" t="s">
        <v>131</v>
      </c>
      <c r="C532" s="98"/>
      <c r="D532" s="98"/>
    </row>
    <row r="533" ht="14.25" hidden="1" spans="1:4">
      <c r="A533" s="106">
        <v>2070403</v>
      </c>
      <c r="B533" s="106" t="s">
        <v>132</v>
      </c>
      <c r="C533" s="98"/>
      <c r="D533" s="98"/>
    </row>
    <row r="534" ht="14.25" hidden="1" spans="1:4">
      <c r="A534" s="106">
        <v>2070404</v>
      </c>
      <c r="B534" s="106" t="s">
        <v>495</v>
      </c>
      <c r="C534" s="98"/>
      <c r="D534" s="98"/>
    </row>
    <row r="535" ht="14.25" hidden="1" spans="1:4">
      <c r="A535" s="106">
        <v>2070405</v>
      </c>
      <c r="B535" s="106" t="s">
        <v>496</v>
      </c>
      <c r="C535" s="98"/>
      <c r="D535" s="98"/>
    </row>
    <row r="536" ht="14.25" hidden="1" spans="1:4">
      <c r="A536" s="106">
        <v>2070406</v>
      </c>
      <c r="B536" s="106" t="s">
        <v>497</v>
      </c>
      <c r="C536" s="98"/>
      <c r="D536" s="98"/>
    </row>
    <row r="537" ht="14.25" hidden="1" spans="1:4">
      <c r="A537" s="106">
        <v>2070499</v>
      </c>
      <c r="B537" s="106" t="s">
        <v>498</v>
      </c>
      <c r="C537" s="98"/>
      <c r="D537" s="98"/>
    </row>
    <row r="538" ht="14.25" hidden="1" spans="1:4">
      <c r="A538" s="106">
        <v>20705</v>
      </c>
      <c r="B538" s="106" t="s">
        <v>499</v>
      </c>
      <c r="C538" s="98"/>
      <c r="D538" s="98">
        <f>SUM(XFD539:XFD546)</f>
        <v>0</v>
      </c>
    </row>
    <row r="539" ht="14.25" hidden="1" spans="1:4">
      <c r="A539" s="106">
        <v>2070501</v>
      </c>
      <c r="B539" s="106" t="s">
        <v>130</v>
      </c>
      <c r="C539" s="98"/>
      <c r="D539" s="98"/>
    </row>
    <row r="540" ht="14.25" hidden="1" spans="1:4">
      <c r="A540" s="106">
        <v>2070502</v>
      </c>
      <c r="B540" s="106" t="s">
        <v>131</v>
      </c>
      <c r="C540" s="98"/>
      <c r="D540" s="98"/>
    </row>
    <row r="541" ht="14.25" hidden="1" spans="1:4">
      <c r="A541" s="106">
        <v>2070503</v>
      </c>
      <c r="B541" s="106" t="s">
        <v>132</v>
      </c>
      <c r="C541" s="98"/>
      <c r="D541" s="98"/>
    </row>
    <row r="542" ht="14.25" hidden="1" spans="1:4">
      <c r="A542" s="106">
        <v>2070504</v>
      </c>
      <c r="B542" s="106" t="s">
        <v>500</v>
      </c>
      <c r="C542" s="98"/>
      <c r="D542" s="98"/>
    </row>
    <row r="543" ht="14.25" hidden="1" spans="1:4">
      <c r="A543" s="106">
        <v>2070505</v>
      </c>
      <c r="B543" s="106" t="s">
        <v>501</v>
      </c>
      <c r="C543" s="98"/>
      <c r="D543" s="98"/>
    </row>
    <row r="544" ht="14.25" hidden="1" spans="1:4">
      <c r="A544" s="106">
        <v>2070506</v>
      </c>
      <c r="B544" s="106" t="s">
        <v>502</v>
      </c>
      <c r="C544" s="98"/>
      <c r="D544" s="98"/>
    </row>
    <row r="545" ht="14.25" hidden="1" spans="1:4">
      <c r="A545" s="106">
        <v>2070507</v>
      </c>
      <c r="B545" s="106" t="s">
        <v>503</v>
      </c>
      <c r="C545" s="98"/>
      <c r="D545" s="98"/>
    </row>
    <row r="546" ht="14.25" hidden="1" spans="1:4">
      <c r="A546" s="106">
        <v>2070599</v>
      </c>
      <c r="B546" s="106" t="s">
        <v>504</v>
      </c>
      <c r="C546" s="98"/>
      <c r="D546" s="98"/>
    </row>
    <row r="547" ht="14.25" hidden="1" spans="1:4">
      <c r="A547" s="106">
        <v>20799</v>
      </c>
      <c r="B547" s="106" t="s">
        <v>505</v>
      </c>
      <c r="C547" s="98"/>
      <c r="D547" s="98">
        <f>SUM(XFD548:XFD550)</f>
        <v>0</v>
      </c>
    </row>
    <row r="548" ht="14.25" hidden="1" spans="1:4">
      <c r="A548" s="106">
        <v>2079902</v>
      </c>
      <c r="B548" s="106" t="s">
        <v>506</v>
      </c>
      <c r="C548" s="98"/>
      <c r="D548" s="98"/>
    </row>
    <row r="549" ht="14.25" hidden="1" spans="1:4">
      <c r="A549" s="106">
        <v>2079903</v>
      </c>
      <c r="B549" s="106" t="s">
        <v>507</v>
      </c>
      <c r="C549" s="98"/>
      <c r="D549" s="98"/>
    </row>
    <row r="550" ht="14.25" hidden="1" spans="1:4">
      <c r="A550" s="106">
        <v>2079999</v>
      </c>
      <c r="B550" s="106" t="s">
        <v>508</v>
      </c>
      <c r="C550" s="98"/>
      <c r="D550" s="98"/>
    </row>
    <row r="551" customFormat="1" ht="14.25" spans="1:4">
      <c r="A551" s="106">
        <v>208</v>
      </c>
      <c r="B551" s="106" t="s">
        <v>509</v>
      </c>
      <c r="C551" s="98">
        <f>SUM(XFD552,XFD566,XFD577,XFD585,XFD587,XFD595,XFD599,XFD613,XFD621,XFD627,XFD634,XFD642,XFD647,XFD652,XFD655,XFD658,XFD661,XFD664,XFD669)</f>
        <v>0</v>
      </c>
      <c r="D551" s="98">
        <v>174.57</v>
      </c>
    </row>
    <row r="552" ht="14.25" spans="1:4">
      <c r="A552" s="106">
        <v>20801</v>
      </c>
      <c r="B552" s="106" t="s">
        <v>510</v>
      </c>
      <c r="C552" s="98">
        <f>SUM(XFD553:XFD565)</f>
        <v>0</v>
      </c>
      <c r="D552" s="98">
        <v>2.3296</v>
      </c>
    </row>
    <row r="553" ht="14.25" spans="1:4">
      <c r="A553" s="106">
        <v>2080101</v>
      </c>
      <c r="B553" s="106" t="s">
        <v>130</v>
      </c>
      <c r="C553" s="107"/>
      <c r="D553" s="99"/>
    </row>
    <row r="554" ht="14.25" spans="1:4">
      <c r="A554" s="106">
        <v>2080102</v>
      </c>
      <c r="B554" s="106" t="s">
        <v>131</v>
      </c>
      <c r="C554" s="98"/>
      <c r="D554" s="98">
        <v>2.3296</v>
      </c>
    </row>
    <row r="555" ht="14.25" hidden="1" spans="1:4">
      <c r="A555" s="106">
        <v>2080103</v>
      </c>
      <c r="B555" s="106" t="s">
        <v>132</v>
      </c>
      <c r="C555" s="98"/>
      <c r="D555" s="98"/>
    </row>
    <row r="556" ht="14.25" hidden="1" spans="1:4">
      <c r="A556" s="106">
        <v>2080104</v>
      </c>
      <c r="B556" s="106" t="s">
        <v>511</v>
      </c>
      <c r="C556" s="98"/>
      <c r="D556" s="98"/>
    </row>
    <row r="557" ht="14.25" hidden="1" spans="1:4">
      <c r="A557" s="106">
        <v>2080105</v>
      </c>
      <c r="B557" s="106" t="s">
        <v>512</v>
      </c>
      <c r="C557" s="98"/>
      <c r="D557" s="98"/>
    </row>
    <row r="558" ht="14.25" hidden="1" spans="1:4">
      <c r="A558" s="106">
        <v>2080106</v>
      </c>
      <c r="B558" s="106" t="s">
        <v>513</v>
      </c>
      <c r="C558" s="98"/>
      <c r="D558" s="98"/>
    </row>
    <row r="559" ht="14.25" hidden="1" spans="1:4">
      <c r="A559" s="106">
        <v>2080107</v>
      </c>
      <c r="B559" s="106" t="s">
        <v>514</v>
      </c>
      <c r="C559" s="98"/>
      <c r="D559" s="98"/>
    </row>
    <row r="560" ht="14.25" hidden="1" spans="1:4">
      <c r="A560" s="106">
        <v>2080108</v>
      </c>
      <c r="B560" s="106" t="s">
        <v>174</v>
      </c>
      <c r="C560" s="98"/>
      <c r="D560" s="98"/>
    </row>
    <row r="561" ht="14.25" hidden="1" spans="1:4">
      <c r="A561" s="106">
        <v>2080109</v>
      </c>
      <c r="B561" s="106" t="s">
        <v>515</v>
      </c>
      <c r="C561" s="98"/>
      <c r="D561" s="98"/>
    </row>
    <row r="562" ht="14.25" hidden="1" spans="1:4">
      <c r="A562" s="106">
        <v>2080110</v>
      </c>
      <c r="B562" s="106" t="s">
        <v>516</v>
      </c>
      <c r="C562" s="98"/>
      <c r="D562" s="98"/>
    </row>
    <row r="563" ht="14.25" hidden="1" spans="1:4">
      <c r="A563" s="106">
        <v>2080111</v>
      </c>
      <c r="B563" s="106" t="s">
        <v>517</v>
      </c>
      <c r="C563" s="98"/>
      <c r="D563" s="98"/>
    </row>
    <row r="564" ht="14.25" hidden="1" spans="1:4">
      <c r="A564" s="106">
        <v>2080112</v>
      </c>
      <c r="B564" s="106" t="s">
        <v>518</v>
      </c>
      <c r="C564" s="98"/>
      <c r="D564" s="98"/>
    </row>
    <row r="565" ht="14.25" hidden="1" spans="1:4">
      <c r="A565" s="106">
        <v>2080199</v>
      </c>
      <c r="B565" s="106" t="s">
        <v>519</v>
      </c>
      <c r="C565" s="98"/>
      <c r="D565" s="98"/>
    </row>
    <row r="566" ht="14.25" spans="1:4">
      <c r="A566" s="106">
        <v>20802</v>
      </c>
      <c r="B566" s="106" t="s">
        <v>520</v>
      </c>
      <c r="C566" s="107"/>
      <c r="D566" s="99">
        <v>64.64</v>
      </c>
    </row>
    <row r="567" ht="14.25" spans="1:4">
      <c r="A567" s="106">
        <v>2080201</v>
      </c>
      <c r="B567" s="106" t="s">
        <v>130</v>
      </c>
      <c r="C567" s="98"/>
      <c r="D567" s="98"/>
    </row>
    <row r="568" ht="14.25" spans="1:4">
      <c r="A568" s="106">
        <v>2080202</v>
      </c>
      <c r="B568" s="106" t="s">
        <v>131</v>
      </c>
      <c r="C568" s="98"/>
      <c r="D568" s="98"/>
    </row>
    <row r="569" ht="14.25" hidden="1" spans="1:4">
      <c r="A569" s="106">
        <v>2080203</v>
      </c>
      <c r="B569" s="106" t="s">
        <v>132</v>
      </c>
      <c r="C569" s="98"/>
      <c r="D569" s="98"/>
    </row>
    <row r="570" ht="14.25" hidden="1" spans="1:4">
      <c r="A570" s="106">
        <v>2080204</v>
      </c>
      <c r="B570" s="106" t="s">
        <v>521</v>
      </c>
      <c r="C570" s="98"/>
      <c r="D570" s="98"/>
    </row>
    <row r="571" ht="14.25" hidden="1" spans="1:4">
      <c r="A571" s="106">
        <v>2080205</v>
      </c>
      <c r="B571" s="106" t="s">
        <v>522</v>
      </c>
      <c r="C571" s="98"/>
      <c r="D571" s="98"/>
    </row>
    <row r="572" ht="14.25" hidden="1" spans="1:4">
      <c r="A572" s="106">
        <v>2080206</v>
      </c>
      <c r="B572" s="106" t="s">
        <v>523</v>
      </c>
      <c r="C572" s="98"/>
      <c r="D572" s="98"/>
    </row>
    <row r="573" ht="14.25" hidden="1" spans="1:4">
      <c r="A573" s="106">
        <v>2080207</v>
      </c>
      <c r="B573" s="106" t="s">
        <v>524</v>
      </c>
      <c r="C573" s="98"/>
      <c r="D573" s="98"/>
    </row>
    <row r="574" ht="14.25" hidden="1" spans="1:4">
      <c r="A574" s="106">
        <v>2080208</v>
      </c>
      <c r="B574" s="106" t="s">
        <v>525</v>
      </c>
      <c r="C574" s="98"/>
      <c r="D574" s="98"/>
    </row>
    <row r="575" ht="14.25" hidden="1" spans="1:4">
      <c r="A575" s="106">
        <v>2080209</v>
      </c>
      <c r="B575" s="106" t="s">
        <v>526</v>
      </c>
      <c r="C575" s="98"/>
      <c r="D575" s="98"/>
    </row>
    <row r="576" ht="14.25" spans="1:4">
      <c r="A576" s="106">
        <v>2080299</v>
      </c>
      <c r="B576" s="106" t="s">
        <v>527</v>
      </c>
      <c r="C576" s="107"/>
      <c r="D576" s="99">
        <v>64.64</v>
      </c>
    </row>
    <row r="577" ht="14.25" spans="1:4">
      <c r="A577" s="106">
        <v>20803</v>
      </c>
      <c r="B577" s="106" t="s">
        <v>528</v>
      </c>
      <c r="C577" s="98"/>
      <c r="D577" s="98"/>
    </row>
    <row r="578" ht="14.25" hidden="1" spans="1:4">
      <c r="A578" s="106">
        <v>2080301</v>
      </c>
      <c r="B578" s="106" t="s">
        <v>529</v>
      </c>
      <c r="C578" s="98"/>
      <c r="D578" s="98"/>
    </row>
    <row r="579" ht="14.25" hidden="1" spans="1:4">
      <c r="A579" s="106">
        <v>2080302</v>
      </c>
      <c r="B579" s="106" t="s">
        <v>530</v>
      </c>
      <c r="C579" s="98"/>
      <c r="D579" s="98"/>
    </row>
    <row r="580" ht="14.25" hidden="1" spans="1:4">
      <c r="A580" s="106">
        <v>2080303</v>
      </c>
      <c r="B580" s="106" t="s">
        <v>531</v>
      </c>
      <c r="C580" s="98"/>
      <c r="D580" s="98"/>
    </row>
    <row r="581" ht="14.25" hidden="1" spans="1:4">
      <c r="A581" s="106">
        <v>2080304</v>
      </c>
      <c r="B581" s="106" t="s">
        <v>532</v>
      </c>
      <c r="C581" s="98"/>
      <c r="D581" s="98"/>
    </row>
    <row r="582" ht="14.25" hidden="1" spans="1:4">
      <c r="A582" s="106">
        <v>2080305</v>
      </c>
      <c r="B582" s="106" t="s">
        <v>533</v>
      </c>
      <c r="C582" s="98"/>
      <c r="D582" s="98"/>
    </row>
    <row r="583" ht="14.25" hidden="1" spans="1:4">
      <c r="A583" s="106">
        <v>2080308</v>
      </c>
      <c r="B583" s="106" t="s">
        <v>534</v>
      </c>
      <c r="C583" s="98"/>
      <c r="D583" s="98"/>
    </row>
    <row r="584" ht="14.25" hidden="1" spans="1:4">
      <c r="A584" s="106">
        <v>2080399</v>
      </c>
      <c r="B584" s="106" t="s">
        <v>535</v>
      </c>
      <c r="C584" s="98"/>
      <c r="D584" s="98"/>
    </row>
    <row r="585" ht="14.25" spans="1:4">
      <c r="A585" s="106">
        <v>20804</v>
      </c>
      <c r="B585" s="106" t="s">
        <v>536</v>
      </c>
      <c r="C585" s="98"/>
      <c r="D585" s="98"/>
    </row>
    <row r="586" ht="14.25" hidden="1" spans="1:4">
      <c r="A586" s="106">
        <v>2080402</v>
      </c>
      <c r="B586" s="106" t="s">
        <v>537</v>
      </c>
      <c r="C586" s="98"/>
      <c r="D586" s="98"/>
    </row>
    <row r="587" customFormat="1" ht="14.25" spans="1:4">
      <c r="A587" s="106">
        <v>20805</v>
      </c>
      <c r="B587" s="106" t="s">
        <v>538</v>
      </c>
      <c r="C587" s="98">
        <f>SUM(XFD588:XFD594)</f>
        <v>0</v>
      </c>
      <c r="D587" s="98">
        <v>80.401</v>
      </c>
    </row>
    <row r="588" ht="14.25" spans="1:4">
      <c r="A588" s="106">
        <v>2080501</v>
      </c>
      <c r="B588" s="106" t="s">
        <v>539</v>
      </c>
      <c r="C588" s="107">
        <v>0.6</v>
      </c>
      <c r="D588" s="99">
        <v>0.57</v>
      </c>
    </row>
    <row r="589" ht="14.25" spans="1:4">
      <c r="A589" s="106">
        <v>2080502</v>
      </c>
      <c r="B589" s="106" t="s">
        <v>540</v>
      </c>
      <c r="C589" s="107"/>
      <c r="D589" s="99"/>
    </row>
    <row r="590" ht="14.25" spans="1:4">
      <c r="A590" s="106">
        <v>2080503</v>
      </c>
      <c r="B590" s="106" t="s">
        <v>541</v>
      </c>
      <c r="C590" s="98"/>
      <c r="D590" s="98"/>
    </row>
    <row r="591" ht="14.25" spans="1:4">
      <c r="A591" s="106">
        <v>2080504</v>
      </c>
      <c r="B591" s="106" t="s">
        <v>542</v>
      </c>
      <c r="C591" s="98"/>
      <c r="D591" s="98"/>
    </row>
    <row r="592" ht="14.25" spans="1:4">
      <c r="A592" s="106">
        <v>2080505</v>
      </c>
      <c r="B592" s="106" t="s">
        <v>543</v>
      </c>
      <c r="C592" s="98">
        <v>75.3471</v>
      </c>
      <c r="D592" s="98">
        <v>69.911</v>
      </c>
    </row>
    <row r="593" ht="14.25" spans="1:4">
      <c r="A593" s="106">
        <v>2080506</v>
      </c>
      <c r="B593" s="106" t="s">
        <v>544</v>
      </c>
      <c r="C593" s="98"/>
      <c r="D593" s="98">
        <v>9.92</v>
      </c>
    </row>
    <row r="594" ht="14.25" spans="1:4">
      <c r="A594" s="106">
        <v>2080599</v>
      </c>
      <c r="B594" s="106" t="s">
        <v>545</v>
      </c>
      <c r="C594" s="98"/>
      <c r="D594" s="98"/>
    </row>
    <row r="595" ht="14.25" spans="1:4">
      <c r="A595" s="106">
        <v>20806</v>
      </c>
      <c r="B595" s="106" t="s">
        <v>546</v>
      </c>
      <c r="C595" s="98"/>
      <c r="D595" s="98"/>
    </row>
    <row r="596" ht="14.25" hidden="1" spans="1:4">
      <c r="A596" s="106">
        <v>2080601</v>
      </c>
      <c r="B596" s="106" t="s">
        <v>547</v>
      </c>
      <c r="C596" s="98"/>
      <c r="D596" s="98"/>
    </row>
    <row r="597" ht="14.25" hidden="1" spans="1:4">
      <c r="A597" s="106">
        <v>2080602</v>
      </c>
      <c r="B597" s="106" t="s">
        <v>548</v>
      </c>
      <c r="C597" s="98"/>
      <c r="D597" s="98"/>
    </row>
    <row r="598" ht="14.25" hidden="1" spans="1:4">
      <c r="A598" s="106">
        <v>2080699</v>
      </c>
      <c r="B598" s="106" t="s">
        <v>549</v>
      </c>
      <c r="C598" s="98"/>
      <c r="D598" s="98"/>
    </row>
    <row r="599" customFormat="1" ht="14.25" spans="1:4">
      <c r="A599" s="106">
        <v>20807</v>
      </c>
      <c r="B599" s="106" t="s">
        <v>550</v>
      </c>
      <c r="C599" s="98"/>
      <c r="D599" s="98">
        <v>0.5</v>
      </c>
    </row>
    <row r="600" ht="14.25" spans="1:4">
      <c r="A600" s="106">
        <v>2080701</v>
      </c>
      <c r="B600" s="106" t="s">
        <v>551</v>
      </c>
      <c r="C600" s="98"/>
      <c r="D600" s="98"/>
    </row>
    <row r="601" ht="14.25" hidden="1" spans="1:4">
      <c r="A601" s="106">
        <v>2080702</v>
      </c>
      <c r="B601" s="106" t="s">
        <v>552</v>
      </c>
      <c r="C601" s="98"/>
      <c r="D601" s="98"/>
    </row>
    <row r="602" ht="14.25" hidden="1" spans="1:4">
      <c r="A602" s="106">
        <v>2080703</v>
      </c>
      <c r="B602" s="106" t="s">
        <v>553</v>
      </c>
      <c r="C602" s="98"/>
      <c r="D602" s="98"/>
    </row>
    <row r="603" ht="14.25" hidden="1" spans="1:4">
      <c r="A603" s="106">
        <v>2080704</v>
      </c>
      <c r="B603" s="106" t="s">
        <v>554</v>
      </c>
      <c r="C603" s="98"/>
      <c r="D603" s="98"/>
    </row>
    <row r="604" ht="14.25" hidden="1" spans="1:4">
      <c r="A604" s="106">
        <v>2080705</v>
      </c>
      <c r="B604" s="106" t="s">
        <v>555</v>
      </c>
      <c r="C604" s="98"/>
      <c r="D604" s="98"/>
    </row>
    <row r="605" ht="14.25" hidden="1" spans="1:4">
      <c r="A605" s="106">
        <v>2080706</v>
      </c>
      <c r="B605" s="106" t="s">
        <v>556</v>
      </c>
      <c r="C605" s="98"/>
      <c r="D605" s="98"/>
    </row>
    <row r="606" ht="14.25" hidden="1" spans="1:4">
      <c r="A606" s="106">
        <v>2080707</v>
      </c>
      <c r="B606" s="106" t="s">
        <v>557</v>
      </c>
      <c r="C606" s="98"/>
      <c r="D606" s="98"/>
    </row>
    <row r="607" ht="14.25" hidden="1" spans="1:4">
      <c r="A607" s="106">
        <v>2080709</v>
      </c>
      <c r="B607" s="106" t="s">
        <v>558</v>
      </c>
      <c r="C607" s="98"/>
      <c r="D607" s="98"/>
    </row>
    <row r="608" ht="14.25" hidden="1" spans="1:4">
      <c r="A608" s="106">
        <v>2080710</v>
      </c>
      <c r="B608" s="106" t="s">
        <v>559</v>
      </c>
      <c r="C608" s="98"/>
      <c r="D608" s="98"/>
    </row>
    <row r="609" ht="14.25" hidden="1" spans="1:4">
      <c r="A609" s="106">
        <v>2080711</v>
      </c>
      <c r="B609" s="106" t="s">
        <v>560</v>
      </c>
      <c r="C609" s="98"/>
      <c r="D609" s="98"/>
    </row>
    <row r="610" ht="14.25" hidden="1" spans="1:4">
      <c r="A610" s="106">
        <v>2080712</v>
      </c>
      <c r="B610" s="106" t="s">
        <v>561</v>
      </c>
      <c r="C610" s="98"/>
      <c r="D610" s="98"/>
    </row>
    <row r="611" ht="14.25" hidden="1" spans="1:4">
      <c r="A611" s="106">
        <v>2080713</v>
      </c>
      <c r="B611" s="106" t="s">
        <v>562</v>
      </c>
      <c r="C611" s="98"/>
      <c r="D611" s="98"/>
    </row>
    <row r="612" ht="14.25" spans="1:4">
      <c r="A612" s="106">
        <v>2080799</v>
      </c>
      <c r="B612" s="106" t="s">
        <v>563</v>
      </c>
      <c r="C612" s="98"/>
      <c r="D612" s="98">
        <v>0.5</v>
      </c>
    </row>
    <row r="613" customFormat="1" ht="14.25" spans="1:4">
      <c r="A613" s="106">
        <v>20808</v>
      </c>
      <c r="B613" s="106" t="s">
        <v>564</v>
      </c>
      <c r="C613" s="98">
        <v>3.3177</v>
      </c>
      <c r="D613" s="98">
        <v>23.7456</v>
      </c>
    </row>
    <row r="614" ht="14.25" spans="1:4">
      <c r="A614" s="106">
        <v>2080801</v>
      </c>
      <c r="B614" s="106" t="s">
        <v>565</v>
      </c>
      <c r="C614" s="98">
        <v>3.3177</v>
      </c>
      <c r="D614" s="98">
        <v>23.7456</v>
      </c>
    </row>
    <row r="615" ht="14.25" spans="1:4">
      <c r="A615" s="106">
        <v>2080802</v>
      </c>
      <c r="B615" s="106" t="s">
        <v>566</v>
      </c>
      <c r="C615" s="98"/>
      <c r="D615" s="98"/>
    </row>
    <row r="616" ht="14.25" hidden="1" spans="1:4">
      <c r="A616" s="106">
        <v>2080803</v>
      </c>
      <c r="B616" s="106" t="s">
        <v>567</v>
      </c>
      <c r="C616" s="98"/>
      <c r="D616" s="98"/>
    </row>
    <row r="617" ht="14.25" hidden="1" spans="1:4">
      <c r="A617" s="106">
        <v>2080804</v>
      </c>
      <c r="B617" s="106" t="s">
        <v>568</v>
      </c>
      <c r="C617" s="98"/>
      <c r="D617" s="98"/>
    </row>
    <row r="618" ht="14.25" hidden="1" spans="1:4">
      <c r="A618" s="106">
        <v>2080805</v>
      </c>
      <c r="B618" s="106" t="s">
        <v>569</v>
      </c>
      <c r="C618" s="98"/>
      <c r="D618" s="98"/>
    </row>
    <row r="619" ht="14.25" hidden="1" spans="1:4">
      <c r="A619" s="106">
        <v>2080806</v>
      </c>
      <c r="B619" s="106" t="s">
        <v>570</v>
      </c>
      <c r="C619" s="98"/>
      <c r="D619" s="98"/>
    </row>
    <row r="620" ht="14.25" hidden="1" spans="1:4">
      <c r="A620" s="106">
        <v>2080899</v>
      </c>
      <c r="B620" s="106" t="s">
        <v>571</v>
      </c>
      <c r="C620" s="98"/>
      <c r="D620" s="98"/>
    </row>
    <row r="621" ht="14.25" spans="1:4">
      <c r="A621" s="106">
        <v>20809</v>
      </c>
      <c r="B621" s="106" t="s">
        <v>572</v>
      </c>
      <c r="C621" s="98"/>
      <c r="D621" s="98"/>
    </row>
    <row r="622" ht="14.25" hidden="1" spans="1:4">
      <c r="A622" s="106">
        <v>2080901</v>
      </c>
      <c r="B622" s="106" t="s">
        <v>573</v>
      </c>
      <c r="C622" s="98"/>
      <c r="D622" s="98"/>
    </row>
    <row r="623" ht="14.25" hidden="1" spans="1:4">
      <c r="A623" s="106">
        <v>2080902</v>
      </c>
      <c r="B623" s="106" t="s">
        <v>574</v>
      </c>
      <c r="C623" s="98"/>
      <c r="D623" s="98"/>
    </row>
    <row r="624" ht="14.25" hidden="1" spans="1:4">
      <c r="A624" s="106">
        <v>2080903</v>
      </c>
      <c r="B624" s="106" t="s">
        <v>575</v>
      </c>
      <c r="C624" s="98"/>
      <c r="D624" s="98"/>
    </row>
    <row r="625" ht="14.25" hidden="1" spans="1:4">
      <c r="A625" s="106">
        <v>2080904</v>
      </c>
      <c r="B625" s="106" t="s">
        <v>576</v>
      </c>
      <c r="C625" s="98"/>
      <c r="D625" s="98"/>
    </row>
    <row r="626" ht="14.25" hidden="1" spans="1:4">
      <c r="A626" s="106">
        <v>2080999</v>
      </c>
      <c r="B626" s="106" t="s">
        <v>577</v>
      </c>
      <c r="C626" s="98"/>
      <c r="D626" s="98"/>
    </row>
    <row r="627" ht="14.25" spans="1:4">
      <c r="A627" s="106">
        <v>20810</v>
      </c>
      <c r="B627" s="106" t="s">
        <v>578</v>
      </c>
      <c r="C627" s="98"/>
      <c r="D627" s="98"/>
    </row>
    <row r="628" ht="14.25" hidden="1" spans="1:4">
      <c r="A628" s="106">
        <v>2081001</v>
      </c>
      <c r="B628" s="106" t="s">
        <v>579</v>
      </c>
      <c r="C628" s="98"/>
      <c r="D628" s="98"/>
    </row>
    <row r="629" ht="14.25" hidden="1" spans="1:4">
      <c r="A629" s="106">
        <v>2081002</v>
      </c>
      <c r="B629" s="106" t="s">
        <v>580</v>
      </c>
      <c r="C629" s="98"/>
      <c r="D629" s="98"/>
    </row>
    <row r="630" ht="14.25" hidden="1" spans="1:4">
      <c r="A630" s="106">
        <v>2081003</v>
      </c>
      <c r="B630" s="106" t="s">
        <v>581</v>
      </c>
      <c r="C630" s="98"/>
      <c r="D630" s="98"/>
    </row>
    <row r="631" ht="14.25" hidden="1" spans="1:4">
      <c r="A631" s="106">
        <v>2081004</v>
      </c>
      <c r="B631" s="106" t="s">
        <v>582</v>
      </c>
      <c r="C631" s="98"/>
      <c r="D631" s="98"/>
    </row>
    <row r="632" ht="14.25" hidden="1" spans="1:4">
      <c r="A632" s="106">
        <v>2081005</v>
      </c>
      <c r="B632" s="106" t="s">
        <v>583</v>
      </c>
      <c r="C632" s="98"/>
      <c r="D632" s="98"/>
    </row>
    <row r="633" ht="14.25" hidden="1" spans="1:4">
      <c r="A633" s="106">
        <v>2081099</v>
      </c>
      <c r="B633" s="106" t="s">
        <v>584</v>
      </c>
      <c r="C633" s="98"/>
      <c r="D633" s="98"/>
    </row>
    <row r="634" customFormat="1" ht="14.25" spans="1:4">
      <c r="A634" s="106">
        <v>20811</v>
      </c>
      <c r="B634" s="106" t="s">
        <v>585</v>
      </c>
      <c r="C634" s="98"/>
      <c r="D634" s="98">
        <v>1.44</v>
      </c>
    </row>
    <row r="635" ht="14.25" spans="1:4">
      <c r="A635" s="106">
        <v>2081101</v>
      </c>
      <c r="B635" s="106" t="s">
        <v>130</v>
      </c>
      <c r="C635" s="98"/>
      <c r="D635" s="98"/>
    </row>
    <row r="636" ht="14.25" spans="1:4">
      <c r="A636" s="106">
        <v>2081102</v>
      </c>
      <c r="B636" s="106" t="s">
        <v>131</v>
      </c>
      <c r="C636" s="98"/>
      <c r="D636" s="98"/>
    </row>
    <row r="637" ht="14.25" spans="1:4">
      <c r="A637" s="106">
        <v>2081103</v>
      </c>
      <c r="B637" s="106" t="s">
        <v>132</v>
      </c>
      <c r="C637" s="98"/>
      <c r="D637" s="98"/>
    </row>
    <row r="638" ht="14.25" spans="1:4">
      <c r="A638" s="106">
        <v>2081104</v>
      </c>
      <c r="B638" s="106" t="s">
        <v>586</v>
      </c>
      <c r="C638" s="98"/>
      <c r="D638" s="98"/>
    </row>
    <row r="639" ht="14.25" spans="1:4">
      <c r="A639" s="106">
        <v>2081105</v>
      </c>
      <c r="B639" s="106" t="s">
        <v>587</v>
      </c>
      <c r="C639" s="98"/>
      <c r="D639" s="98">
        <v>1.44</v>
      </c>
    </row>
    <row r="640" ht="14.25" hidden="1" spans="1:4">
      <c r="A640" s="106">
        <v>2081106</v>
      </c>
      <c r="B640" s="106" t="s">
        <v>588</v>
      </c>
      <c r="C640" s="98"/>
      <c r="D640" s="98"/>
    </row>
    <row r="641" ht="14.25" hidden="1" spans="1:4">
      <c r="A641" s="106">
        <v>2081199</v>
      </c>
      <c r="B641" s="106" t="s">
        <v>589</v>
      </c>
      <c r="C641" s="98"/>
      <c r="D641" s="98"/>
    </row>
    <row r="642" ht="14.25" spans="1:4">
      <c r="A642" s="106">
        <v>20815</v>
      </c>
      <c r="B642" s="106" t="s">
        <v>590</v>
      </c>
      <c r="C642" s="98"/>
      <c r="D642" s="98"/>
    </row>
    <row r="643" ht="14.25" hidden="1" spans="1:4">
      <c r="A643" s="106">
        <v>2081501</v>
      </c>
      <c r="B643" s="106" t="s">
        <v>591</v>
      </c>
      <c r="C643" s="98"/>
      <c r="D643" s="98"/>
    </row>
    <row r="644" ht="14.25" hidden="1" spans="1:4">
      <c r="A644" s="106">
        <v>2081502</v>
      </c>
      <c r="B644" s="106" t="s">
        <v>592</v>
      </c>
      <c r="C644" s="98"/>
      <c r="D644" s="98"/>
    </row>
    <row r="645" ht="14.25" hidden="1" spans="1:4">
      <c r="A645" s="106">
        <v>2081503</v>
      </c>
      <c r="B645" s="106" t="s">
        <v>593</v>
      </c>
      <c r="C645" s="98"/>
      <c r="D645" s="98"/>
    </row>
    <row r="646" ht="14.25" hidden="1" spans="1:4">
      <c r="A646" s="106">
        <v>2081599</v>
      </c>
      <c r="B646" s="106" t="s">
        <v>594</v>
      </c>
      <c r="C646" s="98"/>
      <c r="D646" s="98"/>
    </row>
    <row r="647" ht="14.25" spans="1:4">
      <c r="A647" s="106">
        <v>20816</v>
      </c>
      <c r="B647" s="106" t="s">
        <v>595</v>
      </c>
      <c r="C647" s="98"/>
      <c r="D647" s="98"/>
    </row>
    <row r="648" ht="14.25" hidden="1" spans="1:4">
      <c r="A648" s="106">
        <v>2081601</v>
      </c>
      <c r="B648" s="106" t="s">
        <v>130</v>
      </c>
      <c r="C648" s="98"/>
      <c r="D648" s="98"/>
    </row>
    <row r="649" ht="14.25" hidden="1" spans="1:4">
      <c r="A649" s="106">
        <v>2081602</v>
      </c>
      <c r="B649" s="106" t="s">
        <v>131</v>
      </c>
      <c r="C649" s="98"/>
      <c r="D649" s="98"/>
    </row>
    <row r="650" ht="14.25" hidden="1" spans="1:4">
      <c r="A650" s="106">
        <v>2081603</v>
      </c>
      <c r="B650" s="106" t="s">
        <v>132</v>
      </c>
      <c r="C650" s="98"/>
      <c r="D650" s="98"/>
    </row>
    <row r="651" ht="14.25" hidden="1" spans="1:4">
      <c r="A651" s="106">
        <v>2081699</v>
      </c>
      <c r="B651" s="106" t="s">
        <v>596</v>
      </c>
      <c r="C651" s="98"/>
      <c r="D651" s="98"/>
    </row>
    <row r="652" ht="14.25" spans="1:4">
      <c r="A652" s="106">
        <v>20819</v>
      </c>
      <c r="B652" s="106" t="s">
        <v>597</v>
      </c>
      <c r="C652" s="98"/>
      <c r="D652" s="98"/>
    </row>
    <row r="653" ht="14.25" hidden="1" spans="1:4">
      <c r="A653" s="106">
        <v>2081901</v>
      </c>
      <c r="B653" s="106" t="s">
        <v>598</v>
      </c>
      <c r="C653" s="98"/>
      <c r="D653" s="98"/>
    </row>
    <row r="654" ht="14.25" hidden="1" spans="1:4">
      <c r="A654" s="106">
        <v>2081902</v>
      </c>
      <c r="B654" s="106" t="s">
        <v>599</v>
      </c>
      <c r="C654" s="98"/>
      <c r="D654" s="98"/>
    </row>
    <row r="655" ht="14.25" spans="1:4">
      <c r="A655" s="106">
        <v>20820</v>
      </c>
      <c r="B655" s="106" t="s">
        <v>600</v>
      </c>
      <c r="C655" s="98"/>
      <c r="D655" s="98"/>
    </row>
    <row r="656" ht="14.25" hidden="1" spans="1:4">
      <c r="A656" s="106">
        <v>2082001</v>
      </c>
      <c r="B656" s="106" t="s">
        <v>601</v>
      </c>
      <c r="C656" s="98"/>
      <c r="D656" s="98"/>
    </row>
    <row r="657" ht="14.25" hidden="1" spans="1:4">
      <c r="A657" s="106">
        <v>2082002</v>
      </c>
      <c r="B657" s="106" t="s">
        <v>602</v>
      </c>
      <c r="C657" s="98"/>
      <c r="D657" s="98"/>
    </row>
    <row r="658" ht="14.25" spans="1:4">
      <c r="A658" s="106">
        <v>20821</v>
      </c>
      <c r="B658" s="106" t="s">
        <v>603</v>
      </c>
      <c r="C658" s="98"/>
      <c r="D658" s="98"/>
    </row>
    <row r="659" ht="14.25" hidden="1" spans="1:4">
      <c r="A659" s="106">
        <v>2082101</v>
      </c>
      <c r="B659" s="106" t="s">
        <v>604</v>
      </c>
      <c r="C659" s="98"/>
      <c r="D659" s="98"/>
    </row>
    <row r="660" ht="14.25" hidden="1" spans="1:4">
      <c r="A660" s="106">
        <v>2082102</v>
      </c>
      <c r="B660" s="106" t="s">
        <v>605</v>
      </c>
      <c r="C660" s="98"/>
      <c r="D660" s="98"/>
    </row>
    <row r="661" ht="14.25" hidden="1" spans="1:4">
      <c r="A661" s="106">
        <v>20824</v>
      </c>
      <c r="B661" s="106" t="s">
        <v>606</v>
      </c>
      <c r="C661" s="98"/>
      <c r="D661" s="98"/>
    </row>
    <row r="662" ht="14.25" hidden="1" spans="1:4">
      <c r="A662" s="106">
        <v>2082401</v>
      </c>
      <c r="B662" s="106" t="s">
        <v>607</v>
      </c>
      <c r="C662" s="98"/>
      <c r="D662" s="98"/>
    </row>
    <row r="663" ht="14.25" hidden="1" spans="1:4">
      <c r="A663" s="106">
        <v>2082402</v>
      </c>
      <c r="B663" s="106" t="s">
        <v>608</v>
      </c>
      <c r="C663" s="98"/>
      <c r="D663" s="98"/>
    </row>
    <row r="664" ht="14.25" hidden="1" spans="1:4">
      <c r="A664" s="106">
        <v>20825</v>
      </c>
      <c r="B664" s="106" t="s">
        <v>609</v>
      </c>
      <c r="C664" s="98"/>
      <c r="D664" s="98"/>
    </row>
    <row r="665" ht="14.25" hidden="1" spans="1:4">
      <c r="A665" s="106">
        <v>2082501</v>
      </c>
      <c r="B665" s="106" t="s">
        <v>610</v>
      </c>
      <c r="C665" s="98"/>
      <c r="D665" s="98"/>
    </row>
    <row r="666" ht="14.25" hidden="1" spans="1:4">
      <c r="A666" s="106">
        <v>2082502</v>
      </c>
      <c r="B666" s="106" t="s">
        <v>611</v>
      </c>
      <c r="C666" s="98"/>
      <c r="D666" s="98"/>
    </row>
    <row r="667" ht="14.25" hidden="1" spans="1:4">
      <c r="A667" s="106">
        <v>20827</v>
      </c>
      <c r="B667" s="106" t="s">
        <v>612</v>
      </c>
      <c r="C667" s="98"/>
      <c r="D667" s="98"/>
    </row>
    <row r="668" ht="14.25" hidden="1" spans="1:4">
      <c r="A668" s="106">
        <v>2082799</v>
      </c>
      <c r="B668" s="106" t="s">
        <v>613</v>
      </c>
      <c r="C668" s="98"/>
      <c r="D668" s="98"/>
    </row>
    <row r="669" customFormat="1" ht="14.25" spans="1:4">
      <c r="A669" s="106">
        <v>20899</v>
      </c>
      <c r="B669" s="106" t="s">
        <v>614</v>
      </c>
      <c r="C669" s="98">
        <v>1.3985</v>
      </c>
      <c r="D669" s="98">
        <v>1.5128</v>
      </c>
    </row>
    <row r="670" ht="14.25" spans="1:4">
      <c r="A670" s="106">
        <v>2089901</v>
      </c>
      <c r="B670" s="106" t="s">
        <v>615</v>
      </c>
      <c r="C670" s="98"/>
      <c r="D670" s="98"/>
    </row>
    <row r="671" ht="14.25" spans="1:4">
      <c r="A671" s="106">
        <v>2089999</v>
      </c>
      <c r="B671" s="106" t="s">
        <v>616</v>
      </c>
      <c r="C671" s="98">
        <v>1.3985</v>
      </c>
      <c r="D671" s="98">
        <v>1.5128</v>
      </c>
    </row>
    <row r="672" customFormat="1" ht="14.25" spans="1:4">
      <c r="A672" s="106">
        <v>210</v>
      </c>
      <c r="B672" s="106" t="s">
        <v>617</v>
      </c>
      <c r="C672" s="98">
        <v>50.674</v>
      </c>
      <c r="D672" s="98">
        <f>SUM(XFD673,XFD678,XFD691,XFD695,XFD707,XFD717,XFD720,XFD724,XFD734)</f>
        <v>0</v>
      </c>
    </row>
    <row r="673" ht="14.25" spans="1:4">
      <c r="A673" s="106">
        <v>21001</v>
      </c>
      <c r="B673" s="106" t="s">
        <v>618</v>
      </c>
      <c r="C673" s="98">
        <f>SUM(XFD674:XFD677)</f>
        <v>0</v>
      </c>
      <c r="D673" s="109">
        <v>2</v>
      </c>
    </row>
    <row r="674" ht="14.25" spans="1:4">
      <c r="A674" s="106">
        <v>2100101</v>
      </c>
      <c r="B674" s="106" t="s">
        <v>130</v>
      </c>
      <c r="C674" s="98"/>
      <c r="D674" s="109"/>
    </row>
    <row r="675" ht="14.25" spans="1:4">
      <c r="A675" s="106">
        <v>2100102</v>
      </c>
      <c r="B675" s="106" t="s">
        <v>131</v>
      </c>
      <c r="C675" s="98"/>
      <c r="D675" s="109"/>
    </row>
    <row r="676" ht="14.25" spans="1:4">
      <c r="A676" s="106">
        <v>2100103</v>
      </c>
      <c r="B676" s="106" t="s">
        <v>132</v>
      </c>
      <c r="C676" s="98"/>
      <c r="D676" s="109"/>
    </row>
    <row r="677" ht="14.25" spans="1:4">
      <c r="A677" s="106">
        <v>2100199</v>
      </c>
      <c r="B677" s="106" t="s">
        <v>619</v>
      </c>
      <c r="C677" s="107"/>
      <c r="D677" s="109">
        <v>2</v>
      </c>
    </row>
    <row r="678" ht="14.25" spans="1:4">
      <c r="A678" s="106">
        <v>21002</v>
      </c>
      <c r="B678" s="106" t="s">
        <v>620</v>
      </c>
      <c r="C678" s="98"/>
      <c r="D678" s="109"/>
    </row>
    <row r="679" ht="14.25" hidden="1" spans="1:4">
      <c r="A679" s="106">
        <v>2100201</v>
      </c>
      <c r="B679" s="106" t="s">
        <v>621</v>
      </c>
      <c r="C679" s="98"/>
      <c r="D679" s="109"/>
    </row>
    <row r="680" ht="14.25" hidden="1" spans="1:4">
      <c r="A680" s="106">
        <v>2100202</v>
      </c>
      <c r="B680" s="106" t="s">
        <v>622</v>
      </c>
      <c r="C680" s="98"/>
      <c r="D680" s="109"/>
    </row>
    <row r="681" ht="14.25" hidden="1" spans="1:4">
      <c r="A681" s="106">
        <v>2100203</v>
      </c>
      <c r="B681" s="106" t="s">
        <v>623</v>
      </c>
      <c r="C681" s="98"/>
      <c r="D681" s="109"/>
    </row>
    <row r="682" ht="14.25" hidden="1" spans="1:4">
      <c r="A682" s="106">
        <v>2100204</v>
      </c>
      <c r="B682" s="106" t="s">
        <v>624</v>
      </c>
      <c r="C682" s="98"/>
      <c r="D682" s="109"/>
    </row>
    <row r="683" ht="14.25" hidden="1" spans="1:4">
      <c r="A683" s="106">
        <v>2100205</v>
      </c>
      <c r="B683" s="106" t="s">
        <v>625</v>
      </c>
      <c r="C683" s="98"/>
      <c r="D683" s="109"/>
    </row>
    <row r="684" ht="14.25" hidden="1" spans="1:4">
      <c r="A684" s="106">
        <v>2100206</v>
      </c>
      <c r="B684" s="106" t="s">
        <v>626</v>
      </c>
      <c r="C684" s="98"/>
      <c r="D684" s="109"/>
    </row>
    <row r="685" ht="14.25" hidden="1" spans="1:4">
      <c r="A685" s="106">
        <v>2100207</v>
      </c>
      <c r="B685" s="106" t="s">
        <v>627</v>
      </c>
      <c r="C685" s="98"/>
      <c r="D685" s="109"/>
    </row>
    <row r="686" ht="14.25" hidden="1" spans="1:4">
      <c r="A686" s="106">
        <v>2100208</v>
      </c>
      <c r="B686" s="106" t="s">
        <v>628</v>
      </c>
      <c r="C686" s="98"/>
      <c r="D686" s="109"/>
    </row>
    <row r="687" ht="14.25" hidden="1" spans="1:4">
      <c r="A687" s="106">
        <v>2100209</v>
      </c>
      <c r="B687" s="106" t="s">
        <v>629</v>
      </c>
      <c r="C687" s="98"/>
      <c r="D687" s="109"/>
    </row>
    <row r="688" ht="14.25" hidden="1" spans="1:4">
      <c r="A688" s="106">
        <v>2100210</v>
      </c>
      <c r="B688" s="106" t="s">
        <v>630</v>
      </c>
      <c r="C688" s="98"/>
      <c r="D688" s="109"/>
    </row>
    <row r="689" ht="14.25" hidden="1" spans="1:4">
      <c r="A689" s="106">
        <v>2100211</v>
      </c>
      <c r="B689" s="106" t="s">
        <v>631</v>
      </c>
      <c r="C689" s="98"/>
      <c r="D689" s="109"/>
    </row>
    <row r="690" ht="14.25" hidden="1" spans="1:4">
      <c r="A690" s="106">
        <v>2100299</v>
      </c>
      <c r="B690" s="106" t="s">
        <v>632</v>
      </c>
      <c r="C690" s="98"/>
      <c r="D690" s="109"/>
    </row>
    <row r="691" ht="14.25" spans="1:4">
      <c r="A691" s="106">
        <v>21003</v>
      </c>
      <c r="B691" s="106" t="s">
        <v>633</v>
      </c>
      <c r="C691" s="98"/>
      <c r="D691" s="109"/>
    </row>
    <row r="692" ht="14.25" hidden="1" spans="1:4">
      <c r="A692" s="106">
        <v>2100301</v>
      </c>
      <c r="B692" s="106" t="s">
        <v>634</v>
      </c>
      <c r="C692" s="98"/>
      <c r="D692" s="109"/>
    </row>
    <row r="693" ht="14.25" hidden="1" spans="1:4">
      <c r="A693" s="106">
        <v>2100302</v>
      </c>
      <c r="B693" s="106" t="s">
        <v>635</v>
      </c>
      <c r="C693" s="98"/>
      <c r="D693" s="109"/>
    </row>
    <row r="694" ht="14.25" hidden="1" spans="1:4">
      <c r="A694" s="106">
        <v>2100399</v>
      </c>
      <c r="B694" s="106" t="s">
        <v>636</v>
      </c>
      <c r="C694" s="98"/>
      <c r="D694" s="109"/>
    </row>
    <row r="695" ht="14.25" spans="1:4">
      <c r="A695" s="106">
        <v>21004</v>
      </c>
      <c r="B695" s="106" t="s">
        <v>637</v>
      </c>
      <c r="C695" s="98"/>
      <c r="D695" s="109">
        <v>2.8676</v>
      </c>
    </row>
    <row r="696" ht="14.25" spans="1:4">
      <c r="A696" s="106">
        <v>2100401</v>
      </c>
      <c r="B696" s="106" t="s">
        <v>638</v>
      </c>
      <c r="C696" s="98"/>
      <c r="D696" s="109"/>
    </row>
    <row r="697" ht="14.25" hidden="1" spans="1:4">
      <c r="A697" s="106">
        <v>2100402</v>
      </c>
      <c r="B697" s="106" t="s">
        <v>639</v>
      </c>
      <c r="C697" s="98"/>
      <c r="D697" s="109"/>
    </row>
    <row r="698" ht="14.25" hidden="1" spans="1:4">
      <c r="A698" s="106">
        <v>2100403</v>
      </c>
      <c r="B698" s="106" t="s">
        <v>640</v>
      </c>
      <c r="C698" s="98"/>
      <c r="D698" s="109"/>
    </row>
    <row r="699" ht="14.25" hidden="1" spans="1:4">
      <c r="A699" s="106">
        <v>2100404</v>
      </c>
      <c r="B699" s="106" t="s">
        <v>641</v>
      </c>
      <c r="C699" s="98"/>
      <c r="D699" s="109"/>
    </row>
    <row r="700" ht="14.25" hidden="1" spans="1:4">
      <c r="A700" s="106">
        <v>2100405</v>
      </c>
      <c r="B700" s="106" t="s">
        <v>642</v>
      </c>
      <c r="C700" s="98"/>
      <c r="D700" s="109"/>
    </row>
    <row r="701" ht="14.25" hidden="1" spans="1:4">
      <c r="A701" s="106">
        <v>2100406</v>
      </c>
      <c r="B701" s="106" t="s">
        <v>643</v>
      </c>
      <c r="C701" s="98"/>
      <c r="D701" s="109"/>
    </row>
    <row r="702" ht="14.25" hidden="1" spans="1:4">
      <c r="A702" s="106">
        <v>2100407</v>
      </c>
      <c r="B702" s="106" t="s">
        <v>644</v>
      </c>
      <c r="C702" s="98"/>
      <c r="D702" s="109"/>
    </row>
    <row r="703" ht="14.25" hidden="1" spans="1:4">
      <c r="A703" s="106">
        <v>2100408</v>
      </c>
      <c r="B703" s="106" t="s">
        <v>645</v>
      </c>
      <c r="C703" s="98"/>
      <c r="D703" s="109"/>
    </row>
    <row r="704" ht="14.25" hidden="1" spans="1:4">
      <c r="A704" s="106">
        <v>2100409</v>
      </c>
      <c r="B704" s="106" t="s">
        <v>646</v>
      </c>
      <c r="C704" s="98"/>
      <c r="D704" s="109"/>
    </row>
    <row r="705" ht="14.25" spans="1:4">
      <c r="A705" s="106">
        <v>2100410</v>
      </c>
      <c r="B705" s="106" t="s">
        <v>647</v>
      </c>
      <c r="C705" s="98"/>
      <c r="D705" s="109">
        <v>2.8676</v>
      </c>
    </row>
    <row r="706" ht="14.25" hidden="1" spans="1:4">
      <c r="A706" s="106">
        <v>2100499</v>
      </c>
      <c r="B706" s="106" t="s">
        <v>648</v>
      </c>
      <c r="C706" s="98"/>
      <c r="D706" s="109"/>
    </row>
    <row r="707" ht="14.25" spans="1:4">
      <c r="A707" s="106">
        <v>21005</v>
      </c>
      <c r="B707" s="106" t="s">
        <v>649</v>
      </c>
      <c r="C707" s="98"/>
      <c r="D707" s="109"/>
    </row>
    <row r="708" ht="14.25" hidden="1" spans="1:4">
      <c r="A708" s="106">
        <v>2100501</v>
      </c>
      <c r="B708" s="106" t="s">
        <v>650</v>
      </c>
      <c r="C708" s="98"/>
      <c r="D708" s="109"/>
    </row>
    <row r="709" ht="14.25" hidden="1" spans="1:4">
      <c r="A709" s="106">
        <v>2100502</v>
      </c>
      <c r="B709" s="106" t="s">
        <v>651</v>
      </c>
      <c r="C709" s="98"/>
      <c r="D709" s="109"/>
    </row>
    <row r="710" ht="14.25" hidden="1" spans="1:4">
      <c r="A710" s="106">
        <v>2100503</v>
      </c>
      <c r="B710" s="106" t="s">
        <v>652</v>
      </c>
      <c r="C710" s="98"/>
      <c r="D710" s="109"/>
    </row>
    <row r="711" ht="14.25" hidden="1" spans="1:4">
      <c r="A711" s="106">
        <v>2100504</v>
      </c>
      <c r="B711" s="106" t="s">
        <v>653</v>
      </c>
      <c r="C711" s="98"/>
      <c r="D711" s="109"/>
    </row>
    <row r="712" ht="14.25" hidden="1" spans="1:4">
      <c r="A712" s="106">
        <v>2100506</v>
      </c>
      <c r="B712" s="106" t="s">
        <v>654</v>
      </c>
      <c r="C712" s="98"/>
      <c r="D712" s="109"/>
    </row>
    <row r="713" ht="14.25" hidden="1" spans="1:4">
      <c r="A713" s="106">
        <v>2100508</v>
      </c>
      <c r="B713" s="106" t="s">
        <v>655</v>
      </c>
      <c r="C713" s="98"/>
      <c r="D713" s="109"/>
    </row>
    <row r="714" ht="14.25" hidden="1" spans="1:4">
      <c r="A714" s="106">
        <v>2100509</v>
      </c>
      <c r="B714" s="106" t="s">
        <v>656</v>
      </c>
      <c r="C714" s="98"/>
      <c r="D714" s="109"/>
    </row>
    <row r="715" ht="14.25" hidden="1" spans="1:4">
      <c r="A715" s="106">
        <v>2100510</v>
      </c>
      <c r="B715" s="106" t="s">
        <v>657</v>
      </c>
      <c r="C715" s="98"/>
      <c r="D715" s="109"/>
    </row>
    <row r="716" ht="14.25" hidden="1" spans="1:4">
      <c r="A716" s="106">
        <v>2100599</v>
      </c>
      <c r="B716" s="106" t="s">
        <v>658</v>
      </c>
      <c r="C716" s="98"/>
      <c r="D716" s="109"/>
    </row>
    <row r="717" ht="14.25" spans="1:4">
      <c r="A717" s="106">
        <v>21006</v>
      </c>
      <c r="B717" s="106" t="s">
        <v>659</v>
      </c>
      <c r="C717" s="98"/>
      <c r="D717" s="109"/>
    </row>
    <row r="718" ht="14.25" spans="1:4">
      <c r="A718" s="106">
        <v>2100601</v>
      </c>
      <c r="B718" s="106" t="s">
        <v>660</v>
      </c>
      <c r="C718" s="98"/>
      <c r="D718" s="109"/>
    </row>
    <row r="719" ht="14.25" spans="1:4">
      <c r="A719" s="106">
        <v>2100699</v>
      </c>
      <c r="B719" s="106" t="s">
        <v>661</v>
      </c>
      <c r="C719" s="98"/>
      <c r="D719" s="109"/>
    </row>
    <row r="720" ht="14.25" spans="1:4">
      <c r="A720" s="106">
        <v>21007</v>
      </c>
      <c r="B720" s="106" t="s">
        <v>662</v>
      </c>
      <c r="C720" s="98">
        <f>SUM(XFD721:XFD723)</f>
        <v>0</v>
      </c>
      <c r="D720" s="109">
        <v>13.5063</v>
      </c>
    </row>
    <row r="721" ht="14.25" spans="1:4">
      <c r="A721" s="106">
        <v>2100716</v>
      </c>
      <c r="B721" s="106" t="s">
        <v>663</v>
      </c>
      <c r="C721" s="98"/>
      <c r="D721" s="109">
        <v>1.0743</v>
      </c>
    </row>
    <row r="722" ht="14.25" spans="1:4">
      <c r="A722" s="106">
        <v>2100717</v>
      </c>
      <c r="B722" s="106" t="s">
        <v>664</v>
      </c>
      <c r="C722" s="98"/>
      <c r="D722" s="109"/>
    </row>
    <row r="723" ht="14.25" spans="1:4">
      <c r="A723" s="106">
        <v>2100799</v>
      </c>
      <c r="B723" s="106" t="s">
        <v>665</v>
      </c>
      <c r="C723" s="107"/>
      <c r="D723" s="109">
        <v>12.432</v>
      </c>
    </row>
    <row r="724" ht="14.25" spans="1:4">
      <c r="A724" s="106">
        <v>21010</v>
      </c>
      <c r="B724" s="106" t="s">
        <v>666</v>
      </c>
      <c r="C724" s="98"/>
      <c r="D724" s="109"/>
    </row>
    <row r="725" ht="14.25" hidden="1" spans="1:4">
      <c r="A725" s="106">
        <v>2101001</v>
      </c>
      <c r="B725" s="106" t="s">
        <v>130</v>
      </c>
      <c r="C725" s="98"/>
      <c r="D725" s="109"/>
    </row>
    <row r="726" ht="14.25" hidden="1" spans="1:4">
      <c r="A726" s="106">
        <v>2101002</v>
      </c>
      <c r="B726" s="106" t="s">
        <v>131</v>
      </c>
      <c r="C726" s="98"/>
      <c r="D726" s="109"/>
    </row>
    <row r="727" ht="14.25" hidden="1" spans="1:4">
      <c r="A727" s="106">
        <v>2101003</v>
      </c>
      <c r="B727" s="106" t="s">
        <v>132</v>
      </c>
      <c r="C727" s="98"/>
      <c r="D727" s="109"/>
    </row>
    <row r="728" ht="14.25" hidden="1" spans="1:4">
      <c r="A728" s="106">
        <v>2101012</v>
      </c>
      <c r="B728" s="106" t="s">
        <v>667</v>
      </c>
      <c r="C728" s="98"/>
      <c r="D728" s="109"/>
    </row>
    <row r="729" ht="14.25" hidden="1" spans="1:4">
      <c r="A729" s="106">
        <v>2101014</v>
      </c>
      <c r="B729" s="106" t="s">
        <v>668</v>
      </c>
      <c r="C729" s="98"/>
      <c r="D729" s="109"/>
    </row>
    <row r="730" ht="14.25" hidden="1" spans="1:4">
      <c r="A730" s="106">
        <v>2101015</v>
      </c>
      <c r="B730" s="106" t="s">
        <v>669</v>
      </c>
      <c r="C730" s="98"/>
      <c r="D730" s="109"/>
    </row>
    <row r="731" ht="14.25" hidden="1" spans="1:4">
      <c r="A731" s="106">
        <v>2101016</v>
      </c>
      <c r="B731" s="106" t="s">
        <v>670</v>
      </c>
      <c r="C731" s="98"/>
      <c r="D731" s="109"/>
    </row>
    <row r="732" ht="14.25" hidden="1" spans="1:4">
      <c r="A732" s="106">
        <v>2101050</v>
      </c>
      <c r="B732" s="106" t="s">
        <v>140</v>
      </c>
      <c r="C732" s="98"/>
      <c r="D732" s="109"/>
    </row>
    <row r="733" ht="14.25" hidden="1" spans="1:4">
      <c r="A733" s="106">
        <v>2101099</v>
      </c>
      <c r="B733" s="106" t="s">
        <v>671</v>
      </c>
      <c r="C733" s="98"/>
      <c r="D733" s="109"/>
    </row>
    <row r="734" ht="14.25" spans="1:4">
      <c r="A734" s="106">
        <v>21011</v>
      </c>
      <c r="B734" s="106" t="s">
        <v>672</v>
      </c>
      <c r="C734" s="109">
        <v>50.674</v>
      </c>
      <c r="D734" s="109">
        <v>47.2502</v>
      </c>
    </row>
    <row r="735" ht="14.25" spans="1:4">
      <c r="A735" s="106" t="s">
        <v>673</v>
      </c>
      <c r="B735" s="110" t="s">
        <v>674</v>
      </c>
      <c r="C735" s="109">
        <v>21.085</v>
      </c>
      <c r="D735" s="109">
        <v>18.5426</v>
      </c>
    </row>
    <row r="736" ht="14.25" spans="1:4">
      <c r="A736" s="106" t="s">
        <v>675</v>
      </c>
      <c r="B736" s="110" t="s">
        <v>676</v>
      </c>
      <c r="C736" s="109">
        <v>15.884</v>
      </c>
      <c r="D736" s="109">
        <v>15.8841</v>
      </c>
    </row>
    <row r="737" ht="14.25" spans="1:4">
      <c r="A737" s="106" t="s">
        <v>677</v>
      </c>
      <c r="B737" s="110" t="s">
        <v>678</v>
      </c>
      <c r="C737" s="109">
        <v>10.8795</v>
      </c>
      <c r="D737" s="109">
        <v>10.2016</v>
      </c>
    </row>
    <row r="738" ht="14.25" spans="1:4">
      <c r="A738" s="106" t="s">
        <v>679</v>
      </c>
      <c r="B738" s="106" t="s">
        <v>680</v>
      </c>
      <c r="C738" s="109">
        <v>2.8255</v>
      </c>
      <c r="D738" s="109">
        <v>2.6219</v>
      </c>
    </row>
    <row r="739" customFormat="1" ht="14.25" spans="1:4">
      <c r="A739" s="106">
        <v>211</v>
      </c>
      <c r="B739" s="106" t="s">
        <v>681</v>
      </c>
      <c r="C739" s="98"/>
      <c r="D739" s="98">
        <f>XFD740+XFD749+XFD753+XFD762+XFD768+XFD774+XFD780+XFD783+XFD786+XFD788+XFD790+XFD796+XFD798+XFD800+XFD816</f>
        <v>0</v>
      </c>
    </row>
    <row r="740" ht="14.25" hidden="1" spans="1:4">
      <c r="A740" s="106">
        <v>21101</v>
      </c>
      <c r="B740" s="106" t="s">
        <v>682</v>
      </c>
      <c r="C740" s="98"/>
      <c r="D740" s="98"/>
    </row>
    <row r="741" ht="14.25" hidden="1" spans="1:4">
      <c r="A741" s="106">
        <v>2110101</v>
      </c>
      <c r="B741" s="106" t="s">
        <v>130</v>
      </c>
      <c r="C741" s="98"/>
      <c r="D741" s="98"/>
    </row>
    <row r="742" ht="14.25" hidden="1" spans="1:4">
      <c r="A742" s="106">
        <v>2110102</v>
      </c>
      <c r="B742" s="106" t="s">
        <v>131</v>
      </c>
      <c r="C742" s="98"/>
      <c r="D742" s="98"/>
    </row>
    <row r="743" ht="14.25" hidden="1" spans="1:4">
      <c r="A743" s="106">
        <v>2110103</v>
      </c>
      <c r="B743" s="106" t="s">
        <v>132</v>
      </c>
      <c r="C743" s="98"/>
      <c r="D743" s="98"/>
    </row>
    <row r="744" ht="14.25" hidden="1" spans="1:4">
      <c r="A744" s="106">
        <v>2110104</v>
      </c>
      <c r="B744" s="106" t="s">
        <v>683</v>
      </c>
      <c r="C744" s="98"/>
      <c r="D744" s="98"/>
    </row>
    <row r="745" ht="14.25" hidden="1" spans="1:4">
      <c r="A745" s="106">
        <v>2110105</v>
      </c>
      <c r="B745" s="106" t="s">
        <v>684</v>
      </c>
      <c r="C745" s="98"/>
      <c r="D745" s="98"/>
    </row>
    <row r="746" ht="14.25" hidden="1" spans="1:4">
      <c r="A746" s="106">
        <v>2110106</v>
      </c>
      <c r="B746" s="106" t="s">
        <v>685</v>
      </c>
      <c r="C746" s="98"/>
      <c r="D746" s="98"/>
    </row>
    <row r="747" ht="14.25" hidden="1" spans="1:4">
      <c r="A747" s="106">
        <v>2110107</v>
      </c>
      <c r="B747" s="106" t="s">
        <v>686</v>
      </c>
      <c r="C747" s="98"/>
      <c r="D747" s="98"/>
    </row>
    <row r="748" ht="14.25" hidden="1" spans="1:4">
      <c r="A748" s="106">
        <v>2110199</v>
      </c>
      <c r="B748" s="106" t="s">
        <v>687</v>
      </c>
      <c r="C748" s="98"/>
      <c r="D748" s="98"/>
    </row>
    <row r="749" ht="14.25" hidden="1" spans="1:4">
      <c r="A749" s="106">
        <v>21102</v>
      </c>
      <c r="B749" s="106" t="s">
        <v>688</v>
      </c>
      <c r="C749" s="98"/>
      <c r="D749" s="98">
        <f>SUM(XFD750:XFD752)</f>
        <v>0</v>
      </c>
    </row>
    <row r="750" ht="14.25" hidden="1" spans="1:4">
      <c r="A750" s="106">
        <v>2110203</v>
      </c>
      <c r="B750" s="106" t="s">
        <v>689</v>
      </c>
      <c r="C750" s="98"/>
      <c r="D750" s="98"/>
    </row>
    <row r="751" ht="14.25" hidden="1" spans="1:4">
      <c r="A751" s="106">
        <v>2110204</v>
      </c>
      <c r="B751" s="106" t="s">
        <v>690</v>
      </c>
      <c r="C751" s="98"/>
      <c r="D751" s="98"/>
    </row>
    <row r="752" ht="14.25" hidden="1" spans="1:4">
      <c r="A752" s="106">
        <v>2110299</v>
      </c>
      <c r="B752" s="106" t="s">
        <v>691</v>
      </c>
      <c r="C752" s="98"/>
      <c r="D752" s="98"/>
    </row>
    <row r="753" ht="14.25" hidden="1" spans="1:4">
      <c r="A753" s="106">
        <v>21103</v>
      </c>
      <c r="B753" s="106" t="s">
        <v>692</v>
      </c>
      <c r="C753" s="98"/>
      <c r="D753" s="98">
        <f>SUM(XFD754:XFD761)</f>
        <v>0</v>
      </c>
    </row>
    <row r="754" ht="14.25" hidden="1" spans="1:4">
      <c r="A754" s="106">
        <v>2110301</v>
      </c>
      <c r="B754" s="106" t="s">
        <v>693</v>
      </c>
      <c r="C754" s="98"/>
      <c r="D754" s="98"/>
    </row>
    <row r="755" ht="14.25" hidden="1" spans="1:4">
      <c r="A755" s="106">
        <v>2110302</v>
      </c>
      <c r="B755" s="106" t="s">
        <v>694</v>
      </c>
      <c r="C755" s="98"/>
      <c r="D755" s="98"/>
    </row>
    <row r="756" ht="14.25" hidden="1" spans="1:4">
      <c r="A756" s="106">
        <v>2110303</v>
      </c>
      <c r="B756" s="106" t="s">
        <v>695</v>
      </c>
      <c r="C756" s="98"/>
      <c r="D756" s="98"/>
    </row>
    <row r="757" ht="14.25" hidden="1" spans="1:4">
      <c r="A757" s="106">
        <v>2110304</v>
      </c>
      <c r="B757" s="106" t="s">
        <v>696</v>
      </c>
      <c r="C757" s="98"/>
      <c r="D757" s="98"/>
    </row>
    <row r="758" ht="14.25" hidden="1" spans="1:4">
      <c r="A758" s="106">
        <v>2110305</v>
      </c>
      <c r="B758" s="106" t="s">
        <v>697</v>
      </c>
      <c r="C758" s="98"/>
      <c r="D758" s="98"/>
    </row>
    <row r="759" ht="14.25" hidden="1" spans="1:4">
      <c r="A759" s="106">
        <v>2110306</v>
      </c>
      <c r="B759" s="106" t="s">
        <v>698</v>
      </c>
      <c r="C759" s="98"/>
      <c r="D759" s="98"/>
    </row>
    <row r="760" ht="14.25" hidden="1" spans="1:4">
      <c r="A760" s="106">
        <v>2110307</v>
      </c>
      <c r="B760" s="106" t="s">
        <v>699</v>
      </c>
      <c r="C760" s="98"/>
      <c r="D760" s="98"/>
    </row>
    <row r="761" ht="14.25" hidden="1" spans="1:4">
      <c r="A761" s="106">
        <v>2110399</v>
      </c>
      <c r="B761" s="106" t="s">
        <v>700</v>
      </c>
      <c r="C761" s="98"/>
      <c r="D761" s="98"/>
    </row>
    <row r="762" ht="14.25" hidden="1" spans="1:4">
      <c r="A762" s="106">
        <v>21104</v>
      </c>
      <c r="B762" s="106" t="s">
        <v>701</v>
      </c>
      <c r="C762" s="98"/>
      <c r="D762" s="98">
        <f>SUM(XFD763:XFD767)</f>
        <v>0</v>
      </c>
    </row>
    <row r="763" ht="14.25" hidden="1" spans="1:4">
      <c r="A763" s="106">
        <v>2110401</v>
      </c>
      <c r="B763" s="106" t="s">
        <v>702</v>
      </c>
      <c r="C763" s="98"/>
      <c r="D763" s="98"/>
    </row>
    <row r="764" ht="14.25" hidden="1" spans="1:4">
      <c r="A764" s="106">
        <v>2110402</v>
      </c>
      <c r="B764" s="106" t="s">
        <v>703</v>
      </c>
      <c r="C764" s="98"/>
      <c r="D764" s="98"/>
    </row>
    <row r="765" ht="14.25" hidden="1" spans="1:4">
      <c r="A765" s="106">
        <v>2110403</v>
      </c>
      <c r="B765" s="106" t="s">
        <v>704</v>
      </c>
      <c r="C765" s="98"/>
      <c r="D765" s="98"/>
    </row>
    <row r="766" ht="14.25" hidden="1" spans="1:4">
      <c r="A766" s="106">
        <v>2110404</v>
      </c>
      <c r="B766" s="106" t="s">
        <v>705</v>
      </c>
      <c r="C766" s="98"/>
      <c r="D766" s="98"/>
    </row>
    <row r="767" ht="14.25" hidden="1" spans="1:4">
      <c r="A767" s="106">
        <v>2110499</v>
      </c>
      <c r="B767" s="106" t="s">
        <v>706</v>
      </c>
      <c r="C767" s="98"/>
      <c r="D767" s="98"/>
    </row>
    <row r="768" ht="14.25" hidden="1" spans="1:4">
      <c r="A768" s="106">
        <v>21105</v>
      </c>
      <c r="B768" s="106" t="s">
        <v>707</v>
      </c>
      <c r="C768" s="98"/>
      <c r="D768" s="98">
        <f>SUM(XFD769:XFD773)</f>
        <v>0</v>
      </c>
    </row>
    <row r="769" ht="14.25" hidden="1" spans="1:4">
      <c r="A769" s="106">
        <v>2110501</v>
      </c>
      <c r="B769" s="106" t="s">
        <v>708</v>
      </c>
      <c r="C769" s="98"/>
      <c r="D769" s="98"/>
    </row>
    <row r="770" ht="14.25" hidden="1" spans="1:4">
      <c r="A770" s="106">
        <v>2110502</v>
      </c>
      <c r="B770" s="106" t="s">
        <v>709</v>
      </c>
      <c r="C770" s="98"/>
      <c r="D770" s="98"/>
    </row>
    <row r="771" ht="14.25" hidden="1" spans="1:4">
      <c r="A771" s="106">
        <v>2110503</v>
      </c>
      <c r="B771" s="106" t="s">
        <v>710</v>
      </c>
      <c r="C771" s="98"/>
      <c r="D771" s="98"/>
    </row>
    <row r="772" ht="14.25" hidden="1" spans="1:4">
      <c r="A772" s="106">
        <v>2110506</v>
      </c>
      <c r="B772" s="106" t="s">
        <v>711</v>
      </c>
      <c r="C772" s="98"/>
      <c r="D772" s="98"/>
    </row>
    <row r="773" ht="14.25" hidden="1" spans="1:4">
      <c r="A773" s="106">
        <v>2110599</v>
      </c>
      <c r="B773" s="106" t="s">
        <v>712</v>
      </c>
      <c r="C773" s="98"/>
      <c r="D773" s="98"/>
    </row>
    <row r="774" ht="14.25" hidden="1" spans="1:4">
      <c r="A774" s="106">
        <v>21106</v>
      </c>
      <c r="B774" s="106" t="s">
        <v>713</v>
      </c>
      <c r="C774" s="98"/>
      <c r="D774" s="98">
        <f>SUM(XFD775:XFD779)</f>
        <v>0</v>
      </c>
    </row>
    <row r="775" ht="14.25" hidden="1" spans="1:4">
      <c r="A775" s="106">
        <v>2110602</v>
      </c>
      <c r="B775" s="106" t="s">
        <v>714</v>
      </c>
      <c r="C775" s="98"/>
      <c r="D775" s="98"/>
    </row>
    <row r="776" ht="14.25" hidden="1" spans="1:4">
      <c r="A776" s="106">
        <v>2110603</v>
      </c>
      <c r="B776" s="106" t="s">
        <v>715</v>
      </c>
      <c r="C776" s="98"/>
      <c r="D776" s="98"/>
    </row>
    <row r="777" ht="14.25" hidden="1" spans="1:4">
      <c r="A777" s="106">
        <v>2110604</v>
      </c>
      <c r="B777" s="106" t="s">
        <v>716</v>
      </c>
      <c r="C777" s="98"/>
      <c r="D777" s="98"/>
    </row>
    <row r="778" ht="14.25" hidden="1" spans="1:4">
      <c r="A778" s="106">
        <v>2110605</v>
      </c>
      <c r="B778" s="106" t="s">
        <v>717</v>
      </c>
      <c r="C778" s="98"/>
      <c r="D778" s="98"/>
    </row>
    <row r="779" ht="14.25" hidden="1" spans="1:4">
      <c r="A779" s="106">
        <v>2110699</v>
      </c>
      <c r="B779" s="106" t="s">
        <v>718</v>
      </c>
      <c r="C779" s="98"/>
      <c r="D779" s="98"/>
    </row>
    <row r="780" ht="14.25" hidden="1" spans="1:4">
      <c r="A780" s="106">
        <v>21107</v>
      </c>
      <c r="B780" s="106" t="s">
        <v>719</v>
      </c>
      <c r="C780" s="98"/>
      <c r="D780" s="98">
        <f>SUM(XFD781:XFD782)</f>
        <v>0</v>
      </c>
    </row>
    <row r="781" ht="14.25" hidden="1" spans="1:4">
      <c r="A781" s="106">
        <v>2110704</v>
      </c>
      <c r="B781" s="106" t="s">
        <v>720</v>
      </c>
      <c r="C781" s="98"/>
      <c r="D781" s="98"/>
    </row>
    <row r="782" ht="14.25" hidden="1" spans="1:4">
      <c r="A782" s="106">
        <v>2110799</v>
      </c>
      <c r="B782" s="106" t="s">
        <v>721</v>
      </c>
      <c r="C782" s="98"/>
      <c r="D782" s="98"/>
    </row>
    <row r="783" ht="14.25" hidden="1" spans="1:4">
      <c r="A783" s="106">
        <v>21108</v>
      </c>
      <c r="B783" s="106" t="s">
        <v>722</v>
      </c>
      <c r="C783" s="98"/>
      <c r="D783" s="98">
        <f>SUM(XFD784:XFD785)</f>
        <v>0</v>
      </c>
    </row>
    <row r="784" ht="14.25" hidden="1" spans="1:4">
      <c r="A784" s="106">
        <v>2110804</v>
      </c>
      <c r="B784" s="106" t="s">
        <v>723</v>
      </c>
      <c r="C784" s="98"/>
      <c r="D784" s="98"/>
    </row>
    <row r="785" ht="14.25" hidden="1" spans="1:4">
      <c r="A785" s="106">
        <v>2110899</v>
      </c>
      <c r="B785" s="106" t="s">
        <v>724</v>
      </c>
      <c r="C785" s="98"/>
      <c r="D785" s="98"/>
    </row>
    <row r="786" ht="14.25" hidden="1" spans="1:4">
      <c r="A786" s="106">
        <v>21109</v>
      </c>
      <c r="B786" s="106" t="s">
        <v>725</v>
      </c>
      <c r="C786" s="98"/>
      <c r="D786" s="98">
        <f>XFD787</f>
        <v>0</v>
      </c>
    </row>
    <row r="787" ht="14.25" hidden="1" spans="1:4">
      <c r="A787" s="106">
        <v>2110901</v>
      </c>
      <c r="B787" s="106" t="s">
        <v>726</v>
      </c>
      <c r="C787" s="98"/>
      <c r="D787" s="98"/>
    </row>
    <row r="788" ht="14.25" hidden="1" spans="1:4">
      <c r="A788" s="106">
        <v>21110</v>
      </c>
      <c r="B788" s="106" t="s">
        <v>727</v>
      </c>
      <c r="C788" s="98"/>
      <c r="D788" s="98">
        <f>XFD789</f>
        <v>0</v>
      </c>
    </row>
    <row r="789" ht="14.25" hidden="1" spans="1:4">
      <c r="A789" s="106">
        <v>2111001</v>
      </c>
      <c r="B789" s="106" t="s">
        <v>728</v>
      </c>
      <c r="C789" s="98"/>
      <c r="D789" s="98"/>
    </row>
    <row r="790" ht="14.25" hidden="1" spans="1:4">
      <c r="A790" s="106">
        <v>21111</v>
      </c>
      <c r="B790" s="106" t="s">
        <v>729</v>
      </c>
      <c r="C790" s="98"/>
      <c r="D790" s="98">
        <f>SUM(XFD791:XFD795)</f>
        <v>0</v>
      </c>
    </row>
    <row r="791" ht="14.25" hidden="1" spans="1:4">
      <c r="A791" s="106">
        <v>2111101</v>
      </c>
      <c r="B791" s="106" t="s">
        <v>730</v>
      </c>
      <c r="C791" s="98"/>
      <c r="D791" s="98"/>
    </row>
    <row r="792" ht="14.25" hidden="1" spans="1:4">
      <c r="A792" s="106">
        <v>2111102</v>
      </c>
      <c r="B792" s="106" t="s">
        <v>731</v>
      </c>
      <c r="C792" s="98"/>
      <c r="D792" s="98"/>
    </row>
    <row r="793" ht="14.25" hidden="1" spans="1:4">
      <c r="A793" s="106">
        <v>2111103</v>
      </c>
      <c r="B793" s="106" t="s">
        <v>732</v>
      </c>
      <c r="C793" s="98"/>
      <c r="D793" s="98"/>
    </row>
    <row r="794" ht="14.25" hidden="1" spans="1:4">
      <c r="A794" s="106">
        <v>2111104</v>
      </c>
      <c r="B794" s="106" t="s">
        <v>733</v>
      </c>
      <c r="C794" s="98"/>
      <c r="D794" s="98"/>
    </row>
    <row r="795" ht="14.25" hidden="1" spans="1:4">
      <c r="A795" s="106">
        <v>2111199</v>
      </c>
      <c r="B795" s="106" t="s">
        <v>734</v>
      </c>
      <c r="C795" s="98"/>
      <c r="D795" s="98"/>
    </row>
    <row r="796" ht="14.25" hidden="1" spans="1:4">
      <c r="A796" s="106">
        <v>21112</v>
      </c>
      <c r="B796" s="106" t="s">
        <v>735</v>
      </c>
      <c r="C796" s="98"/>
      <c r="D796" s="98">
        <f>XFD797</f>
        <v>0</v>
      </c>
    </row>
    <row r="797" ht="14.25" hidden="1" spans="1:4">
      <c r="A797" s="106">
        <v>2111201</v>
      </c>
      <c r="B797" s="106" t="s">
        <v>736</v>
      </c>
      <c r="C797" s="98"/>
      <c r="D797" s="98"/>
    </row>
    <row r="798" ht="14.25" hidden="1" spans="1:4">
      <c r="A798" s="106">
        <v>21113</v>
      </c>
      <c r="B798" s="106" t="s">
        <v>737</v>
      </c>
      <c r="C798" s="98"/>
      <c r="D798" s="98">
        <f>XFD799</f>
        <v>0</v>
      </c>
    </row>
    <row r="799" ht="14.25" hidden="1" spans="1:4">
      <c r="A799" s="106">
        <v>2111301</v>
      </c>
      <c r="B799" s="106" t="s">
        <v>738</v>
      </c>
      <c r="C799" s="98"/>
      <c r="D799" s="98"/>
    </row>
    <row r="800" ht="14.25" hidden="1" spans="1:4">
      <c r="A800" s="106">
        <v>21114</v>
      </c>
      <c r="B800" s="106" t="s">
        <v>739</v>
      </c>
      <c r="C800" s="98"/>
      <c r="D800" s="98">
        <f>SUM(XFD801:XFD815)</f>
        <v>0</v>
      </c>
    </row>
    <row r="801" ht="14.25" hidden="1" spans="1:4">
      <c r="A801" s="106">
        <v>2111401</v>
      </c>
      <c r="B801" s="106" t="s">
        <v>130</v>
      </c>
      <c r="C801" s="98"/>
      <c r="D801" s="98"/>
    </row>
    <row r="802" ht="14.25" hidden="1" spans="1:4">
      <c r="A802" s="106">
        <v>2111402</v>
      </c>
      <c r="B802" s="106" t="s">
        <v>131</v>
      </c>
      <c r="C802" s="98"/>
      <c r="D802" s="98"/>
    </row>
    <row r="803" ht="14.25" hidden="1" spans="1:4">
      <c r="A803" s="106">
        <v>2111403</v>
      </c>
      <c r="B803" s="106" t="s">
        <v>132</v>
      </c>
      <c r="C803" s="98"/>
      <c r="D803" s="98"/>
    </row>
    <row r="804" ht="14.25" hidden="1" spans="1:4">
      <c r="A804" s="106">
        <v>2111404</v>
      </c>
      <c r="B804" s="106" t="s">
        <v>740</v>
      </c>
      <c r="C804" s="98"/>
      <c r="D804" s="98"/>
    </row>
    <row r="805" ht="14.25" hidden="1" spans="1:4">
      <c r="A805" s="106">
        <v>2111405</v>
      </c>
      <c r="B805" s="106" t="s">
        <v>741</v>
      </c>
      <c r="C805" s="98"/>
      <c r="D805" s="98"/>
    </row>
    <row r="806" ht="14.25" hidden="1" spans="1:4">
      <c r="A806" s="106">
        <v>2111406</v>
      </c>
      <c r="B806" s="106" t="s">
        <v>742</v>
      </c>
      <c r="C806" s="98"/>
      <c r="D806" s="98"/>
    </row>
    <row r="807" ht="14.25" hidden="1" spans="1:4">
      <c r="A807" s="106">
        <v>2111407</v>
      </c>
      <c r="B807" s="106" t="s">
        <v>743</v>
      </c>
      <c r="C807" s="98"/>
      <c r="D807" s="98"/>
    </row>
    <row r="808" ht="14.25" hidden="1" spans="1:4">
      <c r="A808" s="106">
        <v>2111408</v>
      </c>
      <c r="B808" s="106" t="s">
        <v>744</v>
      </c>
      <c r="C808" s="98"/>
      <c r="D808" s="98"/>
    </row>
    <row r="809" ht="14.25" hidden="1" spans="1:4">
      <c r="A809" s="106">
        <v>2111409</v>
      </c>
      <c r="B809" s="106" t="s">
        <v>745</v>
      </c>
      <c r="C809" s="98"/>
      <c r="D809" s="98"/>
    </row>
    <row r="810" ht="14.25" hidden="1" spans="1:4">
      <c r="A810" s="106">
        <v>2111410</v>
      </c>
      <c r="B810" s="106" t="s">
        <v>746</v>
      </c>
      <c r="C810" s="98"/>
      <c r="D810" s="98"/>
    </row>
    <row r="811" ht="14.25" hidden="1" spans="1:4">
      <c r="A811" s="106">
        <v>2111411</v>
      </c>
      <c r="B811" s="106" t="s">
        <v>174</v>
      </c>
      <c r="C811" s="98"/>
      <c r="D811" s="98"/>
    </row>
    <row r="812" ht="14.25" hidden="1" spans="1:4">
      <c r="A812" s="106">
        <v>2111412</v>
      </c>
      <c r="B812" s="106" t="s">
        <v>747</v>
      </c>
      <c r="C812" s="98"/>
      <c r="D812" s="98"/>
    </row>
    <row r="813" ht="14.25" hidden="1" spans="1:4">
      <c r="A813" s="106">
        <v>2111413</v>
      </c>
      <c r="B813" s="106" t="s">
        <v>748</v>
      </c>
      <c r="C813" s="98"/>
      <c r="D813" s="98"/>
    </row>
    <row r="814" ht="14.25" hidden="1" spans="1:4">
      <c r="A814" s="106">
        <v>2111450</v>
      </c>
      <c r="B814" s="106" t="s">
        <v>140</v>
      </c>
      <c r="C814" s="98"/>
      <c r="D814" s="98"/>
    </row>
    <row r="815" ht="14.25" hidden="1" spans="1:4">
      <c r="A815" s="106">
        <v>2111499</v>
      </c>
      <c r="B815" s="106" t="s">
        <v>749</v>
      </c>
      <c r="C815" s="98"/>
      <c r="D815" s="98"/>
    </row>
    <row r="816" ht="14.25" hidden="1" spans="1:4">
      <c r="A816" s="106">
        <v>21115</v>
      </c>
      <c r="B816" s="106" t="s">
        <v>750</v>
      </c>
      <c r="C816" s="98"/>
      <c r="D816" s="98">
        <f>SUM(XFD817:XFD821)</f>
        <v>0</v>
      </c>
    </row>
    <row r="817" ht="14.25" hidden="1" spans="1:4">
      <c r="A817" s="106">
        <v>2111501</v>
      </c>
      <c r="B817" s="106" t="s">
        <v>751</v>
      </c>
      <c r="C817" s="98"/>
      <c r="D817" s="98"/>
    </row>
    <row r="818" ht="14.25" hidden="1" spans="1:4">
      <c r="A818" s="106">
        <v>2111502</v>
      </c>
      <c r="B818" s="106" t="s">
        <v>752</v>
      </c>
      <c r="C818" s="98"/>
      <c r="D818" s="98"/>
    </row>
    <row r="819" ht="14.25" hidden="1" spans="1:4">
      <c r="A819" s="106">
        <v>2111503</v>
      </c>
      <c r="B819" s="106" t="s">
        <v>753</v>
      </c>
      <c r="C819" s="98"/>
      <c r="D819" s="98"/>
    </row>
    <row r="820" ht="14.25" hidden="1" spans="1:4">
      <c r="A820" s="106">
        <v>2111504</v>
      </c>
      <c r="B820" s="106" t="s">
        <v>754</v>
      </c>
      <c r="C820" s="98"/>
      <c r="D820" s="98"/>
    </row>
    <row r="821" ht="14.25" hidden="1" spans="1:4">
      <c r="A821" s="106">
        <v>2111599</v>
      </c>
      <c r="B821" s="106" t="s">
        <v>755</v>
      </c>
      <c r="C821" s="98"/>
      <c r="D821" s="98"/>
    </row>
    <row r="822" ht="14.25" hidden="1" spans="1:4">
      <c r="A822" s="106">
        <v>21199</v>
      </c>
      <c r="B822" s="106" t="s">
        <v>756</v>
      </c>
      <c r="C822" s="98"/>
      <c r="D822" s="98">
        <f>XFD823</f>
        <v>0</v>
      </c>
    </row>
    <row r="823" ht="14.25" hidden="1" spans="1:4">
      <c r="A823" s="106">
        <v>2119901</v>
      </c>
      <c r="B823" s="106" t="s">
        <v>757</v>
      </c>
      <c r="C823" s="98"/>
      <c r="D823" s="98" t="s">
        <v>135</v>
      </c>
    </row>
    <row r="824" customFormat="1" ht="14.25" spans="1:4">
      <c r="A824" s="106">
        <v>212</v>
      </c>
      <c r="B824" s="106" t="s">
        <v>758</v>
      </c>
      <c r="C824" s="98"/>
      <c r="D824" s="98">
        <f>XFD825+XFD837+XFD839+XFD842+XFD844+XFD846</f>
        <v>0</v>
      </c>
    </row>
    <row r="825" ht="14.25" hidden="1" spans="1:4">
      <c r="A825" s="106">
        <v>21201</v>
      </c>
      <c r="B825" s="106" t="s">
        <v>759</v>
      </c>
      <c r="C825" s="98"/>
      <c r="D825" s="98">
        <f>SUM(XFD826:XFD836)</f>
        <v>0</v>
      </c>
    </row>
    <row r="826" ht="14.25" hidden="1" spans="1:4">
      <c r="A826" s="106">
        <v>2120101</v>
      </c>
      <c r="B826" s="106" t="s">
        <v>130</v>
      </c>
      <c r="C826" s="98"/>
      <c r="D826" s="98"/>
    </row>
    <row r="827" ht="14.25" hidden="1" spans="1:4">
      <c r="A827" s="106">
        <v>2120102</v>
      </c>
      <c r="B827" s="106" t="s">
        <v>131</v>
      </c>
      <c r="C827" s="98"/>
      <c r="D827" s="98"/>
    </row>
    <row r="828" ht="14.25" hidden="1" spans="1:4">
      <c r="A828" s="106">
        <v>2120103</v>
      </c>
      <c r="B828" s="106" t="s">
        <v>132</v>
      </c>
      <c r="C828" s="98"/>
      <c r="D828" s="98"/>
    </row>
    <row r="829" ht="14.25" hidden="1" spans="1:4">
      <c r="A829" s="106">
        <v>2120104</v>
      </c>
      <c r="B829" s="106" t="s">
        <v>760</v>
      </c>
      <c r="C829" s="98"/>
      <c r="D829" s="98"/>
    </row>
    <row r="830" ht="14.25" hidden="1" spans="1:4">
      <c r="A830" s="106">
        <v>2120105</v>
      </c>
      <c r="B830" s="106" t="s">
        <v>761</v>
      </c>
      <c r="C830" s="98"/>
      <c r="D830" s="98"/>
    </row>
    <row r="831" ht="14.25" hidden="1" spans="1:4">
      <c r="A831" s="106">
        <v>2120106</v>
      </c>
      <c r="B831" s="106" t="s">
        <v>762</v>
      </c>
      <c r="C831" s="98"/>
      <c r="D831" s="98"/>
    </row>
    <row r="832" ht="14.25" hidden="1" spans="1:4">
      <c r="A832" s="106">
        <v>2120107</v>
      </c>
      <c r="B832" s="106" t="s">
        <v>763</v>
      </c>
      <c r="C832" s="98"/>
      <c r="D832" s="98"/>
    </row>
    <row r="833" ht="14.25" hidden="1" spans="1:4">
      <c r="A833" s="106">
        <v>2120108</v>
      </c>
      <c r="B833" s="106" t="s">
        <v>764</v>
      </c>
      <c r="C833" s="98"/>
      <c r="D833" s="98"/>
    </row>
    <row r="834" ht="14.25" hidden="1" spans="1:4">
      <c r="A834" s="106">
        <v>2120109</v>
      </c>
      <c r="B834" s="106" t="s">
        <v>765</v>
      </c>
      <c r="C834" s="98"/>
      <c r="D834" s="98"/>
    </row>
    <row r="835" ht="14.25" hidden="1" spans="1:4">
      <c r="A835" s="106">
        <v>2120110</v>
      </c>
      <c r="B835" s="106" t="s">
        <v>766</v>
      </c>
      <c r="C835" s="98"/>
      <c r="D835" s="98"/>
    </row>
    <row r="836" ht="14.25" hidden="1" spans="1:4">
      <c r="A836" s="106">
        <v>2120199</v>
      </c>
      <c r="B836" s="106" t="s">
        <v>767</v>
      </c>
      <c r="C836" s="98"/>
      <c r="D836" s="98"/>
    </row>
    <row r="837" ht="14.25" hidden="1" spans="1:4">
      <c r="A837" s="106">
        <v>21202</v>
      </c>
      <c r="B837" s="106" t="s">
        <v>768</v>
      </c>
      <c r="C837" s="98"/>
      <c r="D837" s="98">
        <f>XFD838</f>
        <v>0</v>
      </c>
    </row>
    <row r="838" ht="14.25" hidden="1" spans="1:4">
      <c r="A838" s="106">
        <v>2120201</v>
      </c>
      <c r="B838" s="106" t="s">
        <v>769</v>
      </c>
      <c r="C838" s="98"/>
      <c r="D838" s="98"/>
    </row>
    <row r="839" ht="14.25" hidden="1" spans="1:4">
      <c r="A839" s="106">
        <v>21203</v>
      </c>
      <c r="B839" s="106" t="s">
        <v>770</v>
      </c>
      <c r="C839" s="98"/>
      <c r="D839" s="98">
        <f>SUM(XFD840:XFD841)</f>
        <v>0</v>
      </c>
    </row>
    <row r="840" ht="14.25" hidden="1" spans="1:4">
      <c r="A840" s="106">
        <v>2120303</v>
      </c>
      <c r="B840" s="106" t="s">
        <v>771</v>
      </c>
      <c r="C840" s="98"/>
      <c r="D840" s="98"/>
    </row>
    <row r="841" ht="14.25" hidden="1" spans="1:4">
      <c r="A841" s="106">
        <v>2120399</v>
      </c>
      <c r="B841" s="106" t="s">
        <v>772</v>
      </c>
      <c r="C841" s="98"/>
      <c r="D841" s="98"/>
    </row>
    <row r="842" ht="14.25" hidden="1" spans="1:4">
      <c r="A842" s="106">
        <v>21205</v>
      </c>
      <c r="B842" s="106" t="s">
        <v>773</v>
      </c>
      <c r="C842" s="98"/>
      <c r="D842" s="98">
        <f t="shared" ref="D842:D846" si="1">XFD843</f>
        <v>0</v>
      </c>
    </row>
    <row r="843" ht="14.25" hidden="1" spans="1:4">
      <c r="A843" s="106">
        <v>2120501</v>
      </c>
      <c r="B843" s="106" t="s">
        <v>774</v>
      </c>
      <c r="C843" s="98"/>
      <c r="D843" s="98"/>
    </row>
    <row r="844" ht="14.25" hidden="1" spans="1:4">
      <c r="A844" s="106">
        <v>21206</v>
      </c>
      <c r="B844" s="106" t="s">
        <v>775</v>
      </c>
      <c r="C844" s="98"/>
      <c r="D844" s="98">
        <f t="shared" si="1"/>
        <v>0</v>
      </c>
    </row>
    <row r="845" ht="14.25" hidden="1" spans="1:4">
      <c r="A845" s="106">
        <v>2120601</v>
      </c>
      <c r="B845" s="106" t="s">
        <v>776</v>
      </c>
      <c r="C845" s="98"/>
      <c r="D845" s="98"/>
    </row>
    <row r="846" ht="14.25" hidden="1" spans="1:4">
      <c r="A846" s="106">
        <v>21299</v>
      </c>
      <c r="B846" s="106" t="s">
        <v>777</v>
      </c>
      <c r="C846" s="98"/>
      <c r="D846" s="98">
        <f t="shared" si="1"/>
        <v>0</v>
      </c>
    </row>
    <row r="847" ht="14.25" hidden="1" spans="1:4">
      <c r="A847" s="106">
        <v>2129999</v>
      </c>
      <c r="B847" s="106" t="s">
        <v>778</v>
      </c>
      <c r="C847" s="98"/>
      <c r="D847" s="98"/>
    </row>
    <row r="848" customFormat="1" ht="14.25" spans="1:4">
      <c r="A848" s="106">
        <v>213</v>
      </c>
      <c r="B848" s="106" t="s">
        <v>779</v>
      </c>
      <c r="C848" s="98">
        <f>XFD849+XFD878+XFD907+XFD934+XFD945+XFD956+XFD962+XFD969+XFD973+XFD977</f>
        <v>0</v>
      </c>
      <c r="D848" s="98">
        <f>XFD849+XFD878+XFD907+XFD934+XFD945+XFD956+XFD962+XFD969+XFD973+XFD977</f>
        <v>0</v>
      </c>
    </row>
    <row r="849" ht="14.25" spans="1:4">
      <c r="A849" s="106">
        <v>21301</v>
      </c>
      <c r="B849" s="106" t="s">
        <v>780</v>
      </c>
      <c r="C849" s="107">
        <v>0</v>
      </c>
      <c r="D849" s="98">
        <f>SUM(XFD850:XFD877)</f>
        <v>0</v>
      </c>
    </row>
    <row r="850" ht="14.25" spans="1:4">
      <c r="A850" s="106">
        <v>2130101</v>
      </c>
      <c r="B850" s="106" t="s">
        <v>130</v>
      </c>
      <c r="C850" s="107"/>
      <c r="D850" s="98"/>
    </row>
    <row r="851" ht="14.25" hidden="1" spans="1:4">
      <c r="A851" s="106">
        <v>2130102</v>
      </c>
      <c r="B851" s="106" t="s">
        <v>131</v>
      </c>
      <c r="C851" s="98"/>
      <c r="D851" s="98"/>
    </row>
    <row r="852" ht="14.25" hidden="1" spans="1:4">
      <c r="A852" s="106">
        <v>2130103</v>
      </c>
      <c r="B852" s="106" t="s">
        <v>132</v>
      </c>
      <c r="C852" s="98"/>
      <c r="D852" s="98"/>
    </row>
    <row r="853" ht="14.25" hidden="1" spans="1:4">
      <c r="A853" s="106">
        <v>2130104</v>
      </c>
      <c r="B853" s="106" t="s">
        <v>140</v>
      </c>
      <c r="C853" s="98"/>
      <c r="D853" s="99"/>
    </row>
    <row r="854" ht="14.25" hidden="1" spans="1:4">
      <c r="A854" s="106">
        <v>2130105</v>
      </c>
      <c r="B854" s="106" t="s">
        <v>781</v>
      </c>
      <c r="C854" s="98"/>
      <c r="D854" s="98"/>
    </row>
    <row r="855" ht="14.25" hidden="1" spans="1:4">
      <c r="A855" s="106">
        <v>2130106</v>
      </c>
      <c r="B855" s="106" t="s">
        <v>782</v>
      </c>
      <c r="C855" s="98"/>
      <c r="D855" s="99"/>
    </row>
    <row r="856" ht="14.25" hidden="1" spans="1:4">
      <c r="A856" s="106">
        <v>2130108</v>
      </c>
      <c r="B856" s="106" t="s">
        <v>783</v>
      </c>
      <c r="C856" s="98"/>
      <c r="D856" s="98"/>
    </row>
    <row r="857" ht="14.25" hidden="1" spans="1:4">
      <c r="A857" s="106">
        <v>2130109</v>
      </c>
      <c r="B857" s="106" t="s">
        <v>784</v>
      </c>
      <c r="C857" s="98"/>
      <c r="D857" s="98"/>
    </row>
    <row r="858" ht="14.25" hidden="1" spans="1:4">
      <c r="A858" s="106">
        <v>2130110</v>
      </c>
      <c r="B858" s="106" t="s">
        <v>785</v>
      </c>
      <c r="C858" s="98"/>
      <c r="D858" s="98"/>
    </row>
    <row r="859" ht="14.25" hidden="1" spans="1:4">
      <c r="A859" s="106">
        <v>2130111</v>
      </c>
      <c r="B859" s="106" t="s">
        <v>786</v>
      </c>
      <c r="C859" s="98"/>
      <c r="D859" s="98"/>
    </row>
    <row r="860" ht="14.25" hidden="1" spans="1:4">
      <c r="A860" s="106">
        <v>2130112</v>
      </c>
      <c r="B860" s="106" t="s">
        <v>787</v>
      </c>
      <c r="C860" s="98"/>
      <c r="D860" s="98"/>
    </row>
    <row r="861" ht="14.25" hidden="1" spans="1:4">
      <c r="A861" s="106">
        <v>2130114</v>
      </c>
      <c r="B861" s="106" t="s">
        <v>788</v>
      </c>
      <c r="C861" s="98"/>
      <c r="D861" s="98"/>
    </row>
    <row r="862" ht="14.25" hidden="1" spans="1:4">
      <c r="A862" s="106">
        <v>2130119</v>
      </c>
      <c r="B862" s="106" t="s">
        <v>789</v>
      </c>
      <c r="C862" s="98"/>
      <c r="D862" s="98"/>
    </row>
    <row r="863" ht="14.25" hidden="1" spans="1:4">
      <c r="A863" s="106">
        <v>2130120</v>
      </c>
      <c r="B863" s="106" t="s">
        <v>790</v>
      </c>
      <c r="C863" s="98"/>
      <c r="D863" s="98"/>
    </row>
    <row r="864" ht="14.25" hidden="1" spans="1:4">
      <c r="A864" s="106">
        <v>2130121</v>
      </c>
      <c r="B864" s="106" t="s">
        <v>791</v>
      </c>
      <c r="C864" s="98"/>
      <c r="D864" s="98"/>
    </row>
    <row r="865" ht="14.25" hidden="1" spans="1:4">
      <c r="A865" s="106">
        <v>2130122</v>
      </c>
      <c r="B865" s="106" t="s">
        <v>792</v>
      </c>
      <c r="C865" s="98"/>
      <c r="D865" s="98"/>
    </row>
    <row r="866" ht="14.25" hidden="1" spans="1:4">
      <c r="A866" s="106">
        <v>2130123</v>
      </c>
      <c r="B866" s="106" t="s">
        <v>793</v>
      </c>
      <c r="C866" s="98"/>
      <c r="D866" s="98"/>
    </row>
    <row r="867" ht="14.25" hidden="1" spans="1:4">
      <c r="A867" s="106">
        <v>2130124</v>
      </c>
      <c r="B867" s="106" t="s">
        <v>794</v>
      </c>
      <c r="C867" s="98"/>
      <c r="D867" s="98"/>
    </row>
    <row r="868" ht="14.25" hidden="1" spans="1:4">
      <c r="A868" s="106">
        <v>2130125</v>
      </c>
      <c r="B868" s="106" t="s">
        <v>795</v>
      </c>
      <c r="C868" s="98"/>
      <c r="D868" s="98"/>
    </row>
    <row r="869" ht="14.25" spans="1:4">
      <c r="A869" s="106">
        <v>2130126</v>
      </c>
      <c r="B869" s="106" t="s">
        <v>796</v>
      </c>
      <c r="C869" s="98"/>
      <c r="D869" s="99">
        <v>33.3</v>
      </c>
    </row>
    <row r="870" ht="14.25" hidden="1" spans="1:4">
      <c r="A870" s="106">
        <v>2130129</v>
      </c>
      <c r="B870" s="106" t="s">
        <v>797</v>
      </c>
      <c r="C870" s="98"/>
      <c r="D870" s="98"/>
    </row>
    <row r="871" ht="14.25" hidden="1" spans="1:4">
      <c r="A871" s="106">
        <v>2130135</v>
      </c>
      <c r="B871" s="106" t="s">
        <v>798</v>
      </c>
      <c r="C871" s="98"/>
      <c r="D871" s="98"/>
    </row>
    <row r="872" ht="14.25" hidden="1" spans="1:4">
      <c r="A872" s="106">
        <v>2130142</v>
      </c>
      <c r="B872" s="106" t="s">
        <v>799</v>
      </c>
      <c r="C872" s="98"/>
      <c r="D872" s="98" t="s">
        <v>135</v>
      </c>
    </row>
    <row r="873" ht="14.25" hidden="1" spans="1:4">
      <c r="A873" s="106">
        <v>2130147</v>
      </c>
      <c r="B873" s="106" t="s">
        <v>800</v>
      </c>
      <c r="C873" s="98"/>
      <c r="D873" s="98"/>
    </row>
    <row r="874" ht="14.25" hidden="1" spans="1:4">
      <c r="A874" s="106">
        <v>2130148</v>
      </c>
      <c r="B874" s="106" t="s">
        <v>801</v>
      </c>
      <c r="C874" s="98"/>
      <c r="D874" s="98"/>
    </row>
    <row r="875" ht="14.25" hidden="1" spans="1:4">
      <c r="A875" s="106">
        <v>2130152</v>
      </c>
      <c r="B875" s="106" t="s">
        <v>802</v>
      </c>
      <c r="C875" s="107"/>
      <c r="D875" s="99"/>
    </row>
    <row r="876" ht="14.25" hidden="1" spans="1:4">
      <c r="A876" s="106">
        <v>2130153</v>
      </c>
      <c r="B876" s="106" t="s">
        <v>803</v>
      </c>
      <c r="C876" s="98"/>
      <c r="D876" s="98"/>
    </row>
    <row r="877" ht="14.25" spans="1:4">
      <c r="A877" s="106">
        <v>2130199</v>
      </c>
      <c r="B877" s="106" t="s">
        <v>804</v>
      </c>
      <c r="C877" s="98"/>
      <c r="D877" s="98">
        <v>11.854</v>
      </c>
    </row>
    <row r="878" ht="14.25" spans="1:4">
      <c r="A878" s="106">
        <v>21302</v>
      </c>
      <c r="B878" s="106" t="s">
        <v>805</v>
      </c>
      <c r="C878" s="98">
        <f>SUM(XFD879:XFD906)</f>
        <v>0</v>
      </c>
      <c r="D878" s="98"/>
    </row>
    <row r="879" ht="14.25" hidden="1" spans="1:4">
      <c r="A879" s="106">
        <v>2130201</v>
      </c>
      <c r="B879" s="106" t="s">
        <v>130</v>
      </c>
      <c r="C879" s="107"/>
      <c r="D879" s="98"/>
    </row>
    <row r="880" ht="14.25" hidden="1" spans="1:4">
      <c r="A880" s="106">
        <v>2130202</v>
      </c>
      <c r="B880" s="106" t="s">
        <v>131</v>
      </c>
      <c r="C880" s="98"/>
      <c r="D880" s="98"/>
    </row>
    <row r="881" ht="14.25" hidden="1" spans="1:4">
      <c r="A881" s="106">
        <v>2130203</v>
      </c>
      <c r="B881" s="106" t="s">
        <v>132</v>
      </c>
      <c r="C881" s="98"/>
      <c r="D881" s="98"/>
    </row>
    <row r="882" ht="14.25" hidden="1" spans="1:4">
      <c r="A882" s="106">
        <v>2130204</v>
      </c>
      <c r="B882" s="106" t="s">
        <v>806</v>
      </c>
      <c r="C882" s="98"/>
      <c r="D882" s="99"/>
    </row>
    <row r="883" ht="14.25" hidden="1" spans="1:4">
      <c r="A883" s="106">
        <v>2130205</v>
      </c>
      <c r="B883" s="106" t="s">
        <v>807</v>
      </c>
      <c r="C883" s="98"/>
      <c r="D883" s="98"/>
    </row>
    <row r="884" ht="14.25" hidden="1" spans="1:4">
      <c r="A884" s="106">
        <v>2130206</v>
      </c>
      <c r="B884" s="106" t="s">
        <v>808</v>
      </c>
      <c r="C884" s="98"/>
      <c r="D884" s="98"/>
    </row>
    <row r="885" ht="14.25" hidden="1" spans="1:4">
      <c r="A885" s="106">
        <v>2130207</v>
      </c>
      <c r="B885" s="106" t="s">
        <v>809</v>
      </c>
      <c r="C885" s="98"/>
      <c r="D885" s="98"/>
    </row>
    <row r="886" ht="14.25" hidden="1" spans="1:4">
      <c r="A886" s="106">
        <v>2130208</v>
      </c>
      <c r="B886" s="106" t="s">
        <v>810</v>
      </c>
      <c r="C886" s="98"/>
      <c r="D886" s="98"/>
    </row>
    <row r="887" ht="14.25" hidden="1" spans="1:4">
      <c r="A887" s="106">
        <v>2130209</v>
      </c>
      <c r="B887" s="106" t="s">
        <v>811</v>
      </c>
      <c r="C887" s="98"/>
      <c r="D887" s="98"/>
    </row>
    <row r="888" ht="14.25" hidden="1" spans="1:4">
      <c r="A888" s="106">
        <v>2130210</v>
      </c>
      <c r="B888" s="106" t="s">
        <v>812</v>
      </c>
      <c r="C888" s="98"/>
      <c r="D888" s="98"/>
    </row>
    <row r="889" ht="14.25" hidden="1" spans="1:4">
      <c r="A889" s="106">
        <v>2130211</v>
      </c>
      <c r="B889" s="106" t="s">
        <v>813</v>
      </c>
      <c r="C889" s="98"/>
      <c r="D889" s="98"/>
    </row>
    <row r="890" ht="14.25" hidden="1" spans="1:4">
      <c r="A890" s="106">
        <v>2130212</v>
      </c>
      <c r="B890" s="106" t="s">
        <v>814</v>
      </c>
      <c r="C890" s="98"/>
      <c r="D890" s="98"/>
    </row>
    <row r="891" ht="14.25" hidden="1" spans="1:4">
      <c r="A891" s="106">
        <v>2130213</v>
      </c>
      <c r="B891" s="106" t="s">
        <v>815</v>
      </c>
      <c r="C891" s="98"/>
      <c r="D891" s="98"/>
    </row>
    <row r="892" ht="14.25" hidden="1" spans="1:4">
      <c r="A892" s="106">
        <v>2130216</v>
      </c>
      <c r="B892" s="106" t="s">
        <v>816</v>
      </c>
      <c r="C892" s="98"/>
      <c r="D892" s="98"/>
    </row>
    <row r="893" ht="14.25" hidden="1" spans="1:4">
      <c r="A893" s="106">
        <v>2130217</v>
      </c>
      <c r="B893" s="106" t="s">
        <v>817</v>
      </c>
      <c r="C893" s="98"/>
      <c r="D893" s="98"/>
    </row>
    <row r="894" ht="14.25" hidden="1" spans="1:4">
      <c r="A894" s="106">
        <v>2130218</v>
      </c>
      <c r="B894" s="106" t="s">
        <v>818</v>
      </c>
      <c r="C894" s="98"/>
      <c r="D894" s="98"/>
    </row>
    <row r="895" ht="14.25" hidden="1" spans="1:4">
      <c r="A895" s="106">
        <v>2130219</v>
      </c>
      <c r="B895" s="106" t="s">
        <v>819</v>
      </c>
      <c r="C895" s="98"/>
      <c r="D895" s="98"/>
    </row>
    <row r="896" ht="14.25" hidden="1" spans="1:4">
      <c r="A896" s="106">
        <v>2130220</v>
      </c>
      <c r="B896" s="106" t="s">
        <v>820</v>
      </c>
      <c r="C896" s="98"/>
      <c r="D896" s="98"/>
    </row>
    <row r="897" ht="14.25" hidden="1" spans="1:4">
      <c r="A897" s="106">
        <v>2130221</v>
      </c>
      <c r="B897" s="106" t="s">
        <v>821</v>
      </c>
      <c r="C897" s="98"/>
      <c r="D897" s="98"/>
    </row>
    <row r="898" ht="14.25" hidden="1" spans="1:4">
      <c r="A898" s="106">
        <v>2130223</v>
      </c>
      <c r="B898" s="106" t="s">
        <v>822</v>
      </c>
      <c r="C898" s="98"/>
      <c r="D898" s="98"/>
    </row>
    <row r="899" ht="14.25" hidden="1" spans="1:4">
      <c r="A899" s="106">
        <v>2130224</v>
      </c>
      <c r="B899" s="106" t="s">
        <v>823</v>
      </c>
      <c r="C899" s="98"/>
      <c r="D899" s="98"/>
    </row>
    <row r="900" ht="14.25" hidden="1" spans="1:4">
      <c r="A900" s="106">
        <v>2130225</v>
      </c>
      <c r="B900" s="106" t="s">
        <v>824</v>
      </c>
      <c r="C900" s="98"/>
      <c r="D900" s="98"/>
    </row>
    <row r="901" ht="14.25" hidden="1" spans="1:4">
      <c r="A901" s="106">
        <v>2130226</v>
      </c>
      <c r="B901" s="106" t="s">
        <v>825</v>
      </c>
      <c r="C901" s="98"/>
      <c r="D901" s="98"/>
    </row>
    <row r="902" ht="14.25" hidden="1" spans="1:4">
      <c r="A902" s="106">
        <v>2130227</v>
      </c>
      <c r="B902" s="106" t="s">
        <v>826</v>
      </c>
      <c r="C902" s="98"/>
      <c r="D902" s="98"/>
    </row>
    <row r="903" ht="14.25" hidden="1" spans="1:4">
      <c r="A903" s="106">
        <v>2130232</v>
      </c>
      <c r="B903" s="106" t="s">
        <v>827</v>
      </c>
      <c r="C903" s="98"/>
      <c r="D903" s="98"/>
    </row>
    <row r="904" ht="14.25" hidden="1" spans="1:4">
      <c r="A904" s="106">
        <v>2130233</v>
      </c>
      <c r="B904" s="106" t="s">
        <v>828</v>
      </c>
      <c r="C904" s="98"/>
      <c r="D904" s="98"/>
    </row>
    <row r="905" ht="14.25" hidden="1" spans="1:4">
      <c r="A905" s="106">
        <v>2130234</v>
      </c>
      <c r="B905" s="106" t="s">
        <v>829</v>
      </c>
      <c r="C905" s="98"/>
      <c r="D905" s="98">
        <v>0.72</v>
      </c>
    </row>
    <row r="906" ht="14.25" hidden="1" spans="1:4">
      <c r="A906" s="106">
        <v>2130299</v>
      </c>
      <c r="B906" s="106" t="s">
        <v>830</v>
      </c>
      <c r="C906" s="98"/>
      <c r="D906" s="99"/>
    </row>
    <row r="907" ht="14.25" spans="1:4">
      <c r="A907" s="106">
        <v>21303</v>
      </c>
      <c r="B907" s="106" t="s">
        <v>831</v>
      </c>
      <c r="C907" s="98">
        <f>SUM(XFD908:XFD933)</f>
        <v>0</v>
      </c>
      <c r="D907" s="98">
        <f>SUM(XFD908:XFD933)</f>
        <v>0</v>
      </c>
    </row>
    <row r="908" ht="14.25" hidden="1" spans="1:4">
      <c r="A908" s="106">
        <v>2130301</v>
      </c>
      <c r="B908" s="106" t="s">
        <v>130</v>
      </c>
      <c r="C908" s="107"/>
      <c r="D908" s="98"/>
    </row>
    <row r="909" ht="14.25" hidden="1" spans="1:4">
      <c r="A909" s="106">
        <v>2130302</v>
      </c>
      <c r="B909" s="106" t="s">
        <v>131</v>
      </c>
      <c r="C909" s="98"/>
      <c r="D909" s="98"/>
    </row>
    <row r="910" ht="14.25" hidden="1" spans="1:4">
      <c r="A910" s="106">
        <v>2130303</v>
      </c>
      <c r="B910" s="106" t="s">
        <v>132</v>
      </c>
      <c r="C910" s="98"/>
      <c r="D910" s="98"/>
    </row>
    <row r="911" ht="14.25" hidden="1" spans="1:4">
      <c r="A911" s="106">
        <v>2130304</v>
      </c>
      <c r="B911" s="106" t="s">
        <v>832</v>
      </c>
      <c r="C911" s="98"/>
      <c r="D911" s="98"/>
    </row>
    <row r="912" ht="14.25" hidden="1" spans="1:4">
      <c r="A912" s="106">
        <v>2130305</v>
      </c>
      <c r="B912" s="106" t="s">
        <v>833</v>
      </c>
      <c r="C912" s="98"/>
      <c r="D912" s="98"/>
    </row>
    <row r="913" ht="14.25" hidden="1" spans="1:4">
      <c r="A913" s="106">
        <v>2130306</v>
      </c>
      <c r="B913" s="106" t="s">
        <v>834</v>
      </c>
      <c r="C913" s="98"/>
      <c r="D913" s="98"/>
    </row>
    <row r="914" ht="14.25" hidden="1" spans="1:4">
      <c r="A914" s="106">
        <v>2130307</v>
      </c>
      <c r="B914" s="106" t="s">
        <v>835</v>
      </c>
      <c r="C914" s="98"/>
      <c r="D914" s="98"/>
    </row>
    <row r="915" ht="14.25" hidden="1" spans="1:4">
      <c r="A915" s="106">
        <v>2130308</v>
      </c>
      <c r="B915" s="106" t="s">
        <v>836</v>
      </c>
      <c r="C915" s="98"/>
      <c r="D915" s="98"/>
    </row>
    <row r="916" ht="14.25" hidden="1" spans="1:4">
      <c r="A916" s="106">
        <v>2130309</v>
      </c>
      <c r="B916" s="106" t="s">
        <v>837</v>
      </c>
      <c r="C916" s="98"/>
      <c r="D916" s="98"/>
    </row>
    <row r="917" ht="14.25" hidden="1" spans="1:4">
      <c r="A917" s="106">
        <v>2130310</v>
      </c>
      <c r="B917" s="106" t="s">
        <v>838</v>
      </c>
      <c r="C917" s="98"/>
      <c r="D917" s="98"/>
    </row>
    <row r="918" ht="14.25" hidden="1" spans="1:4">
      <c r="A918" s="106">
        <v>2130311</v>
      </c>
      <c r="B918" s="106" t="s">
        <v>839</v>
      </c>
      <c r="C918" s="98"/>
      <c r="D918" s="98"/>
    </row>
    <row r="919" ht="14.25" hidden="1" spans="1:4">
      <c r="A919" s="106">
        <v>2130312</v>
      </c>
      <c r="B919" s="106" t="s">
        <v>840</v>
      </c>
      <c r="C919" s="98"/>
      <c r="D919" s="98"/>
    </row>
    <row r="920" ht="14.25" hidden="1" spans="1:4">
      <c r="A920" s="106">
        <v>2130313</v>
      </c>
      <c r="B920" s="106" t="s">
        <v>841</v>
      </c>
      <c r="C920" s="98"/>
      <c r="D920" s="98"/>
    </row>
    <row r="921" ht="14.25" hidden="1" spans="1:4">
      <c r="A921" s="106">
        <v>2130314</v>
      </c>
      <c r="B921" s="106" t="s">
        <v>842</v>
      </c>
      <c r="C921" s="98"/>
      <c r="D921" s="98"/>
    </row>
    <row r="922" ht="14.25" hidden="1" spans="1:4">
      <c r="A922" s="106">
        <v>2130315</v>
      </c>
      <c r="B922" s="106" t="s">
        <v>843</v>
      </c>
      <c r="C922" s="98"/>
      <c r="D922" s="98"/>
    </row>
    <row r="923" ht="14.25" hidden="1" spans="1:4">
      <c r="A923" s="106">
        <v>2130316</v>
      </c>
      <c r="B923" s="106" t="s">
        <v>844</v>
      </c>
      <c r="C923" s="98"/>
      <c r="D923" s="98"/>
    </row>
    <row r="924" ht="14.25" hidden="1" spans="1:4">
      <c r="A924" s="106">
        <v>2130317</v>
      </c>
      <c r="B924" s="106" t="s">
        <v>845</v>
      </c>
      <c r="C924" s="98"/>
      <c r="D924" s="98"/>
    </row>
    <row r="925" ht="14.25" hidden="1" spans="1:4">
      <c r="A925" s="106">
        <v>2130318</v>
      </c>
      <c r="B925" s="106" t="s">
        <v>846</v>
      </c>
      <c r="C925" s="98"/>
      <c r="D925" s="98"/>
    </row>
    <row r="926" ht="14.25" hidden="1" spans="1:4">
      <c r="A926" s="106">
        <v>2130321</v>
      </c>
      <c r="B926" s="106" t="s">
        <v>847</v>
      </c>
      <c r="C926" s="98"/>
      <c r="D926" s="98"/>
    </row>
    <row r="927" ht="14.25" hidden="1" spans="1:4">
      <c r="A927" s="106">
        <v>2130322</v>
      </c>
      <c r="B927" s="106" t="s">
        <v>848</v>
      </c>
      <c r="C927" s="98"/>
      <c r="D927" s="98"/>
    </row>
    <row r="928" ht="14.25" hidden="1" spans="1:4">
      <c r="A928" s="106">
        <v>2130331</v>
      </c>
      <c r="B928" s="106" t="s">
        <v>849</v>
      </c>
      <c r="C928" s="98"/>
      <c r="D928" s="99"/>
    </row>
    <row r="929" ht="14.25" hidden="1" spans="1:4">
      <c r="A929" s="106">
        <v>2130332</v>
      </c>
      <c r="B929" s="106" t="s">
        <v>850</v>
      </c>
      <c r="C929" s="98"/>
      <c r="D929" s="98"/>
    </row>
    <row r="930" ht="14.25" hidden="1" spans="1:4">
      <c r="A930" s="106">
        <v>2130333</v>
      </c>
      <c r="B930" s="106" t="s">
        <v>822</v>
      </c>
      <c r="C930" s="98"/>
      <c r="D930" s="98"/>
    </row>
    <row r="931" ht="14.25" hidden="1" spans="1:4">
      <c r="A931" s="106">
        <v>2130334</v>
      </c>
      <c r="B931" s="106" t="s">
        <v>851</v>
      </c>
      <c r="C931" s="98"/>
      <c r="D931" s="98"/>
    </row>
    <row r="932" ht="14.25" hidden="1" spans="1:4">
      <c r="A932" s="106">
        <v>2130335</v>
      </c>
      <c r="B932" s="106" t="s">
        <v>852</v>
      </c>
      <c r="C932" s="98"/>
      <c r="D932" s="98"/>
    </row>
    <row r="933" ht="14.25" hidden="1" spans="1:4">
      <c r="A933" s="106">
        <v>2130399</v>
      </c>
      <c r="B933" s="106" t="s">
        <v>853</v>
      </c>
      <c r="C933" s="98"/>
      <c r="D933" s="99"/>
    </row>
    <row r="934" ht="14.25" spans="1:4">
      <c r="A934" s="106">
        <v>21304</v>
      </c>
      <c r="B934" s="106" t="s">
        <v>854</v>
      </c>
      <c r="C934" s="98">
        <f>SUM(XFD935:XFD944)</f>
        <v>0</v>
      </c>
      <c r="D934" s="99"/>
    </row>
    <row r="935" ht="14.25" hidden="1" spans="1:4">
      <c r="A935" s="106">
        <v>2130401</v>
      </c>
      <c r="B935" s="106" t="s">
        <v>130</v>
      </c>
      <c r="C935" s="98"/>
      <c r="D935" s="98"/>
    </row>
    <row r="936" ht="14.25" hidden="1" spans="1:4">
      <c r="A936" s="106">
        <v>2130402</v>
      </c>
      <c r="B936" s="106" t="s">
        <v>131</v>
      </c>
      <c r="C936" s="98"/>
      <c r="D936" s="98"/>
    </row>
    <row r="937" ht="14.25" hidden="1" spans="1:4">
      <c r="A937" s="106">
        <v>2130403</v>
      </c>
      <c r="B937" s="106" t="s">
        <v>132</v>
      </c>
      <c r="C937" s="98"/>
      <c r="D937" s="98"/>
    </row>
    <row r="938" ht="14.25" hidden="1" spans="1:4">
      <c r="A938" s="106">
        <v>2130404</v>
      </c>
      <c r="B938" s="106" t="s">
        <v>855</v>
      </c>
      <c r="C938" s="98"/>
      <c r="D938" s="98"/>
    </row>
    <row r="939" ht="14.25" hidden="1" spans="1:4">
      <c r="A939" s="106">
        <v>2130405</v>
      </c>
      <c r="B939" s="106" t="s">
        <v>856</v>
      </c>
      <c r="C939" s="98"/>
      <c r="D939" s="98"/>
    </row>
    <row r="940" ht="14.25" hidden="1" spans="1:4">
      <c r="A940" s="106">
        <v>2130406</v>
      </c>
      <c r="B940" s="106" t="s">
        <v>857</v>
      </c>
      <c r="C940" s="98"/>
      <c r="D940" s="98"/>
    </row>
    <row r="941" ht="14.25" hidden="1" spans="1:4">
      <c r="A941" s="106">
        <v>2130407</v>
      </c>
      <c r="B941" s="106" t="s">
        <v>858</v>
      </c>
      <c r="C941" s="98"/>
      <c r="D941" s="98"/>
    </row>
    <row r="942" ht="14.25" hidden="1" spans="1:4">
      <c r="A942" s="106">
        <v>2130408</v>
      </c>
      <c r="B942" s="106" t="s">
        <v>859</v>
      </c>
      <c r="C942" s="98"/>
      <c r="D942" s="98"/>
    </row>
    <row r="943" ht="14.25" hidden="1" spans="1:4">
      <c r="A943" s="106">
        <v>2130409</v>
      </c>
      <c r="B943" s="106" t="s">
        <v>860</v>
      </c>
      <c r="C943" s="98"/>
      <c r="D943" s="98"/>
    </row>
    <row r="944" ht="14.25" hidden="1" spans="1:4">
      <c r="A944" s="106">
        <v>2130499</v>
      </c>
      <c r="B944" s="106" t="s">
        <v>861</v>
      </c>
      <c r="C944" s="98"/>
      <c r="D944" s="98"/>
    </row>
    <row r="945" ht="14.25" spans="1:4">
      <c r="A945" s="106">
        <v>21305</v>
      </c>
      <c r="B945" s="106" t="s">
        <v>862</v>
      </c>
      <c r="C945" s="98">
        <f>SUM(XFD946:XFD955)</f>
        <v>0</v>
      </c>
      <c r="D945" s="98">
        <f>SUM(XFD946:XFD955)</f>
        <v>0</v>
      </c>
    </row>
    <row r="946" ht="14.25" spans="1:4">
      <c r="A946" s="106">
        <v>2130501</v>
      </c>
      <c r="B946" s="106" t="s">
        <v>130</v>
      </c>
      <c r="C946" s="98"/>
      <c r="D946" s="98"/>
    </row>
    <row r="947" ht="14.25" spans="1:4">
      <c r="A947" s="106">
        <v>2130502</v>
      </c>
      <c r="B947" s="106" t="s">
        <v>131</v>
      </c>
      <c r="C947" s="98"/>
      <c r="D947" s="98"/>
    </row>
    <row r="948" ht="14.25" spans="1:4">
      <c r="A948" s="106">
        <v>2130503</v>
      </c>
      <c r="B948" s="106" t="s">
        <v>132</v>
      </c>
      <c r="C948" s="98"/>
      <c r="D948" s="98"/>
    </row>
    <row r="949" ht="14.25" spans="1:4">
      <c r="A949" s="106">
        <v>2130504</v>
      </c>
      <c r="B949" s="106" t="s">
        <v>863</v>
      </c>
      <c r="C949" s="98"/>
      <c r="D949" s="99"/>
    </row>
    <row r="950" ht="14.25" spans="1:4">
      <c r="A950" s="106">
        <v>2130505</v>
      </c>
      <c r="B950" s="106" t="s">
        <v>864</v>
      </c>
      <c r="C950" s="98"/>
      <c r="D950" s="98">
        <v>447</v>
      </c>
    </row>
    <row r="951" ht="14.25" spans="1:4">
      <c r="A951" s="106">
        <v>2130506</v>
      </c>
      <c r="B951" s="106" t="s">
        <v>865</v>
      </c>
      <c r="C951" s="98"/>
      <c r="D951" s="98"/>
    </row>
    <row r="952" ht="14.25" hidden="1" spans="1:4">
      <c r="A952" s="106">
        <v>2130507</v>
      </c>
      <c r="B952" s="106" t="s">
        <v>866</v>
      </c>
      <c r="C952" s="98"/>
      <c r="D952" s="98"/>
    </row>
    <row r="953" ht="14.25" hidden="1" spans="1:4">
      <c r="A953" s="106">
        <v>2130508</v>
      </c>
      <c r="B953" s="106" t="s">
        <v>867</v>
      </c>
      <c r="C953" s="98"/>
      <c r="D953" s="98"/>
    </row>
    <row r="954" ht="14.25" hidden="1" spans="1:4">
      <c r="A954" s="106">
        <v>2130550</v>
      </c>
      <c r="B954" s="106" t="s">
        <v>868</v>
      </c>
      <c r="C954" s="98"/>
      <c r="D954" s="98"/>
    </row>
    <row r="955" spans="1:4">
      <c r="A955" s="106">
        <v>2130599</v>
      </c>
      <c r="B955" s="106" t="s">
        <v>869</v>
      </c>
      <c r="C955" s="98"/>
      <c r="D955" s="99">
        <v>7.344</v>
      </c>
    </row>
    <row r="956" ht="14.25" spans="1:4">
      <c r="A956" s="106">
        <v>21306</v>
      </c>
      <c r="B956" s="106" t="s">
        <v>870</v>
      </c>
      <c r="C956" s="98"/>
      <c r="D956" s="98">
        <f>SUM(XFD957:XFD961)</f>
        <v>0</v>
      </c>
    </row>
    <row r="957" ht="14.25" hidden="1" spans="1:4">
      <c r="A957" s="106">
        <v>2130601</v>
      </c>
      <c r="B957" s="106" t="s">
        <v>425</v>
      </c>
      <c r="C957" s="98"/>
      <c r="D957" s="98"/>
    </row>
    <row r="958" ht="14.25" hidden="1" spans="1:4">
      <c r="A958" s="106">
        <v>2130602</v>
      </c>
      <c r="B958" s="106" t="s">
        <v>871</v>
      </c>
      <c r="C958" s="98"/>
      <c r="D958" s="98"/>
    </row>
    <row r="959" ht="14.25" hidden="1" spans="1:4">
      <c r="A959" s="106">
        <v>2130603</v>
      </c>
      <c r="B959" s="106" t="s">
        <v>872</v>
      </c>
      <c r="C959" s="98"/>
      <c r="D959" s="98"/>
    </row>
    <row r="960" ht="14.25" hidden="1" spans="1:4">
      <c r="A960" s="106">
        <v>2130604</v>
      </c>
      <c r="B960" s="106" t="s">
        <v>873</v>
      </c>
      <c r="C960" s="98"/>
      <c r="D960" s="98"/>
    </row>
    <row r="961" ht="14.25" hidden="1" spans="1:4">
      <c r="A961" s="106">
        <v>2130699</v>
      </c>
      <c r="B961" s="106" t="s">
        <v>874</v>
      </c>
      <c r="C961" s="98"/>
      <c r="D961" s="98"/>
    </row>
    <row r="962" ht="14.25" spans="1:4">
      <c r="A962" s="106">
        <v>21307</v>
      </c>
      <c r="B962" s="106" t="s">
        <v>875</v>
      </c>
      <c r="C962" s="98">
        <v>2.96</v>
      </c>
      <c r="D962" s="98">
        <f>SUM(XFD963:XFD968)</f>
        <v>0</v>
      </c>
    </row>
    <row r="963" ht="14.25" spans="1:4">
      <c r="A963" s="106">
        <v>2130701</v>
      </c>
      <c r="B963" s="106" t="s">
        <v>876</v>
      </c>
      <c r="C963" s="98"/>
      <c r="D963" s="99"/>
    </row>
    <row r="964" ht="14.25" spans="1:4">
      <c r="A964" s="106">
        <v>2130704</v>
      </c>
      <c r="B964" s="106" t="s">
        <v>877</v>
      </c>
      <c r="C964" s="98"/>
      <c r="D964" s="98"/>
    </row>
    <row r="965" ht="14.25" spans="1:4">
      <c r="A965" s="106">
        <v>2130705</v>
      </c>
      <c r="B965" s="106" t="s">
        <v>878</v>
      </c>
      <c r="C965" s="98">
        <v>2.96</v>
      </c>
      <c r="D965" s="99">
        <v>2.48</v>
      </c>
    </row>
    <row r="966" ht="14.25" hidden="1" spans="1:4">
      <c r="A966" s="106">
        <v>2130706</v>
      </c>
      <c r="B966" s="106" t="s">
        <v>879</v>
      </c>
      <c r="C966" s="98"/>
      <c r="D966" s="98"/>
    </row>
    <row r="967" ht="14.25" hidden="1" spans="1:4">
      <c r="A967" s="106">
        <v>2130707</v>
      </c>
      <c r="B967" s="106" t="s">
        <v>880</v>
      </c>
      <c r="C967" s="98"/>
      <c r="D967" s="98"/>
    </row>
    <row r="968" ht="14.25" hidden="1" spans="1:4">
      <c r="A968" s="106">
        <v>2130799</v>
      </c>
      <c r="B968" s="106" t="s">
        <v>881</v>
      </c>
      <c r="C968" s="98"/>
      <c r="D968" s="98"/>
    </row>
    <row r="969" ht="14.25" spans="1:4">
      <c r="A969" s="106">
        <v>21308</v>
      </c>
      <c r="B969" s="106" t="s">
        <v>882</v>
      </c>
      <c r="C969" s="98">
        <f>SUM(XFD970:XFD972)</f>
        <v>0</v>
      </c>
      <c r="D969" s="98">
        <f>SUM(XFD970:XFD972)</f>
        <v>0</v>
      </c>
    </row>
    <row r="970" ht="14.25" hidden="1" spans="1:4">
      <c r="A970" s="106">
        <v>2130801</v>
      </c>
      <c r="B970" s="106" t="s">
        <v>883</v>
      </c>
      <c r="C970" s="98"/>
      <c r="D970" s="98"/>
    </row>
    <row r="971" ht="14.25" hidden="1" spans="1:4">
      <c r="A971" s="106">
        <v>2130802</v>
      </c>
      <c r="B971" s="106" t="s">
        <v>884</v>
      </c>
      <c r="C971" s="98"/>
      <c r="D971" s="98"/>
    </row>
    <row r="972" ht="14.25" hidden="1" spans="1:4">
      <c r="A972" s="106">
        <v>2130899</v>
      </c>
      <c r="B972" s="106" t="s">
        <v>885</v>
      </c>
      <c r="C972" s="98"/>
      <c r="D972" s="98"/>
    </row>
    <row r="973" ht="14.25" spans="1:4">
      <c r="A973" s="106">
        <v>21309</v>
      </c>
      <c r="B973" s="106" t="s">
        <v>886</v>
      </c>
      <c r="C973" s="98">
        <f>SUM(XFD974:XFD976)</f>
        <v>0</v>
      </c>
      <c r="D973" s="98">
        <f>SUM(XFD974:XFD976)</f>
        <v>0</v>
      </c>
    </row>
    <row r="974" ht="14.25" hidden="1" spans="1:4">
      <c r="A974" s="106">
        <v>2130901</v>
      </c>
      <c r="B974" s="106" t="s">
        <v>887</v>
      </c>
      <c r="C974" s="98"/>
      <c r="D974" s="98"/>
    </row>
    <row r="975" ht="14.25" hidden="1" spans="1:4">
      <c r="A975" s="106">
        <v>2130902</v>
      </c>
      <c r="B975" s="106" t="s">
        <v>888</v>
      </c>
      <c r="C975" s="98"/>
      <c r="D975" s="98"/>
    </row>
    <row r="976" ht="14.25" hidden="1" spans="1:4">
      <c r="A976" s="106">
        <v>2130903</v>
      </c>
      <c r="B976" s="106" t="s">
        <v>889</v>
      </c>
      <c r="C976" s="98"/>
      <c r="D976" s="98"/>
    </row>
    <row r="977" ht="14.25" hidden="1" spans="1:4">
      <c r="A977" s="106">
        <v>21399</v>
      </c>
      <c r="B977" s="106" t="s">
        <v>890</v>
      </c>
      <c r="C977" s="98">
        <f>SUM(XFD978:XFD979)</f>
        <v>0</v>
      </c>
      <c r="D977" s="98">
        <f>SUM(XFD978:XFD979)</f>
        <v>0</v>
      </c>
    </row>
    <row r="978" ht="14.25" hidden="1" spans="1:4">
      <c r="A978" s="106">
        <v>2139901</v>
      </c>
      <c r="B978" s="106" t="s">
        <v>891</v>
      </c>
      <c r="C978" s="98"/>
      <c r="D978" s="98"/>
    </row>
    <row r="979" ht="14.25" hidden="1" spans="1:4">
      <c r="A979" s="106">
        <v>2139999</v>
      </c>
      <c r="B979" s="106" t="s">
        <v>892</v>
      </c>
      <c r="C979" s="98"/>
      <c r="D979" s="99"/>
    </row>
    <row r="980" customFormat="1" ht="14.25" spans="1:4">
      <c r="A980" s="106">
        <v>214</v>
      </c>
      <c r="B980" s="106" t="s">
        <v>893</v>
      </c>
      <c r="C980" s="98">
        <f>XFD981+XFD1011+XFD1021+XFD1031+XFD1036+XFD1043+XFD1048</f>
        <v>0</v>
      </c>
      <c r="D980" s="98">
        <f>XFD981+XFD1011+XFD1021+XFD1031+XFD1036+XFD1043+XFD1048</f>
        <v>0</v>
      </c>
    </row>
    <row r="981" ht="14.25" spans="1:4">
      <c r="A981" s="106">
        <v>21401</v>
      </c>
      <c r="B981" s="106" t="s">
        <v>894</v>
      </c>
      <c r="C981" s="98">
        <f>SUM(XFD982:XFD1010)</f>
        <v>0</v>
      </c>
      <c r="D981" s="98">
        <f>SUM(XFD982:XFD1010)</f>
        <v>0</v>
      </c>
    </row>
    <row r="982" ht="14.25" spans="1:4">
      <c r="A982" s="106">
        <v>2140101</v>
      </c>
      <c r="B982" s="106" t="s">
        <v>130</v>
      </c>
      <c r="C982" s="98"/>
      <c r="D982" s="98"/>
    </row>
    <row r="983" ht="14.25" spans="1:4">
      <c r="A983" s="106">
        <v>2140102</v>
      </c>
      <c r="B983" s="106" t="s">
        <v>131</v>
      </c>
      <c r="C983" s="98"/>
      <c r="D983" s="98"/>
    </row>
    <row r="984" ht="14.25" spans="1:4">
      <c r="A984" s="106">
        <v>2140103</v>
      </c>
      <c r="B984" s="106" t="s">
        <v>132</v>
      </c>
      <c r="C984" s="98"/>
      <c r="D984" s="98"/>
    </row>
    <row r="985" ht="14.25" spans="1:4">
      <c r="A985" s="106">
        <v>2140104</v>
      </c>
      <c r="B985" s="106" t="s">
        <v>895</v>
      </c>
      <c r="C985" s="98"/>
      <c r="D985" s="98"/>
    </row>
    <row r="986" ht="14.25" spans="1:4">
      <c r="A986" s="106">
        <v>2140105</v>
      </c>
      <c r="B986" s="106" t="s">
        <v>896</v>
      </c>
      <c r="C986" s="98"/>
      <c r="D986" s="98"/>
    </row>
    <row r="987" ht="14.25" spans="1:4">
      <c r="A987" s="106">
        <v>2140106</v>
      </c>
      <c r="B987" s="106" t="s">
        <v>897</v>
      </c>
      <c r="C987" s="98">
        <v>0</v>
      </c>
      <c r="D987" s="98">
        <v>3.722</v>
      </c>
    </row>
    <row r="988" ht="14.25" hidden="1" spans="1:4">
      <c r="A988" s="106">
        <v>2140107</v>
      </c>
      <c r="B988" s="106" t="s">
        <v>898</v>
      </c>
      <c r="C988" s="98"/>
      <c r="D988" s="98"/>
    </row>
    <row r="989" ht="14.25" hidden="1" spans="1:4">
      <c r="A989" s="106">
        <v>2140108</v>
      </c>
      <c r="B989" s="106" t="s">
        <v>899</v>
      </c>
      <c r="C989" s="98"/>
      <c r="D989" s="98"/>
    </row>
    <row r="990" ht="14.25" hidden="1" spans="1:4">
      <c r="A990" s="106">
        <v>2140109</v>
      </c>
      <c r="B990" s="106" t="s">
        <v>900</v>
      </c>
      <c r="C990" s="98"/>
      <c r="D990" s="98"/>
    </row>
    <row r="991" ht="14.25" hidden="1" spans="1:4">
      <c r="A991" s="106">
        <v>2140110</v>
      </c>
      <c r="B991" s="106" t="s">
        <v>901</v>
      </c>
      <c r="C991" s="98"/>
      <c r="D991" s="98"/>
    </row>
    <row r="992" ht="14.25" hidden="1" spans="1:4">
      <c r="A992" s="106">
        <v>2140111</v>
      </c>
      <c r="B992" s="106" t="s">
        <v>902</v>
      </c>
      <c r="C992" s="98"/>
      <c r="D992" s="98"/>
    </row>
    <row r="993" ht="14.25" hidden="1" spans="1:4">
      <c r="A993" s="106">
        <v>2140112</v>
      </c>
      <c r="B993" s="106" t="s">
        <v>903</v>
      </c>
      <c r="C993" s="98"/>
      <c r="D993" s="98"/>
    </row>
    <row r="994" ht="14.25" hidden="1" spans="1:4">
      <c r="A994" s="106">
        <v>2140113</v>
      </c>
      <c r="B994" s="106" t="s">
        <v>904</v>
      </c>
      <c r="C994" s="98"/>
      <c r="D994" s="98"/>
    </row>
    <row r="995" ht="14.25" hidden="1" spans="1:4">
      <c r="A995" s="106">
        <v>2140114</v>
      </c>
      <c r="B995" s="106" t="s">
        <v>905</v>
      </c>
      <c r="C995" s="98"/>
      <c r="D995" s="98"/>
    </row>
    <row r="996" ht="14.25" hidden="1" spans="1:4">
      <c r="A996" s="106">
        <v>2140122</v>
      </c>
      <c r="B996" s="106" t="s">
        <v>906</v>
      </c>
      <c r="C996" s="98"/>
      <c r="D996" s="98"/>
    </row>
    <row r="997" ht="14.25" hidden="1" spans="1:4">
      <c r="A997" s="106">
        <v>2140123</v>
      </c>
      <c r="B997" s="106" t="s">
        <v>907</v>
      </c>
      <c r="C997" s="98"/>
      <c r="D997" s="98"/>
    </row>
    <row r="998" ht="14.25" hidden="1" spans="1:4">
      <c r="A998" s="106">
        <v>2140124</v>
      </c>
      <c r="B998" s="106" t="s">
        <v>908</v>
      </c>
      <c r="C998" s="98"/>
      <c r="D998" s="98"/>
    </row>
    <row r="999" ht="14.25" hidden="1" spans="1:4">
      <c r="A999" s="106">
        <v>2140125</v>
      </c>
      <c r="B999" s="106" t="s">
        <v>909</v>
      </c>
      <c r="C999" s="98"/>
      <c r="D999" s="98"/>
    </row>
    <row r="1000" ht="14.25" hidden="1" spans="1:4">
      <c r="A1000" s="106">
        <v>2140126</v>
      </c>
      <c r="B1000" s="106" t="s">
        <v>910</v>
      </c>
      <c r="C1000" s="98"/>
      <c r="D1000" s="98"/>
    </row>
    <row r="1001" ht="14.25" hidden="1" spans="1:4">
      <c r="A1001" s="106">
        <v>2140127</v>
      </c>
      <c r="B1001" s="106" t="s">
        <v>911</v>
      </c>
      <c r="C1001" s="98"/>
      <c r="D1001" s="98"/>
    </row>
    <row r="1002" ht="14.25" hidden="1" spans="1:4">
      <c r="A1002" s="106">
        <v>2140128</v>
      </c>
      <c r="B1002" s="106" t="s">
        <v>912</v>
      </c>
      <c r="C1002" s="98"/>
      <c r="D1002" s="98"/>
    </row>
    <row r="1003" ht="14.25" hidden="1" spans="1:4">
      <c r="A1003" s="106">
        <v>2140129</v>
      </c>
      <c r="B1003" s="106" t="s">
        <v>913</v>
      </c>
      <c r="C1003" s="98"/>
      <c r="D1003" s="98"/>
    </row>
    <row r="1004" ht="14.25" hidden="1" spans="1:4">
      <c r="A1004" s="106">
        <v>2140130</v>
      </c>
      <c r="B1004" s="106" t="s">
        <v>914</v>
      </c>
      <c r="C1004" s="98"/>
      <c r="D1004" s="98"/>
    </row>
    <row r="1005" ht="14.25" hidden="1" spans="1:4">
      <c r="A1005" s="106">
        <v>2140131</v>
      </c>
      <c r="B1005" s="106" t="s">
        <v>915</v>
      </c>
      <c r="C1005" s="98"/>
      <c r="D1005" s="98"/>
    </row>
    <row r="1006" ht="14.25" hidden="1" spans="1:4">
      <c r="A1006" s="106">
        <v>2140133</v>
      </c>
      <c r="B1006" s="106" t="s">
        <v>916</v>
      </c>
      <c r="C1006" s="98"/>
      <c r="D1006" s="98"/>
    </row>
    <row r="1007" ht="14.25" hidden="1" spans="1:4">
      <c r="A1007" s="106">
        <v>2140136</v>
      </c>
      <c r="B1007" s="106" t="s">
        <v>917</v>
      </c>
      <c r="C1007" s="98"/>
      <c r="D1007" s="98"/>
    </row>
    <row r="1008" ht="14.25" hidden="1" spans="1:4">
      <c r="A1008" s="106">
        <v>2140138</v>
      </c>
      <c r="B1008" s="106" t="s">
        <v>918</v>
      </c>
      <c r="C1008" s="98"/>
      <c r="D1008" s="98"/>
    </row>
    <row r="1009" ht="14.25" hidden="1" spans="1:4">
      <c r="A1009" s="106">
        <v>2140139</v>
      </c>
      <c r="B1009" s="106" t="s">
        <v>919</v>
      </c>
      <c r="C1009" s="98"/>
      <c r="D1009" s="98"/>
    </row>
    <row r="1010" ht="14.25" hidden="1" spans="1:4">
      <c r="A1010" s="106">
        <v>2140199</v>
      </c>
      <c r="B1010" s="106" t="s">
        <v>920</v>
      </c>
      <c r="C1010" s="98"/>
      <c r="D1010" s="98"/>
    </row>
    <row r="1011" ht="14.25" hidden="1" spans="1:4">
      <c r="A1011" s="106">
        <v>21402</v>
      </c>
      <c r="B1011" s="106" t="s">
        <v>921</v>
      </c>
      <c r="C1011" s="98">
        <f>SUM(XFD1012:XFD1020)</f>
        <v>0</v>
      </c>
      <c r="D1011" s="98">
        <f>SUM(XFD1012:XFD1020)</f>
        <v>0</v>
      </c>
    </row>
    <row r="1012" ht="14.25" hidden="1" spans="1:4">
      <c r="A1012" s="106">
        <v>2140201</v>
      </c>
      <c r="B1012" s="106" t="s">
        <v>130</v>
      </c>
      <c r="C1012" s="98"/>
      <c r="D1012" s="98"/>
    </row>
    <row r="1013" ht="14.25" hidden="1" spans="1:4">
      <c r="A1013" s="106">
        <v>2140202</v>
      </c>
      <c r="B1013" s="106" t="s">
        <v>131</v>
      </c>
      <c r="C1013" s="98"/>
      <c r="D1013" s="98"/>
    </row>
    <row r="1014" ht="14.25" hidden="1" spans="1:4">
      <c r="A1014" s="106">
        <v>2140203</v>
      </c>
      <c r="B1014" s="106" t="s">
        <v>132</v>
      </c>
      <c r="C1014" s="98"/>
      <c r="D1014" s="98"/>
    </row>
    <row r="1015" ht="14.25" hidden="1" spans="1:4">
      <c r="A1015" s="106">
        <v>2140204</v>
      </c>
      <c r="B1015" s="106" t="s">
        <v>922</v>
      </c>
      <c r="C1015" s="98"/>
      <c r="D1015" s="98"/>
    </row>
    <row r="1016" ht="14.25" hidden="1" spans="1:4">
      <c r="A1016" s="106">
        <v>2140205</v>
      </c>
      <c r="B1016" s="106" t="s">
        <v>923</v>
      </c>
      <c r="C1016" s="98"/>
      <c r="D1016" s="98"/>
    </row>
    <row r="1017" ht="14.25" hidden="1" spans="1:4">
      <c r="A1017" s="106">
        <v>2140206</v>
      </c>
      <c r="B1017" s="106" t="s">
        <v>924</v>
      </c>
      <c r="C1017" s="98"/>
      <c r="D1017" s="98"/>
    </row>
    <row r="1018" ht="14.25" hidden="1" spans="1:4">
      <c r="A1018" s="106">
        <v>2140207</v>
      </c>
      <c r="B1018" s="106" t="s">
        <v>925</v>
      </c>
      <c r="C1018" s="98"/>
      <c r="D1018" s="98"/>
    </row>
    <row r="1019" ht="14.25" hidden="1" spans="1:4">
      <c r="A1019" s="106">
        <v>2140208</v>
      </c>
      <c r="B1019" s="106" t="s">
        <v>926</v>
      </c>
      <c r="C1019" s="98"/>
      <c r="D1019" s="98"/>
    </row>
    <row r="1020" ht="14.25" hidden="1" spans="1:4">
      <c r="A1020" s="106">
        <v>2140299</v>
      </c>
      <c r="B1020" s="106" t="s">
        <v>927</v>
      </c>
      <c r="C1020" s="98"/>
      <c r="D1020" s="98"/>
    </row>
    <row r="1021" ht="14.25" hidden="1" spans="1:4">
      <c r="A1021" s="106">
        <v>21403</v>
      </c>
      <c r="B1021" s="106" t="s">
        <v>928</v>
      </c>
      <c r="C1021" s="98">
        <f>SUM(XFD1022:XFD1030)</f>
        <v>0</v>
      </c>
      <c r="D1021" s="98">
        <f>SUM(XFD1022:XFD1030)</f>
        <v>0</v>
      </c>
    </row>
    <row r="1022" ht="14.25" hidden="1" spans="1:4">
      <c r="A1022" s="106">
        <v>2140301</v>
      </c>
      <c r="B1022" s="106" t="s">
        <v>130</v>
      </c>
      <c r="C1022" s="98"/>
      <c r="D1022" s="98"/>
    </row>
    <row r="1023" ht="14.25" hidden="1" spans="1:4">
      <c r="A1023" s="106">
        <v>2140302</v>
      </c>
      <c r="B1023" s="106" t="s">
        <v>131</v>
      </c>
      <c r="C1023" s="98"/>
      <c r="D1023" s="98"/>
    </row>
    <row r="1024" ht="14.25" hidden="1" spans="1:4">
      <c r="A1024" s="106">
        <v>2140303</v>
      </c>
      <c r="B1024" s="106" t="s">
        <v>132</v>
      </c>
      <c r="C1024" s="98"/>
      <c r="D1024" s="98"/>
    </row>
    <row r="1025" ht="14.25" hidden="1" spans="1:4">
      <c r="A1025" s="106">
        <v>2140304</v>
      </c>
      <c r="B1025" s="106" t="s">
        <v>929</v>
      </c>
      <c r="C1025" s="98"/>
      <c r="D1025" s="98"/>
    </row>
    <row r="1026" ht="14.25" hidden="1" spans="1:4">
      <c r="A1026" s="106">
        <v>2140305</v>
      </c>
      <c r="B1026" s="106" t="s">
        <v>930</v>
      </c>
      <c r="C1026" s="98"/>
      <c r="D1026" s="98"/>
    </row>
    <row r="1027" ht="14.25" hidden="1" spans="1:4">
      <c r="A1027" s="106">
        <v>2140306</v>
      </c>
      <c r="B1027" s="106" t="s">
        <v>931</v>
      </c>
      <c r="C1027" s="98"/>
      <c r="D1027" s="98"/>
    </row>
    <row r="1028" ht="14.25" hidden="1" spans="1:4">
      <c r="A1028" s="106">
        <v>2140307</v>
      </c>
      <c r="B1028" s="106" t="s">
        <v>932</v>
      </c>
      <c r="C1028" s="98"/>
      <c r="D1028" s="98"/>
    </row>
    <row r="1029" ht="14.25" hidden="1" spans="1:4">
      <c r="A1029" s="106">
        <v>2140308</v>
      </c>
      <c r="B1029" s="106" t="s">
        <v>933</v>
      </c>
      <c r="C1029" s="98"/>
      <c r="D1029" s="98"/>
    </row>
    <row r="1030" ht="14.25" hidden="1" spans="1:4">
      <c r="A1030" s="106">
        <v>2140399</v>
      </c>
      <c r="B1030" s="106" t="s">
        <v>934</v>
      </c>
      <c r="C1030" s="98"/>
      <c r="D1030" s="98"/>
    </row>
    <row r="1031" ht="14.25" hidden="1" spans="1:4">
      <c r="A1031" s="106">
        <v>21404</v>
      </c>
      <c r="B1031" s="106" t="s">
        <v>935</v>
      </c>
      <c r="C1031" s="98">
        <f>SUM(XFD1032:XFD1035)</f>
        <v>0</v>
      </c>
      <c r="D1031" s="98">
        <f>SUM(XFD1032:XFD1035)</f>
        <v>0</v>
      </c>
    </row>
    <row r="1032" ht="14.25" hidden="1" spans="1:4">
      <c r="A1032" s="106">
        <v>2140401</v>
      </c>
      <c r="B1032" s="106" t="s">
        <v>936</v>
      </c>
      <c r="C1032" s="98"/>
      <c r="D1032" s="98"/>
    </row>
    <row r="1033" ht="14.25" hidden="1" spans="1:4">
      <c r="A1033" s="106">
        <v>2140402</v>
      </c>
      <c r="B1033" s="106" t="s">
        <v>937</v>
      </c>
      <c r="C1033" s="98"/>
      <c r="D1033" s="98"/>
    </row>
    <row r="1034" ht="14.25" hidden="1" spans="1:4">
      <c r="A1034" s="106">
        <v>2140403</v>
      </c>
      <c r="B1034" s="106" t="s">
        <v>938</v>
      </c>
      <c r="C1034" s="98"/>
      <c r="D1034" s="98"/>
    </row>
    <row r="1035" ht="14.25" hidden="1" spans="1:4">
      <c r="A1035" s="106">
        <v>2140499</v>
      </c>
      <c r="B1035" s="106" t="s">
        <v>939</v>
      </c>
      <c r="C1035" s="98"/>
      <c r="D1035" s="98"/>
    </row>
    <row r="1036" ht="14.25" hidden="1" spans="1:4">
      <c r="A1036" s="106">
        <v>21405</v>
      </c>
      <c r="B1036" s="106" t="s">
        <v>940</v>
      </c>
      <c r="C1036" s="98">
        <f>SUM(XFD1037:XFD1042)</f>
        <v>0</v>
      </c>
      <c r="D1036" s="98">
        <f>SUM(XFD1037:XFD1042)</f>
        <v>0</v>
      </c>
    </row>
    <row r="1037" ht="14.25" hidden="1" spans="1:4">
      <c r="A1037" s="106">
        <v>2140501</v>
      </c>
      <c r="B1037" s="106" t="s">
        <v>130</v>
      </c>
      <c r="C1037" s="98"/>
      <c r="D1037" s="98"/>
    </row>
    <row r="1038" ht="14.25" hidden="1" spans="1:4">
      <c r="A1038" s="106">
        <v>2140502</v>
      </c>
      <c r="B1038" s="106" t="s">
        <v>131</v>
      </c>
      <c r="C1038" s="98"/>
      <c r="D1038" s="98"/>
    </row>
    <row r="1039" ht="14.25" hidden="1" spans="1:4">
      <c r="A1039" s="106">
        <v>2140503</v>
      </c>
      <c r="B1039" s="106" t="s">
        <v>132</v>
      </c>
      <c r="C1039" s="98"/>
      <c r="D1039" s="98"/>
    </row>
    <row r="1040" ht="14.25" hidden="1" spans="1:4">
      <c r="A1040" s="106">
        <v>2140504</v>
      </c>
      <c r="B1040" s="106" t="s">
        <v>926</v>
      </c>
      <c r="C1040" s="98"/>
      <c r="D1040" s="98"/>
    </row>
    <row r="1041" ht="14.25" hidden="1" spans="1:4">
      <c r="A1041" s="106">
        <v>2140505</v>
      </c>
      <c r="B1041" s="106" t="s">
        <v>941</v>
      </c>
      <c r="C1041" s="98"/>
      <c r="D1041" s="98"/>
    </row>
    <row r="1042" ht="14.25" hidden="1" spans="1:4">
      <c r="A1042" s="106">
        <v>2140599</v>
      </c>
      <c r="B1042" s="106" t="s">
        <v>942</v>
      </c>
      <c r="C1042" s="98"/>
      <c r="D1042" s="98"/>
    </row>
    <row r="1043" ht="14.25" hidden="1" spans="1:4">
      <c r="A1043" s="106">
        <v>21406</v>
      </c>
      <c r="B1043" s="106" t="s">
        <v>943</v>
      </c>
      <c r="C1043" s="98">
        <f>SUM(XFD1044:XFD1047)</f>
        <v>0</v>
      </c>
      <c r="D1043" s="98">
        <f>SUM(XFD1044:XFD1047)</f>
        <v>0</v>
      </c>
    </row>
    <row r="1044" ht="14.25" hidden="1" spans="1:4">
      <c r="A1044" s="106">
        <v>2140601</v>
      </c>
      <c r="B1044" s="106" t="s">
        <v>944</v>
      </c>
      <c r="C1044" s="98"/>
      <c r="D1044" s="98"/>
    </row>
    <row r="1045" ht="14.25" hidden="1" spans="1:4">
      <c r="A1045" s="106">
        <v>2140602</v>
      </c>
      <c r="B1045" s="106" t="s">
        <v>945</v>
      </c>
      <c r="C1045" s="98"/>
      <c r="D1045" s="98"/>
    </row>
    <row r="1046" ht="14.25" hidden="1" spans="1:4">
      <c r="A1046" s="106">
        <v>2140603</v>
      </c>
      <c r="B1046" s="106" t="s">
        <v>946</v>
      </c>
      <c r="C1046" s="98"/>
      <c r="D1046" s="98"/>
    </row>
    <row r="1047" ht="14.25" hidden="1" spans="1:4">
      <c r="A1047" s="106">
        <v>2140699</v>
      </c>
      <c r="B1047" s="106" t="s">
        <v>947</v>
      </c>
      <c r="C1047" s="98"/>
      <c r="D1047" s="98"/>
    </row>
    <row r="1048" ht="14.25" hidden="1" spans="1:4">
      <c r="A1048" s="106">
        <v>21499</v>
      </c>
      <c r="B1048" s="106" t="s">
        <v>948</v>
      </c>
      <c r="C1048" s="98">
        <f>SUM(XFD1049:XFD1050)</f>
        <v>0</v>
      </c>
      <c r="D1048" s="98">
        <f>SUM(XFD1049:XFD1050)</f>
        <v>0</v>
      </c>
    </row>
    <row r="1049" ht="14.25" hidden="1" spans="1:4">
      <c r="A1049" s="106">
        <v>2149901</v>
      </c>
      <c r="B1049" s="106" t="s">
        <v>949</v>
      </c>
      <c r="C1049" s="98"/>
      <c r="D1049" s="98"/>
    </row>
    <row r="1050" ht="14.25" hidden="1" spans="1:4">
      <c r="A1050" s="106">
        <v>2149999</v>
      </c>
      <c r="B1050" s="106" t="s">
        <v>950</v>
      </c>
      <c r="C1050" s="98"/>
      <c r="D1050" s="98"/>
    </row>
    <row r="1051" customFormat="1" ht="14.25" spans="1:4">
      <c r="A1051" s="106">
        <v>215</v>
      </c>
      <c r="B1051" s="106" t="s">
        <v>951</v>
      </c>
      <c r="C1051" s="98">
        <f>XFD1052+XFD1062+XFD1078+XFD1083+XFD1097+XFD1106+XFD1113+XFD1120</f>
        <v>0</v>
      </c>
      <c r="D1051" s="98">
        <f>XFD1052+XFD1062+XFD1078+XFD1083+XFD1097+XFD1106+XFD1113+XFD1120</f>
        <v>0</v>
      </c>
    </row>
    <row r="1052" ht="14.25" hidden="1" spans="1:4">
      <c r="A1052" s="106">
        <v>21501</v>
      </c>
      <c r="B1052" s="106" t="s">
        <v>952</v>
      </c>
      <c r="C1052" s="98">
        <f>SUM(XFD1053:XFD1061)</f>
        <v>0</v>
      </c>
      <c r="D1052" s="98">
        <f>SUM(XFD1053:XFD1061)</f>
        <v>0</v>
      </c>
    </row>
    <row r="1053" ht="14.25" hidden="1" spans="1:4">
      <c r="A1053" s="106">
        <v>2150101</v>
      </c>
      <c r="B1053" s="106" t="s">
        <v>130</v>
      </c>
      <c r="C1053" s="98"/>
      <c r="D1053" s="98"/>
    </row>
    <row r="1054" ht="14.25" hidden="1" spans="1:4">
      <c r="A1054" s="106">
        <v>2150102</v>
      </c>
      <c r="B1054" s="106" t="s">
        <v>131</v>
      </c>
      <c r="C1054" s="98"/>
      <c r="D1054" s="98"/>
    </row>
    <row r="1055" ht="14.25" hidden="1" spans="1:4">
      <c r="A1055" s="106">
        <v>2150103</v>
      </c>
      <c r="B1055" s="106" t="s">
        <v>132</v>
      </c>
      <c r="C1055" s="98"/>
      <c r="D1055" s="98"/>
    </row>
    <row r="1056" ht="14.25" hidden="1" spans="1:4">
      <c r="A1056" s="106">
        <v>2150104</v>
      </c>
      <c r="B1056" s="106" t="s">
        <v>953</v>
      </c>
      <c r="C1056" s="98"/>
      <c r="D1056" s="98"/>
    </row>
    <row r="1057" ht="14.25" hidden="1" spans="1:4">
      <c r="A1057" s="106">
        <v>2150105</v>
      </c>
      <c r="B1057" s="106" t="s">
        <v>954</v>
      </c>
      <c r="C1057" s="98"/>
      <c r="D1057" s="98"/>
    </row>
    <row r="1058" ht="14.25" hidden="1" spans="1:4">
      <c r="A1058" s="106">
        <v>2150106</v>
      </c>
      <c r="B1058" s="106" t="s">
        <v>955</v>
      </c>
      <c r="C1058" s="98"/>
      <c r="D1058" s="98"/>
    </row>
    <row r="1059" ht="14.25" hidden="1" spans="1:4">
      <c r="A1059" s="106">
        <v>2150107</v>
      </c>
      <c r="B1059" s="106" t="s">
        <v>956</v>
      </c>
      <c r="C1059" s="98"/>
      <c r="D1059" s="98"/>
    </row>
    <row r="1060" ht="14.25" hidden="1" spans="1:4">
      <c r="A1060" s="106">
        <v>2150108</v>
      </c>
      <c r="B1060" s="106" t="s">
        <v>957</v>
      </c>
      <c r="C1060" s="98"/>
      <c r="D1060" s="98"/>
    </row>
    <row r="1061" ht="14.25" hidden="1" spans="1:4">
      <c r="A1061" s="106">
        <v>2150199</v>
      </c>
      <c r="B1061" s="106" t="s">
        <v>958</v>
      </c>
      <c r="C1061" s="98"/>
      <c r="D1061" s="98"/>
    </row>
    <row r="1062" ht="14.25" hidden="1" spans="1:4">
      <c r="A1062" s="106">
        <v>21502</v>
      </c>
      <c r="B1062" s="106" t="s">
        <v>959</v>
      </c>
      <c r="C1062" s="98">
        <f>SUM(XFD1063:XFD1077)</f>
        <v>0</v>
      </c>
      <c r="D1062" s="98">
        <f>SUM(XFD1063:XFD1077)</f>
        <v>0</v>
      </c>
    </row>
    <row r="1063" ht="14.25" hidden="1" spans="1:4">
      <c r="A1063" s="106">
        <v>2150201</v>
      </c>
      <c r="B1063" s="106" t="s">
        <v>130</v>
      </c>
      <c r="C1063" s="98"/>
      <c r="D1063" s="98"/>
    </row>
    <row r="1064" ht="14.25" hidden="1" spans="1:4">
      <c r="A1064" s="106">
        <v>2150202</v>
      </c>
      <c r="B1064" s="106" t="s">
        <v>131</v>
      </c>
      <c r="C1064" s="98"/>
      <c r="D1064" s="98"/>
    </row>
    <row r="1065" ht="14.25" hidden="1" spans="1:4">
      <c r="A1065" s="106">
        <v>2150203</v>
      </c>
      <c r="B1065" s="106" t="s">
        <v>132</v>
      </c>
      <c r="C1065" s="98"/>
      <c r="D1065" s="98"/>
    </row>
    <row r="1066" ht="14.25" hidden="1" spans="1:4">
      <c r="A1066" s="106">
        <v>2150204</v>
      </c>
      <c r="B1066" s="106" t="s">
        <v>960</v>
      </c>
      <c r="C1066" s="98"/>
      <c r="D1066" s="98"/>
    </row>
    <row r="1067" ht="14.25" hidden="1" spans="1:4">
      <c r="A1067" s="106">
        <v>2150205</v>
      </c>
      <c r="B1067" s="106" t="s">
        <v>961</v>
      </c>
      <c r="C1067" s="98"/>
      <c r="D1067" s="98"/>
    </row>
    <row r="1068" ht="14.25" hidden="1" spans="1:4">
      <c r="A1068" s="106">
        <v>2150206</v>
      </c>
      <c r="B1068" s="106" t="s">
        <v>962</v>
      </c>
      <c r="C1068" s="98"/>
      <c r="D1068" s="98"/>
    </row>
    <row r="1069" ht="14.25" hidden="1" spans="1:4">
      <c r="A1069" s="106">
        <v>2150207</v>
      </c>
      <c r="B1069" s="106" t="s">
        <v>963</v>
      </c>
      <c r="C1069" s="98"/>
      <c r="D1069" s="98"/>
    </row>
    <row r="1070" ht="14.25" hidden="1" spans="1:4">
      <c r="A1070" s="106">
        <v>2150208</v>
      </c>
      <c r="B1070" s="106" t="s">
        <v>964</v>
      </c>
      <c r="C1070" s="98"/>
      <c r="D1070" s="98"/>
    </row>
    <row r="1071" ht="14.25" hidden="1" spans="1:4">
      <c r="A1071" s="106">
        <v>2150209</v>
      </c>
      <c r="B1071" s="106" t="s">
        <v>965</v>
      </c>
      <c r="C1071" s="98"/>
      <c r="D1071" s="98"/>
    </row>
    <row r="1072" ht="14.25" hidden="1" spans="1:4">
      <c r="A1072" s="106">
        <v>2150210</v>
      </c>
      <c r="B1072" s="106" t="s">
        <v>966</v>
      </c>
      <c r="C1072" s="98"/>
      <c r="D1072" s="98"/>
    </row>
    <row r="1073" ht="14.25" hidden="1" spans="1:4">
      <c r="A1073" s="106">
        <v>2150212</v>
      </c>
      <c r="B1073" s="106" t="s">
        <v>967</v>
      </c>
      <c r="C1073" s="98"/>
      <c r="D1073" s="98"/>
    </row>
    <row r="1074" ht="14.25" hidden="1" spans="1:4">
      <c r="A1074" s="106">
        <v>2150213</v>
      </c>
      <c r="B1074" s="106" t="s">
        <v>968</v>
      </c>
      <c r="C1074" s="98"/>
      <c r="D1074" s="98"/>
    </row>
    <row r="1075" ht="14.25" hidden="1" spans="1:4">
      <c r="A1075" s="106">
        <v>2150214</v>
      </c>
      <c r="B1075" s="106" t="s">
        <v>969</v>
      </c>
      <c r="C1075" s="98"/>
      <c r="D1075" s="98"/>
    </row>
    <row r="1076" ht="14.25" hidden="1" spans="1:4">
      <c r="A1076" s="106">
        <v>2150215</v>
      </c>
      <c r="B1076" s="106" t="s">
        <v>970</v>
      </c>
      <c r="C1076" s="98"/>
      <c r="D1076" s="98"/>
    </row>
    <row r="1077" ht="14.25" hidden="1" spans="1:4">
      <c r="A1077" s="106">
        <v>2150299</v>
      </c>
      <c r="B1077" s="106" t="s">
        <v>971</v>
      </c>
      <c r="C1077" s="98"/>
      <c r="D1077" s="98"/>
    </row>
    <row r="1078" ht="14.25" hidden="1" spans="1:4">
      <c r="A1078" s="106">
        <v>21503</v>
      </c>
      <c r="B1078" s="106" t="s">
        <v>972</v>
      </c>
      <c r="C1078" s="98">
        <f>SUM(XFD1079:XFD1082)</f>
        <v>0</v>
      </c>
      <c r="D1078" s="98">
        <f>SUM(XFD1079:XFD1082)</f>
        <v>0</v>
      </c>
    </row>
    <row r="1079" ht="14.25" hidden="1" spans="1:4">
      <c r="A1079" s="106">
        <v>2150301</v>
      </c>
      <c r="B1079" s="106" t="s">
        <v>130</v>
      </c>
      <c r="C1079" s="98"/>
      <c r="D1079" s="98"/>
    </row>
    <row r="1080" ht="14.25" hidden="1" spans="1:4">
      <c r="A1080" s="106">
        <v>2150302</v>
      </c>
      <c r="B1080" s="106" t="s">
        <v>131</v>
      </c>
      <c r="C1080" s="98"/>
      <c r="D1080" s="98"/>
    </row>
    <row r="1081" ht="14.25" hidden="1" spans="1:4">
      <c r="A1081" s="106">
        <v>2150303</v>
      </c>
      <c r="B1081" s="106" t="s">
        <v>132</v>
      </c>
      <c r="C1081" s="98"/>
      <c r="D1081" s="98"/>
    </row>
    <row r="1082" ht="14.25" hidden="1" spans="1:4">
      <c r="A1082" s="106">
        <v>2150399</v>
      </c>
      <c r="B1082" s="106" t="s">
        <v>973</v>
      </c>
      <c r="C1082" s="98"/>
      <c r="D1082" s="98"/>
    </row>
    <row r="1083" ht="14.25" hidden="1" spans="1:4">
      <c r="A1083" s="106">
        <v>21505</v>
      </c>
      <c r="B1083" s="106" t="s">
        <v>974</v>
      </c>
      <c r="C1083" s="98">
        <f>SUM(XFD1084:XFD1096)</f>
        <v>0</v>
      </c>
      <c r="D1083" s="98">
        <f>SUM(XFD1084:XFD1096)</f>
        <v>0</v>
      </c>
    </row>
    <row r="1084" ht="14.25" hidden="1" spans="1:4">
      <c r="A1084" s="106">
        <v>2150501</v>
      </c>
      <c r="B1084" s="106" t="s">
        <v>130</v>
      </c>
      <c r="C1084" s="98"/>
      <c r="D1084" s="98"/>
    </row>
    <row r="1085" ht="14.25" hidden="1" spans="1:4">
      <c r="A1085" s="106">
        <v>2150502</v>
      </c>
      <c r="B1085" s="106" t="s">
        <v>131</v>
      </c>
      <c r="C1085" s="98"/>
      <c r="D1085" s="98"/>
    </row>
    <row r="1086" ht="14.25" hidden="1" spans="1:4">
      <c r="A1086" s="106">
        <v>2150503</v>
      </c>
      <c r="B1086" s="106" t="s">
        <v>132</v>
      </c>
      <c r="C1086" s="98"/>
      <c r="D1086" s="98"/>
    </row>
    <row r="1087" ht="14.25" hidden="1" spans="1:4">
      <c r="A1087" s="106">
        <v>2150505</v>
      </c>
      <c r="B1087" s="106" t="s">
        <v>975</v>
      </c>
      <c r="C1087" s="98"/>
      <c r="D1087" s="98"/>
    </row>
    <row r="1088" ht="14.25" hidden="1" spans="1:4">
      <c r="A1088" s="106">
        <v>2150506</v>
      </c>
      <c r="B1088" s="106" t="s">
        <v>976</v>
      </c>
      <c r="C1088" s="98"/>
      <c r="D1088" s="98"/>
    </row>
    <row r="1089" ht="14.25" hidden="1" spans="1:4">
      <c r="A1089" s="106">
        <v>2150507</v>
      </c>
      <c r="B1089" s="106" t="s">
        <v>977</v>
      </c>
      <c r="C1089" s="98"/>
      <c r="D1089" s="98"/>
    </row>
    <row r="1090" ht="14.25" hidden="1" spans="1:4">
      <c r="A1090" s="106">
        <v>2150508</v>
      </c>
      <c r="B1090" s="106" t="s">
        <v>978</v>
      </c>
      <c r="C1090" s="98"/>
      <c r="D1090" s="98"/>
    </row>
    <row r="1091" ht="14.25" hidden="1" spans="1:4">
      <c r="A1091" s="106">
        <v>2150509</v>
      </c>
      <c r="B1091" s="106" t="s">
        <v>979</v>
      </c>
      <c r="C1091" s="98"/>
      <c r="D1091" s="98"/>
    </row>
    <row r="1092" ht="14.25" hidden="1" spans="1:4">
      <c r="A1092" s="106">
        <v>2150510</v>
      </c>
      <c r="B1092" s="106" t="s">
        <v>980</v>
      </c>
      <c r="C1092" s="98"/>
      <c r="D1092" s="98"/>
    </row>
    <row r="1093" ht="14.25" hidden="1" spans="1:4">
      <c r="A1093" s="106">
        <v>2150511</v>
      </c>
      <c r="B1093" s="106" t="s">
        <v>981</v>
      </c>
      <c r="C1093" s="98"/>
      <c r="D1093" s="98"/>
    </row>
    <row r="1094" ht="14.25" hidden="1" spans="1:4">
      <c r="A1094" s="106">
        <v>2150513</v>
      </c>
      <c r="B1094" s="106" t="s">
        <v>926</v>
      </c>
      <c r="C1094" s="98"/>
      <c r="D1094" s="98"/>
    </row>
    <row r="1095" ht="14.25" hidden="1" spans="1:4">
      <c r="A1095" s="106">
        <v>2150515</v>
      </c>
      <c r="B1095" s="106" t="s">
        <v>982</v>
      </c>
      <c r="C1095" s="98"/>
      <c r="D1095" s="98"/>
    </row>
    <row r="1096" ht="14.25" hidden="1" spans="1:4">
      <c r="A1096" s="106">
        <v>2150599</v>
      </c>
      <c r="B1096" s="106" t="s">
        <v>983</v>
      </c>
      <c r="C1096" s="98"/>
      <c r="D1096" s="98"/>
    </row>
    <row r="1097" ht="14.25" hidden="1" spans="1:4">
      <c r="A1097" s="106">
        <v>21506</v>
      </c>
      <c r="B1097" s="106" t="s">
        <v>984</v>
      </c>
      <c r="C1097" s="98">
        <f>SUM(XFD1098:XFD1105)</f>
        <v>0</v>
      </c>
      <c r="D1097" s="98">
        <f>SUM(XFD1098:XFD1105)</f>
        <v>0</v>
      </c>
    </row>
    <row r="1098" ht="14.25" hidden="1" spans="1:4">
      <c r="A1098" s="106">
        <v>2150601</v>
      </c>
      <c r="B1098" s="106" t="s">
        <v>130</v>
      </c>
      <c r="C1098" s="98"/>
      <c r="D1098" s="98"/>
    </row>
    <row r="1099" ht="14.25" hidden="1" spans="1:4">
      <c r="A1099" s="106">
        <v>2150602</v>
      </c>
      <c r="B1099" s="106" t="s">
        <v>131</v>
      </c>
      <c r="C1099" s="98"/>
      <c r="D1099" s="98"/>
    </row>
    <row r="1100" ht="14.25" hidden="1" spans="1:4">
      <c r="A1100" s="106">
        <v>2150603</v>
      </c>
      <c r="B1100" s="106" t="s">
        <v>132</v>
      </c>
      <c r="C1100" s="98"/>
      <c r="D1100" s="98"/>
    </row>
    <row r="1101" ht="14.25" hidden="1" spans="1:4">
      <c r="A1101" s="106">
        <v>2150604</v>
      </c>
      <c r="B1101" s="106" t="s">
        <v>985</v>
      </c>
      <c r="C1101" s="98"/>
      <c r="D1101" s="98"/>
    </row>
    <row r="1102" ht="14.25" hidden="1" spans="1:4">
      <c r="A1102" s="106">
        <v>2150605</v>
      </c>
      <c r="B1102" s="106" t="s">
        <v>986</v>
      </c>
      <c r="C1102" s="98"/>
      <c r="D1102" s="98"/>
    </row>
    <row r="1103" ht="14.25" hidden="1" spans="1:4">
      <c r="A1103" s="106">
        <v>2150606</v>
      </c>
      <c r="B1103" s="106" t="s">
        <v>987</v>
      </c>
      <c r="C1103" s="98"/>
      <c r="D1103" s="98"/>
    </row>
    <row r="1104" ht="14.25" hidden="1" spans="1:4">
      <c r="A1104" s="106">
        <v>2150607</v>
      </c>
      <c r="B1104" s="106" t="s">
        <v>988</v>
      </c>
      <c r="C1104" s="98"/>
      <c r="D1104" s="98"/>
    </row>
    <row r="1105" ht="14.25" hidden="1" spans="1:4">
      <c r="A1105" s="106">
        <v>2150699</v>
      </c>
      <c r="B1105" s="106" t="s">
        <v>989</v>
      </c>
      <c r="C1105" s="98"/>
      <c r="D1105" s="98"/>
    </row>
    <row r="1106" ht="14.25" hidden="1" spans="1:4">
      <c r="A1106" s="106">
        <v>21507</v>
      </c>
      <c r="B1106" s="106" t="s">
        <v>990</v>
      </c>
      <c r="C1106" s="98">
        <f>SUM(XFD1107:XFD1112)</f>
        <v>0</v>
      </c>
      <c r="D1106" s="98">
        <f>SUM(XFD1107:XFD1112)</f>
        <v>0</v>
      </c>
    </row>
    <row r="1107" ht="14.25" hidden="1" spans="1:4">
      <c r="A1107" s="106">
        <v>2150701</v>
      </c>
      <c r="B1107" s="106" t="s">
        <v>130</v>
      </c>
      <c r="C1107" s="98"/>
      <c r="D1107" s="98"/>
    </row>
    <row r="1108" ht="14.25" hidden="1" spans="1:4">
      <c r="A1108" s="106">
        <v>2150702</v>
      </c>
      <c r="B1108" s="106" t="s">
        <v>131</v>
      </c>
      <c r="C1108" s="98"/>
      <c r="D1108" s="98"/>
    </row>
    <row r="1109" ht="14.25" hidden="1" spans="1:4">
      <c r="A1109" s="106">
        <v>2150703</v>
      </c>
      <c r="B1109" s="106" t="s">
        <v>132</v>
      </c>
      <c r="C1109" s="98"/>
      <c r="D1109" s="98"/>
    </row>
    <row r="1110" ht="14.25" hidden="1" spans="1:4">
      <c r="A1110" s="106">
        <v>2150704</v>
      </c>
      <c r="B1110" s="106" t="s">
        <v>991</v>
      </c>
      <c r="C1110" s="98"/>
      <c r="D1110" s="98"/>
    </row>
    <row r="1111" ht="14.25" hidden="1" spans="1:4">
      <c r="A1111" s="106">
        <v>2150705</v>
      </c>
      <c r="B1111" s="106" t="s">
        <v>992</v>
      </c>
      <c r="C1111" s="98"/>
      <c r="D1111" s="98"/>
    </row>
    <row r="1112" ht="14.25" hidden="1" spans="1:4">
      <c r="A1112" s="106">
        <v>2150799</v>
      </c>
      <c r="B1112" s="106" t="s">
        <v>993</v>
      </c>
      <c r="C1112" s="98"/>
      <c r="D1112" s="98"/>
    </row>
    <row r="1113" ht="14.25" hidden="1" spans="1:4">
      <c r="A1113" s="106">
        <v>21508</v>
      </c>
      <c r="B1113" s="106" t="s">
        <v>994</v>
      </c>
      <c r="C1113" s="98">
        <f>SUM(XFD1114:XFD1119)</f>
        <v>0</v>
      </c>
      <c r="D1113" s="98">
        <f>SUM(XFD1114:XFD1119)</f>
        <v>0</v>
      </c>
    </row>
    <row r="1114" ht="14.25" hidden="1" spans="1:4">
      <c r="A1114" s="106">
        <v>2150801</v>
      </c>
      <c r="B1114" s="106" t="s">
        <v>130</v>
      </c>
      <c r="C1114" s="98"/>
      <c r="D1114" s="98"/>
    </row>
    <row r="1115" ht="14.25" hidden="1" spans="1:4">
      <c r="A1115" s="106">
        <v>2150802</v>
      </c>
      <c r="B1115" s="106" t="s">
        <v>131</v>
      </c>
      <c r="C1115" s="98"/>
      <c r="D1115" s="98"/>
    </row>
    <row r="1116" ht="14.25" hidden="1" spans="1:4">
      <c r="A1116" s="106">
        <v>2150803</v>
      </c>
      <c r="B1116" s="106" t="s">
        <v>132</v>
      </c>
      <c r="C1116" s="98"/>
      <c r="D1116" s="98"/>
    </row>
    <row r="1117" ht="14.25" hidden="1" spans="1:4">
      <c r="A1117" s="106">
        <v>2150804</v>
      </c>
      <c r="B1117" s="106" t="s">
        <v>995</v>
      </c>
      <c r="C1117" s="98"/>
      <c r="D1117" s="98"/>
    </row>
    <row r="1118" ht="14.25" hidden="1" spans="1:4">
      <c r="A1118" s="106">
        <v>2150805</v>
      </c>
      <c r="B1118" s="106" t="s">
        <v>996</v>
      </c>
      <c r="C1118" s="98"/>
      <c r="D1118" s="98"/>
    </row>
    <row r="1119" ht="14.25" hidden="1" spans="1:4">
      <c r="A1119" s="106">
        <v>2150899</v>
      </c>
      <c r="B1119" s="106" t="s">
        <v>997</v>
      </c>
      <c r="C1119" s="98"/>
      <c r="D1119" s="98"/>
    </row>
    <row r="1120" ht="14.25" hidden="1" spans="1:4">
      <c r="A1120" s="106">
        <v>21599</v>
      </c>
      <c r="B1120" s="106" t="s">
        <v>998</v>
      </c>
      <c r="C1120" s="98">
        <f>SUM(XFD1121:XFD1126)</f>
        <v>0</v>
      </c>
      <c r="D1120" s="98">
        <f>SUM(XFD1121:XFD1126)</f>
        <v>0</v>
      </c>
    </row>
    <row r="1121" ht="14.25" hidden="1" spans="1:4">
      <c r="A1121" s="106">
        <v>2159901</v>
      </c>
      <c r="B1121" s="106" t="s">
        <v>999</v>
      </c>
      <c r="C1121" s="98"/>
      <c r="D1121" s="98"/>
    </row>
    <row r="1122" ht="14.25" hidden="1" spans="1:4">
      <c r="A1122" s="106">
        <v>2159902</v>
      </c>
      <c r="B1122" s="106" t="s">
        <v>1000</v>
      </c>
      <c r="C1122" s="98"/>
      <c r="D1122" s="98"/>
    </row>
    <row r="1123" ht="14.25" hidden="1" spans="1:4">
      <c r="A1123" s="106">
        <v>2159904</v>
      </c>
      <c r="B1123" s="106" t="s">
        <v>1001</v>
      </c>
      <c r="C1123" s="98"/>
      <c r="D1123" s="98"/>
    </row>
    <row r="1124" ht="14.25" hidden="1" spans="1:4">
      <c r="A1124" s="106">
        <v>2159905</v>
      </c>
      <c r="B1124" s="106" t="s">
        <v>1002</v>
      </c>
      <c r="C1124" s="98"/>
      <c r="D1124" s="98"/>
    </row>
    <row r="1125" ht="14.25" hidden="1" spans="1:4">
      <c r="A1125" s="106">
        <v>2159906</v>
      </c>
      <c r="B1125" s="106" t="s">
        <v>1003</v>
      </c>
      <c r="C1125" s="98"/>
      <c r="D1125" s="98"/>
    </row>
    <row r="1126" ht="14.25" hidden="1" spans="1:4">
      <c r="A1126" s="106">
        <v>2159999</v>
      </c>
      <c r="B1126" s="106" t="s">
        <v>1004</v>
      </c>
      <c r="C1126" s="98"/>
      <c r="D1126" s="98"/>
    </row>
    <row r="1127" customFormat="1" ht="14.25" spans="1:4">
      <c r="A1127" s="106">
        <v>216</v>
      </c>
      <c r="B1127" s="106" t="s">
        <v>1005</v>
      </c>
      <c r="C1127" s="98">
        <f>XFD1128+XFD1138+XFD1145+XFD1151</f>
        <v>0</v>
      </c>
      <c r="D1127" s="98">
        <f>XFD1128+XFD1138+XFD1145+XFD1151</f>
        <v>0</v>
      </c>
    </row>
    <row r="1128" ht="14.25" hidden="1" spans="1:4">
      <c r="A1128" s="106">
        <v>21602</v>
      </c>
      <c r="B1128" s="106" t="s">
        <v>1006</v>
      </c>
      <c r="C1128" s="98">
        <f>SUM(XFD1129:XFD1137)</f>
        <v>0</v>
      </c>
      <c r="D1128" s="98">
        <f>SUM(XFD1129:XFD1137)</f>
        <v>0</v>
      </c>
    </row>
    <row r="1129" ht="14.25" hidden="1" spans="1:4">
      <c r="A1129" s="106">
        <v>2160201</v>
      </c>
      <c r="B1129" s="106" t="s">
        <v>130</v>
      </c>
      <c r="C1129" s="98"/>
      <c r="D1129" s="98"/>
    </row>
    <row r="1130" ht="14.25" hidden="1" spans="1:4">
      <c r="A1130" s="106">
        <v>2160202</v>
      </c>
      <c r="B1130" s="106" t="s">
        <v>131</v>
      </c>
      <c r="C1130" s="98"/>
      <c r="D1130" s="98"/>
    </row>
    <row r="1131" ht="14.25" hidden="1" spans="1:4">
      <c r="A1131" s="106">
        <v>2160203</v>
      </c>
      <c r="B1131" s="106" t="s">
        <v>132</v>
      </c>
      <c r="C1131" s="98"/>
      <c r="D1131" s="98"/>
    </row>
    <row r="1132" ht="14.25" hidden="1" spans="1:4">
      <c r="A1132" s="106">
        <v>2160216</v>
      </c>
      <c r="B1132" s="106" t="s">
        <v>1007</v>
      </c>
      <c r="C1132" s="98"/>
      <c r="D1132" s="98"/>
    </row>
    <row r="1133" ht="14.25" hidden="1" spans="1:4">
      <c r="A1133" s="106">
        <v>2160217</v>
      </c>
      <c r="B1133" s="106" t="s">
        <v>1008</v>
      </c>
      <c r="C1133" s="98"/>
      <c r="D1133" s="98"/>
    </row>
    <row r="1134" ht="14.25" hidden="1" spans="1:4">
      <c r="A1134" s="106">
        <v>2160218</v>
      </c>
      <c r="B1134" s="106" t="s">
        <v>1009</v>
      </c>
      <c r="C1134" s="98"/>
      <c r="D1134" s="98"/>
    </row>
    <row r="1135" ht="14.25" hidden="1" spans="1:4">
      <c r="A1135" s="106">
        <v>2160219</v>
      </c>
      <c r="B1135" s="106" t="s">
        <v>1010</v>
      </c>
      <c r="C1135" s="98"/>
      <c r="D1135" s="98"/>
    </row>
    <row r="1136" ht="14.25" hidden="1" spans="1:4">
      <c r="A1136" s="106">
        <v>2160250</v>
      </c>
      <c r="B1136" s="106" t="s">
        <v>140</v>
      </c>
      <c r="C1136" s="98"/>
      <c r="D1136" s="98"/>
    </row>
    <row r="1137" ht="14.25" hidden="1" spans="1:4">
      <c r="A1137" s="106">
        <v>2160299</v>
      </c>
      <c r="B1137" s="106" t="s">
        <v>1011</v>
      </c>
      <c r="C1137" s="98"/>
      <c r="D1137" s="98" t="s">
        <v>135</v>
      </c>
    </row>
    <row r="1138" ht="14.25" hidden="1" spans="1:4">
      <c r="A1138" s="106">
        <v>21605</v>
      </c>
      <c r="B1138" s="106" t="s">
        <v>1012</v>
      </c>
      <c r="C1138" s="98">
        <f>SUM(XFD1139:XFD1144)</f>
        <v>0</v>
      </c>
      <c r="D1138" s="98">
        <f>SUM(XFD1139:XFD1144)</f>
        <v>0</v>
      </c>
    </row>
    <row r="1139" ht="14.25" hidden="1" spans="1:4">
      <c r="A1139" s="106">
        <v>2160501</v>
      </c>
      <c r="B1139" s="106" t="s">
        <v>130</v>
      </c>
      <c r="C1139" s="98"/>
      <c r="D1139" s="98"/>
    </row>
    <row r="1140" ht="14.25" hidden="1" spans="1:4">
      <c r="A1140" s="106">
        <v>2160502</v>
      </c>
      <c r="B1140" s="106" t="s">
        <v>131</v>
      </c>
      <c r="C1140" s="98"/>
      <c r="D1140" s="98"/>
    </row>
    <row r="1141" ht="14.25" hidden="1" spans="1:4">
      <c r="A1141" s="106">
        <v>2160503</v>
      </c>
      <c r="B1141" s="106" t="s">
        <v>132</v>
      </c>
      <c r="C1141" s="98"/>
      <c r="D1141" s="98"/>
    </row>
    <row r="1142" ht="14.25" hidden="1" spans="1:4">
      <c r="A1142" s="106">
        <v>2160504</v>
      </c>
      <c r="B1142" s="106" t="s">
        <v>1013</v>
      </c>
      <c r="C1142" s="98"/>
      <c r="D1142" s="98"/>
    </row>
    <row r="1143" ht="14.25" hidden="1" spans="1:4">
      <c r="A1143" s="106">
        <v>2160505</v>
      </c>
      <c r="B1143" s="106" t="s">
        <v>1014</v>
      </c>
      <c r="C1143" s="98"/>
      <c r="D1143" s="98"/>
    </row>
    <row r="1144" ht="14.25" hidden="1" spans="1:4">
      <c r="A1144" s="106">
        <v>2160599</v>
      </c>
      <c r="B1144" s="106" t="s">
        <v>1015</v>
      </c>
      <c r="C1144" s="98"/>
      <c r="D1144" s="98" t="s">
        <v>135</v>
      </c>
    </row>
    <row r="1145" ht="14.25" hidden="1" spans="1:4">
      <c r="A1145" s="106">
        <v>21606</v>
      </c>
      <c r="B1145" s="106" t="s">
        <v>1016</v>
      </c>
      <c r="C1145" s="98">
        <f>SUM(XFD1146:XFD1150)</f>
        <v>0</v>
      </c>
      <c r="D1145" s="98">
        <f>SUM(XFD1146:XFD1150)</f>
        <v>0</v>
      </c>
    </row>
    <row r="1146" ht="14.25" hidden="1" spans="1:4">
      <c r="A1146" s="106">
        <v>2160601</v>
      </c>
      <c r="B1146" s="106" t="s">
        <v>130</v>
      </c>
      <c r="C1146" s="98"/>
      <c r="D1146" s="98"/>
    </row>
    <row r="1147" ht="14.25" hidden="1" spans="1:4">
      <c r="A1147" s="106">
        <v>2160602</v>
      </c>
      <c r="B1147" s="106" t="s">
        <v>131</v>
      </c>
      <c r="C1147" s="98"/>
      <c r="D1147" s="98"/>
    </row>
    <row r="1148" ht="14.25" hidden="1" spans="1:4">
      <c r="A1148" s="106">
        <v>2160603</v>
      </c>
      <c r="B1148" s="106" t="s">
        <v>132</v>
      </c>
      <c r="C1148" s="98"/>
      <c r="D1148" s="98"/>
    </row>
    <row r="1149" ht="14.25" hidden="1" spans="1:4">
      <c r="A1149" s="106">
        <v>2160607</v>
      </c>
      <c r="B1149" s="106" t="s">
        <v>1017</v>
      </c>
      <c r="C1149" s="98"/>
      <c r="D1149" s="98"/>
    </row>
    <row r="1150" ht="14.25" hidden="1" spans="1:4">
      <c r="A1150" s="106">
        <v>2160699</v>
      </c>
      <c r="B1150" s="106" t="s">
        <v>1018</v>
      </c>
      <c r="C1150" s="98"/>
      <c r="D1150" s="98" t="s">
        <v>135</v>
      </c>
    </row>
    <row r="1151" ht="14.25" hidden="1" spans="1:4">
      <c r="A1151" s="106">
        <v>21699</v>
      </c>
      <c r="B1151" s="106" t="s">
        <v>1019</v>
      </c>
      <c r="C1151" s="98">
        <f>SUM(XFD1152:XFD1153)</f>
        <v>0</v>
      </c>
      <c r="D1151" s="98">
        <f>SUM(XFD1152:XFD1153)</f>
        <v>0</v>
      </c>
    </row>
    <row r="1152" ht="14.25" hidden="1" spans="1:4">
      <c r="A1152" s="106">
        <v>2169901</v>
      </c>
      <c r="B1152" s="106" t="s">
        <v>1020</v>
      </c>
      <c r="C1152" s="98"/>
      <c r="D1152" s="98"/>
    </row>
    <row r="1153" ht="14.25" hidden="1" spans="1:4">
      <c r="A1153" s="106">
        <v>2169999</v>
      </c>
      <c r="B1153" s="106" t="s">
        <v>1021</v>
      </c>
      <c r="C1153" s="98"/>
      <c r="D1153" s="98"/>
    </row>
    <row r="1154" customFormat="1" ht="14.25" spans="1:4">
      <c r="A1154" s="106">
        <v>217</v>
      </c>
      <c r="B1154" s="106" t="s">
        <v>1022</v>
      </c>
      <c r="C1154" s="98">
        <f>XFD1155+XFD1162+XFD1172+XFD1178+XFD1181</f>
        <v>0</v>
      </c>
      <c r="D1154" s="98">
        <f>XFD1155+XFD1162+XFD1172+XFD1178+XFD1181</f>
        <v>0</v>
      </c>
    </row>
    <row r="1155" ht="14.25" hidden="1" spans="1:4">
      <c r="A1155" s="106">
        <v>21701</v>
      </c>
      <c r="B1155" s="106" t="s">
        <v>1023</v>
      </c>
      <c r="C1155" s="98">
        <f>SUM(XFD1156:XFD1161)</f>
        <v>0</v>
      </c>
      <c r="D1155" s="98">
        <f>SUM(XFD1156:XFD1161)</f>
        <v>0</v>
      </c>
    </row>
    <row r="1156" ht="14.25" hidden="1" spans="1:4">
      <c r="A1156" s="106">
        <v>2170101</v>
      </c>
      <c r="B1156" s="106" t="s">
        <v>130</v>
      </c>
      <c r="C1156" s="98"/>
      <c r="D1156" s="98"/>
    </row>
    <row r="1157" ht="14.25" hidden="1" spans="1:4">
      <c r="A1157" s="106">
        <v>2170102</v>
      </c>
      <c r="B1157" s="106" t="s">
        <v>131</v>
      </c>
      <c r="C1157" s="98"/>
      <c r="D1157" s="98"/>
    </row>
    <row r="1158" ht="14.25" hidden="1" spans="1:4">
      <c r="A1158" s="106">
        <v>2170103</v>
      </c>
      <c r="B1158" s="106" t="s">
        <v>132</v>
      </c>
      <c r="C1158" s="98"/>
      <c r="D1158" s="98"/>
    </row>
    <row r="1159" ht="14.25" hidden="1" spans="1:4">
      <c r="A1159" s="106">
        <v>2170104</v>
      </c>
      <c r="B1159" s="106" t="s">
        <v>1024</v>
      </c>
      <c r="C1159" s="98"/>
      <c r="D1159" s="98"/>
    </row>
    <row r="1160" ht="14.25" hidden="1" spans="1:4">
      <c r="A1160" s="106">
        <v>2170150</v>
      </c>
      <c r="B1160" s="106" t="s">
        <v>140</v>
      </c>
      <c r="C1160" s="98"/>
      <c r="D1160" s="98"/>
    </row>
    <row r="1161" ht="14.25" hidden="1" spans="1:4">
      <c r="A1161" s="106">
        <v>2170199</v>
      </c>
      <c r="B1161" s="106" t="s">
        <v>1025</v>
      </c>
      <c r="C1161" s="98"/>
      <c r="D1161" s="98"/>
    </row>
    <row r="1162" ht="14.25" hidden="1" spans="1:4">
      <c r="A1162" s="106">
        <v>21702</v>
      </c>
      <c r="B1162" s="106" t="s">
        <v>1026</v>
      </c>
      <c r="C1162" s="98">
        <f>SUM(XFD1163:XFD1171)</f>
        <v>0</v>
      </c>
      <c r="D1162" s="98">
        <f>SUM(XFD1163:XFD1171)</f>
        <v>0</v>
      </c>
    </row>
    <row r="1163" ht="14.25" hidden="1" spans="1:4">
      <c r="A1163" s="106">
        <v>2170201</v>
      </c>
      <c r="B1163" s="106" t="s">
        <v>1027</v>
      </c>
      <c r="C1163" s="98"/>
      <c r="D1163" s="98"/>
    </row>
    <row r="1164" ht="14.25" hidden="1" spans="1:4">
      <c r="A1164" s="106">
        <v>2170202</v>
      </c>
      <c r="B1164" s="106" t="s">
        <v>1028</v>
      </c>
      <c r="C1164" s="98"/>
      <c r="D1164" s="98"/>
    </row>
    <row r="1165" ht="14.25" hidden="1" spans="1:4">
      <c r="A1165" s="106">
        <v>2170203</v>
      </c>
      <c r="B1165" s="106" t="s">
        <v>1029</v>
      </c>
      <c r="C1165" s="98"/>
      <c r="D1165" s="98"/>
    </row>
    <row r="1166" ht="14.25" hidden="1" spans="1:4">
      <c r="A1166" s="106">
        <v>2170204</v>
      </c>
      <c r="B1166" s="106" t="s">
        <v>1030</v>
      </c>
      <c r="C1166" s="98"/>
      <c r="D1166" s="98"/>
    </row>
    <row r="1167" ht="14.25" hidden="1" spans="1:4">
      <c r="A1167" s="106">
        <v>2170205</v>
      </c>
      <c r="B1167" s="106" t="s">
        <v>1031</v>
      </c>
      <c r="C1167" s="98"/>
      <c r="D1167" s="98"/>
    </row>
    <row r="1168" ht="14.25" hidden="1" spans="1:4">
      <c r="A1168" s="106">
        <v>2170206</v>
      </c>
      <c r="B1168" s="106" t="s">
        <v>1032</v>
      </c>
      <c r="C1168" s="98"/>
      <c r="D1168" s="98"/>
    </row>
    <row r="1169" ht="14.25" hidden="1" spans="1:4">
      <c r="A1169" s="106">
        <v>2170207</v>
      </c>
      <c r="B1169" s="106" t="s">
        <v>1033</v>
      </c>
      <c r="C1169" s="98"/>
      <c r="D1169" s="98"/>
    </row>
    <row r="1170" ht="14.25" hidden="1" spans="1:4">
      <c r="A1170" s="106">
        <v>2170208</v>
      </c>
      <c r="B1170" s="106" t="s">
        <v>1034</v>
      </c>
      <c r="C1170" s="98"/>
      <c r="D1170" s="98"/>
    </row>
    <row r="1171" ht="14.25" hidden="1" spans="1:4">
      <c r="A1171" s="106">
        <v>2170299</v>
      </c>
      <c r="B1171" s="106" t="s">
        <v>1035</v>
      </c>
      <c r="C1171" s="98"/>
      <c r="D1171" s="98"/>
    </row>
    <row r="1172" ht="14.25" hidden="1" spans="1:4">
      <c r="A1172" s="106">
        <v>21703</v>
      </c>
      <c r="B1172" s="106" t="s">
        <v>1036</v>
      </c>
      <c r="C1172" s="98">
        <f>SUM(XFD1173:XFD1177)</f>
        <v>0</v>
      </c>
      <c r="D1172" s="98">
        <f>SUM(XFD1173:XFD1177)</f>
        <v>0</v>
      </c>
    </row>
    <row r="1173" ht="14.25" hidden="1" spans="1:4">
      <c r="A1173" s="106">
        <v>2170301</v>
      </c>
      <c r="B1173" s="106" t="s">
        <v>1037</v>
      </c>
      <c r="C1173" s="98"/>
      <c r="D1173" s="98"/>
    </row>
    <row r="1174" ht="14.25" hidden="1" spans="1:4">
      <c r="A1174" s="106">
        <v>2170302</v>
      </c>
      <c r="B1174" s="106" t="s">
        <v>1038</v>
      </c>
      <c r="C1174" s="98"/>
      <c r="D1174" s="98"/>
    </row>
    <row r="1175" ht="14.25" hidden="1" spans="1:4">
      <c r="A1175" s="106">
        <v>2170303</v>
      </c>
      <c r="B1175" s="106" t="s">
        <v>1039</v>
      </c>
      <c r="C1175" s="98"/>
      <c r="D1175" s="98"/>
    </row>
    <row r="1176" ht="14.25" hidden="1" spans="1:4">
      <c r="A1176" s="106">
        <v>2170304</v>
      </c>
      <c r="B1176" s="106" t="s">
        <v>1040</v>
      </c>
      <c r="C1176" s="98"/>
      <c r="D1176" s="98"/>
    </row>
    <row r="1177" ht="14.25" hidden="1" spans="1:4">
      <c r="A1177" s="106">
        <v>2170399</v>
      </c>
      <c r="B1177" s="106" t="s">
        <v>1041</v>
      </c>
      <c r="C1177" s="98"/>
      <c r="D1177" s="98"/>
    </row>
    <row r="1178" ht="14.25" hidden="1" spans="1:4">
      <c r="A1178" s="106">
        <v>21704</v>
      </c>
      <c r="B1178" s="106" t="s">
        <v>1042</v>
      </c>
      <c r="C1178" s="98">
        <f>SUM(XFD1179:XFD1180)</f>
        <v>0</v>
      </c>
      <c r="D1178" s="98">
        <f>SUM(XFD1179:XFD1180)</f>
        <v>0</v>
      </c>
    </row>
    <row r="1179" ht="14.25" hidden="1" spans="1:4">
      <c r="A1179" s="106">
        <v>2170401</v>
      </c>
      <c r="B1179" s="106" t="s">
        <v>1043</v>
      </c>
      <c r="C1179" s="98"/>
      <c r="D1179" s="98"/>
    </row>
    <row r="1180" ht="14.25" hidden="1" spans="1:4">
      <c r="A1180" s="106">
        <v>2170499</v>
      </c>
      <c r="B1180" s="106" t="s">
        <v>1044</v>
      </c>
      <c r="C1180" s="98"/>
      <c r="D1180" s="98"/>
    </row>
    <row r="1181" ht="14.25" hidden="1" spans="1:4">
      <c r="A1181" s="106">
        <v>21799</v>
      </c>
      <c r="B1181" s="106" t="s">
        <v>1045</v>
      </c>
      <c r="C1181" s="98">
        <f>XFD1182</f>
        <v>0</v>
      </c>
      <c r="D1181" s="98">
        <f>XFD1182</f>
        <v>0</v>
      </c>
    </row>
    <row r="1182" ht="14.25" hidden="1" spans="1:4">
      <c r="A1182" s="106">
        <v>2179901</v>
      </c>
      <c r="B1182" s="106" t="s">
        <v>1046</v>
      </c>
      <c r="C1182" s="98"/>
      <c r="D1182" s="98"/>
    </row>
    <row r="1183" customFormat="1" ht="14.25" spans="1:4">
      <c r="A1183" s="106">
        <v>219</v>
      </c>
      <c r="B1183" s="106" t="s">
        <v>1047</v>
      </c>
      <c r="C1183" s="98">
        <f>SUM(XFD1184:XFD1192)</f>
        <v>0</v>
      </c>
      <c r="D1183" s="98">
        <f>SUM(XFD1184:XFD1192)</f>
        <v>0</v>
      </c>
    </row>
    <row r="1184" ht="14.25" hidden="1" spans="1:4">
      <c r="A1184" s="106">
        <v>21901</v>
      </c>
      <c r="B1184" s="106" t="s">
        <v>1048</v>
      </c>
      <c r="C1184" s="98">
        <v>0</v>
      </c>
      <c r="D1184" s="98">
        <v>0</v>
      </c>
    </row>
    <row r="1185" ht="14.25" hidden="1" spans="1:4">
      <c r="A1185" s="106">
        <v>21902</v>
      </c>
      <c r="B1185" s="106" t="s">
        <v>1049</v>
      </c>
      <c r="C1185" s="98">
        <v>0</v>
      </c>
      <c r="D1185" s="98">
        <v>0</v>
      </c>
    </row>
    <row r="1186" ht="14.25" hidden="1" spans="1:4">
      <c r="A1186" s="106">
        <v>21903</v>
      </c>
      <c r="B1186" s="106" t="s">
        <v>1050</v>
      </c>
      <c r="C1186" s="98">
        <v>0</v>
      </c>
      <c r="D1186" s="98">
        <v>0</v>
      </c>
    </row>
    <row r="1187" ht="14.25" hidden="1" spans="1:4">
      <c r="A1187" s="106">
        <v>21904</v>
      </c>
      <c r="B1187" s="106" t="s">
        <v>1051</v>
      </c>
      <c r="C1187" s="98">
        <v>0</v>
      </c>
      <c r="D1187" s="98">
        <v>0</v>
      </c>
    </row>
    <row r="1188" ht="14.25" hidden="1" spans="1:4">
      <c r="A1188" s="106">
        <v>21905</v>
      </c>
      <c r="B1188" s="106" t="s">
        <v>1052</v>
      </c>
      <c r="C1188" s="98">
        <v>0</v>
      </c>
      <c r="D1188" s="98">
        <v>0</v>
      </c>
    </row>
    <row r="1189" ht="14.25" hidden="1" spans="1:4">
      <c r="A1189" s="106">
        <v>21906</v>
      </c>
      <c r="B1189" s="106" t="s">
        <v>780</v>
      </c>
      <c r="C1189" s="98">
        <v>0</v>
      </c>
      <c r="D1189" s="98">
        <v>0</v>
      </c>
    </row>
    <row r="1190" ht="14.25" hidden="1" spans="1:4">
      <c r="A1190" s="106">
        <v>21907</v>
      </c>
      <c r="B1190" s="106" t="s">
        <v>1053</v>
      </c>
      <c r="C1190" s="98">
        <v>0</v>
      </c>
      <c r="D1190" s="98">
        <v>0</v>
      </c>
    </row>
    <row r="1191" ht="14.25" hidden="1" spans="1:4">
      <c r="A1191" s="106">
        <v>21908</v>
      </c>
      <c r="B1191" s="106" t="s">
        <v>1054</v>
      </c>
      <c r="C1191" s="98">
        <v>0</v>
      </c>
      <c r="D1191" s="98">
        <v>0</v>
      </c>
    </row>
    <row r="1192" ht="14.25" hidden="1" spans="1:4">
      <c r="A1192" s="106">
        <v>21999</v>
      </c>
      <c r="B1192" s="106" t="s">
        <v>1055</v>
      </c>
      <c r="C1192" s="98">
        <v>0</v>
      </c>
      <c r="D1192" s="98">
        <v>0</v>
      </c>
    </row>
    <row r="1193" customFormat="1" ht="14.25" spans="1:4">
      <c r="A1193" s="106">
        <v>220</v>
      </c>
      <c r="B1193" s="106" t="s">
        <v>1056</v>
      </c>
      <c r="C1193" s="98">
        <f>SUM(XFD1194,XFD1215,XFD1235,XFD1244,XFD1257,XFD1273)</f>
        <v>0</v>
      </c>
      <c r="D1193" s="98">
        <f>SUM(XFD1194,XFD1215,XFD1235,XFD1244,XFD1257,XFD1273)</f>
        <v>0</v>
      </c>
    </row>
    <row r="1194" ht="14.25" hidden="1" spans="1:4">
      <c r="A1194" s="106">
        <v>22001</v>
      </c>
      <c r="B1194" s="106" t="s">
        <v>1057</v>
      </c>
      <c r="C1194" s="98">
        <f>SUM(XFD1195:XFD1214)</f>
        <v>0</v>
      </c>
      <c r="D1194" s="98">
        <f>SUM(XFD1195:XFD1214)</f>
        <v>0</v>
      </c>
    </row>
    <row r="1195" ht="14.25" hidden="1" spans="1:4">
      <c r="A1195" s="106">
        <v>2200101</v>
      </c>
      <c r="B1195" s="106" t="s">
        <v>130</v>
      </c>
      <c r="C1195" s="98"/>
      <c r="D1195" s="98"/>
    </row>
    <row r="1196" ht="14.25" hidden="1" spans="1:4">
      <c r="A1196" s="106">
        <v>2200102</v>
      </c>
      <c r="B1196" s="106" t="s">
        <v>131</v>
      </c>
      <c r="C1196" s="98"/>
      <c r="D1196" s="98"/>
    </row>
    <row r="1197" ht="14.25" hidden="1" spans="1:4">
      <c r="A1197" s="106">
        <v>2200103</v>
      </c>
      <c r="B1197" s="106" t="s">
        <v>132</v>
      </c>
      <c r="C1197" s="98"/>
      <c r="D1197" s="98"/>
    </row>
    <row r="1198" ht="14.25" hidden="1" spans="1:4">
      <c r="A1198" s="106">
        <v>2200104</v>
      </c>
      <c r="B1198" s="106" t="s">
        <v>1058</v>
      </c>
      <c r="C1198" s="98"/>
      <c r="D1198" s="98"/>
    </row>
    <row r="1199" ht="14.25" hidden="1" spans="1:4">
      <c r="A1199" s="106">
        <v>2200105</v>
      </c>
      <c r="B1199" s="106" t="s">
        <v>1059</v>
      </c>
      <c r="C1199" s="98"/>
      <c r="D1199" s="98"/>
    </row>
    <row r="1200" ht="14.25" hidden="1" spans="1:4">
      <c r="A1200" s="106">
        <v>2200106</v>
      </c>
      <c r="B1200" s="106" t="s">
        <v>1060</v>
      </c>
      <c r="C1200" s="98"/>
      <c r="D1200" s="98"/>
    </row>
    <row r="1201" ht="14.25" hidden="1" spans="1:4">
      <c r="A1201" s="106">
        <v>2200107</v>
      </c>
      <c r="B1201" s="106" t="s">
        <v>1061</v>
      </c>
      <c r="C1201" s="98"/>
      <c r="D1201" s="98"/>
    </row>
    <row r="1202" ht="14.25" hidden="1" spans="1:4">
      <c r="A1202" s="106">
        <v>2200108</v>
      </c>
      <c r="B1202" s="106" t="s">
        <v>1062</v>
      </c>
      <c r="C1202" s="98"/>
      <c r="D1202" s="98"/>
    </row>
    <row r="1203" ht="14.25" hidden="1" spans="1:4">
      <c r="A1203" s="106">
        <v>2200109</v>
      </c>
      <c r="B1203" s="106" t="s">
        <v>1063</v>
      </c>
      <c r="C1203" s="98"/>
      <c r="D1203" s="98"/>
    </row>
    <row r="1204" ht="14.25" hidden="1" spans="1:4">
      <c r="A1204" s="106">
        <v>2200110</v>
      </c>
      <c r="B1204" s="106" t="s">
        <v>1064</v>
      </c>
      <c r="C1204" s="98"/>
      <c r="D1204" s="98"/>
    </row>
    <row r="1205" ht="14.25" hidden="1" spans="1:4">
      <c r="A1205" s="106">
        <v>2200111</v>
      </c>
      <c r="B1205" s="106" t="s">
        <v>1065</v>
      </c>
      <c r="C1205" s="98"/>
      <c r="D1205" s="98"/>
    </row>
    <row r="1206" ht="14.25" hidden="1" spans="1:4">
      <c r="A1206" s="106">
        <v>2200112</v>
      </c>
      <c r="B1206" s="106" t="s">
        <v>1066</v>
      </c>
      <c r="C1206" s="98"/>
      <c r="D1206" s="98"/>
    </row>
    <row r="1207" ht="14.25" hidden="1" spans="1:4">
      <c r="A1207" s="106">
        <v>2200113</v>
      </c>
      <c r="B1207" s="106" t="s">
        <v>1067</v>
      </c>
      <c r="C1207" s="98"/>
      <c r="D1207" s="98"/>
    </row>
    <row r="1208" ht="14.25" hidden="1" spans="1:4">
      <c r="A1208" s="106">
        <v>2200114</v>
      </c>
      <c r="B1208" s="106" t="s">
        <v>1068</v>
      </c>
      <c r="C1208" s="98"/>
      <c r="D1208" s="98"/>
    </row>
    <row r="1209" ht="14.25" hidden="1" spans="1:4">
      <c r="A1209" s="106">
        <v>2200115</v>
      </c>
      <c r="B1209" s="106" t="s">
        <v>1069</v>
      </c>
      <c r="C1209" s="98"/>
      <c r="D1209" s="98"/>
    </row>
    <row r="1210" ht="14.25" hidden="1" spans="1:4">
      <c r="A1210" s="106">
        <v>2200116</v>
      </c>
      <c r="B1210" s="106" t="s">
        <v>1070</v>
      </c>
      <c r="C1210" s="98"/>
      <c r="D1210" s="98"/>
    </row>
    <row r="1211" ht="14.25" hidden="1" spans="1:4">
      <c r="A1211" s="106">
        <v>2200119</v>
      </c>
      <c r="B1211" s="106" t="s">
        <v>1071</v>
      </c>
      <c r="C1211" s="98"/>
      <c r="D1211" s="98"/>
    </row>
    <row r="1212" ht="14.25" hidden="1" spans="1:4">
      <c r="A1212" s="106">
        <v>2200120</v>
      </c>
      <c r="B1212" s="106" t="s">
        <v>1072</v>
      </c>
      <c r="C1212" s="98"/>
      <c r="D1212" s="98"/>
    </row>
    <row r="1213" ht="14.25" hidden="1" spans="1:4">
      <c r="A1213" s="106">
        <v>2200150</v>
      </c>
      <c r="B1213" s="106" t="s">
        <v>140</v>
      </c>
      <c r="C1213" s="98"/>
      <c r="D1213" s="98"/>
    </row>
    <row r="1214" ht="14.25" hidden="1" spans="1:4">
      <c r="A1214" s="106">
        <v>2200199</v>
      </c>
      <c r="B1214" s="106" t="s">
        <v>1073</v>
      </c>
      <c r="C1214" s="98"/>
      <c r="D1214" s="98"/>
    </row>
    <row r="1215" ht="14.25" hidden="1" spans="1:4">
      <c r="A1215" s="106">
        <v>22002</v>
      </c>
      <c r="B1215" s="106" t="s">
        <v>1074</v>
      </c>
      <c r="C1215" s="98">
        <f>SUM(XFD1216:XFD1234)</f>
        <v>0</v>
      </c>
      <c r="D1215" s="98">
        <f>SUM(XFD1216:XFD1234)</f>
        <v>0</v>
      </c>
    </row>
    <row r="1216" ht="14.25" hidden="1" spans="1:4">
      <c r="A1216" s="106">
        <v>2200201</v>
      </c>
      <c r="B1216" s="106" t="s">
        <v>130</v>
      </c>
      <c r="C1216" s="98"/>
      <c r="D1216" s="98"/>
    </row>
    <row r="1217" ht="14.25" hidden="1" spans="1:4">
      <c r="A1217" s="106">
        <v>2200202</v>
      </c>
      <c r="B1217" s="106" t="s">
        <v>131</v>
      </c>
      <c r="C1217" s="98"/>
      <c r="D1217" s="98"/>
    </row>
    <row r="1218" ht="14.25" hidden="1" spans="1:4">
      <c r="A1218" s="106">
        <v>2200203</v>
      </c>
      <c r="B1218" s="106" t="s">
        <v>132</v>
      </c>
      <c r="C1218" s="98"/>
      <c r="D1218" s="98"/>
    </row>
    <row r="1219" ht="14.25" hidden="1" spans="1:4">
      <c r="A1219" s="106">
        <v>2200204</v>
      </c>
      <c r="B1219" s="106" t="s">
        <v>1075</v>
      </c>
      <c r="C1219" s="98"/>
      <c r="D1219" s="98"/>
    </row>
    <row r="1220" ht="14.25" hidden="1" spans="1:4">
      <c r="A1220" s="106">
        <v>2200205</v>
      </c>
      <c r="B1220" s="106" t="s">
        <v>1076</v>
      </c>
      <c r="C1220" s="98"/>
      <c r="D1220" s="98"/>
    </row>
    <row r="1221" ht="14.25" hidden="1" spans="1:4">
      <c r="A1221" s="106">
        <v>2200206</v>
      </c>
      <c r="B1221" s="106" t="s">
        <v>1077</v>
      </c>
      <c r="C1221" s="98"/>
      <c r="D1221" s="98"/>
    </row>
    <row r="1222" ht="14.25" hidden="1" spans="1:4">
      <c r="A1222" s="106">
        <v>2200207</v>
      </c>
      <c r="B1222" s="106" t="s">
        <v>1078</v>
      </c>
      <c r="C1222" s="98"/>
      <c r="D1222" s="98"/>
    </row>
    <row r="1223" ht="14.25" hidden="1" spans="1:4">
      <c r="A1223" s="106">
        <v>2200208</v>
      </c>
      <c r="B1223" s="106" t="s">
        <v>1079</v>
      </c>
      <c r="C1223" s="98"/>
      <c r="D1223" s="98"/>
    </row>
    <row r="1224" ht="14.25" hidden="1" spans="1:4">
      <c r="A1224" s="106">
        <v>2200209</v>
      </c>
      <c r="B1224" s="106" t="s">
        <v>1080</v>
      </c>
      <c r="C1224" s="98"/>
      <c r="D1224" s="98"/>
    </row>
    <row r="1225" ht="14.25" hidden="1" spans="1:4">
      <c r="A1225" s="106">
        <v>2200210</v>
      </c>
      <c r="B1225" s="106" t="s">
        <v>1081</v>
      </c>
      <c r="C1225" s="98"/>
      <c r="D1225" s="98"/>
    </row>
    <row r="1226" ht="14.25" hidden="1" spans="1:4">
      <c r="A1226" s="106">
        <v>2200211</v>
      </c>
      <c r="B1226" s="106" t="s">
        <v>1082</v>
      </c>
      <c r="C1226" s="98"/>
      <c r="D1226" s="98"/>
    </row>
    <row r="1227" ht="14.25" hidden="1" spans="1:4">
      <c r="A1227" s="106">
        <v>2200212</v>
      </c>
      <c r="B1227" s="106" t="s">
        <v>1083</v>
      </c>
      <c r="C1227" s="98"/>
      <c r="D1227" s="98"/>
    </row>
    <row r="1228" ht="14.25" hidden="1" spans="1:4">
      <c r="A1228" s="106">
        <v>2200213</v>
      </c>
      <c r="B1228" s="106" t="s">
        <v>1084</v>
      </c>
      <c r="C1228" s="98"/>
      <c r="D1228" s="98"/>
    </row>
    <row r="1229" ht="14.25" hidden="1" spans="1:4">
      <c r="A1229" s="106">
        <v>2200214</v>
      </c>
      <c r="B1229" s="106" t="s">
        <v>1085</v>
      </c>
      <c r="C1229" s="98"/>
      <c r="D1229" s="98"/>
    </row>
    <row r="1230" ht="14.25" hidden="1" spans="1:4">
      <c r="A1230" s="106">
        <v>2200215</v>
      </c>
      <c r="B1230" s="106" t="s">
        <v>1086</v>
      </c>
      <c r="C1230" s="98"/>
      <c r="D1230" s="98"/>
    </row>
    <row r="1231" ht="14.25" hidden="1" spans="1:4">
      <c r="A1231" s="106">
        <v>2200216</v>
      </c>
      <c r="B1231" s="106" t="s">
        <v>1087</v>
      </c>
      <c r="C1231" s="98"/>
      <c r="D1231" s="98"/>
    </row>
    <row r="1232" ht="14.25" hidden="1" spans="1:4">
      <c r="A1232" s="106">
        <v>2200217</v>
      </c>
      <c r="B1232" s="106" t="s">
        <v>1088</v>
      </c>
      <c r="C1232" s="98"/>
      <c r="D1232" s="98"/>
    </row>
    <row r="1233" ht="14.25" hidden="1" spans="1:4">
      <c r="A1233" s="106">
        <v>2200250</v>
      </c>
      <c r="B1233" s="106" t="s">
        <v>140</v>
      </c>
      <c r="C1233" s="98"/>
      <c r="D1233" s="98"/>
    </row>
    <row r="1234" ht="14.25" hidden="1" spans="1:4">
      <c r="A1234" s="106">
        <v>2200299</v>
      </c>
      <c r="B1234" s="106" t="s">
        <v>1089</v>
      </c>
      <c r="C1234" s="98"/>
      <c r="D1234" s="98"/>
    </row>
    <row r="1235" ht="14.25" hidden="1" spans="1:4">
      <c r="A1235" s="106">
        <v>22003</v>
      </c>
      <c r="B1235" s="106" t="s">
        <v>1090</v>
      </c>
      <c r="C1235" s="98">
        <f>SUM(XFD1236:XFD1243)</f>
        <v>0</v>
      </c>
      <c r="D1235" s="98">
        <f>SUM(XFD1236:XFD1243)</f>
        <v>0</v>
      </c>
    </row>
    <row r="1236" ht="14.25" hidden="1" spans="1:4">
      <c r="A1236" s="106">
        <v>2200301</v>
      </c>
      <c r="B1236" s="106" t="s">
        <v>130</v>
      </c>
      <c r="C1236" s="98"/>
      <c r="D1236" s="98"/>
    </row>
    <row r="1237" ht="14.25" hidden="1" spans="1:4">
      <c r="A1237" s="106">
        <v>2200302</v>
      </c>
      <c r="B1237" s="106" t="s">
        <v>131</v>
      </c>
      <c r="C1237" s="98"/>
      <c r="D1237" s="98"/>
    </row>
    <row r="1238" ht="14.25" hidden="1" spans="1:4">
      <c r="A1238" s="106">
        <v>2200303</v>
      </c>
      <c r="B1238" s="106" t="s">
        <v>132</v>
      </c>
      <c r="C1238" s="98"/>
      <c r="D1238" s="98"/>
    </row>
    <row r="1239" ht="14.25" hidden="1" spans="1:4">
      <c r="A1239" s="106">
        <v>2200304</v>
      </c>
      <c r="B1239" s="106" t="s">
        <v>1091</v>
      </c>
      <c r="C1239" s="98"/>
      <c r="D1239" s="98"/>
    </row>
    <row r="1240" ht="14.25" hidden="1" spans="1:4">
      <c r="A1240" s="106">
        <v>2200305</v>
      </c>
      <c r="B1240" s="106" t="s">
        <v>1092</v>
      </c>
      <c r="C1240" s="98"/>
      <c r="D1240" s="98"/>
    </row>
    <row r="1241" ht="14.25" hidden="1" spans="1:4">
      <c r="A1241" s="106">
        <v>2200306</v>
      </c>
      <c r="B1241" s="106" t="s">
        <v>1093</v>
      </c>
      <c r="C1241" s="98"/>
      <c r="D1241" s="98"/>
    </row>
    <row r="1242" ht="14.25" hidden="1" spans="1:4">
      <c r="A1242" s="106">
        <v>2200350</v>
      </c>
      <c r="B1242" s="106" t="s">
        <v>140</v>
      </c>
      <c r="C1242" s="98"/>
      <c r="D1242" s="98"/>
    </row>
    <row r="1243" ht="14.25" hidden="1" spans="1:4">
      <c r="A1243" s="106">
        <v>2200399</v>
      </c>
      <c r="B1243" s="106" t="s">
        <v>1094</v>
      </c>
      <c r="C1243" s="98"/>
      <c r="D1243" s="98"/>
    </row>
    <row r="1244" ht="14.25" hidden="1" spans="1:4">
      <c r="A1244" s="106">
        <v>22004</v>
      </c>
      <c r="B1244" s="106" t="s">
        <v>1095</v>
      </c>
      <c r="C1244" s="98">
        <f>SUM(XFD1245:XFD1256)</f>
        <v>0</v>
      </c>
      <c r="D1244" s="98">
        <f>SUM(XFD1245:XFD1256)</f>
        <v>0</v>
      </c>
    </row>
    <row r="1245" ht="14.25" hidden="1" spans="1:4">
      <c r="A1245" s="106">
        <v>2200401</v>
      </c>
      <c r="B1245" s="106" t="s">
        <v>130</v>
      </c>
      <c r="C1245" s="98"/>
      <c r="D1245" s="98"/>
    </row>
    <row r="1246" ht="14.25" hidden="1" spans="1:4">
      <c r="A1246" s="106">
        <v>2200402</v>
      </c>
      <c r="B1246" s="106" t="s">
        <v>131</v>
      </c>
      <c r="C1246" s="98"/>
      <c r="D1246" s="98"/>
    </row>
    <row r="1247" ht="14.25" hidden="1" spans="1:4">
      <c r="A1247" s="106">
        <v>2200403</v>
      </c>
      <c r="B1247" s="106" t="s">
        <v>132</v>
      </c>
      <c r="C1247" s="98"/>
      <c r="D1247" s="98"/>
    </row>
    <row r="1248" ht="14.25" hidden="1" spans="1:4">
      <c r="A1248" s="106">
        <v>2200404</v>
      </c>
      <c r="B1248" s="106" t="s">
        <v>1096</v>
      </c>
      <c r="C1248" s="98"/>
      <c r="D1248" s="98"/>
    </row>
    <row r="1249" ht="14.25" hidden="1" spans="1:4">
      <c r="A1249" s="106">
        <v>2200405</v>
      </c>
      <c r="B1249" s="106" t="s">
        <v>1097</v>
      </c>
      <c r="C1249" s="98"/>
      <c r="D1249" s="98"/>
    </row>
    <row r="1250" ht="14.25" hidden="1" spans="1:4">
      <c r="A1250" s="106">
        <v>2200406</v>
      </c>
      <c r="B1250" s="106" t="s">
        <v>1098</v>
      </c>
      <c r="C1250" s="98"/>
      <c r="D1250" s="98"/>
    </row>
    <row r="1251" ht="14.25" hidden="1" spans="1:4">
      <c r="A1251" s="106">
        <v>2200407</v>
      </c>
      <c r="B1251" s="106" t="s">
        <v>1099</v>
      </c>
      <c r="C1251" s="98"/>
      <c r="D1251" s="98"/>
    </row>
    <row r="1252" ht="14.25" hidden="1" spans="1:4">
      <c r="A1252" s="106">
        <v>2200408</v>
      </c>
      <c r="B1252" s="106" t="s">
        <v>1100</v>
      </c>
      <c r="C1252" s="98"/>
      <c r="D1252" s="98"/>
    </row>
    <row r="1253" ht="14.25" hidden="1" spans="1:4">
      <c r="A1253" s="106">
        <v>2200409</v>
      </c>
      <c r="B1253" s="106" t="s">
        <v>1101</v>
      </c>
      <c r="C1253" s="98"/>
      <c r="D1253" s="98"/>
    </row>
    <row r="1254" ht="14.25" hidden="1" spans="1:4">
      <c r="A1254" s="106">
        <v>2200410</v>
      </c>
      <c r="B1254" s="106" t="s">
        <v>1102</v>
      </c>
      <c r="C1254" s="98"/>
      <c r="D1254" s="98"/>
    </row>
    <row r="1255" ht="14.25" hidden="1" spans="1:4">
      <c r="A1255" s="106">
        <v>2200450</v>
      </c>
      <c r="B1255" s="106" t="s">
        <v>1103</v>
      </c>
      <c r="C1255" s="98"/>
      <c r="D1255" s="98"/>
    </row>
    <row r="1256" ht="14.25" hidden="1" spans="1:4">
      <c r="A1256" s="106">
        <v>2200499</v>
      </c>
      <c r="B1256" s="106" t="s">
        <v>1104</v>
      </c>
      <c r="C1256" s="98"/>
      <c r="D1256" s="98"/>
    </row>
    <row r="1257" ht="14.25" hidden="1" spans="1:4">
      <c r="A1257" s="106">
        <v>22005</v>
      </c>
      <c r="B1257" s="106" t="s">
        <v>1105</v>
      </c>
      <c r="C1257" s="98">
        <f>SUM(XFD1258:XFD1272)</f>
        <v>0</v>
      </c>
      <c r="D1257" s="98">
        <f>SUM(XFD1258:XFD1272)</f>
        <v>0</v>
      </c>
    </row>
    <row r="1258" ht="14.25" hidden="1" spans="1:4">
      <c r="A1258" s="106">
        <v>2200501</v>
      </c>
      <c r="B1258" s="106" t="s">
        <v>130</v>
      </c>
      <c r="C1258" s="98"/>
      <c r="D1258" s="98"/>
    </row>
    <row r="1259" ht="14.25" hidden="1" spans="1:4">
      <c r="A1259" s="106">
        <v>2200502</v>
      </c>
      <c r="B1259" s="106" t="s">
        <v>131</v>
      </c>
      <c r="C1259" s="98"/>
      <c r="D1259" s="98"/>
    </row>
    <row r="1260" ht="14.25" hidden="1" spans="1:4">
      <c r="A1260" s="106">
        <v>2200503</v>
      </c>
      <c r="B1260" s="106" t="s">
        <v>132</v>
      </c>
      <c r="C1260" s="98"/>
      <c r="D1260" s="98"/>
    </row>
    <row r="1261" ht="14.25" hidden="1" spans="1:4">
      <c r="A1261" s="106">
        <v>2200504</v>
      </c>
      <c r="B1261" s="106" t="s">
        <v>1106</v>
      </c>
      <c r="C1261" s="98"/>
      <c r="D1261" s="98"/>
    </row>
    <row r="1262" ht="14.25" hidden="1" spans="1:4">
      <c r="A1262" s="106">
        <v>2200505</v>
      </c>
      <c r="B1262" s="106" t="s">
        <v>1107</v>
      </c>
      <c r="C1262" s="98"/>
      <c r="D1262" s="98"/>
    </row>
    <row r="1263" ht="14.25" hidden="1" spans="1:4">
      <c r="A1263" s="106">
        <v>2200506</v>
      </c>
      <c r="B1263" s="106" t="s">
        <v>1108</v>
      </c>
      <c r="C1263" s="98"/>
      <c r="D1263" s="98"/>
    </row>
    <row r="1264" ht="14.25" hidden="1" spans="1:4">
      <c r="A1264" s="106">
        <v>2200507</v>
      </c>
      <c r="B1264" s="106" t="s">
        <v>1109</v>
      </c>
      <c r="C1264" s="98"/>
      <c r="D1264" s="98"/>
    </row>
    <row r="1265" ht="14.25" hidden="1" spans="1:4">
      <c r="A1265" s="106">
        <v>2200508</v>
      </c>
      <c r="B1265" s="106" t="s">
        <v>1110</v>
      </c>
      <c r="C1265" s="98"/>
      <c r="D1265" s="98"/>
    </row>
    <row r="1266" ht="14.25" hidden="1" spans="1:4">
      <c r="A1266" s="106">
        <v>2200509</v>
      </c>
      <c r="B1266" s="106" t="s">
        <v>1111</v>
      </c>
      <c r="C1266" s="98"/>
      <c r="D1266" s="98"/>
    </row>
    <row r="1267" ht="14.25" hidden="1" spans="1:4">
      <c r="A1267" s="106">
        <v>2200510</v>
      </c>
      <c r="B1267" s="106" t="s">
        <v>1112</v>
      </c>
      <c r="C1267" s="98"/>
      <c r="D1267" s="98"/>
    </row>
    <row r="1268" ht="14.25" hidden="1" spans="1:4">
      <c r="A1268" s="106">
        <v>2200511</v>
      </c>
      <c r="B1268" s="106" t="s">
        <v>1113</v>
      </c>
      <c r="C1268" s="98"/>
      <c r="D1268" s="98"/>
    </row>
    <row r="1269" ht="14.25" hidden="1" spans="1:4">
      <c r="A1269" s="106">
        <v>2200512</v>
      </c>
      <c r="B1269" s="106" t="s">
        <v>1114</v>
      </c>
      <c r="C1269" s="98"/>
      <c r="D1269" s="98"/>
    </row>
    <row r="1270" ht="14.25" hidden="1" spans="1:4">
      <c r="A1270" s="106">
        <v>2200513</v>
      </c>
      <c r="B1270" s="106" t="s">
        <v>1115</v>
      </c>
      <c r="C1270" s="98"/>
      <c r="D1270" s="98"/>
    </row>
    <row r="1271" ht="14.25" hidden="1" spans="1:4">
      <c r="A1271" s="106">
        <v>2200514</v>
      </c>
      <c r="B1271" s="106" t="s">
        <v>1116</v>
      </c>
      <c r="C1271" s="98"/>
      <c r="D1271" s="98"/>
    </row>
    <row r="1272" ht="14.25" hidden="1" spans="1:4">
      <c r="A1272" s="106">
        <v>2200599</v>
      </c>
      <c r="B1272" s="106" t="s">
        <v>1117</v>
      </c>
      <c r="C1272" s="98"/>
      <c r="D1272" s="98"/>
    </row>
    <row r="1273" ht="14.25" hidden="1" spans="1:4">
      <c r="A1273" s="106">
        <v>22099</v>
      </c>
      <c r="B1273" s="106" t="s">
        <v>1118</v>
      </c>
      <c r="C1273" s="98">
        <v>0</v>
      </c>
      <c r="D1273" s="98">
        <v>0</v>
      </c>
    </row>
    <row r="1274" customFormat="1" ht="14.25" spans="1:4">
      <c r="A1274" s="106">
        <v>221</v>
      </c>
      <c r="B1274" s="106" t="s">
        <v>1119</v>
      </c>
      <c r="C1274" s="98">
        <f>SUM(XFD1275,XFD1284,XFD1288)</f>
        <v>0</v>
      </c>
      <c r="D1274" s="98">
        <f>SUM(XFD1275,XFD1284,XFD1288)</f>
        <v>0</v>
      </c>
    </row>
    <row r="1275" ht="14.25" spans="1:4">
      <c r="A1275" s="106">
        <v>22101</v>
      </c>
      <c r="B1275" s="106" t="s">
        <v>1120</v>
      </c>
      <c r="C1275" s="98">
        <f>SUM(XFD1276:XFD1283)</f>
        <v>0</v>
      </c>
      <c r="D1275" s="98">
        <f>SUM(XFD1276:XFD1283)</f>
        <v>0</v>
      </c>
    </row>
    <row r="1276" ht="14.25" hidden="1" spans="1:4">
      <c r="A1276" s="106">
        <v>2210101</v>
      </c>
      <c r="B1276" s="106" t="s">
        <v>1121</v>
      </c>
      <c r="C1276" s="98"/>
      <c r="D1276" s="98"/>
    </row>
    <row r="1277" ht="14.25" hidden="1" spans="1:4">
      <c r="A1277" s="106">
        <v>2210102</v>
      </c>
      <c r="B1277" s="106" t="s">
        <v>1122</v>
      </c>
      <c r="C1277" s="98"/>
      <c r="D1277" s="98"/>
    </row>
    <row r="1278" ht="14.25" hidden="1" spans="1:4">
      <c r="A1278" s="106">
        <v>2210103</v>
      </c>
      <c r="B1278" s="106" t="s">
        <v>1123</v>
      </c>
      <c r="C1278" s="98"/>
      <c r="D1278" s="98"/>
    </row>
    <row r="1279" ht="14.25" hidden="1" spans="1:4">
      <c r="A1279" s="106">
        <v>2210104</v>
      </c>
      <c r="B1279" s="106" t="s">
        <v>1124</v>
      </c>
      <c r="C1279" s="98"/>
      <c r="D1279" s="98"/>
    </row>
    <row r="1280" ht="14.25" hidden="1" spans="1:4">
      <c r="A1280" s="106">
        <v>2210105</v>
      </c>
      <c r="B1280" s="106" t="s">
        <v>1125</v>
      </c>
      <c r="C1280" s="98"/>
      <c r="D1280" s="98"/>
    </row>
    <row r="1281" ht="14.25" hidden="1" spans="1:4">
      <c r="A1281" s="106">
        <v>2210106</v>
      </c>
      <c r="B1281" s="106" t="s">
        <v>1126</v>
      </c>
      <c r="C1281" s="98"/>
      <c r="D1281" s="98"/>
    </row>
    <row r="1282" ht="14.25" hidden="1" spans="1:4">
      <c r="A1282" s="106">
        <v>2210107</v>
      </c>
      <c r="B1282" s="106" t="s">
        <v>1127</v>
      </c>
      <c r="C1282" s="98"/>
      <c r="D1282" s="98"/>
    </row>
    <row r="1283" ht="14.25" hidden="1" spans="1:4">
      <c r="A1283" s="106">
        <v>2210199</v>
      </c>
      <c r="B1283" s="106" t="s">
        <v>1128</v>
      </c>
      <c r="C1283" s="98"/>
      <c r="D1283" s="98"/>
    </row>
    <row r="1284" ht="15" spans="1:4">
      <c r="A1284" s="106">
        <v>22102</v>
      </c>
      <c r="B1284" s="106" t="s">
        <v>1129</v>
      </c>
      <c r="C1284" s="98">
        <f>SUM(XFD1285:XFD1287)</f>
        <v>0</v>
      </c>
      <c r="D1284" s="98">
        <f>SUM(XFD1285:XFD1287)</f>
        <v>0</v>
      </c>
    </row>
    <row r="1285" ht="15" spans="1:4">
      <c r="A1285" s="106">
        <v>2210201</v>
      </c>
      <c r="B1285" s="106" t="s">
        <v>1130</v>
      </c>
      <c r="C1285" s="107">
        <v>44.56</v>
      </c>
      <c r="D1285" s="111">
        <v>37.72</v>
      </c>
    </row>
    <row r="1286" ht="14.25" spans="1:4">
      <c r="A1286" s="106">
        <v>2210202</v>
      </c>
      <c r="B1286" s="106" t="s">
        <v>1131</v>
      </c>
      <c r="C1286" s="98"/>
      <c r="D1286" s="98"/>
    </row>
    <row r="1287" ht="14.25" spans="1:4">
      <c r="A1287" s="106">
        <v>2210203</v>
      </c>
      <c r="B1287" s="106" t="s">
        <v>1132</v>
      </c>
      <c r="C1287" s="98"/>
      <c r="D1287" s="98"/>
    </row>
    <row r="1288" ht="14.25" hidden="1" spans="1:4">
      <c r="A1288" s="106">
        <v>22103</v>
      </c>
      <c r="B1288" s="106" t="s">
        <v>1133</v>
      </c>
      <c r="C1288" s="98">
        <f>SUM(XFD1289:XFD1290)</f>
        <v>0</v>
      </c>
      <c r="D1288" s="98">
        <f>SUM(XFD1289:XFD1290)</f>
        <v>0</v>
      </c>
    </row>
    <row r="1289" ht="14.25" hidden="1" spans="1:4">
      <c r="A1289" s="106">
        <v>2210301</v>
      </c>
      <c r="B1289" s="106" t="s">
        <v>1134</v>
      </c>
      <c r="C1289" s="98"/>
      <c r="D1289" s="98"/>
    </row>
    <row r="1290" ht="14.25" hidden="1" spans="1:4">
      <c r="A1290" s="106">
        <v>2210399</v>
      </c>
      <c r="B1290" s="106" t="s">
        <v>1135</v>
      </c>
      <c r="C1290" s="98"/>
      <c r="D1290" s="98"/>
    </row>
    <row r="1291" customFormat="1" ht="14.25" spans="1:4">
      <c r="A1291" s="106">
        <v>222</v>
      </c>
      <c r="B1291" s="106" t="s">
        <v>1136</v>
      </c>
      <c r="C1291" s="98">
        <f>SUM(XFD1292,XFD1307,XFD1321,XFD1327,XFD1333)</f>
        <v>0</v>
      </c>
      <c r="D1291" s="98">
        <f>SUM(XFD1292,XFD1307,XFD1321,XFD1327,XFD1333)</f>
        <v>0</v>
      </c>
    </row>
    <row r="1292" ht="14.25" hidden="1" spans="1:4">
      <c r="A1292" s="106">
        <v>22201</v>
      </c>
      <c r="B1292" s="106" t="s">
        <v>1137</v>
      </c>
      <c r="C1292" s="98">
        <f>SUM(XFD1293:XFD1306)</f>
        <v>0</v>
      </c>
      <c r="D1292" s="98">
        <f>SUM(XFD1293:XFD1306)</f>
        <v>0</v>
      </c>
    </row>
    <row r="1293" ht="14.25" hidden="1" spans="1:4">
      <c r="A1293" s="106">
        <v>2220101</v>
      </c>
      <c r="B1293" s="106" t="s">
        <v>130</v>
      </c>
      <c r="C1293" s="98"/>
      <c r="D1293" s="98"/>
    </row>
    <row r="1294" ht="14.25" hidden="1" spans="1:4">
      <c r="A1294" s="106">
        <v>2220102</v>
      </c>
      <c r="B1294" s="106" t="s">
        <v>131</v>
      </c>
      <c r="C1294" s="98"/>
      <c r="D1294" s="98"/>
    </row>
    <row r="1295" ht="14.25" hidden="1" spans="1:4">
      <c r="A1295" s="106">
        <v>2220103</v>
      </c>
      <c r="B1295" s="106" t="s">
        <v>132</v>
      </c>
      <c r="C1295" s="98"/>
      <c r="D1295" s="98"/>
    </row>
    <row r="1296" ht="14.25" hidden="1" spans="1:4">
      <c r="A1296" s="106">
        <v>2220104</v>
      </c>
      <c r="B1296" s="106" t="s">
        <v>1138</v>
      </c>
      <c r="C1296" s="98"/>
      <c r="D1296" s="98"/>
    </row>
    <row r="1297" ht="14.25" hidden="1" spans="1:4">
      <c r="A1297" s="106">
        <v>2220105</v>
      </c>
      <c r="B1297" s="106" t="s">
        <v>1139</v>
      </c>
      <c r="C1297" s="98"/>
      <c r="D1297" s="98"/>
    </row>
    <row r="1298" ht="14.25" hidden="1" spans="1:4">
      <c r="A1298" s="106">
        <v>2220106</v>
      </c>
      <c r="B1298" s="106" t="s">
        <v>1140</v>
      </c>
      <c r="C1298" s="98"/>
      <c r="D1298" s="98"/>
    </row>
    <row r="1299" ht="14.25" hidden="1" spans="1:4">
      <c r="A1299" s="106">
        <v>2220107</v>
      </c>
      <c r="B1299" s="106" t="s">
        <v>1141</v>
      </c>
      <c r="C1299" s="98"/>
      <c r="D1299" s="98"/>
    </row>
    <row r="1300" ht="14.25" hidden="1" spans="1:4">
      <c r="A1300" s="106">
        <v>2220112</v>
      </c>
      <c r="B1300" s="106" t="s">
        <v>1142</v>
      </c>
      <c r="C1300" s="98"/>
      <c r="D1300" s="98"/>
    </row>
    <row r="1301" ht="14.25" hidden="1" spans="1:4">
      <c r="A1301" s="106">
        <v>2220113</v>
      </c>
      <c r="B1301" s="106" t="s">
        <v>1143</v>
      </c>
      <c r="C1301" s="98"/>
      <c r="D1301" s="98"/>
    </row>
    <row r="1302" ht="14.25" hidden="1" spans="1:4">
      <c r="A1302" s="106">
        <v>2220114</v>
      </c>
      <c r="B1302" s="106" t="s">
        <v>1144</v>
      </c>
      <c r="C1302" s="98"/>
      <c r="D1302" s="98"/>
    </row>
    <row r="1303" ht="14.25" hidden="1" spans="1:4">
      <c r="A1303" s="106">
        <v>2220115</v>
      </c>
      <c r="B1303" s="106" t="s">
        <v>1145</v>
      </c>
      <c r="C1303" s="98"/>
      <c r="D1303" s="98"/>
    </row>
    <row r="1304" ht="14.25" hidden="1" spans="1:4">
      <c r="A1304" s="106">
        <v>2220118</v>
      </c>
      <c r="B1304" s="106" t="s">
        <v>1146</v>
      </c>
      <c r="C1304" s="98"/>
      <c r="D1304" s="98"/>
    </row>
    <row r="1305" ht="14.25" hidden="1" spans="1:4">
      <c r="A1305" s="106">
        <v>2220150</v>
      </c>
      <c r="B1305" s="106" t="s">
        <v>140</v>
      </c>
      <c r="C1305" s="98"/>
      <c r="D1305" s="98"/>
    </row>
    <row r="1306" ht="14.25" hidden="1" spans="1:4">
      <c r="A1306" s="106">
        <v>2220199</v>
      </c>
      <c r="B1306" s="106" t="s">
        <v>1147</v>
      </c>
      <c r="C1306" s="98"/>
      <c r="D1306" s="98"/>
    </row>
    <row r="1307" ht="14.25" hidden="1" spans="1:4">
      <c r="A1307" s="106">
        <v>22202</v>
      </c>
      <c r="B1307" s="106" t="s">
        <v>1148</v>
      </c>
      <c r="C1307" s="98">
        <f>SUM(XFD1308:XFD1320)</f>
        <v>0</v>
      </c>
      <c r="D1307" s="98">
        <f>SUM(XFD1308:XFD1320)</f>
        <v>0</v>
      </c>
    </row>
    <row r="1308" ht="14.25" hidden="1" spans="1:4">
      <c r="A1308" s="106">
        <v>2220201</v>
      </c>
      <c r="B1308" s="106" t="s">
        <v>130</v>
      </c>
      <c r="C1308" s="98"/>
      <c r="D1308" s="98"/>
    </row>
    <row r="1309" ht="14.25" hidden="1" spans="1:4">
      <c r="A1309" s="106">
        <v>2220202</v>
      </c>
      <c r="B1309" s="106" t="s">
        <v>131</v>
      </c>
      <c r="C1309" s="98"/>
      <c r="D1309" s="98"/>
    </row>
    <row r="1310" ht="14.25" hidden="1" spans="1:4">
      <c r="A1310" s="106">
        <v>2220203</v>
      </c>
      <c r="B1310" s="106" t="s">
        <v>132</v>
      </c>
      <c r="C1310" s="98"/>
      <c r="D1310" s="98"/>
    </row>
    <row r="1311" ht="14.25" hidden="1" spans="1:4">
      <c r="A1311" s="106">
        <v>2220204</v>
      </c>
      <c r="B1311" s="106" t="s">
        <v>1149</v>
      </c>
      <c r="C1311" s="98"/>
      <c r="D1311" s="98"/>
    </row>
    <row r="1312" ht="14.25" hidden="1" spans="1:4">
      <c r="A1312" s="106">
        <v>2220205</v>
      </c>
      <c r="B1312" s="106" t="s">
        <v>1150</v>
      </c>
      <c r="C1312" s="98"/>
      <c r="D1312" s="98"/>
    </row>
    <row r="1313" ht="14.25" hidden="1" spans="1:4">
      <c r="A1313" s="106">
        <v>2220206</v>
      </c>
      <c r="B1313" s="106" t="s">
        <v>1151</v>
      </c>
      <c r="C1313" s="98"/>
      <c r="D1313" s="98"/>
    </row>
    <row r="1314" ht="14.25" hidden="1" spans="1:4">
      <c r="A1314" s="106">
        <v>2220207</v>
      </c>
      <c r="B1314" s="106" t="s">
        <v>1152</v>
      </c>
      <c r="C1314" s="98"/>
      <c r="D1314" s="98"/>
    </row>
    <row r="1315" ht="14.25" hidden="1" spans="1:4">
      <c r="A1315" s="106">
        <v>2220209</v>
      </c>
      <c r="B1315" s="106" t="s">
        <v>1153</v>
      </c>
      <c r="C1315" s="98"/>
      <c r="D1315" s="98"/>
    </row>
    <row r="1316" ht="14.25" hidden="1" spans="1:4">
      <c r="A1316" s="106">
        <v>2220210</v>
      </c>
      <c r="B1316" s="106" t="s">
        <v>1154</v>
      </c>
      <c r="C1316" s="98"/>
      <c r="D1316" s="98"/>
    </row>
    <row r="1317" ht="14.25" hidden="1" spans="1:4">
      <c r="A1317" s="106">
        <v>2220211</v>
      </c>
      <c r="B1317" s="106" t="s">
        <v>1155</v>
      </c>
      <c r="C1317" s="98"/>
      <c r="D1317" s="98"/>
    </row>
    <row r="1318" ht="14.25" hidden="1" spans="1:4">
      <c r="A1318" s="106">
        <v>2220212</v>
      </c>
      <c r="B1318" s="106" t="s">
        <v>1156</v>
      </c>
      <c r="C1318" s="98"/>
      <c r="D1318" s="98"/>
    </row>
    <row r="1319" ht="14.25" hidden="1" spans="1:4">
      <c r="A1319" s="106">
        <v>2220250</v>
      </c>
      <c r="B1319" s="106" t="s">
        <v>140</v>
      </c>
      <c r="C1319" s="98"/>
      <c r="D1319" s="98"/>
    </row>
    <row r="1320" ht="14.25" hidden="1" spans="1:4">
      <c r="A1320" s="106">
        <v>2220299</v>
      </c>
      <c r="B1320" s="106" t="s">
        <v>1157</v>
      </c>
      <c r="C1320" s="98"/>
      <c r="D1320" s="98"/>
    </row>
    <row r="1321" ht="14.25" hidden="1" spans="1:4">
      <c r="A1321" s="106">
        <v>22203</v>
      </c>
      <c r="B1321" s="106" t="s">
        <v>1158</v>
      </c>
      <c r="C1321" s="98">
        <f>SUM(XFD1322:XFD1326)</f>
        <v>0</v>
      </c>
      <c r="D1321" s="98">
        <f>SUM(XFD1322:XFD1326)</f>
        <v>0</v>
      </c>
    </row>
    <row r="1322" ht="14.25" hidden="1" spans="1:4">
      <c r="A1322" s="106">
        <v>2220301</v>
      </c>
      <c r="B1322" s="106" t="s">
        <v>1159</v>
      </c>
      <c r="C1322" s="98"/>
      <c r="D1322" s="98"/>
    </row>
    <row r="1323" ht="14.25" hidden="1" spans="1:4">
      <c r="A1323" s="106">
        <v>2220302</v>
      </c>
      <c r="B1323" s="106" t="s">
        <v>1160</v>
      </c>
      <c r="C1323" s="98"/>
      <c r="D1323" s="98"/>
    </row>
    <row r="1324" ht="14.25" hidden="1" spans="1:4">
      <c r="A1324" s="106">
        <v>2220303</v>
      </c>
      <c r="B1324" s="106" t="s">
        <v>1161</v>
      </c>
      <c r="C1324" s="98"/>
      <c r="D1324" s="98"/>
    </row>
    <row r="1325" ht="14.25" hidden="1" spans="1:4">
      <c r="A1325" s="106">
        <v>2220304</v>
      </c>
      <c r="B1325" s="106" t="s">
        <v>1162</v>
      </c>
      <c r="C1325" s="98"/>
      <c r="D1325" s="98"/>
    </row>
    <row r="1326" ht="14.25" hidden="1" spans="1:4">
      <c r="A1326" s="106">
        <v>2220399</v>
      </c>
      <c r="B1326" s="106" t="s">
        <v>1163</v>
      </c>
      <c r="C1326" s="98"/>
      <c r="D1326" s="98"/>
    </row>
    <row r="1327" ht="14.25" hidden="1" spans="1:4">
      <c r="A1327" s="106">
        <v>22204</v>
      </c>
      <c r="B1327" s="106" t="s">
        <v>1164</v>
      </c>
      <c r="C1327" s="98">
        <f>SUM(XFD1328:XFD1332)</f>
        <v>0</v>
      </c>
      <c r="D1327" s="98">
        <f>SUM(XFD1328:XFD1332)</f>
        <v>0</v>
      </c>
    </row>
    <row r="1328" ht="14.25" hidden="1" spans="1:4">
      <c r="A1328" s="106">
        <v>2220401</v>
      </c>
      <c r="B1328" s="106" t="s">
        <v>1165</v>
      </c>
      <c r="C1328" s="98"/>
      <c r="D1328" s="98"/>
    </row>
    <row r="1329" ht="14.25" hidden="1" spans="1:4">
      <c r="A1329" s="106">
        <v>2220402</v>
      </c>
      <c r="B1329" s="106" t="s">
        <v>1166</v>
      </c>
      <c r="C1329" s="98"/>
      <c r="D1329" s="98"/>
    </row>
    <row r="1330" ht="14.25" hidden="1" spans="1:4">
      <c r="A1330" s="106">
        <v>2220403</v>
      </c>
      <c r="B1330" s="106" t="s">
        <v>1167</v>
      </c>
      <c r="C1330" s="98"/>
      <c r="D1330" s="98"/>
    </row>
    <row r="1331" ht="14.25" hidden="1" spans="1:4">
      <c r="A1331" s="106">
        <v>2220404</v>
      </c>
      <c r="B1331" s="106" t="s">
        <v>1168</v>
      </c>
      <c r="C1331" s="98"/>
      <c r="D1331" s="98"/>
    </row>
    <row r="1332" ht="14.25" hidden="1" spans="1:4">
      <c r="A1332" s="106">
        <v>2220499</v>
      </c>
      <c r="B1332" s="106" t="s">
        <v>1169</v>
      </c>
      <c r="C1332" s="98"/>
      <c r="D1332" s="98"/>
    </row>
    <row r="1333" ht="14.25" hidden="1" spans="1:4">
      <c r="A1333" s="106">
        <v>22205</v>
      </c>
      <c r="B1333" s="106" t="s">
        <v>1170</v>
      </c>
      <c r="C1333" s="98">
        <f>SUM(XFD1334:XFD1344)</f>
        <v>0</v>
      </c>
      <c r="D1333" s="98">
        <f>SUM(XFD1334:XFD1344)</f>
        <v>0</v>
      </c>
    </row>
    <row r="1334" ht="14.25" hidden="1" spans="1:4">
      <c r="A1334" s="106">
        <v>2220501</v>
      </c>
      <c r="B1334" s="106" t="s">
        <v>1171</v>
      </c>
      <c r="C1334" s="98"/>
      <c r="D1334" s="98"/>
    </row>
    <row r="1335" ht="14.25" hidden="1" spans="1:4">
      <c r="A1335" s="106">
        <v>2220502</v>
      </c>
      <c r="B1335" s="106" t="s">
        <v>1172</v>
      </c>
      <c r="C1335" s="98"/>
      <c r="D1335" s="98"/>
    </row>
    <row r="1336" ht="14.25" hidden="1" spans="1:4">
      <c r="A1336" s="106">
        <v>2220503</v>
      </c>
      <c r="B1336" s="106" t="s">
        <v>1173</v>
      </c>
      <c r="C1336" s="98"/>
      <c r="D1336" s="98"/>
    </row>
    <row r="1337" ht="14.25" hidden="1" spans="1:4">
      <c r="A1337" s="106">
        <v>2220504</v>
      </c>
      <c r="B1337" s="106" t="s">
        <v>1174</v>
      </c>
      <c r="C1337" s="98"/>
      <c r="D1337" s="98"/>
    </row>
    <row r="1338" ht="14.25" hidden="1" spans="1:4">
      <c r="A1338" s="106">
        <v>2220505</v>
      </c>
      <c r="B1338" s="106" t="s">
        <v>1175</v>
      </c>
      <c r="C1338" s="98"/>
      <c r="D1338" s="98"/>
    </row>
    <row r="1339" ht="14.25" hidden="1" spans="1:4">
      <c r="A1339" s="106">
        <v>2220506</v>
      </c>
      <c r="B1339" s="106" t="s">
        <v>1176</v>
      </c>
      <c r="C1339" s="98"/>
      <c r="D1339" s="98"/>
    </row>
    <row r="1340" ht="14.25" hidden="1" spans="1:4">
      <c r="A1340" s="106">
        <v>2220507</v>
      </c>
      <c r="B1340" s="106" t="s">
        <v>1177</v>
      </c>
      <c r="C1340" s="98"/>
      <c r="D1340" s="98"/>
    </row>
    <row r="1341" ht="14.25" hidden="1" spans="1:4">
      <c r="A1341" s="106">
        <v>2220508</v>
      </c>
      <c r="B1341" s="106" t="s">
        <v>1178</v>
      </c>
      <c r="C1341" s="98"/>
      <c r="D1341" s="98"/>
    </row>
    <row r="1342" ht="14.25" hidden="1" spans="1:4">
      <c r="A1342" s="106">
        <v>2220509</v>
      </c>
      <c r="B1342" s="106" t="s">
        <v>1179</v>
      </c>
      <c r="C1342" s="98"/>
      <c r="D1342" s="98"/>
    </row>
    <row r="1343" ht="14.25" hidden="1" spans="1:4">
      <c r="A1343" s="106">
        <v>2220510</v>
      </c>
      <c r="B1343" s="106" t="s">
        <v>1180</v>
      </c>
      <c r="C1343" s="98"/>
      <c r="D1343" s="98"/>
    </row>
    <row r="1344" ht="14.25" hidden="1" spans="1:4">
      <c r="A1344" s="106">
        <v>2220599</v>
      </c>
      <c r="B1344" s="106" t="s">
        <v>1181</v>
      </c>
      <c r="C1344" s="98"/>
      <c r="D1344" s="98"/>
    </row>
    <row r="1345" customFormat="1" ht="14.25" spans="1:4">
      <c r="A1345" s="106">
        <v>224</v>
      </c>
      <c r="B1345" s="106" t="s">
        <v>1182</v>
      </c>
      <c r="C1345" s="98"/>
      <c r="D1345" s="98">
        <v>24.423</v>
      </c>
    </row>
    <row r="1346" customFormat="1" ht="14.25" spans="1:4">
      <c r="A1346" s="106">
        <v>2240201</v>
      </c>
      <c r="B1346" s="106" t="s">
        <v>130</v>
      </c>
      <c r="C1346" s="98"/>
      <c r="D1346" s="98">
        <v>1.5</v>
      </c>
    </row>
    <row r="1347" customFormat="1" ht="14.25" spans="1:4">
      <c r="A1347" s="106">
        <v>2240601</v>
      </c>
      <c r="B1347" s="106" t="s">
        <v>1065</v>
      </c>
      <c r="C1347" s="98"/>
      <c r="D1347" s="98">
        <v>22.923</v>
      </c>
    </row>
    <row r="1348" ht="14.25" spans="1:4">
      <c r="A1348" s="106">
        <v>227</v>
      </c>
      <c r="B1348" s="106" t="s">
        <v>1183</v>
      </c>
      <c r="C1348" s="98"/>
      <c r="D1348" s="98"/>
    </row>
    <row r="1349" ht="14.25" spans="1:4">
      <c r="A1349" s="106">
        <v>228</v>
      </c>
      <c r="B1349" s="106" t="s">
        <v>1184</v>
      </c>
      <c r="C1349" s="98">
        <f>SUM(XFD1350:XFD1351,XFD1358,XFD1361,XFD1362)</f>
        <v>0</v>
      </c>
      <c r="D1349" s="98">
        <f>SUM(XFD1350:XFD1351,XFD1358,XFD1361,XFD1362)</f>
        <v>0</v>
      </c>
    </row>
    <row r="1350" ht="14.25" hidden="1" spans="1:4">
      <c r="A1350" s="106">
        <v>22808</v>
      </c>
      <c r="B1350" s="106" t="s">
        <v>1185</v>
      </c>
      <c r="C1350" s="98"/>
      <c r="D1350" s="98">
        <v>0</v>
      </c>
    </row>
    <row r="1351" ht="14.25" hidden="1" spans="1:4">
      <c r="A1351" s="106">
        <v>22809</v>
      </c>
      <c r="B1351" s="106" t="s">
        <v>1186</v>
      </c>
      <c r="C1351" s="98">
        <f>SUM(XFD1352:XFD1357)</f>
        <v>0</v>
      </c>
      <c r="D1351" s="98">
        <f>SUM(XFD1352:XFD1357)</f>
        <v>0</v>
      </c>
    </row>
    <row r="1352" ht="14.25" hidden="1" spans="1:4">
      <c r="A1352" s="106">
        <v>2280901</v>
      </c>
      <c r="B1352" s="106" t="s">
        <v>1187</v>
      </c>
      <c r="C1352" s="98"/>
      <c r="D1352" s="98"/>
    </row>
    <row r="1353" ht="14.25" hidden="1" spans="1:4">
      <c r="A1353" s="106">
        <v>2280902</v>
      </c>
      <c r="B1353" s="106" t="s">
        <v>1188</v>
      </c>
      <c r="C1353" s="98"/>
      <c r="D1353" s="98"/>
    </row>
    <row r="1354" ht="14.25" hidden="1" spans="1:4">
      <c r="A1354" s="106">
        <v>2280903</v>
      </c>
      <c r="B1354" s="106" t="s">
        <v>1189</v>
      </c>
      <c r="C1354" s="98"/>
      <c r="D1354" s="98"/>
    </row>
    <row r="1355" ht="14.25" hidden="1" spans="1:4">
      <c r="A1355" s="106">
        <v>2280904</v>
      </c>
      <c r="B1355" s="106" t="s">
        <v>1190</v>
      </c>
      <c r="C1355" s="98"/>
      <c r="D1355" s="98"/>
    </row>
    <row r="1356" ht="14.25" hidden="1" spans="1:4">
      <c r="A1356" s="106">
        <v>2280905</v>
      </c>
      <c r="B1356" s="106" t="s">
        <v>1191</v>
      </c>
      <c r="C1356" s="98"/>
      <c r="D1356" s="98"/>
    </row>
    <row r="1357" ht="14.25" hidden="1" spans="1:4">
      <c r="A1357" s="106">
        <v>2280906</v>
      </c>
      <c r="B1357" s="106" t="s">
        <v>1192</v>
      </c>
      <c r="C1357" s="98"/>
      <c r="D1357" s="98"/>
    </row>
    <row r="1358" ht="14.25" hidden="1" spans="1:4">
      <c r="A1358" s="106">
        <v>22810</v>
      </c>
      <c r="B1358" s="106" t="s">
        <v>1193</v>
      </c>
      <c r="C1358" s="98">
        <f>SUM(XFD1359:XFD1360)</f>
        <v>0</v>
      </c>
      <c r="D1358" s="98">
        <f>SUM(XFD1359:XFD1360)</f>
        <v>0</v>
      </c>
    </row>
    <row r="1359" ht="14.25" hidden="1" spans="1:4">
      <c r="A1359" s="106">
        <v>2281001</v>
      </c>
      <c r="B1359" s="106" t="s">
        <v>1194</v>
      </c>
      <c r="C1359" s="98"/>
      <c r="D1359" s="98"/>
    </row>
    <row r="1360" ht="14.25" hidden="1" spans="1:4">
      <c r="A1360" s="106">
        <v>2281002</v>
      </c>
      <c r="B1360" s="106" t="s">
        <v>1195</v>
      </c>
      <c r="C1360" s="98"/>
      <c r="D1360" s="98"/>
    </row>
    <row r="1361" ht="14.25" hidden="1" spans="1:4">
      <c r="A1361" s="106">
        <v>22811</v>
      </c>
      <c r="B1361" s="106" t="s">
        <v>1196</v>
      </c>
      <c r="C1361" s="98">
        <v>0</v>
      </c>
      <c r="D1361" s="98">
        <v>0</v>
      </c>
    </row>
    <row r="1362" ht="14.25" hidden="1" spans="1:4">
      <c r="A1362" s="106">
        <v>22813</v>
      </c>
      <c r="B1362" s="106" t="s">
        <v>1197</v>
      </c>
      <c r="C1362" s="98"/>
      <c r="D1362" s="98"/>
    </row>
    <row r="1363" ht="14.25" spans="1:4">
      <c r="A1363" s="106">
        <v>229</v>
      </c>
      <c r="B1363" s="106" t="s">
        <v>1198</v>
      </c>
      <c r="C1363" s="98">
        <f>SUM(XFD1364:XFD1365)</f>
        <v>0</v>
      </c>
      <c r="D1363" s="98">
        <f>XFD1364</f>
        <v>0</v>
      </c>
    </row>
    <row r="1364" ht="14.25" spans="1:4">
      <c r="A1364" s="112">
        <v>22960</v>
      </c>
      <c r="B1364" s="112" t="s">
        <v>1199</v>
      </c>
      <c r="C1364" s="98"/>
      <c r="D1364" s="98"/>
    </row>
    <row r="1365" ht="14.25" spans="1:4">
      <c r="A1365" s="106">
        <v>2296099</v>
      </c>
      <c r="B1365" s="106" t="s">
        <v>1200</v>
      </c>
      <c r="C1365" s="98"/>
      <c r="D1365" s="98"/>
    </row>
    <row r="1366" ht="14.25" spans="1:4">
      <c r="A1366" s="106"/>
      <c r="B1366" s="106"/>
      <c r="C1366" s="98"/>
      <c r="D1366" s="103"/>
    </row>
    <row r="1367" ht="14.25" spans="1:4">
      <c r="A1367" s="113"/>
      <c r="B1367" s="64" t="s">
        <v>1201</v>
      </c>
      <c r="C1367" s="114">
        <f>SUM(XFD6,XFD265,XFD278,XFD296,XFD386,XFD441,XFD496,XFD551,XFD672,XFD739,XFD824,XFD848,XFD980,XFD1051,XFD1127,XFD1154,XFD1183,XFD1193,XFD1274,XFD1291,XFD1348,XFD1349,XFD1363)</f>
        <v>0</v>
      </c>
      <c r="D1367" s="114">
        <v>1697.5</v>
      </c>
    </row>
  </sheetData>
  <mergeCells count="4">
    <mergeCell ref="A1:D1"/>
    <mergeCell ref="A4:B4"/>
    <mergeCell ref="C4:C5"/>
    <mergeCell ref="D4:D5"/>
  </mergeCells>
  <pageMargins left="0.75" right="0.75" top="0.81" bottom="0.79" header="0.51" footer="0.51"/>
  <pageSetup paperSize="9" scale="90" orientation="portrait" useFirstPageNumber="1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Zeros="0" zoomScale="170" zoomScaleNormal="170" workbookViewId="0">
      <pane ySplit="4" topLeftCell="A5" activePane="bottomLeft" state="frozen"/>
      <selection/>
      <selection pane="bottomLeft" activeCell="A1" sqref="A1:K1"/>
    </sheetView>
  </sheetViews>
  <sheetFormatPr defaultColWidth="8.75" defaultRowHeight="15.6" customHeight="1"/>
  <cols>
    <col min="1" max="1" width="22.75" style="57" customWidth="1"/>
    <col min="2" max="2" width="9.5" style="92" customWidth="1"/>
    <col min="3" max="10" width="8.75" style="92" customWidth="1"/>
    <col min="11" max="11" width="10.375" style="92" customWidth="1"/>
    <col min="12" max="12" width="8.75" style="92" customWidth="1"/>
    <col min="13" max="257" width="8.75" customWidth="1"/>
  </cols>
  <sheetData>
    <row r="1" ht="25.5" spans="1:11">
      <c r="A1" s="33" t="s">
        <v>13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3" ht="14.25" spans="1:11">
      <c r="A3" s="94" t="s">
        <v>1202</v>
      </c>
      <c r="K3" s="104" t="s">
        <v>21</v>
      </c>
    </row>
    <row r="4" ht="36" spans="1:11">
      <c r="A4" s="58" t="s">
        <v>23</v>
      </c>
      <c r="B4" s="95" t="s">
        <v>1203</v>
      </c>
      <c r="C4" s="96" t="s">
        <v>1204</v>
      </c>
      <c r="D4" s="96" t="s">
        <v>1205</v>
      </c>
      <c r="E4" s="96" t="s">
        <v>1206</v>
      </c>
      <c r="F4" s="96" t="s">
        <v>1207</v>
      </c>
      <c r="G4" s="96" t="s">
        <v>1208</v>
      </c>
      <c r="H4" s="96" t="s">
        <v>1209</v>
      </c>
      <c r="I4" s="96" t="s">
        <v>1210</v>
      </c>
      <c r="J4" s="96" t="s">
        <v>1211</v>
      </c>
      <c r="K4" s="96" t="s">
        <v>1212</v>
      </c>
    </row>
    <row r="5" customFormat="1" ht="14.25" spans="1:12">
      <c r="A5" s="97" t="s">
        <v>91</v>
      </c>
      <c r="B5" s="98">
        <f t="shared" ref="B5:B17" si="0">SUM(XFD5)</f>
        <v>0</v>
      </c>
      <c r="C5" s="99">
        <v>496.1576</v>
      </c>
      <c r="D5" s="99">
        <v>185.9032</v>
      </c>
      <c r="E5" s="99">
        <v>169.614</v>
      </c>
      <c r="F5" s="98"/>
      <c r="G5" s="98"/>
      <c r="H5" s="98"/>
      <c r="I5" s="98"/>
      <c r="J5" s="99">
        <v>36.223</v>
      </c>
      <c r="K5" s="98"/>
      <c r="L5" s="92"/>
    </row>
    <row r="6" ht="14.25" spans="1:11">
      <c r="A6" s="100" t="s">
        <v>92</v>
      </c>
      <c r="B6" s="98">
        <f t="shared" si="0"/>
        <v>0</v>
      </c>
      <c r="C6" s="98"/>
      <c r="D6" s="98"/>
      <c r="E6" s="98"/>
      <c r="F6" s="98"/>
      <c r="G6" s="98"/>
      <c r="H6" s="98"/>
      <c r="I6" s="98"/>
      <c r="J6" s="98"/>
      <c r="K6" s="98"/>
    </row>
    <row r="7" ht="14.25" spans="1:11">
      <c r="A7" s="100" t="s">
        <v>93</v>
      </c>
      <c r="B7" s="98">
        <f t="shared" si="0"/>
        <v>0</v>
      </c>
      <c r="C7" s="98"/>
      <c r="D7" s="98"/>
      <c r="E7" s="98"/>
      <c r="F7" s="98"/>
      <c r="G7" s="98"/>
      <c r="H7" s="98"/>
      <c r="I7" s="98"/>
      <c r="J7" s="98"/>
      <c r="K7" s="98"/>
    </row>
    <row r="8" ht="14.25" spans="1:11">
      <c r="A8" s="101" t="s">
        <v>94</v>
      </c>
      <c r="B8" s="98"/>
      <c r="C8" s="98"/>
      <c r="D8" s="99"/>
      <c r="E8" s="98"/>
      <c r="F8" s="98"/>
      <c r="G8" s="98"/>
      <c r="H8" s="98"/>
      <c r="I8" s="98"/>
      <c r="J8" s="98"/>
      <c r="K8" s="98"/>
    </row>
    <row r="9" customFormat="1" ht="14.25" spans="1:12">
      <c r="A9" s="100" t="s">
        <v>95</v>
      </c>
      <c r="B9" s="98">
        <f t="shared" si="0"/>
        <v>0</v>
      </c>
      <c r="C9" s="98"/>
      <c r="D9" s="98">
        <v>0.176</v>
      </c>
      <c r="E9" s="98"/>
      <c r="F9" s="98"/>
      <c r="G9" s="98"/>
      <c r="H9" s="98"/>
      <c r="I9" s="98"/>
      <c r="J9" s="98"/>
      <c r="K9" s="98"/>
      <c r="L9" s="92"/>
    </row>
    <row r="10" ht="14.25" spans="1:11">
      <c r="A10" s="100" t="s">
        <v>96</v>
      </c>
      <c r="B10" s="98">
        <f t="shared" si="0"/>
        <v>0</v>
      </c>
      <c r="C10" s="98"/>
      <c r="D10" s="98"/>
      <c r="E10" s="98"/>
      <c r="F10" s="98"/>
      <c r="G10" s="98"/>
      <c r="H10" s="98"/>
      <c r="I10" s="98"/>
      <c r="J10" s="98"/>
      <c r="K10" s="98"/>
    </row>
    <row r="11" customFormat="1" ht="14.25" spans="1:12">
      <c r="A11" s="100" t="s">
        <v>97</v>
      </c>
      <c r="B11" s="99">
        <v>1.3874</v>
      </c>
      <c r="C11" s="99"/>
      <c r="D11" s="99">
        <v>1.3874</v>
      </c>
      <c r="E11" s="99"/>
      <c r="F11" s="98"/>
      <c r="G11" s="98"/>
      <c r="H11" s="98"/>
      <c r="I11" s="98"/>
      <c r="J11" s="98"/>
      <c r="K11" s="98"/>
      <c r="L11" s="92"/>
    </row>
    <row r="12" customFormat="1" ht="14.25" spans="1:12">
      <c r="A12" s="100" t="s">
        <v>98</v>
      </c>
      <c r="B12" s="98">
        <f t="shared" si="0"/>
        <v>0</v>
      </c>
      <c r="C12" s="99">
        <v>85.1845</v>
      </c>
      <c r="D12" s="99">
        <v>0.6696</v>
      </c>
      <c r="E12" s="99">
        <v>38.7157</v>
      </c>
      <c r="F12" s="98"/>
      <c r="G12" s="98"/>
      <c r="H12" s="98"/>
      <c r="I12" s="98"/>
      <c r="J12" s="98">
        <v>50</v>
      </c>
      <c r="K12" s="98"/>
      <c r="L12" s="92"/>
    </row>
    <row r="13" customFormat="1" ht="14.25" spans="1:12">
      <c r="A13" s="100" t="s">
        <v>99</v>
      </c>
      <c r="B13" s="98">
        <f t="shared" si="0"/>
        <v>0</v>
      </c>
      <c r="C13" s="99">
        <v>47.2503</v>
      </c>
      <c r="D13" s="99">
        <v>5.0438</v>
      </c>
      <c r="E13" s="99">
        <v>13.33</v>
      </c>
      <c r="F13" s="98"/>
      <c r="G13" s="98"/>
      <c r="H13" s="98"/>
      <c r="I13" s="98"/>
      <c r="J13" s="98"/>
      <c r="K13" s="98"/>
      <c r="L13" s="92"/>
    </row>
    <row r="14" ht="14.25" spans="1:11">
      <c r="A14" s="100" t="s">
        <v>100</v>
      </c>
      <c r="B14" s="98">
        <f t="shared" si="0"/>
        <v>0</v>
      </c>
      <c r="C14" s="98"/>
      <c r="D14" s="98"/>
      <c r="E14" s="98"/>
      <c r="F14" s="98"/>
      <c r="G14" s="98"/>
      <c r="H14" s="98"/>
      <c r="I14" s="98"/>
      <c r="J14" s="98"/>
      <c r="K14" s="98"/>
    </row>
    <row r="15" ht="14.25" spans="1:11">
      <c r="A15" s="100" t="s">
        <v>101</v>
      </c>
      <c r="B15" s="98">
        <f t="shared" si="0"/>
        <v>0</v>
      </c>
      <c r="C15" s="98"/>
      <c r="D15" s="98"/>
      <c r="E15" s="98"/>
      <c r="F15" s="98"/>
      <c r="G15" s="98"/>
      <c r="H15" s="98"/>
      <c r="I15" s="98"/>
      <c r="J15" s="98"/>
      <c r="K15" s="98"/>
    </row>
    <row r="16" customFormat="1" ht="14.25" spans="1:12">
      <c r="A16" s="100" t="s">
        <v>102</v>
      </c>
      <c r="B16" s="98">
        <f t="shared" si="0"/>
        <v>0</v>
      </c>
      <c r="C16" s="99"/>
      <c r="D16" s="99">
        <v>21.2979</v>
      </c>
      <c r="E16" s="99">
        <v>233.68</v>
      </c>
      <c r="F16" s="98"/>
      <c r="G16" s="98"/>
      <c r="H16" s="98"/>
      <c r="I16" s="98"/>
      <c r="J16" s="99">
        <v>247</v>
      </c>
      <c r="K16" s="98"/>
      <c r="L16" s="92"/>
    </row>
    <row r="17" customFormat="1" ht="15" customHeight="1" spans="1:12">
      <c r="A17" s="100" t="s">
        <v>103</v>
      </c>
      <c r="B17" s="98">
        <v>3.7223</v>
      </c>
      <c r="C17" s="98"/>
      <c r="D17" s="98">
        <v>3.7223</v>
      </c>
      <c r="E17" s="98"/>
      <c r="F17" s="98"/>
      <c r="G17" s="98"/>
      <c r="H17" s="98"/>
      <c r="I17" s="98"/>
      <c r="J17" s="98"/>
      <c r="K17" s="98"/>
      <c r="L17" s="92"/>
    </row>
    <row r="18" ht="14.25" spans="1:11">
      <c r="A18" s="102" t="s">
        <v>104</v>
      </c>
      <c r="B18" s="98">
        <f t="shared" ref="B18:B32" si="1">SUM(XFD18)</f>
        <v>0</v>
      </c>
      <c r="C18" s="98"/>
      <c r="D18" s="98"/>
      <c r="E18" s="98"/>
      <c r="F18" s="98"/>
      <c r="G18" s="98"/>
      <c r="H18" s="98"/>
      <c r="I18" s="98"/>
      <c r="J18" s="98"/>
      <c r="K18" s="98"/>
    </row>
    <row r="19" ht="14.25" spans="1:11">
      <c r="A19" s="100" t="s">
        <v>105</v>
      </c>
      <c r="B19" s="98">
        <f t="shared" si="1"/>
        <v>0</v>
      </c>
      <c r="C19" s="98"/>
      <c r="D19" s="98"/>
      <c r="E19" s="98"/>
      <c r="F19" s="98"/>
      <c r="G19" s="98"/>
      <c r="H19" s="98"/>
      <c r="I19" s="98"/>
      <c r="J19" s="98"/>
      <c r="K19" s="98"/>
    </row>
    <row r="20" ht="14.25" spans="1:11">
      <c r="A20" s="102" t="s">
        <v>106</v>
      </c>
      <c r="B20" s="98">
        <f t="shared" si="1"/>
        <v>0</v>
      </c>
      <c r="C20" s="98"/>
      <c r="D20" s="98"/>
      <c r="E20" s="98"/>
      <c r="F20" s="98"/>
      <c r="G20" s="98"/>
      <c r="H20" s="98"/>
      <c r="I20" s="98"/>
      <c r="J20" s="98"/>
      <c r="K20" s="98"/>
    </row>
    <row r="21" ht="14.25" spans="1:11">
      <c r="A21" s="102" t="s">
        <v>107</v>
      </c>
      <c r="B21" s="98">
        <f t="shared" si="1"/>
        <v>0</v>
      </c>
      <c r="C21" s="98"/>
      <c r="D21" s="98"/>
      <c r="E21" s="98"/>
      <c r="F21" s="98"/>
      <c r="G21" s="98"/>
      <c r="H21" s="98"/>
      <c r="I21" s="98"/>
      <c r="J21" s="98"/>
      <c r="K21" s="98"/>
    </row>
    <row r="22" ht="14.25" spans="1:11">
      <c r="A22" s="100" t="s">
        <v>108</v>
      </c>
      <c r="B22" s="98">
        <f t="shared" si="1"/>
        <v>0</v>
      </c>
      <c r="C22" s="98"/>
      <c r="D22" s="98"/>
      <c r="E22" s="98"/>
      <c r="F22" s="98"/>
      <c r="G22" s="98"/>
      <c r="H22" s="98"/>
      <c r="I22" s="98"/>
      <c r="J22" s="98"/>
      <c r="K22" s="98"/>
    </row>
    <row r="23" customFormat="1" ht="14.25" spans="1:12">
      <c r="A23" s="100" t="s">
        <v>109</v>
      </c>
      <c r="B23" s="98">
        <v>37.7242</v>
      </c>
      <c r="C23" s="98">
        <v>37.7242</v>
      </c>
      <c r="D23" s="98"/>
      <c r="E23" s="99"/>
      <c r="F23" s="98"/>
      <c r="G23" s="98"/>
      <c r="H23" s="98"/>
      <c r="I23" s="98"/>
      <c r="J23" s="98"/>
      <c r="K23" s="98"/>
      <c r="L23" s="92"/>
    </row>
    <row r="24" ht="14.25" spans="1:11">
      <c r="A24" s="100" t="s">
        <v>110</v>
      </c>
      <c r="B24" s="98">
        <f t="shared" si="1"/>
        <v>0</v>
      </c>
      <c r="C24" s="98"/>
      <c r="D24" s="98"/>
      <c r="E24" s="98"/>
      <c r="F24" s="98"/>
      <c r="G24" s="98"/>
      <c r="H24" s="98"/>
      <c r="I24" s="98"/>
      <c r="J24" s="98"/>
      <c r="K24" s="98"/>
    </row>
    <row r="25" customFormat="1" ht="14.25" spans="1:12">
      <c r="A25" s="100" t="s">
        <v>111</v>
      </c>
      <c r="B25" s="98">
        <f t="shared" si="1"/>
        <v>0</v>
      </c>
      <c r="C25" s="98"/>
      <c r="D25" s="98">
        <v>0.828</v>
      </c>
      <c r="E25" s="98">
        <v>23.595</v>
      </c>
      <c r="F25" s="98"/>
      <c r="G25" s="98"/>
      <c r="H25" s="98"/>
      <c r="I25" s="98"/>
      <c r="J25" s="98"/>
      <c r="K25" s="98"/>
      <c r="L25" s="92"/>
    </row>
    <row r="26" ht="14.25" spans="1:11">
      <c r="A26" s="100" t="s">
        <v>112</v>
      </c>
      <c r="B26" s="98">
        <f t="shared" si="1"/>
        <v>0</v>
      </c>
      <c r="C26" s="98"/>
      <c r="D26" s="98"/>
      <c r="E26" s="98"/>
      <c r="F26" s="98"/>
      <c r="G26" s="98"/>
      <c r="H26" s="98"/>
      <c r="I26" s="98"/>
      <c r="J26" s="98"/>
      <c r="K26" s="98"/>
    </row>
    <row r="27" ht="14.25" spans="1:11">
      <c r="A27" s="100" t="s">
        <v>114</v>
      </c>
      <c r="B27" s="98">
        <f t="shared" si="1"/>
        <v>0</v>
      </c>
      <c r="C27" s="98"/>
      <c r="D27" s="98"/>
      <c r="E27" s="98"/>
      <c r="F27" s="98"/>
      <c r="G27" s="98"/>
      <c r="H27" s="98"/>
      <c r="I27" s="98"/>
      <c r="J27" s="98"/>
      <c r="K27" s="98"/>
    </row>
    <row r="28" ht="14.25" spans="1:11">
      <c r="A28" s="100" t="s">
        <v>116</v>
      </c>
      <c r="B28" s="98">
        <f t="shared" si="1"/>
        <v>0</v>
      </c>
      <c r="C28" s="98"/>
      <c r="D28" s="98"/>
      <c r="E28" s="98"/>
      <c r="F28" s="98"/>
      <c r="G28" s="98"/>
      <c r="H28" s="98"/>
      <c r="I28" s="98"/>
      <c r="J28" s="98"/>
      <c r="K28" s="98"/>
    </row>
    <row r="29" ht="14.25" spans="1:11">
      <c r="A29" s="100" t="s">
        <v>117</v>
      </c>
      <c r="B29" s="98">
        <f t="shared" si="1"/>
        <v>0</v>
      </c>
      <c r="C29" s="98"/>
      <c r="D29" s="98"/>
      <c r="E29" s="98"/>
      <c r="F29" s="98"/>
      <c r="G29" s="98"/>
      <c r="H29" s="98"/>
      <c r="I29" s="98"/>
      <c r="J29" s="98"/>
      <c r="K29" s="98"/>
    </row>
    <row r="30" ht="14.25" spans="1:11">
      <c r="A30" s="100" t="s">
        <v>120</v>
      </c>
      <c r="B30" s="98">
        <f t="shared" si="1"/>
        <v>0</v>
      </c>
      <c r="C30" s="98"/>
      <c r="D30" s="98"/>
      <c r="E30" s="98"/>
      <c r="F30" s="98"/>
      <c r="G30" s="98"/>
      <c r="H30" s="98"/>
      <c r="I30" s="98"/>
      <c r="J30" s="98"/>
      <c r="K30" s="98"/>
    </row>
    <row r="31" ht="14.25" spans="1:11">
      <c r="A31" s="100" t="s">
        <v>1213</v>
      </c>
      <c r="B31" s="98">
        <f t="shared" si="1"/>
        <v>0</v>
      </c>
      <c r="C31" s="98"/>
      <c r="D31" s="98"/>
      <c r="E31" s="98"/>
      <c r="F31" s="98"/>
      <c r="G31" s="98"/>
      <c r="H31" s="98"/>
      <c r="I31" s="98"/>
      <c r="J31" s="98"/>
      <c r="K31" s="98"/>
    </row>
    <row r="32" ht="15" customHeight="1" spans="1:11">
      <c r="A32" s="100" t="s">
        <v>122</v>
      </c>
      <c r="B32" s="98">
        <f t="shared" si="1"/>
        <v>0</v>
      </c>
      <c r="C32" s="98"/>
      <c r="D32" s="98"/>
      <c r="E32" s="98"/>
      <c r="F32" s="98"/>
      <c r="G32" s="98"/>
      <c r="H32" s="98"/>
      <c r="I32" s="98"/>
      <c r="J32" s="98"/>
      <c r="K32" s="98"/>
    </row>
    <row r="33" ht="14.25" spans="1:11">
      <c r="A33" s="64"/>
      <c r="B33" s="98"/>
      <c r="C33" s="98"/>
      <c r="D33" s="98"/>
      <c r="E33" s="98"/>
      <c r="F33" s="98"/>
      <c r="G33" s="98"/>
      <c r="H33" s="98"/>
      <c r="I33" s="98"/>
      <c r="J33" s="98"/>
      <c r="K33" s="98"/>
    </row>
    <row r="34" ht="14.25" spans="1:11">
      <c r="A34" s="64" t="s">
        <v>1214</v>
      </c>
      <c r="B34" s="103">
        <f>SUM(XFD5:XFD28,XFD31,XFD32)</f>
        <v>0</v>
      </c>
      <c r="C34" s="103">
        <f t="shared" ref="C34:K34" si="2">SUM(XFD5:XFD28,XFD65567,XFD65568)</f>
        <v>0</v>
      </c>
      <c r="D34" s="103">
        <f t="shared" si="2"/>
        <v>0</v>
      </c>
      <c r="E34" s="103">
        <f t="shared" si="2"/>
        <v>42.8339</v>
      </c>
      <c r="F34" s="103">
        <f t="shared" si="2"/>
        <v>666.3166</v>
      </c>
      <c r="G34" s="103">
        <f t="shared" si="2"/>
        <v>219.0282</v>
      </c>
      <c r="H34" s="103">
        <f t="shared" si="2"/>
        <v>478.9347</v>
      </c>
      <c r="I34" s="103">
        <f t="shared" si="2"/>
        <v>0</v>
      </c>
      <c r="J34" s="103">
        <f t="shared" si="2"/>
        <v>0</v>
      </c>
      <c r="K34" s="103">
        <f t="shared" si="2"/>
        <v>0</v>
      </c>
    </row>
  </sheetData>
  <mergeCells count="1">
    <mergeCell ref="A1:K1"/>
  </mergeCells>
  <pageMargins left="0.751389" right="0.468056" top="0.393056" bottom="0.428472" header="0.428472" footer="0.239583"/>
  <pageSetup paperSize="9" scale="90" orientation="landscape" useFirstPageNumber="1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zoomScale="85" zoomScaleNormal="85" workbookViewId="0">
      <selection activeCell="A35" sqref="$A35:$XFD35"/>
    </sheetView>
  </sheetViews>
  <sheetFormatPr defaultColWidth="8.75" defaultRowHeight="18" customHeight="1" outlineLevelCol="2"/>
  <cols>
    <col min="1" max="1" width="24.625" customWidth="1"/>
    <col min="2" max="2" width="28.25" style="73" customWidth="1"/>
    <col min="3" max="3" width="29.75" style="74" customWidth="1"/>
    <col min="4" max="4" width="8.75" customWidth="1"/>
    <col min="5" max="7" width="9" customWidth="1"/>
    <col min="8" max="257" width="8.75" customWidth="1"/>
  </cols>
  <sheetData>
    <row r="1" ht="36.75" customHeight="1" spans="1:3">
      <c r="A1" s="75" t="s">
        <v>13</v>
      </c>
      <c r="B1" s="75"/>
      <c r="C1" s="76"/>
    </row>
    <row r="2" ht="31.5" customHeight="1" spans="1:3">
      <c r="A2" s="77" t="s">
        <v>1215</v>
      </c>
      <c r="B2" s="78"/>
      <c r="C2" s="79" t="s">
        <v>21</v>
      </c>
    </row>
    <row r="3" s="72" customFormat="1" ht="31.5" customHeight="1" spans="1:3">
      <c r="A3" s="80" t="s">
        <v>1216</v>
      </c>
      <c r="B3" s="80" t="s">
        <v>1217</v>
      </c>
      <c r="C3" s="81" t="s">
        <v>26</v>
      </c>
    </row>
    <row r="4" customFormat="1" ht="35.1" customHeight="1" spans="1:3">
      <c r="A4" s="82">
        <v>301</v>
      </c>
      <c r="B4" s="83" t="s">
        <v>1204</v>
      </c>
      <c r="C4" s="84">
        <v>666.316</v>
      </c>
    </row>
    <row r="5" ht="35.1" customHeight="1" spans="1:3">
      <c r="A5" s="82">
        <v>30101</v>
      </c>
      <c r="B5" s="82" t="s">
        <v>1218</v>
      </c>
      <c r="C5" s="85">
        <v>167.4108</v>
      </c>
    </row>
    <row r="6" ht="35.1" customHeight="1" spans="1:3">
      <c r="A6" s="86">
        <v>30102</v>
      </c>
      <c r="B6" s="87" t="s">
        <v>1219</v>
      </c>
      <c r="C6" s="85">
        <v>181.3039</v>
      </c>
    </row>
    <row r="7" ht="35.1" customHeight="1" spans="1:3">
      <c r="A7" s="86">
        <v>30103</v>
      </c>
      <c r="B7" s="87" t="s">
        <v>1220</v>
      </c>
      <c r="C7" s="85">
        <v>30.8145</v>
      </c>
    </row>
    <row r="8" ht="35.1" customHeight="1" spans="1:3">
      <c r="A8" s="86">
        <v>30104</v>
      </c>
      <c r="B8" s="87" t="s">
        <v>1221</v>
      </c>
      <c r="C8" s="85">
        <v>58.683</v>
      </c>
    </row>
    <row r="9" ht="35.1" customHeight="1" spans="1:3">
      <c r="A9" s="86">
        <v>30107</v>
      </c>
      <c r="B9" s="87" t="s">
        <v>1222</v>
      </c>
      <c r="C9" s="85">
        <v>120.4686</v>
      </c>
    </row>
    <row r="10" ht="35.1" customHeight="1" spans="1:3">
      <c r="A10" s="86">
        <v>30108</v>
      </c>
      <c r="B10" s="87" t="s">
        <v>1223</v>
      </c>
      <c r="C10" s="85">
        <v>69.9115</v>
      </c>
    </row>
    <row r="11" ht="35.1" customHeight="1" spans="1:3">
      <c r="A11" s="86">
        <v>30113</v>
      </c>
      <c r="B11" s="87" t="s">
        <v>1224</v>
      </c>
      <c r="C11" s="85">
        <v>37.7242</v>
      </c>
    </row>
    <row r="12" customFormat="1" ht="35.1" customHeight="1" spans="1:3">
      <c r="A12" s="86">
        <v>302</v>
      </c>
      <c r="B12" s="88" t="s">
        <v>1205</v>
      </c>
      <c r="C12" s="76">
        <v>219.028</v>
      </c>
    </row>
    <row r="13" ht="35.1" customHeight="1" spans="1:3">
      <c r="A13" s="86">
        <v>30201</v>
      </c>
      <c r="B13" s="86" t="s">
        <v>1225</v>
      </c>
      <c r="C13" s="85">
        <v>13.7172</v>
      </c>
    </row>
    <row r="14" ht="35.1" customHeight="1" spans="1:3">
      <c r="A14" s="86">
        <v>30202</v>
      </c>
      <c r="B14" s="86" t="s">
        <v>1226</v>
      </c>
      <c r="C14" s="85">
        <v>0</v>
      </c>
    </row>
    <row r="15" ht="35.1" customHeight="1" spans="1:3">
      <c r="A15" s="86">
        <v>30206</v>
      </c>
      <c r="B15" s="86" t="s">
        <v>1227</v>
      </c>
      <c r="C15" s="85">
        <v>7.9635</v>
      </c>
    </row>
    <row r="16" ht="35.1" customHeight="1" spans="1:3">
      <c r="A16" s="86">
        <v>30207</v>
      </c>
      <c r="B16" s="86" t="s">
        <v>1228</v>
      </c>
      <c r="C16" s="85">
        <v>5.04</v>
      </c>
    </row>
    <row r="17" ht="35.1" customHeight="1" spans="1:3">
      <c r="A17" s="86">
        <v>30211</v>
      </c>
      <c r="B17" s="86" t="s">
        <v>1229</v>
      </c>
      <c r="C17" s="85">
        <v>20.7308</v>
      </c>
    </row>
    <row r="18" ht="35.1" customHeight="1" spans="1:3">
      <c r="A18" s="86">
        <v>30213</v>
      </c>
      <c r="B18" s="86" t="s">
        <v>1230</v>
      </c>
      <c r="C18" s="85">
        <v>14.1899</v>
      </c>
    </row>
    <row r="19" ht="35.1" customHeight="1" spans="1:3">
      <c r="A19" s="86">
        <v>30214</v>
      </c>
      <c r="B19" s="86" t="s">
        <v>1231</v>
      </c>
      <c r="C19" s="85">
        <v>0</v>
      </c>
    </row>
    <row r="20" ht="35.1" customHeight="1" spans="1:3">
      <c r="A20" s="86">
        <v>30215</v>
      </c>
      <c r="B20" s="86" t="s">
        <v>1232</v>
      </c>
      <c r="C20" s="85">
        <v>14.5584</v>
      </c>
    </row>
    <row r="21" ht="35.1" customHeight="1" spans="1:3">
      <c r="A21" s="86">
        <v>30216</v>
      </c>
      <c r="B21" s="86" t="s">
        <v>1233</v>
      </c>
      <c r="C21" s="85">
        <v>5.7635</v>
      </c>
    </row>
    <row r="22" ht="35.1" customHeight="1" spans="1:3">
      <c r="A22" s="86">
        <v>30217</v>
      </c>
      <c r="B22" s="87" t="s">
        <v>1234</v>
      </c>
      <c r="C22" s="85">
        <v>1.288</v>
      </c>
    </row>
    <row r="23" ht="35.1" customHeight="1" spans="1:3">
      <c r="A23" s="86">
        <v>30218</v>
      </c>
      <c r="B23" s="87" t="s">
        <v>1235</v>
      </c>
      <c r="C23" s="85">
        <v>0.227</v>
      </c>
    </row>
    <row r="24" ht="35.1" customHeight="1" spans="1:3">
      <c r="A24" s="86">
        <v>30226</v>
      </c>
      <c r="B24" s="87" t="s">
        <v>1236</v>
      </c>
      <c r="C24" s="85">
        <v>21.07</v>
      </c>
    </row>
    <row r="25" ht="35.1" customHeight="1" spans="1:3">
      <c r="A25" s="86">
        <v>30228</v>
      </c>
      <c r="B25" s="87" t="s">
        <v>1237</v>
      </c>
      <c r="C25" s="85">
        <v>12.4184</v>
      </c>
    </row>
    <row r="26" ht="35.1" customHeight="1" spans="1:3">
      <c r="A26" s="86">
        <v>30229</v>
      </c>
      <c r="B26" s="87" t="s">
        <v>1238</v>
      </c>
      <c r="C26" s="85">
        <v>11.0226</v>
      </c>
    </row>
    <row r="27" ht="35.1" customHeight="1" spans="1:3">
      <c r="A27" s="86">
        <v>30231</v>
      </c>
      <c r="B27" s="87" t="s">
        <v>1239</v>
      </c>
      <c r="C27" s="85">
        <v>4</v>
      </c>
    </row>
    <row r="28" ht="35.1" customHeight="1" spans="1:3">
      <c r="A28" s="86">
        <v>30239</v>
      </c>
      <c r="B28" s="87" t="s">
        <v>1240</v>
      </c>
      <c r="C28" s="85">
        <v>24.553</v>
      </c>
    </row>
    <row r="29" ht="35.1" customHeight="1" spans="1:3">
      <c r="A29" s="86">
        <v>30299</v>
      </c>
      <c r="B29" s="87" t="s">
        <v>1241</v>
      </c>
      <c r="C29" s="85">
        <v>62.4857</v>
      </c>
    </row>
    <row r="30" customFormat="1" ht="35.1" customHeight="1" spans="1:3">
      <c r="A30" s="86">
        <v>303</v>
      </c>
      <c r="B30" s="88" t="s">
        <v>1206</v>
      </c>
      <c r="C30" s="85">
        <v>478.9346</v>
      </c>
    </row>
    <row r="31" ht="35.1" customHeight="1" spans="1:3">
      <c r="A31" s="86">
        <v>30304</v>
      </c>
      <c r="B31" s="87" t="s">
        <v>1242</v>
      </c>
      <c r="C31" s="85">
        <v>20.8169</v>
      </c>
    </row>
    <row r="32" ht="35.1" customHeight="1" spans="1:3">
      <c r="A32" s="86">
        <v>30305</v>
      </c>
      <c r="B32" s="87" t="s">
        <v>1243</v>
      </c>
      <c r="C32" s="85">
        <v>202.9647</v>
      </c>
    </row>
    <row r="33" ht="35.1" customHeight="1" spans="1:3">
      <c r="A33" s="86">
        <v>30310</v>
      </c>
      <c r="B33" s="87" t="s">
        <v>1244</v>
      </c>
      <c r="C33" s="85">
        <v>200</v>
      </c>
    </row>
    <row r="34" ht="35.1" customHeight="1" spans="1:3">
      <c r="A34" s="86">
        <v>30399</v>
      </c>
      <c r="B34" s="87" t="s">
        <v>1245</v>
      </c>
      <c r="C34" s="85">
        <v>55.153</v>
      </c>
    </row>
    <row r="35" customFormat="1" ht="35.1" customHeight="1" spans="1:3">
      <c r="A35" s="86">
        <v>310</v>
      </c>
      <c r="B35" s="88" t="s">
        <v>1211</v>
      </c>
      <c r="C35" s="85">
        <v>333.223</v>
      </c>
    </row>
    <row r="36" customFormat="1" ht="35.1" customHeight="1" spans="1:3">
      <c r="A36" s="86">
        <v>31002</v>
      </c>
      <c r="B36" s="87" t="s">
        <v>1246</v>
      </c>
      <c r="C36" s="85">
        <v>25.223</v>
      </c>
    </row>
    <row r="37" ht="35.1" customHeight="1" spans="1:3">
      <c r="A37" s="86">
        <v>31005</v>
      </c>
      <c r="B37" s="87" t="s">
        <v>1247</v>
      </c>
      <c r="C37" s="85">
        <v>308</v>
      </c>
    </row>
    <row r="38" ht="35.1" customHeight="1" spans="1:3">
      <c r="A38" s="86">
        <v>31099</v>
      </c>
      <c r="B38" s="87" t="s">
        <v>1248</v>
      </c>
      <c r="C38" s="85"/>
    </row>
    <row r="39" ht="35.1" customHeight="1" spans="1:3">
      <c r="A39" s="89"/>
      <c r="B39" s="90" t="s">
        <v>1249</v>
      </c>
      <c r="C39" s="91">
        <f>SUM(XFD4,XFD12,XFD30,XFD35)</f>
        <v>0</v>
      </c>
    </row>
  </sheetData>
  <mergeCells count="1">
    <mergeCell ref="A1:C1"/>
  </mergeCells>
  <dataValidations count="1">
    <dataValidation type="textLength" operator="between" allowBlank="1" showErrorMessage="1" prompt="只需填列功能科目代码" sqref="A6:A11">
      <formula1>5</formula1>
      <formula2>7</formula2>
    </dataValidation>
  </dataValidations>
  <pageMargins left="0.550694" right="0.550694" top="0.979861" bottom="0.590278" header="0.511806" footer="0.511806"/>
  <pageSetup paperSize="9" scale="90" orientation="portrait" useFirstPageNumber="1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showZeros="0" zoomScale="150" zoomScaleNormal="150" topLeftCell="A4" workbookViewId="0">
      <selection activeCell="C11" sqref="C11"/>
    </sheetView>
  </sheetViews>
  <sheetFormatPr defaultColWidth="8.75" defaultRowHeight="15.6" customHeight="1"/>
  <cols>
    <col min="1" max="1" width="27.3333333333333" customWidth="1"/>
    <col min="3" max="4" width="7.5" customWidth="1"/>
    <col min="5" max="5" width="8.7" customWidth="1"/>
    <col min="6" max="6" width="8.5" customWidth="1"/>
    <col min="7" max="7" width="9.5" customWidth="1"/>
    <col min="8" max="8" width="21.25" customWidth="1"/>
    <col min="9" max="10" width="6.75" customWidth="1"/>
    <col min="11" max="11" width="7.5" customWidth="1"/>
    <col min="12" max="12" width="7.25" customWidth="1"/>
    <col min="13" max="13" width="8.625" customWidth="1"/>
    <col min="14" max="14" width="8.875" customWidth="1"/>
  </cols>
  <sheetData>
    <row r="1" ht="25.5" spans="1:14">
      <c r="A1" s="33" t="s">
        <v>1250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ht="14.25" spans="1:14">
      <c r="A2" s="32" t="s">
        <v>1251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52" t="s">
        <v>21</v>
      </c>
      <c r="N2" s="52"/>
    </row>
    <row r="3" ht="14.25" spans="1:14">
      <c r="A3" s="58" t="s">
        <v>1252</v>
      </c>
      <c r="B3" s="58"/>
      <c r="C3" s="58"/>
      <c r="D3" s="58"/>
      <c r="E3" s="58"/>
      <c r="F3" s="58"/>
      <c r="G3" s="58"/>
      <c r="H3" s="58" t="s">
        <v>1253</v>
      </c>
      <c r="I3" s="58"/>
      <c r="J3" s="58"/>
      <c r="K3" s="58"/>
      <c r="L3" s="58"/>
      <c r="M3" s="58"/>
      <c r="N3" s="58"/>
    </row>
    <row r="4" s="32" customFormat="1" ht="48" spans="1:14">
      <c r="A4" s="7" t="s">
        <v>23</v>
      </c>
      <c r="B4" s="6" t="s">
        <v>1254</v>
      </c>
      <c r="C4" s="6" t="s">
        <v>1255</v>
      </c>
      <c r="D4" s="7" t="s">
        <v>26</v>
      </c>
      <c r="E4" s="6" t="s">
        <v>1256</v>
      </c>
      <c r="F4" s="6" t="s">
        <v>1257</v>
      </c>
      <c r="G4" s="6" t="s">
        <v>29</v>
      </c>
      <c r="H4" s="7" t="s">
        <v>23</v>
      </c>
      <c r="I4" s="6" t="s">
        <v>1254</v>
      </c>
      <c r="J4" s="6" t="s">
        <v>1255</v>
      </c>
      <c r="K4" s="7" t="s">
        <v>26</v>
      </c>
      <c r="L4" s="6" t="s">
        <v>1256</v>
      </c>
      <c r="M4" s="6" t="s">
        <v>1257</v>
      </c>
      <c r="N4" s="6" t="s">
        <v>29</v>
      </c>
    </row>
    <row r="5" ht="14.25" spans="1:14">
      <c r="A5" s="41" t="s">
        <v>1258</v>
      </c>
      <c r="B5" s="38"/>
      <c r="C5" s="38"/>
      <c r="D5" s="38"/>
      <c r="E5" s="38"/>
      <c r="F5" s="59">
        <f t="shared" ref="F5:F28" si="0">IF(XFD5&gt;0,XFD5/XFD5,)</f>
        <v>0</v>
      </c>
      <c r="G5" s="59">
        <f t="shared" ref="G5:G28" si="1">IF(XFD5&gt;0,XFD5/XFD5-1,)</f>
        <v>0</v>
      </c>
      <c r="H5" s="41" t="s">
        <v>1259</v>
      </c>
      <c r="I5" s="38"/>
      <c r="J5" s="38"/>
      <c r="K5" s="38"/>
      <c r="L5" s="38"/>
      <c r="M5" s="59">
        <f t="shared" ref="M5:M29" si="2">IF(XFD5&gt;0,XFD5/XFD5,)</f>
        <v>0</v>
      </c>
      <c r="N5" s="59">
        <f t="shared" ref="N5:N29" si="3">IF(XFD5&gt;0,XFD5/XFD5-1,)</f>
        <v>0</v>
      </c>
    </row>
    <row r="6" ht="14.25" spans="1:14">
      <c r="A6" s="41" t="s">
        <v>1260</v>
      </c>
      <c r="B6" s="38"/>
      <c r="C6" s="38"/>
      <c r="D6" s="38"/>
      <c r="E6" s="38"/>
      <c r="F6" s="59">
        <f t="shared" si="0"/>
        <v>0</v>
      </c>
      <c r="G6" s="59">
        <f t="shared" si="1"/>
        <v>0</v>
      </c>
      <c r="H6" s="41" t="s">
        <v>1261</v>
      </c>
      <c r="I6" s="38"/>
      <c r="J6" s="38"/>
      <c r="K6" s="38"/>
      <c r="L6" s="38"/>
      <c r="M6" s="59">
        <f t="shared" si="2"/>
        <v>0</v>
      </c>
      <c r="N6" s="59">
        <f t="shared" si="3"/>
        <v>0</v>
      </c>
    </row>
    <row r="7" ht="14.25" spans="1:14">
      <c r="A7" s="41" t="s">
        <v>1262</v>
      </c>
      <c r="B7" s="38"/>
      <c r="C7" s="38"/>
      <c r="D7" s="38"/>
      <c r="E7" s="38"/>
      <c r="F7" s="59">
        <f t="shared" si="0"/>
        <v>0</v>
      </c>
      <c r="G7" s="59">
        <f t="shared" si="1"/>
        <v>0</v>
      </c>
      <c r="H7" s="41" t="s">
        <v>1263</v>
      </c>
      <c r="I7" s="38"/>
      <c r="J7" s="38"/>
      <c r="K7" s="38"/>
      <c r="L7" s="38"/>
      <c r="M7" s="59">
        <f t="shared" si="2"/>
        <v>0</v>
      </c>
      <c r="N7" s="59">
        <f t="shared" si="3"/>
        <v>0</v>
      </c>
    </row>
    <row r="8" ht="14.25" spans="1:14">
      <c r="A8" s="41" t="s">
        <v>1264</v>
      </c>
      <c r="B8" s="38"/>
      <c r="C8" s="38"/>
      <c r="D8" s="38"/>
      <c r="E8" s="38"/>
      <c r="F8" s="59">
        <f t="shared" si="0"/>
        <v>0</v>
      </c>
      <c r="G8" s="59">
        <f t="shared" si="1"/>
        <v>0</v>
      </c>
      <c r="H8" s="41" t="s">
        <v>1265</v>
      </c>
      <c r="I8" s="38"/>
      <c r="J8" s="38"/>
      <c r="K8" s="38"/>
      <c r="L8" s="38"/>
      <c r="M8" s="59">
        <f t="shared" si="2"/>
        <v>0</v>
      </c>
      <c r="N8" s="59">
        <f t="shared" si="3"/>
        <v>0</v>
      </c>
    </row>
    <row r="9" ht="14.25" spans="1:14">
      <c r="A9" s="41" t="s">
        <v>1266</v>
      </c>
      <c r="B9" s="38"/>
      <c r="C9" s="38"/>
      <c r="D9" s="38"/>
      <c r="E9" s="38"/>
      <c r="F9" s="59">
        <f t="shared" si="0"/>
        <v>0</v>
      </c>
      <c r="G9" s="59">
        <f t="shared" si="1"/>
        <v>0</v>
      </c>
      <c r="H9" s="41" t="s">
        <v>1267</v>
      </c>
      <c r="I9" s="38"/>
      <c r="J9" s="38"/>
      <c r="K9" s="38"/>
      <c r="L9" s="38"/>
      <c r="M9" s="59">
        <f t="shared" si="2"/>
        <v>0</v>
      </c>
      <c r="N9" s="59">
        <f t="shared" si="3"/>
        <v>0</v>
      </c>
    </row>
    <row r="10" ht="14.25" spans="1:14">
      <c r="A10" s="41" t="s">
        <v>1268</v>
      </c>
      <c r="B10" s="38"/>
      <c r="C10" s="38"/>
      <c r="D10" s="38"/>
      <c r="E10" s="38"/>
      <c r="F10" s="59">
        <f t="shared" si="0"/>
        <v>0</v>
      </c>
      <c r="G10" s="59">
        <f t="shared" si="1"/>
        <v>0</v>
      </c>
      <c r="H10" s="41" t="s">
        <v>1269</v>
      </c>
      <c r="I10" s="38"/>
      <c r="J10" s="38"/>
      <c r="K10" s="38">
        <v>0</v>
      </c>
      <c r="L10" s="70"/>
      <c r="M10" s="59">
        <f t="shared" si="2"/>
        <v>0</v>
      </c>
      <c r="N10" s="59">
        <f t="shared" si="3"/>
        <v>0</v>
      </c>
    </row>
    <row r="11" ht="14.25" spans="1:14">
      <c r="A11" s="41" t="s">
        <v>1270</v>
      </c>
      <c r="B11" s="38"/>
      <c r="C11" s="38"/>
      <c r="D11" s="38"/>
      <c r="E11" s="38"/>
      <c r="F11" s="59">
        <f t="shared" si="0"/>
        <v>0</v>
      </c>
      <c r="G11" s="59">
        <f t="shared" si="1"/>
        <v>0</v>
      </c>
      <c r="H11" s="41" t="s">
        <v>1271</v>
      </c>
      <c r="I11" s="38"/>
      <c r="J11" s="38"/>
      <c r="K11" s="70"/>
      <c r="L11" s="38"/>
      <c r="M11" s="59">
        <f t="shared" si="2"/>
        <v>0</v>
      </c>
      <c r="N11" s="59">
        <f t="shared" si="3"/>
        <v>0</v>
      </c>
    </row>
    <row r="12" ht="14.25" spans="1:14">
      <c r="A12" s="41" t="s">
        <v>1272</v>
      </c>
      <c r="B12" s="38"/>
      <c r="C12" s="38"/>
      <c r="D12" s="38"/>
      <c r="E12" s="38"/>
      <c r="F12" s="59">
        <f t="shared" si="0"/>
        <v>0</v>
      </c>
      <c r="G12" s="59">
        <f t="shared" si="1"/>
        <v>0</v>
      </c>
      <c r="H12" s="43" t="s">
        <v>1273</v>
      </c>
      <c r="I12" s="38"/>
      <c r="J12" s="38"/>
      <c r="K12" s="38"/>
      <c r="L12" s="38"/>
      <c r="M12" s="59">
        <f t="shared" si="2"/>
        <v>0</v>
      </c>
      <c r="N12" s="59">
        <f t="shared" si="3"/>
        <v>0</v>
      </c>
    </row>
    <row r="13" ht="14.25" spans="1:14">
      <c r="A13" s="41" t="s">
        <v>1274</v>
      </c>
      <c r="B13" s="38"/>
      <c r="C13" s="38"/>
      <c r="D13" s="38"/>
      <c r="E13" s="38"/>
      <c r="F13" s="59">
        <f t="shared" si="0"/>
        <v>0</v>
      </c>
      <c r="G13" s="59">
        <f t="shared" si="1"/>
        <v>0</v>
      </c>
      <c r="H13" s="43" t="s">
        <v>1275</v>
      </c>
      <c r="I13" s="38"/>
      <c r="J13" s="38"/>
      <c r="K13" s="38"/>
      <c r="L13" s="38"/>
      <c r="M13" s="59">
        <f t="shared" si="2"/>
        <v>0</v>
      </c>
      <c r="N13" s="59">
        <f t="shared" si="3"/>
        <v>0</v>
      </c>
    </row>
    <row r="14" ht="14.25" spans="1:14">
      <c r="A14" s="41" t="s">
        <v>1276</v>
      </c>
      <c r="B14" s="38"/>
      <c r="C14" s="38"/>
      <c r="D14" s="38"/>
      <c r="E14" s="38"/>
      <c r="F14" s="59">
        <f t="shared" si="0"/>
        <v>0</v>
      </c>
      <c r="G14" s="59">
        <f t="shared" si="1"/>
        <v>0</v>
      </c>
      <c r="H14" s="43" t="s">
        <v>1277</v>
      </c>
      <c r="I14" s="38"/>
      <c r="J14" s="38"/>
      <c r="K14" s="38"/>
      <c r="L14" s="38"/>
      <c r="M14" s="59">
        <f t="shared" si="2"/>
        <v>0</v>
      </c>
      <c r="N14" s="59">
        <f t="shared" si="3"/>
        <v>0</v>
      </c>
    </row>
    <row r="15" ht="14.25" spans="1:14">
      <c r="A15" s="41" t="s">
        <v>1278</v>
      </c>
      <c r="B15" s="38"/>
      <c r="C15" s="38"/>
      <c r="D15" s="38"/>
      <c r="E15" s="38"/>
      <c r="F15" s="59"/>
      <c r="G15" s="59"/>
      <c r="H15" s="41" t="s">
        <v>1279</v>
      </c>
      <c r="I15" s="38"/>
      <c r="J15" s="38"/>
      <c r="K15" s="38"/>
      <c r="L15" s="38"/>
      <c r="M15" s="59">
        <f t="shared" si="2"/>
        <v>0</v>
      </c>
      <c r="N15" s="59">
        <f t="shared" si="3"/>
        <v>0</v>
      </c>
    </row>
    <row r="16" ht="14.25" spans="1:14">
      <c r="A16" s="41" t="s">
        <v>1280</v>
      </c>
      <c r="B16" s="38"/>
      <c r="C16" s="38"/>
      <c r="D16" s="38"/>
      <c r="E16" s="38"/>
      <c r="F16" s="59">
        <f t="shared" si="0"/>
        <v>0</v>
      </c>
      <c r="G16" s="59">
        <f t="shared" si="1"/>
        <v>0</v>
      </c>
      <c r="H16" s="41" t="s">
        <v>1281</v>
      </c>
      <c r="I16" s="38">
        <v>0</v>
      </c>
      <c r="J16" s="39"/>
      <c r="K16" s="39"/>
      <c r="L16" s="70"/>
      <c r="M16" s="59"/>
      <c r="N16" s="59"/>
    </row>
    <row r="17" ht="14.25" spans="1:14">
      <c r="A17" s="41" t="s">
        <v>1282</v>
      </c>
      <c r="B17" s="38"/>
      <c r="C17" s="38"/>
      <c r="D17" s="38"/>
      <c r="E17" s="38"/>
      <c r="F17" s="59">
        <f t="shared" si="0"/>
        <v>0</v>
      </c>
      <c r="G17" s="59">
        <f t="shared" si="1"/>
        <v>0</v>
      </c>
      <c r="H17" s="41" t="s">
        <v>1283</v>
      </c>
      <c r="I17" s="38"/>
      <c r="J17" s="38"/>
      <c r="K17" s="38"/>
      <c r="L17" s="38"/>
      <c r="M17" s="59">
        <f t="shared" si="2"/>
        <v>0</v>
      </c>
      <c r="N17" s="59">
        <f t="shared" si="3"/>
        <v>0</v>
      </c>
    </row>
    <row r="18" ht="14.25" spans="1:14">
      <c r="A18" s="60" t="s">
        <v>1284</v>
      </c>
      <c r="B18" s="38"/>
      <c r="C18" s="38"/>
      <c r="D18" s="38"/>
      <c r="E18" s="38"/>
      <c r="F18" s="59">
        <f t="shared" si="0"/>
        <v>0</v>
      </c>
      <c r="G18" s="59">
        <f t="shared" si="1"/>
        <v>0</v>
      </c>
      <c r="H18" s="41" t="s">
        <v>1285</v>
      </c>
      <c r="I18" s="38"/>
      <c r="J18" s="38"/>
      <c r="K18" s="38"/>
      <c r="L18" s="38"/>
      <c r="M18" s="59">
        <f t="shared" si="2"/>
        <v>0</v>
      </c>
      <c r="N18" s="59">
        <f t="shared" si="3"/>
        <v>0</v>
      </c>
    </row>
    <row r="19" ht="14.25" spans="1:14">
      <c r="A19" s="41" t="s">
        <v>1286</v>
      </c>
      <c r="B19" s="38"/>
      <c r="C19" s="38"/>
      <c r="D19" s="38"/>
      <c r="E19" s="38"/>
      <c r="F19" s="59">
        <f t="shared" si="0"/>
        <v>0</v>
      </c>
      <c r="G19" s="59">
        <f t="shared" si="1"/>
        <v>0</v>
      </c>
      <c r="H19" s="41" t="s">
        <v>135</v>
      </c>
      <c r="I19" s="38"/>
      <c r="J19" s="38"/>
      <c r="K19" s="38"/>
      <c r="L19" s="38"/>
      <c r="M19" s="59">
        <f t="shared" si="2"/>
        <v>0</v>
      </c>
      <c r="N19" s="59">
        <f t="shared" si="3"/>
        <v>0</v>
      </c>
    </row>
    <row r="20" ht="14.25" spans="1:14">
      <c r="A20" s="41" t="s">
        <v>135</v>
      </c>
      <c r="B20" s="38"/>
      <c r="C20" s="38"/>
      <c r="D20" s="38"/>
      <c r="E20" s="38"/>
      <c r="F20" s="59">
        <f t="shared" si="0"/>
        <v>0</v>
      </c>
      <c r="G20" s="59">
        <f t="shared" si="1"/>
        <v>0</v>
      </c>
      <c r="H20" s="41" t="s">
        <v>135</v>
      </c>
      <c r="I20" s="38"/>
      <c r="J20" s="38"/>
      <c r="K20" s="38"/>
      <c r="L20" s="38"/>
      <c r="M20" s="59">
        <f t="shared" si="2"/>
        <v>0</v>
      </c>
      <c r="N20" s="59">
        <f t="shared" si="3"/>
        <v>0</v>
      </c>
    </row>
    <row r="21" s="57" customFormat="1" ht="20.25" customHeight="1" spans="1:14">
      <c r="A21" s="61" t="s">
        <v>55</v>
      </c>
      <c r="B21" s="7">
        <f>SUM(XFD5:XFD19)</f>
        <v>0</v>
      </c>
      <c r="C21" s="7">
        <f t="shared" ref="C21:L21" si="4">SUM(XFD5:XFD19)</f>
        <v>0</v>
      </c>
      <c r="D21" s="7">
        <f t="shared" si="4"/>
        <v>0</v>
      </c>
      <c r="E21" s="7">
        <f t="shared" si="4"/>
        <v>0</v>
      </c>
      <c r="F21" s="62">
        <f t="shared" si="4"/>
        <v>0</v>
      </c>
      <c r="G21" s="62">
        <f t="shared" si="4"/>
        <v>0</v>
      </c>
      <c r="H21" s="61" t="s">
        <v>115</v>
      </c>
      <c r="I21" s="7">
        <f t="shared" si="4"/>
        <v>0</v>
      </c>
      <c r="J21" s="7">
        <f t="shared" si="4"/>
        <v>0</v>
      </c>
      <c r="K21" s="7">
        <f t="shared" si="4"/>
        <v>0</v>
      </c>
      <c r="L21" s="7">
        <f t="shared" si="4"/>
        <v>0</v>
      </c>
      <c r="M21" s="62">
        <f t="shared" si="2"/>
        <v>0</v>
      </c>
      <c r="N21" s="62">
        <f t="shared" si="3"/>
        <v>0</v>
      </c>
    </row>
    <row r="22" ht="14.25" spans="1:14">
      <c r="A22" s="41" t="s">
        <v>135</v>
      </c>
      <c r="B22" s="38"/>
      <c r="C22" s="38"/>
      <c r="D22" s="38"/>
      <c r="E22" s="38"/>
      <c r="F22" s="59">
        <f t="shared" si="0"/>
        <v>0</v>
      </c>
      <c r="G22" s="59">
        <f t="shared" si="1"/>
        <v>0</v>
      </c>
      <c r="H22" s="41" t="s">
        <v>135</v>
      </c>
      <c r="I22" s="38"/>
      <c r="J22" s="38"/>
      <c r="K22" s="38"/>
      <c r="L22" s="38"/>
      <c r="M22" s="59">
        <f t="shared" si="2"/>
        <v>0</v>
      </c>
      <c r="N22" s="59">
        <f t="shared" si="3"/>
        <v>0</v>
      </c>
    </row>
    <row r="23" ht="14.25" spans="1:14">
      <c r="A23" s="63" t="s">
        <v>1287</v>
      </c>
      <c r="B23" s="64">
        <f>SUM(XFD24:XFD27)</f>
        <v>0</v>
      </c>
      <c r="C23" s="64">
        <f>SUM(XFD24:XFD27)</f>
        <v>0</v>
      </c>
      <c r="D23" s="58">
        <f t="shared" ref="D23:L23" si="5">SUM(XFD24:XFD27)</f>
        <v>0</v>
      </c>
      <c r="E23" s="64">
        <f t="shared" si="5"/>
        <v>0</v>
      </c>
      <c r="F23" s="65">
        <f t="shared" si="5"/>
        <v>0</v>
      </c>
      <c r="G23" s="65">
        <f t="shared" si="5"/>
        <v>0</v>
      </c>
      <c r="H23" s="66" t="s">
        <v>1288</v>
      </c>
      <c r="I23" s="64">
        <f t="shared" si="5"/>
        <v>0</v>
      </c>
      <c r="J23" s="64">
        <f t="shared" si="5"/>
        <v>0</v>
      </c>
      <c r="K23" s="64">
        <f t="shared" si="5"/>
        <v>0</v>
      </c>
      <c r="L23" s="64">
        <f t="shared" si="5"/>
        <v>0</v>
      </c>
      <c r="M23" s="65">
        <f t="shared" si="2"/>
        <v>0</v>
      </c>
      <c r="N23" s="65">
        <f t="shared" si="3"/>
        <v>0</v>
      </c>
    </row>
    <row r="24" ht="14.25" spans="1:14">
      <c r="A24" s="41" t="s">
        <v>1289</v>
      </c>
      <c r="B24" s="38"/>
      <c r="C24" s="38"/>
      <c r="D24" s="67">
        <v>0</v>
      </c>
      <c r="E24" s="38"/>
      <c r="F24" s="59">
        <f t="shared" si="0"/>
        <v>0</v>
      </c>
      <c r="G24" s="59">
        <f t="shared" si="1"/>
        <v>0</v>
      </c>
      <c r="H24" s="41" t="s">
        <v>1290</v>
      </c>
      <c r="I24" s="38"/>
      <c r="J24" s="38"/>
      <c r="K24" s="71"/>
      <c r="L24" s="71"/>
      <c r="M24" s="59">
        <f t="shared" si="2"/>
        <v>0</v>
      </c>
      <c r="N24" s="59">
        <f t="shared" si="3"/>
        <v>0</v>
      </c>
    </row>
    <row r="25" ht="14.25" spans="1:14">
      <c r="A25" s="41" t="s">
        <v>1291</v>
      </c>
      <c r="B25" s="38"/>
      <c r="C25" s="38"/>
      <c r="D25" s="67"/>
      <c r="E25" s="38"/>
      <c r="F25" s="59">
        <f t="shared" si="0"/>
        <v>0</v>
      </c>
      <c r="G25" s="59">
        <f t="shared" si="1"/>
        <v>0</v>
      </c>
      <c r="H25" s="41" t="s">
        <v>1292</v>
      </c>
      <c r="I25" s="38"/>
      <c r="J25" s="38"/>
      <c r="K25" s="71"/>
      <c r="L25" s="71"/>
      <c r="M25" s="59">
        <f t="shared" si="2"/>
        <v>0</v>
      </c>
      <c r="N25" s="59">
        <f t="shared" si="3"/>
        <v>0</v>
      </c>
    </row>
    <row r="26" ht="14.25" spans="1:14">
      <c r="A26" s="41" t="s">
        <v>1293</v>
      </c>
      <c r="B26" s="38"/>
      <c r="C26" s="38"/>
      <c r="D26" s="67"/>
      <c r="E26" s="38"/>
      <c r="F26" s="59">
        <f t="shared" si="0"/>
        <v>0</v>
      </c>
      <c r="G26" s="59">
        <f t="shared" si="1"/>
        <v>0</v>
      </c>
      <c r="H26" s="41" t="s">
        <v>1294</v>
      </c>
      <c r="I26" s="38"/>
      <c r="J26" s="38"/>
      <c r="K26" s="38"/>
      <c r="L26" s="38"/>
      <c r="M26" s="59">
        <f t="shared" si="2"/>
        <v>0</v>
      </c>
      <c r="N26" s="59">
        <f t="shared" si="3"/>
        <v>0</v>
      </c>
    </row>
    <row r="27" ht="14.25" spans="1:14">
      <c r="A27" s="41" t="s">
        <v>1295</v>
      </c>
      <c r="B27" s="38"/>
      <c r="C27" s="38"/>
      <c r="D27" s="67"/>
      <c r="E27" s="38"/>
      <c r="F27" s="59">
        <f t="shared" si="0"/>
        <v>0</v>
      </c>
      <c r="G27" s="59">
        <f t="shared" si="1"/>
        <v>0</v>
      </c>
      <c r="H27" s="68" t="s">
        <v>1296</v>
      </c>
      <c r="I27" s="38"/>
      <c r="J27" s="38"/>
      <c r="K27" s="71"/>
      <c r="L27" s="71"/>
      <c r="M27" s="59">
        <f t="shared" si="2"/>
        <v>0</v>
      </c>
      <c r="N27" s="59">
        <f t="shared" si="3"/>
        <v>0</v>
      </c>
    </row>
    <row r="28" ht="14.25" spans="1:14">
      <c r="A28" s="41" t="s">
        <v>135</v>
      </c>
      <c r="B28" s="38"/>
      <c r="C28" s="38"/>
      <c r="D28" s="67"/>
      <c r="E28" s="38"/>
      <c r="F28" s="59">
        <f t="shared" si="0"/>
        <v>0</v>
      </c>
      <c r="G28" s="59">
        <f t="shared" si="1"/>
        <v>0</v>
      </c>
      <c r="H28" s="41" t="s">
        <v>135</v>
      </c>
      <c r="I28" s="38"/>
      <c r="J28" s="38"/>
      <c r="K28" s="38"/>
      <c r="L28" s="38"/>
      <c r="M28" s="59">
        <f t="shared" si="2"/>
        <v>0</v>
      </c>
      <c r="N28" s="59">
        <f t="shared" si="3"/>
        <v>0</v>
      </c>
    </row>
    <row r="29" ht="14.25" spans="1:14">
      <c r="A29" s="46" t="s">
        <v>1297</v>
      </c>
      <c r="B29" s="64">
        <f>XFD21+XFD23</f>
        <v>0</v>
      </c>
      <c r="C29" s="64">
        <f t="shared" ref="C29:L29" si="6">XFD65557+XFD65559</f>
        <v>0</v>
      </c>
      <c r="D29" s="58">
        <f t="shared" si="6"/>
        <v>0</v>
      </c>
      <c r="E29" s="64">
        <f t="shared" si="6"/>
        <v>0</v>
      </c>
      <c r="F29" s="65">
        <f t="shared" si="6"/>
        <v>0</v>
      </c>
      <c r="G29" s="65">
        <f t="shared" si="6"/>
        <v>0</v>
      </c>
      <c r="H29" s="46" t="s">
        <v>1298</v>
      </c>
      <c r="I29" s="64">
        <f t="shared" si="6"/>
        <v>0</v>
      </c>
      <c r="J29" s="64">
        <f t="shared" si="6"/>
        <v>0</v>
      </c>
      <c r="K29" s="58">
        <f t="shared" si="6"/>
        <v>0</v>
      </c>
      <c r="L29" s="64">
        <f t="shared" si="6"/>
        <v>0</v>
      </c>
      <c r="M29" s="65">
        <f t="shared" si="2"/>
        <v>0</v>
      </c>
      <c r="N29" s="65">
        <f t="shared" si="3"/>
        <v>0</v>
      </c>
    </row>
    <row r="32" ht="14.25" spans="4:5">
      <c r="D32" s="69"/>
      <c r="E32" s="69"/>
    </row>
  </sheetData>
  <autoFilter xmlns:etc="http://www.wps.cn/officeDocument/2017/etCustomData" ref="A4:N29" etc:filterBottomFollowUsedRange="0">
    <extLst/>
  </autoFilter>
  <mergeCells count="4">
    <mergeCell ref="A1:N1"/>
    <mergeCell ref="M2:N2"/>
    <mergeCell ref="A3:G3"/>
    <mergeCell ref="H3:N3"/>
  </mergeCells>
  <conditionalFormatting sqref="A5:A20 A22:A28 H27">
    <cfRule type="expression" dxfId="0" priority="1" stopIfTrue="1">
      <formula>"len($A:$A)=3"</formula>
    </cfRule>
  </conditionalFormatting>
  <pageMargins left="0.52" right="0.2" top="0.71" bottom="0.71" header="0.51" footer="0.51"/>
  <pageSetup paperSize="9" scale="90" orientation="landscape" useFirstPageNumber="1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B10" sqref="B10"/>
    </sheetView>
  </sheetViews>
  <sheetFormatPr defaultColWidth="8.75" defaultRowHeight="15.6" customHeight="1"/>
  <cols>
    <col min="1" max="1" width="30" customWidth="1"/>
    <col min="2" max="4" width="6.75" customWidth="1"/>
    <col min="5" max="5" width="7.25" customWidth="1"/>
    <col min="6" max="7" width="8.5" customWidth="1"/>
    <col min="8" max="8" width="30" customWidth="1"/>
    <col min="9" max="11" width="6.75" customWidth="1"/>
    <col min="12" max="12" width="7.25" customWidth="1"/>
    <col min="13" max="14" width="8.5" customWidth="1"/>
    <col min="15" max="257" width="8.75" customWidth="1"/>
  </cols>
  <sheetData>
    <row r="1" ht="25.5" spans="1:14">
      <c r="A1" s="33" t="s">
        <v>1299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3" ht="15" spans="1:14">
      <c r="A3" s="32" t="s">
        <v>1300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52" t="s">
        <v>21</v>
      </c>
      <c r="N3" s="52"/>
    </row>
    <row r="4" ht="21.75" customHeight="1" spans="1:14">
      <c r="A4" s="34" t="s">
        <v>1252</v>
      </c>
      <c r="B4" s="35"/>
      <c r="C4" s="35"/>
      <c r="D4" s="35"/>
      <c r="E4" s="35"/>
      <c r="F4" s="35"/>
      <c r="G4" s="35"/>
      <c r="H4" s="35" t="s">
        <v>1253</v>
      </c>
      <c r="I4" s="35"/>
      <c r="J4" s="35"/>
      <c r="K4" s="35"/>
      <c r="L4" s="35"/>
      <c r="M4" s="35"/>
      <c r="N4" s="53"/>
    </row>
    <row r="5" s="32" customFormat="1" ht="48" spans="1:14">
      <c r="A5" s="36" t="s">
        <v>23</v>
      </c>
      <c r="B5" s="6" t="s">
        <v>1254</v>
      </c>
      <c r="C5" s="6" t="s">
        <v>1255</v>
      </c>
      <c r="D5" s="7" t="s">
        <v>26</v>
      </c>
      <c r="E5" s="6" t="s">
        <v>1256</v>
      </c>
      <c r="F5" s="6" t="s">
        <v>1257</v>
      </c>
      <c r="G5" s="6" t="s">
        <v>29</v>
      </c>
      <c r="H5" s="7" t="s">
        <v>23</v>
      </c>
      <c r="I5" s="6" t="s">
        <v>1254</v>
      </c>
      <c r="J5" s="6" t="s">
        <v>1255</v>
      </c>
      <c r="K5" s="7" t="s">
        <v>26</v>
      </c>
      <c r="L5" s="6" t="s">
        <v>1256</v>
      </c>
      <c r="M5" s="6" t="s">
        <v>1257</v>
      </c>
      <c r="N5" s="25" t="s">
        <v>29</v>
      </c>
    </row>
    <row r="6" ht="18" customHeight="1" spans="1:14">
      <c r="A6" s="37" t="s">
        <v>1301</v>
      </c>
      <c r="B6" s="38"/>
      <c r="C6" s="39"/>
      <c r="D6" s="39"/>
      <c r="E6" s="39"/>
      <c r="F6" s="40"/>
      <c r="G6" s="40"/>
      <c r="H6" s="41" t="s">
        <v>1302</v>
      </c>
      <c r="I6" s="38"/>
      <c r="J6" s="38"/>
      <c r="K6" s="38"/>
      <c r="L6" s="38"/>
      <c r="M6" s="38"/>
      <c r="N6" s="54"/>
    </row>
    <row r="7" ht="18" customHeight="1" spans="1:14">
      <c r="A7" s="42" t="s">
        <v>1303</v>
      </c>
      <c r="B7" s="38"/>
      <c r="C7" s="39"/>
      <c r="D7" s="39"/>
      <c r="E7" s="39"/>
      <c r="F7" s="40"/>
      <c r="G7" s="40"/>
      <c r="H7" s="41" t="s">
        <v>1304</v>
      </c>
      <c r="I7" s="38"/>
      <c r="J7" s="38"/>
      <c r="K7" s="38"/>
      <c r="L7" s="38"/>
      <c r="M7" s="38"/>
      <c r="N7" s="54"/>
    </row>
    <row r="8" ht="18" customHeight="1" spans="1:14">
      <c r="A8" s="42" t="s">
        <v>1305</v>
      </c>
      <c r="B8" s="38"/>
      <c r="C8" s="39"/>
      <c r="D8" s="39"/>
      <c r="E8" s="39"/>
      <c r="F8" s="40"/>
      <c r="G8" s="40"/>
      <c r="H8" s="41" t="s">
        <v>1306</v>
      </c>
      <c r="I8" s="38"/>
      <c r="J8" s="38"/>
      <c r="K8" s="38"/>
      <c r="L8" s="38"/>
      <c r="M8" s="38"/>
      <c r="N8" s="54"/>
    </row>
    <row r="9" ht="18" customHeight="1" spans="1:14">
      <c r="A9" s="42" t="s">
        <v>1307</v>
      </c>
      <c r="B9" s="38"/>
      <c r="C9" s="39"/>
      <c r="D9" s="39"/>
      <c r="E9" s="39"/>
      <c r="F9" s="40"/>
      <c r="G9" s="40"/>
      <c r="H9" s="41" t="s">
        <v>1308</v>
      </c>
      <c r="I9" s="38"/>
      <c r="J9" s="38"/>
      <c r="K9" s="38"/>
      <c r="L9" s="38"/>
      <c r="M9" s="38"/>
      <c r="N9" s="54"/>
    </row>
    <row r="10" ht="18" customHeight="1" spans="1:14">
      <c r="A10" s="42" t="s">
        <v>1309</v>
      </c>
      <c r="B10" s="38"/>
      <c r="C10" s="39"/>
      <c r="D10" s="39"/>
      <c r="E10" s="39"/>
      <c r="F10" s="40"/>
      <c r="G10" s="40"/>
      <c r="H10" s="41" t="s">
        <v>1310</v>
      </c>
      <c r="I10" s="38"/>
      <c r="J10" s="38"/>
      <c r="K10" s="38"/>
      <c r="L10" s="38"/>
      <c r="M10" s="38"/>
      <c r="N10" s="54"/>
    </row>
    <row r="11" ht="18" customHeight="1" spans="1:14">
      <c r="A11" s="42"/>
      <c r="B11" s="38"/>
      <c r="C11" s="38"/>
      <c r="D11" s="38"/>
      <c r="E11" s="38"/>
      <c r="F11" s="38"/>
      <c r="G11" s="38"/>
      <c r="H11" s="41" t="s">
        <v>1311</v>
      </c>
      <c r="I11" s="38"/>
      <c r="J11" s="38"/>
      <c r="K11" s="38"/>
      <c r="L11" s="38"/>
      <c r="M11" s="38"/>
      <c r="N11" s="54"/>
    </row>
    <row r="12" ht="18" customHeight="1" spans="1:14">
      <c r="A12" s="42"/>
      <c r="B12" s="38"/>
      <c r="C12" s="38"/>
      <c r="D12" s="38"/>
      <c r="E12" s="38"/>
      <c r="F12" s="38"/>
      <c r="G12" s="38"/>
      <c r="H12" s="41" t="s">
        <v>1312</v>
      </c>
      <c r="I12" s="38"/>
      <c r="J12" s="38"/>
      <c r="K12" s="38"/>
      <c r="L12" s="38"/>
      <c r="M12" s="38"/>
      <c r="N12" s="54"/>
    </row>
    <row r="13" ht="18" customHeight="1" spans="1:14">
      <c r="A13" s="42"/>
      <c r="B13" s="38"/>
      <c r="C13" s="38"/>
      <c r="D13" s="38"/>
      <c r="E13" s="38"/>
      <c r="F13" s="38"/>
      <c r="G13" s="38"/>
      <c r="H13" s="43" t="s">
        <v>1313</v>
      </c>
      <c r="I13" s="38"/>
      <c r="J13" s="38"/>
      <c r="K13" s="38"/>
      <c r="L13" s="38"/>
      <c r="M13" s="38"/>
      <c r="N13" s="54"/>
    </row>
    <row r="14" ht="18" customHeight="1" spans="1:14">
      <c r="A14" s="42"/>
      <c r="B14" s="38"/>
      <c r="C14" s="38"/>
      <c r="D14" s="38"/>
      <c r="E14" s="38"/>
      <c r="F14" s="38"/>
      <c r="G14" s="38"/>
      <c r="H14" s="43" t="s">
        <v>1314</v>
      </c>
      <c r="I14" s="38"/>
      <c r="J14" s="38"/>
      <c r="K14" s="38"/>
      <c r="L14" s="38"/>
      <c r="M14" s="38"/>
      <c r="N14" s="54"/>
    </row>
    <row r="15" ht="18" customHeight="1" spans="1:14">
      <c r="A15" s="42"/>
      <c r="B15" s="38"/>
      <c r="C15" s="38"/>
      <c r="D15" s="38"/>
      <c r="E15" s="38"/>
      <c r="F15" s="38"/>
      <c r="G15" s="38"/>
      <c r="H15" s="41" t="s">
        <v>1315</v>
      </c>
      <c r="I15" s="38"/>
      <c r="J15" s="38"/>
      <c r="K15" s="38"/>
      <c r="L15" s="38"/>
      <c r="M15" s="38"/>
      <c r="N15" s="54"/>
    </row>
    <row r="16" ht="18" customHeight="1" spans="1:14">
      <c r="A16" s="42"/>
      <c r="B16" s="38"/>
      <c r="C16" s="38"/>
      <c r="D16" s="38"/>
      <c r="E16" s="38"/>
      <c r="F16" s="38"/>
      <c r="G16" s="38"/>
      <c r="H16" s="44" t="s">
        <v>1316</v>
      </c>
      <c r="I16" s="38"/>
      <c r="J16" s="38"/>
      <c r="K16" s="38"/>
      <c r="L16" s="38"/>
      <c r="M16" s="38"/>
      <c r="N16" s="54"/>
    </row>
    <row r="17" ht="18" customHeight="1" spans="1:14">
      <c r="A17" s="42"/>
      <c r="B17" s="38"/>
      <c r="C17" s="38"/>
      <c r="D17" s="38"/>
      <c r="E17" s="38"/>
      <c r="F17" s="38"/>
      <c r="G17" s="38"/>
      <c r="H17" s="44"/>
      <c r="I17" s="38"/>
      <c r="J17" s="38"/>
      <c r="K17" s="38"/>
      <c r="L17" s="38"/>
      <c r="M17" s="38"/>
      <c r="N17" s="54"/>
    </row>
    <row r="18" ht="18" customHeight="1" spans="1:14">
      <c r="A18" s="45" t="s">
        <v>55</v>
      </c>
      <c r="B18" s="39">
        <f>SUM(XFD6:XFD17)</f>
        <v>0</v>
      </c>
      <c r="C18" s="39">
        <f>SUM(XFD6:XFD17)</f>
        <v>0</v>
      </c>
      <c r="D18" s="39">
        <f t="shared" ref="D18:L18" si="0">SUM(XFD6:XFD17)</f>
        <v>0</v>
      </c>
      <c r="E18" s="39">
        <f t="shared" si="0"/>
        <v>0</v>
      </c>
      <c r="F18" s="39"/>
      <c r="G18" s="39"/>
      <c r="H18" s="46" t="s">
        <v>115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8"/>
      <c r="N18" s="54"/>
    </row>
    <row r="19" ht="18" customHeight="1" spans="1:14">
      <c r="A19" s="42"/>
      <c r="B19" s="38"/>
      <c r="C19" s="38"/>
      <c r="D19" s="38"/>
      <c r="E19" s="38"/>
      <c r="F19" s="38"/>
      <c r="G19" s="38"/>
      <c r="H19" s="44"/>
      <c r="I19" s="38"/>
      <c r="J19" s="38"/>
      <c r="K19" s="38"/>
      <c r="L19" s="38"/>
      <c r="M19" s="38"/>
      <c r="N19" s="54"/>
    </row>
    <row r="20" customFormat="1" ht="18" customHeight="1" spans="1:14">
      <c r="A20" s="42" t="s">
        <v>1287</v>
      </c>
      <c r="B20" s="38"/>
      <c r="C20" s="38"/>
      <c r="D20" s="38"/>
      <c r="E20" s="38"/>
      <c r="F20" s="38"/>
      <c r="G20" s="38"/>
      <c r="H20" s="44" t="s">
        <v>1317</v>
      </c>
      <c r="I20" s="38"/>
      <c r="J20" s="38"/>
      <c r="K20" s="38"/>
      <c r="L20" s="38"/>
      <c r="M20" s="38"/>
      <c r="N20" s="54"/>
    </row>
    <row r="21" customFormat="1" ht="18" customHeight="1" spans="1:14">
      <c r="A21" s="42" t="s">
        <v>1318</v>
      </c>
      <c r="B21" s="38"/>
      <c r="C21" s="38"/>
      <c r="D21" s="38"/>
      <c r="E21" s="38"/>
      <c r="F21" s="38"/>
      <c r="G21" s="38"/>
      <c r="H21" s="44" t="s">
        <v>1319</v>
      </c>
      <c r="I21" s="38"/>
      <c r="J21" s="38"/>
      <c r="K21" s="38"/>
      <c r="L21" s="38"/>
      <c r="M21" s="38"/>
      <c r="N21" s="54"/>
    </row>
    <row r="22" customFormat="1" ht="18" customHeight="1" spans="1:14">
      <c r="A22" s="42" t="s">
        <v>1320</v>
      </c>
      <c r="B22" s="38"/>
      <c r="C22" s="38"/>
      <c r="D22" s="38"/>
      <c r="E22" s="38"/>
      <c r="F22" s="38"/>
      <c r="G22" s="38"/>
      <c r="H22" s="44" t="s">
        <v>1321</v>
      </c>
      <c r="I22" s="38"/>
      <c r="J22" s="38"/>
      <c r="K22" s="38"/>
      <c r="L22" s="38"/>
      <c r="M22" s="38"/>
      <c r="N22" s="54"/>
    </row>
    <row r="23" ht="18" customHeight="1" spans="1:14">
      <c r="A23" s="47"/>
      <c r="B23" s="38"/>
      <c r="C23" s="38"/>
      <c r="D23" s="38"/>
      <c r="E23" s="38"/>
      <c r="F23" s="38"/>
      <c r="G23" s="38"/>
      <c r="H23" s="44" t="s">
        <v>1322</v>
      </c>
      <c r="I23" s="38"/>
      <c r="J23" s="38"/>
      <c r="K23" s="38"/>
      <c r="L23" s="38"/>
      <c r="M23" s="38"/>
      <c r="N23" s="54"/>
    </row>
    <row r="24" ht="18" customHeight="1" spans="1:14">
      <c r="A24" s="42"/>
      <c r="B24" s="38"/>
      <c r="C24" s="38"/>
      <c r="D24" s="38"/>
      <c r="E24" s="38"/>
      <c r="F24" s="38"/>
      <c r="G24" s="38"/>
      <c r="H24" s="48"/>
      <c r="I24" s="38"/>
      <c r="J24" s="38"/>
      <c r="K24" s="38"/>
      <c r="L24" s="38"/>
      <c r="M24" s="38"/>
      <c r="N24" s="54"/>
    </row>
    <row r="25" ht="21.75" customHeight="1" spans="1:14">
      <c r="A25" s="49" t="s">
        <v>1323</v>
      </c>
      <c r="B25" s="50">
        <f>SUM(XFD18,XFD20,XFD22)</f>
        <v>0</v>
      </c>
      <c r="C25" s="50">
        <f>SUM(XFD18,XFD20,XFD22)</f>
        <v>0</v>
      </c>
      <c r="D25" s="50">
        <f>SUM(XFD18,XFD20,XFD22)</f>
        <v>0</v>
      </c>
      <c r="E25" s="50">
        <f>SUM(XFD18,XFD20,XFD22)</f>
        <v>0</v>
      </c>
      <c r="F25" s="39"/>
      <c r="G25" s="39"/>
      <c r="H25" s="51" t="s">
        <v>1324</v>
      </c>
      <c r="I25" s="50">
        <f t="shared" ref="I25:L25" si="1">SUM(XFD65554,XFD65556,XFD65557,XFD65558)</f>
        <v>0</v>
      </c>
      <c r="J25" s="50">
        <f t="shared" si="1"/>
        <v>0</v>
      </c>
      <c r="K25" s="50">
        <f t="shared" si="1"/>
        <v>0</v>
      </c>
      <c r="L25" s="50">
        <f t="shared" si="1"/>
        <v>0</v>
      </c>
      <c r="M25" s="55"/>
      <c r="N25" s="56"/>
    </row>
  </sheetData>
  <mergeCells count="4">
    <mergeCell ref="A1:N1"/>
    <mergeCell ref="M3:N3"/>
    <mergeCell ref="A4:G4"/>
    <mergeCell ref="H4:N4"/>
  </mergeCells>
  <pageMargins left="0.63" right="0.31" top="0.55" bottom="0.55" header="0.43" footer="0.35"/>
  <pageSetup paperSize="9" scale="75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目录</vt:lpstr>
      <vt:lpstr>1、收入决算表</vt:lpstr>
      <vt:lpstr>2、支出决算表</vt:lpstr>
      <vt:lpstr>3、支出功能分类</vt:lpstr>
      <vt:lpstr>4-1、支出经济分类</vt:lpstr>
      <vt:lpstr>4-2、经济分类到款</vt:lpstr>
      <vt:lpstr>5、政府性基金</vt:lpstr>
      <vt:lpstr>6、国有资本经营</vt:lpstr>
      <vt:lpstr>7、社保基金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2</cp:revision>
  <dcterms:created xsi:type="dcterms:W3CDTF">1996-12-17T01:32:00Z</dcterms:created>
  <dcterms:modified xsi:type="dcterms:W3CDTF">2025-10-30T00:28:09Z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BED886E9B64548B484AE3A5CE5FE6C8F</vt:lpwstr>
  </property>
  <property fmtid="{D5CDD505-2E9C-101B-9397-08002B2CF9AE}" pid="3" name="KSOProductBuildVer">
    <vt:lpwstr>2052-12.8.2.18205</vt:lpwstr>
  </property>
</Properties>
</file>