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932" firstSheet="1" activeTab="1"/>
  </bookViews>
  <sheets>
    <sheet name="封面" sheetId="1" r:id="rId1"/>
    <sheet name="目录" sheetId="2" r:id="rId2"/>
    <sheet name="2025年一般公共预算收入" sheetId="3" r:id="rId3"/>
    <sheet name="2025年一般公共预算支出" sheetId="4" r:id="rId4"/>
    <sheet name="2025年一般公共预算支出功能分类" sheetId="5" r:id="rId5"/>
    <sheet name="2025年预备费支出" sheetId="6" r:id="rId6"/>
    <sheet name="2025年政府基金收入" sheetId="7" r:id="rId7"/>
    <sheet name="2025年政府基金支出" sheetId="8" r:id="rId8"/>
    <sheet name="2025年国有资本收入" sheetId="9" r:id="rId9"/>
    <sheet name="2025年国有资本支出" sheetId="10" r:id="rId10"/>
    <sheet name="2025年社保基金" sheetId="11" r:id="rId11"/>
    <sheet name="2026年一般公共预算收入" sheetId="12" r:id="rId12"/>
    <sheet name="2026年一般公共预算支出" sheetId="13" r:id="rId13"/>
    <sheet name="2026年一般公共预算支出功能分类" sheetId="14" r:id="rId14"/>
    <sheet name="2026年一般公共预算支出经济分类" sheetId="15" r:id="rId15"/>
    <sheet name="2026年政府性基金收入" sheetId="16" r:id="rId16"/>
    <sheet name="2026年政府性基金支出" sheetId="17" r:id="rId17"/>
    <sheet name="2026年国有资本收入" sheetId="18" r:id="rId18"/>
    <sheet name="2026年国有资本支出" sheetId="19" r:id="rId19"/>
    <sheet name="2026年社保基金收支表" sheetId="20" r:id="rId20"/>
    <sheet name="2025年政府债务限额、余额" sheetId="21" r:id="rId21"/>
    <sheet name="2025年政府债务投向" sheetId="22" r:id="rId22"/>
    <sheet name="2025年债务转贷明细" sheetId="23" r:id="rId23"/>
    <sheet name="2026年债务限额、余额" sheetId="24" r:id="rId24"/>
  </sheets>
  <definedNames>
    <definedName name="_xlnm._FilterDatabase" localSheetId="13" hidden="1">'2026年一般公共预算支出功能分类'!$A$4:$F$1340</definedName>
    <definedName name="Database" localSheetId="18" hidden="1">#REF!</definedName>
    <definedName name="Database" localSheetId="11" hidden="1">#REF!</definedName>
    <definedName name="Database" localSheetId="9" hidden="1">#REF!</definedName>
    <definedName name="Database" hidden="1">#REF!</definedName>
    <definedName name="_xlnm.Print_Titles" localSheetId="18">'2026年国有资本支出'!$2:$3</definedName>
    <definedName name="_xlnm.Print_Titles" localSheetId="11">'2026年一般公共预算收入'!$2:$5</definedName>
    <definedName name="_xlnm.Print_Titles" localSheetId="2">'2025年一般公共预算收入'!$2:$5</definedName>
    <definedName name="_xlnm.Print_Titles" localSheetId="3">'2025年一般公共预算支出'!$2:$5</definedName>
    <definedName name="_xlnm.Print_Titles" localSheetId="7">'2025年政府基金支出'!$1:$4</definedName>
    <definedName name="表4" localSheetId="18">#REF!</definedName>
    <definedName name="表4" localSheetId="11">#REF!</definedName>
    <definedName name="表4" localSheetId="9">#REF!</definedName>
    <definedName name="表4">#REF!</definedName>
    <definedName name="_xlnm.Print_Titles" localSheetId="12">'2026年一般公共预算支出'!$2:$5</definedName>
    <definedName name="_xlnm.Print_Titles" localSheetId="17">'2026年国有资本收入'!$1:$4</definedName>
    <definedName name="_xlnm.Print_Titles" localSheetId="22">'2025年债务转贷明细'!$1:$3</definedName>
    <definedName name="Database" localSheetId="20" hidden="1">#REF!</definedName>
    <definedName name="_xlnm.Print_Titles" localSheetId="20">'2025年政府债务限额、余额'!$1:$3</definedName>
    <definedName name="表4" localSheetId="20">#REF!</definedName>
    <definedName name="Database" localSheetId="21" hidden="1">#REF!</definedName>
    <definedName name="表4" localSheetId="21">#REF!</definedName>
    <definedName name="_xlnm.Print_Titles" localSheetId="4">'2025年一般公共预算支出功能分类'!$2:$5</definedName>
    <definedName name="_xlnm.Print_Titles" localSheetId="5">'2025年预备费支出'!#REF!</definedName>
    <definedName name="_xlnm.Print_Titles" localSheetId="23">'2026年债务限额、余额'!$1:$3</definedName>
    <definedName name="_xlnm.Print_Titles" localSheetId="1">目录!$1:$3</definedName>
    <definedName name="Database" localSheetId="0" hidden="1">#REF!</definedName>
    <definedName name="表4" localSheetId="0">#REF!</definedName>
    <definedName name="_xlnm.Print_Titles" localSheetId="6">'2025年政府基金收入'!$1:$4</definedName>
    <definedName name="_xlnm.Print_Titles" localSheetId="13">'2026年一般公共预算支出功能分类'!$1:$4</definedName>
    <definedName name="_xlnm.Print_Titles" localSheetId="14">'2026年一般公共预算支出经济分类'!$1:$4</definedName>
    <definedName name="_xlnm.Print_Titles" localSheetId="15">'2026年政府性基金收入'!$1:$4</definedName>
    <definedName name="_xlnm.Print_Titles" localSheetId="16">'2026年政府性基金支出'!$1:$4</definedName>
    <definedName name="_xlnm._FilterDatabase" localSheetId="2" hidden="1">'2025年一般公共预算收入'!$A$5:$H$76</definedName>
    <definedName name="_xlnm._FilterDatabase" localSheetId="3" hidden="1">'2025年一般公共预算支出'!$A$5:$H$41</definedName>
    <definedName name="_xlnm._FilterDatabase" localSheetId="4" hidden="1">'2025年一般公共预算支出功能分类'!$A$5:$IU$1354</definedName>
    <definedName name="_xlnm._FilterDatabase" localSheetId="5" hidden="1">'2025年预备费支出'!#REF!</definedName>
    <definedName name="_xlnm._FilterDatabase" localSheetId="11" hidden="1">'2026年一般公共预算收入'!$A$5:$F$82</definedName>
    <definedName name="_xlnm._FilterDatabase" localSheetId="12" hidden="1">'2026年一般公共预算支出'!$A$2:$F$42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<sst xmlns="http://schemas.openxmlformats.org/spreadsheetml/2006/main" count="6368" uniqueCount="2503">
  <si>
    <t>陇川县</t>
  </si>
  <si>
    <t>2025年财政预算执行情况和2026年财政预算</t>
  </si>
  <si>
    <t>陇 川 县 财 政 局</t>
  </si>
  <si>
    <t xml:space="preserve">   </t>
  </si>
  <si>
    <t>目                           录</t>
  </si>
  <si>
    <t>序号</t>
  </si>
  <si>
    <t>表名</t>
  </si>
  <si>
    <t>页  码</t>
  </si>
  <si>
    <t>表一</t>
  </si>
  <si>
    <t>2025年陇川县一般公共预算收入执行情况表</t>
  </si>
  <si>
    <t>1-4</t>
  </si>
  <si>
    <t>表二</t>
  </si>
  <si>
    <t>2025年陇川县一般公共预算支出执行情况表</t>
  </si>
  <si>
    <t>5-6</t>
  </si>
  <si>
    <t>表三</t>
  </si>
  <si>
    <t>2025年陇川县一般公共预算支出功能执行情况表</t>
  </si>
  <si>
    <t>7-65</t>
  </si>
  <si>
    <t>表四</t>
  </si>
  <si>
    <t>2025年陇川县预备费安排情况表</t>
  </si>
  <si>
    <t>66-67</t>
  </si>
  <si>
    <t>表五</t>
  </si>
  <si>
    <t>2025年陇川县政府性基金预算收入执行情况表</t>
  </si>
  <si>
    <t>68-69</t>
  </si>
  <si>
    <t>表六</t>
  </si>
  <si>
    <t>2025年陇川县政府性基金预算支出执行情况表</t>
  </si>
  <si>
    <t>70</t>
  </si>
  <si>
    <t>表七</t>
  </si>
  <si>
    <t>2025年陇川县国有资本经营预算收入执行情况表</t>
  </si>
  <si>
    <t>71</t>
  </si>
  <si>
    <t>表八</t>
  </si>
  <si>
    <t>2025年陇川县国有资本经营预算支出执行情况表</t>
  </si>
  <si>
    <t>表九</t>
  </si>
  <si>
    <t>2025年陇川县社会保险基金预算收支执行情况表</t>
  </si>
  <si>
    <t>73</t>
  </si>
  <si>
    <t>表十</t>
  </si>
  <si>
    <t>2026年陇川县一般公共预算收入预算表</t>
  </si>
  <si>
    <t>74-76</t>
  </si>
  <si>
    <t>表十一</t>
  </si>
  <si>
    <t>2026年陇川县一般公共预算支出预算表</t>
  </si>
  <si>
    <t>77-78</t>
  </si>
  <si>
    <t>表十二</t>
  </si>
  <si>
    <t>2026年陇川县一般公共预算支出功能分类表</t>
  </si>
  <si>
    <t>79-145</t>
  </si>
  <si>
    <t>表十三</t>
  </si>
  <si>
    <t>2026年陇川县一般公共预算支出政府经济分类表</t>
  </si>
  <si>
    <t>146-150</t>
  </si>
  <si>
    <t>表十四</t>
  </si>
  <si>
    <t>2026年陇川县政府性基金预算收入表</t>
  </si>
  <si>
    <t>151-152</t>
  </si>
  <si>
    <t>表十五</t>
  </si>
  <si>
    <t>2026年陇川县政府性基金预算支出表</t>
  </si>
  <si>
    <t>153-173</t>
  </si>
  <si>
    <t>表十六</t>
  </si>
  <si>
    <t>2026年陇川县国有资本经营预算收入表</t>
  </si>
  <si>
    <t>174-175</t>
  </si>
  <si>
    <t>表十七</t>
  </si>
  <si>
    <t>2026年陇川县国有资本经营预算支出表</t>
  </si>
  <si>
    <t>176-177</t>
  </si>
  <si>
    <t>表十八</t>
  </si>
  <si>
    <t>2026年陇川县社会保险基金收支预算表</t>
  </si>
  <si>
    <t>表十九</t>
  </si>
  <si>
    <t>2025年陇川县政府债务限额和余额情况表</t>
  </si>
  <si>
    <t>179-180</t>
  </si>
  <si>
    <t>表二十</t>
  </si>
  <si>
    <t>2025年陇川县地方政府债务投向情况表</t>
  </si>
  <si>
    <t>181</t>
  </si>
  <si>
    <t>表二十一</t>
  </si>
  <si>
    <t>2025年陇川县债券转贷分项目支出明细表</t>
  </si>
  <si>
    <t>182-213</t>
  </si>
  <si>
    <t>表二十二</t>
  </si>
  <si>
    <t>2026年陇川县政府债务限额和余额情况表</t>
  </si>
  <si>
    <t>214-215</t>
  </si>
  <si>
    <t>单位：万元</t>
  </si>
  <si>
    <t>收入</t>
  </si>
  <si>
    <t>2024年决算数</t>
  </si>
  <si>
    <t>2025年</t>
  </si>
  <si>
    <t>比较</t>
  </si>
  <si>
    <t>预算数</t>
  </si>
  <si>
    <t>调整数</t>
  </si>
  <si>
    <t>执行数</t>
  </si>
  <si>
    <t>比2024年决算数增长%</t>
  </si>
  <si>
    <t>完成2025年预算数的%</t>
  </si>
  <si>
    <t>完成2025年调整数的%</t>
  </si>
  <si>
    <t>101 税收收入</t>
  </si>
  <si>
    <t>10101 增值税</t>
  </si>
  <si>
    <t>10104 企业所得税</t>
  </si>
  <si>
    <t>10106 个人所得税</t>
  </si>
  <si>
    <t>10107 资源税</t>
  </si>
  <si>
    <t>10109 城市维护建设税</t>
  </si>
  <si>
    <t>10110 房产税</t>
  </si>
  <si>
    <t>10111 印花税</t>
  </si>
  <si>
    <t>10112 城镇土地使用税</t>
  </si>
  <si>
    <t>10113 土地增值税</t>
  </si>
  <si>
    <t>10114 车船税</t>
  </si>
  <si>
    <t>10118 耕地占用税</t>
  </si>
  <si>
    <t>10119 契税</t>
  </si>
  <si>
    <t>10120 烟叶税</t>
  </si>
  <si>
    <r>
      <rPr>
        <sz val="12"/>
        <rFont val="宋体"/>
        <charset val="134"/>
      </rPr>
      <t>101</t>
    </r>
    <r>
      <rPr>
        <sz val="12"/>
        <rFont val="宋体"/>
        <charset val="134"/>
      </rPr>
      <t>21</t>
    </r>
    <r>
      <rPr>
        <sz val="12"/>
        <rFont val="宋体"/>
        <charset val="134"/>
      </rPr>
      <t xml:space="preserve"> 环境保护税</t>
    </r>
  </si>
  <si>
    <t>10199 其他税收收入</t>
  </si>
  <si>
    <t>103 非税收入</t>
  </si>
  <si>
    <t>10302 专项收入</t>
  </si>
  <si>
    <t>10304 行政事业性收费收入</t>
  </si>
  <si>
    <t>10305 罚没收入</t>
  </si>
  <si>
    <t>10306 国有资本经营收入</t>
  </si>
  <si>
    <t>10307 国有资源（资产）有偿使用收入</t>
  </si>
  <si>
    <t>10308 捐赠收入</t>
  </si>
  <si>
    <r>
      <rPr>
        <sz val="12"/>
        <rFont val="宋体"/>
        <charset val="134"/>
      </rPr>
      <t>1030</t>
    </r>
    <r>
      <rPr>
        <sz val="12"/>
        <rFont val="宋体"/>
        <charset val="134"/>
      </rPr>
      <t>9</t>
    </r>
    <r>
      <rPr>
        <sz val="12"/>
        <rFont val="宋体"/>
        <charset val="134"/>
      </rPr>
      <t xml:space="preserve"> 政府住房基金收入</t>
    </r>
  </si>
  <si>
    <t>10399 其他收入</t>
  </si>
  <si>
    <t>本年收入小计</t>
  </si>
  <si>
    <t>110 转移性收入</t>
  </si>
  <si>
    <t>11001 返还性收入</t>
  </si>
  <si>
    <t>1100102 所得税基数返还收入</t>
  </si>
  <si>
    <t>1100104 增值税税收返还收入</t>
  </si>
  <si>
    <t>1100105 消费税税收返还收入</t>
  </si>
  <si>
    <t>1100106 增值税“五五分享”税收返还收入</t>
  </si>
  <si>
    <t>1100199 其他税收返还收入</t>
  </si>
  <si>
    <t>11002 一般性转移支付收入</t>
  </si>
  <si>
    <t>1100201 体制补助收入</t>
  </si>
  <si>
    <t>1100202 均衡性转移支付收入</t>
  </si>
  <si>
    <t>1100207 县级基本财力保障机制奖补资金收入</t>
  </si>
  <si>
    <t>1100208 结算补助收入</t>
  </si>
  <si>
    <t>1100214 企业事业单位划转补助收入</t>
  </si>
  <si>
    <t>1100225 产粮（油）大县奖励资金收入</t>
  </si>
  <si>
    <t>1100226 重点生态功能区转移支付收入</t>
  </si>
  <si>
    <t>1100227 固定数额补助收入</t>
  </si>
  <si>
    <t>1100229 民族地区转移支付收入</t>
  </si>
  <si>
    <t>1100230 边境地区转移支付收入</t>
  </si>
  <si>
    <t>1100231 巩固拓展脱贫攻坚成果衔接乡村振兴转移支付收入</t>
  </si>
  <si>
    <t>1100241 一般公共服务共同财政事权转移支付收入</t>
  </si>
  <si>
    <t>1100242 外交共同财政事权转移支付收入</t>
  </si>
  <si>
    <t>1100243 国防共同财政事权转移支付收入</t>
  </si>
  <si>
    <t>1100244 公共安全共同财政事权转移支付收入</t>
  </si>
  <si>
    <t>1100245 教育共同财政事权转移支付收入</t>
  </si>
  <si>
    <t>1100246 科学技术共同财政事权转移支付收入</t>
  </si>
  <si>
    <t>1100247 文化旅游体育与传媒共同财政事权转移支付收入</t>
  </si>
  <si>
    <t>1100248 社会保障和就业共同财政事权转移支付收入</t>
  </si>
  <si>
    <t>1100249 医疗卫生共同财政事权转移支付收入</t>
  </si>
  <si>
    <t>1100250 节能环保共同财政事权转移支付收入</t>
  </si>
  <si>
    <t>1100251 城乡社区共同财政事权转移支付收入</t>
  </si>
  <si>
    <t>1100252 农林水共同财政事权转移支付收入</t>
  </si>
  <si>
    <t>1100253 交通运输共同财政事权转移支付收入</t>
  </si>
  <si>
    <t>1100254 资源勘探工业信息等共同财政事权转移支付收入</t>
  </si>
  <si>
    <t>1100255 商业服务业等共同财政事权转移支付收入</t>
  </si>
  <si>
    <t>1100256 金融共同财政事权转移支付收入</t>
  </si>
  <si>
    <t>1100257 自然资源海洋气象等共同财政事权转移支付收入</t>
  </si>
  <si>
    <t>1100258 住房保障共同财政事权转移支付收入</t>
  </si>
  <si>
    <t>1100259 粮油物资储备共同财政事权转移支付收入</t>
  </si>
  <si>
    <t>1100260 灾害防治及应急管理共同财政事权转移支付收入</t>
  </si>
  <si>
    <t>1100269 其他共同财政事权转移支付支出收入</t>
  </si>
  <si>
    <t>1020299 其他一般性转移支付收入</t>
  </si>
  <si>
    <t>11003 专项转移支付收入</t>
  </si>
  <si>
    <t>11008 上年结余收入</t>
  </si>
  <si>
    <t>11009 调入资金</t>
  </si>
  <si>
    <t>110090102从政府性基金预算调入一般公共预算</t>
  </si>
  <si>
    <t>110090103从国有资本经营预算调入一般公共预算</t>
  </si>
  <si>
    <t>110090199从其他资金调入一般公共预算</t>
  </si>
  <si>
    <t>11011 债务转贷收入</t>
  </si>
  <si>
    <t>11015 动用预算稳定调节基金</t>
  </si>
  <si>
    <t>收入合计</t>
  </si>
  <si>
    <t>支出</t>
  </si>
  <si>
    <t>201 一般公共服务支出</t>
  </si>
  <si>
    <t>202 外交支出</t>
  </si>
  <si>
    <t>203 国防支出</t>
  </si>
  <si>
    <t>204 公共安全支出</t>
  </si>
  <si>
    <t>205 教育支出</t>
  </si>
  <si>
    <t>206 科学技术支出</t>
  </si>
  <si>
    <t>207 文化旅游体育与传媒支出</t>
  </si>
  <si>
    <t>208 社会保障和就业支出</t>
  </si>
  <si>
    <t>210 卫生健康支出</t>
  </si>
  <si>
    <t>211 节能环保支出</t>
  </si>
  <si>
    <t>212 城乡社区支出</t>
  </si>
  <si>
    <t>213 农林水支出</t>
  </si>
  <si>
    <t>214 交通运输支出</t>
  </si>
  <si>
    <t>215 资源勘探工业信息等支出</t>
  </si>
  <si>
    <t>216 商业服务业等支出</t>
  </si>
  <si>
    <t>217 金融支出</t>
  </si>
  <si>
    <t>219 援助其他地区支出</t>
  </si>
  <si>
    <t>220 自然资源海洋气象等支出</t>
  </si>
  <si>
    <t>221 住房保障支出</t>
  </si>
  <si>
    <t>222 粮油物资储备支出</t>
  </si>
  <si>
    <t>224 灾害防治及应急管理支出</t>
  </si>
  <si>
    <t>227 预备费</t>
  </si>
  <si>
    <t>229 其他支出</t>
  </si>
  <si>
    <t>232 债务付息支出</t>
  </si>
  <si>
    <t>233 债务发行费用支出</t>
  </si>
  <si>
    <t>本年支出小计</t>
  </si>
  <si>
    <t>230  转移性支出</t>
  </si>
  <si>
    <t>23006上解支出</t>
  </si>
  <si>
    <t>2300601体制上解支出</t>
  </si>
  <si>
    <t>2300602专项上解支出</t>
  </si>
  <si>
    <t>23008调出资金</t>
  </si>
  <si>
    <t>23009年终结余</t>
  </si>
  <si>
    <t>2300901一般公共预算年终结余</t>
  </si>
  <si>
    <t>23015安排预算稳定调节基金</t>
  </si>
  <si>
    <t>231 债务还本支出</t>
  </si>
  <si>
    <t>2310399地方政府其他一般债务还本支出</t>
  </si>
  <si>
    <t>支出合计</t>
  </si>
  <si>
    <t>支出科目名称</t>
  </si>
  <si>
    <t>2024年
决算数</t>
  </si>
  <si>
    <t>比2024年决算
数增长%</t>
  </si>
  <si>
    <t>完成2025年
预算数的%</t>
  </si>
  <si>
    <t>201一般公共服务支出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</si>
  <si>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</si>
  <si>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</si>
  <si>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</si>
  <si>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</si>
  <si>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</si>
  <si>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</si>
  <si>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</si>
  <si>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</si>
  <si>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</si>
  <si>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</si>
  <si>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</si>
  <si>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</si>
  <si>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</si>
  <si>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</si>
  <si>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</si>
  <si>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</si>
  <si>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</si>
  <si>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</si>
  <si>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</si>
  <si>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</si>
  <si>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</si>
  <si>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</si>
  <si>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</si>
  <si>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</si>
  <si>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</si>
  <si>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</si>
  <si>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</si>
  <si>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</si>
  <si>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</si>
  <si>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</si>
  <si>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</si>
  <si>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</si>
  <si>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</si>
  <si>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</si>
  <si>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</si>
  <si>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</si>
  <si>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</si>
  <si>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</si>
  <si>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</si>
  <si>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</si>
  <si>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</si>
  <si>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</si>
  <si>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</si>
  <si>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</si>
  <si>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</si>
  <si>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</si>
  <si>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</si>
  <si>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</si>
  <si>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</si>
  <si>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</si>
  <si>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</si>
  <si>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</si>
  <si>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</si>
  <si>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</si>
  <si>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r>
      <rPr>
        <sz val="12"/>
        <rFont val="宋体"/>
        <charset val="134"/>
      </rPr>
      <t xml:space="preserve"> </t>
    </r>
    <r>
      <rPr>
        <sz val="12"/>
        <rFont val="宋体"/>
        <charset val="134"/>
      </rPr>
      <t xml:space="preserve">     </t>
    </r>
    <r>
      <rPr>
        <sz val="12"/>
        <rFont val="宋体"/>
        <charset val="134"/>
      </rPr>
      <t>海关关务</t>
    </r>
  </si>
  <si>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</si>
  <si>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</si>
  <si>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</si>
  <si>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</si>
  <si>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</si>
  <si>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</si>
  <si>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</si>
  <si>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</si>
  <si>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</si>
  <si>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</si>
  <si>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</si>
  <si>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</si>
  <si>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</si>
  <si>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</si>
  <si>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</si>
  <si>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</si>
  <si>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</si>
  <si>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</si>
  <si>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</si>
  <si>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</si>
  <si>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</si>
  <si>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</si>
  <si>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</si>
  <si>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</si>
  <si>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</si>
  <si>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</si>
  <si>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</si>
  <si>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</si>
  <si>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</si>
  <si>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</si>
  <si>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其他港澳台侨事务支出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</si>
  <si>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</si>
  <si>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</si>
  <si>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</si>
  <si>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</si>
  <si>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</si>
  <si>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</si>
  <si>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</si>
  <si>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</si>
  <si>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</si>
  <si>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</si>
  <si>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</si>
  <si>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</si>
  <si>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r>
      <rPr>
        <sz val="12"/>
        <rFont val="宋体"/>
        <charset val="134"/>
      </rPr>
      <t xml:space="preserve"> </t>
    </r>
    <r>
      <rPr>
        <sz val="12"/>
        <rFont val="宋体"/>
        <charset val="134"/>
      </rPr>
      <t xml:space="preserve">     </t>
    </r>
    <r>
      <rPr>
        <sz val="12"/>
        <rFont val="宋体"/>
        <charset val="134"/>
      </rPr>
      <t>公务员事务</t>
    </r>
  </si>
  <si>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</si>
  <si>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</si>
  <si>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</si>
  <si>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</si>
  <si>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</si>
  <si>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</si>
  <si>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</si>
  <si>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</si>
  <si>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</si>
  <si>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</si>
  <si>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</si>
  <si>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</si>
  <si>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</si>
  <si>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</si>
  <si>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</si>
  <si>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</si>
  <si>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经营主体管理▲</t>
  </si>
  <si>
    <t xml:space="preserve">      市场秩序执法</t>
  </si>
  <si>
    <t xml:space="preserve">      质量基础</t>
  </si>
  <si>
    <t xml:space="preserve">      药品事务</t>
  </si>
  <si>
    <t xml:space="preserve">      医疗器械事务</t>
  </si>
  <si>
    <t xml:space="preserve">      化妆品事务</t>
  </si>
  <si>
    <r>
      <rPr>
        <sz val="12"/>
        <rFont val="宋体"/>
        <charset val="134"/>
      </rPr>
      <t xml:space="preserve"> </t>
    </r>
    <r>
      <rPr>
        <sz val="12"/>
        <rFont val="宋体"/>
        <charset val="134"/>
      </rPr>
      <t xml:space="preserve">     </t>
    </r>
    <r>
      <rPr>
        <sz val="12"/>
        <rFont val="宋体"/>
        <charset val="134"/>
      </rPr>
      <t>质量安全监管</t>
    </r>
  </si>
  <si>
    <r>
      <rPr>
        <sz val="12"/>
        <rFont val="宋体"/>
        <charset val="134"/>
      </rPr>
      <t xml:space="preserve"> </t>
    </r>
    <r>
      <rPr>
        <sz val="12"/>
        <rFont val="宋体"/>
        <charset val="134"/>
      </rPr>
      <t xml:space="preserve">     </t>
    </r>
    <r>
      <rPr>
        <sz val="12"/>
        <rFont val="宋体"/>
        <charset val="134"/>
      </rPr>
      <t>食品安全监管</t>
    </r>
  </si>
  <si>
    <t xml:space="preserve">      其他市场监督管理事务</t>
  </si>
  <si>
    <t xml:space="preserve">    社会工作事务</t>
  </si>
  <si>
    <t xml:space="preserve">      其他社会工作事务支出</t>
  </si>
  <si>
    <t xml:space="preserve">    信访事务</t>
  </si>
  <si>
    <t xml:space="preserve">      信访业务</t>
  </si>
  <si>
    <t xml:space="preserve">      事业运行★</t>
  </si>
  <si>
    <t xml:space="preserve">      其他信访事务支出</t>
  </si>
  <si>
    <t xml:space="preserve">    数据事务★</t>
  </si>
  <si>
    <t xml:space="preserve">      行政运行★</t>
  </si>
  <si>
    <t xml:space="preserve">      一般行政管理事务★</t>
  </si>
  <si>
    <t xml:space="preserve">      机关服务★</t>
  </si>
  <si>
    <t xml:space="preserve">      其他信数据事务支出★</t>
  </si>
  <si>
    <t xml:space="preserve">    其他一般公共服务支出</t>
  </si>
  <si>
    <t xml:space="preserve">      国家赔偿费用支出</t>
  </si>
  <si>
    <t xml:space="preserve">      其他一般公共服务支出</t>
  </si>
  <si>
    <t>202外交支出</t>
  </si>
  <si>
    <t xml:space="preserve">    外交管理事务</t>
  </si>
  <si>
    <t>行政运行</t>
  </si>
  <si>
    <t>一般行政管理事务</t>
  </si>
  <si>
    <t>机关服务</t>
  </si>
  <si>
    <t>专项业务</t>
  </si>
  <si>
    <t>事业运行</t>
  </si>
  <si>
    <t>其他外交管理事务支出</t>
  </si>
  <si>
    <t xml:space="preserve">    驻外机构</t>
  </si>
  <si>
    <t>驻外使领馆（团、处）</t>
  </si>
  <si>
    <t>其他驻外机构支出</t>
  </si>
  <si>
    <t xml:space="preserve">    对外援助</t>
  </si>
  <si>
    <t>对外优惠贷款贴息</t>
  </si>
  <si>
    <t>对外援助</t>
  </si>
  <si>
    <t xml:space="preserve">    国际组织</t>
  </si>
  <si>
    <t>国际组织会费</t>
  </si>
  <si>
    <t>国际组织捐赠</t>
  </si>
  <si>
    <t>维和摊款</t>
  </si>
  <si>
    <t>国际组织股金及基金</t>
  </si>
  <si>
    <t>其他国际组织支出</t>
  </si>
  <si>
    <t xml:space="preserve">    对外合作与交流</t>
  </si>
  <si>
    <t>在华国际会议</t>
  </si>
  <si>
    <t>国际交流活动</t>
  </si>
  <si>
    <t>对外合作活动</t>
  </si>
  <si>
    <t>其他对外合作与交流支出</t>
  </si>
  <si>
    <t xml:space="preserve">    对外宣传</t>
  </si>
  <si>
    <t>对外宣传</t>
  </si>
  <si>
    <t xml:space="preserve">    边界勘界联检</t>
  </si>
  <si>
    <t>边界勘界</t>
  </si>
  <si>
    <t>边界联检</t>
  </si>
  <si>
    <t>边界界桩维护</t>
  </si>
  <si>
    <t>其他支出</t>
  </si>
  <si>
    <t xml:space="preserve">    国际发展合作</t>
  </si>
  <si>
    <t>其他国际发展合作支出</t>
  </si>
  <si>
    <t xml:space="preserve">    其他外交支出</t>
  </si>
  <si>
    <t>其他外交支出</t>
  </si>
  <si>
    <t>203国防支出</t>
  </si>
  <si>
    <t xml:space="preserve">    军费</t>
  </si>
  <si>
    <t>现役部队</t>
  </si>
  <si>
    <t>预备役部队</t>
  </si>
  <si>
    <t>其他军费支出</t>
  </si>
  <si>
    <t xml:space="preserve">    国防科研事业</t>
  </si>
  <si>
    <t>国防科研事业</t>
  </si>
  <si>
    <t xml:space="preserve">    专项工程</t>
  </si>
  <si>
    <t>专项工程</t>
  </si>
  <si>
    <t xml:space="preserve">    国防动员</t>
  </si>
  <si>
    <t xml:space="preserve">      兵役征集</t>
  </si>
  <si>
    <t xml:space="preserve">      经济动员</t>
  </si>
  <si>
    <t xml:space="preserve">      人民防空</t>
  </si>
  <si>
    <t xml:space="preserve">      交通战备</t>
  </si>
  <si>
    <t xml:space="preserve">      民兵</t>
  </si>
  <si>
    <r>
      <rPr>
        <sz val="12"/>
        <rFont val="宋体"/>
        <charset val="134"/>
      </rPr>
      <t xml:space="preserve"> </t>
    </r>
    <r>
      <rPr>
        <sz val="12"/>
        <rFont val="宋体"/>
        <charset val="134"/>
      </rPr>
      <t xml:space="preserve">     </t>
    </r>
    <r>
      <rPr>
        <sz val="12"/>
        <rFont val="宋体"/>
        <charset val="134"/>
      </rPr>
      <t>边海防</t>
    </r>
  </si>
  <si>
    <t xml:space="preserve">      其他国防动员支出</t>
  </si>
  <si>
    <t xml:space="preserve">    其他国防支出</t>
  </si>
  <si>
    <t>其他国防支出</t>
  </si>
  <si>
    <t>204公共安全支出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</si>
  <si>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</si>
  <si>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</si>
  <si>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</si>
  <si>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</si>
  <si>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</si>
  <si>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</si>
  <si>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</si>
  <si>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</si>
  <si>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</si>
  <si>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</si>
  <si>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</si>
  <si>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</si>
  <si>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</si>
  <si>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</si>
  <si>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</si>
  <si>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</si>
  <si>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</si>
  <si>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</si>
  <si>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</si>
  <si>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</si>
  <si>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</si>
  <si>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</si>
  <si>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</si>
  <si>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</si>
  <si>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</si>
  <si>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</si>
  <si>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</si>
  <si>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</si>
  <si>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</si>
  <si>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信息化建设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</si>
  <si>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</si>
  <si>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</si>
  <si>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</si>
  <si>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</si>
  <si>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</si>
  <si>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</si>
  <si>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</si>
  <si>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</si>
  <si>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</si>
  <si>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市政设施建设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</si>
  <si>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</si>
  <si>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</si>
  <si>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</si>
  <si>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</si>
  <si>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</si>
  <si>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</si>
  <si>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</si>
  <si>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</si>
  <si>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</si>
  <si>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</si>
  <si>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其他公共安全支出</t>
  </si>
  <si>
    <t>205教育支出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</si>
  <si>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</si>
  <si>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</si>
  <si>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</si>
  <si>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</si>
  <si>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</si>
  <si>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</si>
  <si>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</si>
  <si>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</si>
  <si>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</si>
  <si>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</si>
  <si>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</si>
  <si>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</si>
  <si>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</si>
  <si>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</si>
  <si>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</si>
  <si>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</si>
  <si>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</si>
  <si>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</si>
  <si>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</si>
  <si>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</si>
  <si>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</si>
  <si>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</si>
  <si>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</si>
  <si>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</si>
  <si>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</si>
  <si>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</si>
  <si>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</si>
  <si>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</si>
  <si>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</si>
  <si>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</si>
  <si>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</si>
  <si>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专门学校教育▲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</si>
  <si>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</si>
  <si>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</si>
  <si>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</si>
  <si>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</si>
  <si>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</si>
  <si>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</si>
  <si>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</si>
  <si>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</si>
  <si>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</si>
  <si>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</si>
  <si>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</si>
  <si>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</si>
  <si>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</si>
  <si>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</si>
  <si>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</si>
  <si>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其他教育支出</t>
  </si>
  <si>
    <t>206科学技术支出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</si>
  <si>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</si>
  <si>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</si>
  <si>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</si>
  <si>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</si>
  <si>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</si>
  <si>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</si>
  <si>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</si>
  <si>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</si>
  <si>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</si>
  <si>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</si>
  <si>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</si>
  <si>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</si>
  <si>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</si>
  <si>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</si>
  <si>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</si>
  <si>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</si>
  <si>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</si>
  <si>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</si>
  <si>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</si>
  <si>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</si>
  <si>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</si>
  <si>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</si>
  <si>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</si>
  <si>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</si>
  <si>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</si>
  <si>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</si>
  <si>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</si>
  <si>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</si>
  <si>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</si>
  <si>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</si>
  <si>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</si>
  <si>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</si>
  <si>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</si>
  <si>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</si>
  <si>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</si>
  <si>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</si>
  <si>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</si>
  <si>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</si>
  <si>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</si>
  <si>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</si>
  <si>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科技重大专项</t>
  </si>
  <si>
    <t>重点研发计划</t>
  </si>
  <si>
    <t>其他科重大项目</t>
  </si>
  <si>
    <t xml:space="preserve">    其他科学技术支出</t>
  </si>
  <si>
    <t xml:space="preserve">      科技奖励</t>
  </si>
  <si>
    <t xml:space="preserve">      核应急</t>
  </si>
  <si>
    <t xml:space="preserve">      转制科研机构</t>
  </si>
  <si>
    <t xml:space="preserve">      其他科学技术支出</t>
  </si>
  <si>
    <t>207文化旅游体育与传媒支出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</si>
  <si>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</si>
  <si>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</si>
  <si>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</si>
  <si>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</si>
  <si>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</si>
  <si>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</si>
  <si>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</si>
  <si>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</si>
  <si>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</si>
  <si>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</si>
  <si>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</si>
  <si>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</si>
  <si>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</si>
  <si>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</si>
  <si>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</si>
  <si>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</si>
  <si>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</si>
  <si>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</si>
  <si>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</si>
  <si>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</si>
  <si>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</si>
  <si>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</si>
  <si>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</si>
  <si>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</si>
  <si>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</si>
  <si>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</si>
  <si>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</si>
  <si>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新闻通讯</t>
  </si>
  <si>
    <t>出版发行</t>
  </si>
  <si>
    <t>版权管理</t>
  </si>
  <si>
    <t>电影</t>
  </si>
  <si>
    <t>其他新闻出版电影支出</t>
  </si>
  <si>
    <t xml:space="preserve">    广播电视</t>
  </si>
  <si>
    <t>监测监管</t>
  </si>
  <si>
    <t>传输发射</t>
  </si>
  <si>
    <t>广播电视事务</t>
  </si>
  <si>
    <t>其他广播电视支出</t>
  </si>
  <si>
    <t xml:space="preserve">    其他文化旅游体育与传媒支出</t>
  </si>
  <si>
    <t xml:space="preserve">      宣传文化发展专项支出☆</t>
  </si>
  <si>
    <t xml:space="preserve">      文化产业发展专项支出</t>
  </si>
  <si>
    <t xml:space="preserve">      其他文化旅游体育与传媒支出</t>
  </si>
  <si>
    <t>208社会保障和就业支出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</si>
  <si>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</si>
  <si>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</si>
  <si>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</si>
  <si>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</si>
  <si>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</si>
  <si>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</si>
  <si>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</si>
  <si>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</si>
  <si>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</si>
  <si>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</si>
  <si>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</si>
  <si>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</si>
  <si>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</si>
  <si>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</si>
  <si>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</si>
  <si>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</si>
  <si>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</si>
  <si>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</si>
  <si>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老龄事务★</t>
  </si>
  <si>
    <t xml:space="preserve">      其他民政管理事务支出</t>
  </si>
  <si>
    <t xml:space="preserve">    补充全国社会保障基金</t>
  </si>
  <si>
    <t>用一般公共预算补充基金</t>
  </si>
  <si>
    <t xml:space="preserve">    行政事业单位养老支出</t>
  </si>
  <si>
    <t>行政单位离退休</t>
  </si>
  <si>
    <t>事业单位离退休</t>
  </si>
  <si>
    <t>离退休人员管理机构</t>
  </si>
  <si>
    <t>机关事业单位基本养老保险缴费支出</t>
  </si>
  <si>
    <t>机关事业单位职业年金缴费支出</t>
  </si>
  <si>
    <t>对机关事业单位基本养老保险基金的补助</t>
  </si>
  <si>
    <t>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</si>
  <si>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</si>
  <si>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</si>
  <si>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</si>
  <si>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</si>
  <si>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</si>
  <si>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</si>
  <si>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就业创业服务补助▲</t>
  </si>
  <si>
    <t xml:space="preserve">      职业培训补贴</t>
  </si>
  <si>
    <t xml:space="preserve">      社会保险补贴</t>
  </si>
  <si>
    <t xml:space="preserve">      公益性岗位补贴</t>
  </si>
  <si>
    <t xml:space="preserve">      职业技能评价补贴▲</t>
  </si>
  <si>
    <t xml:space="preserve">      就业见习补贴</t>
  </si>
  <si>
    <t xml:space="preserve">      高技能人才培养补助</t>
  </si>
  <si>
    <t xml:space="preserve">      求职和创业补贴▲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</si>
  <si>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</si>
  <si>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</si>
  <si>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</si>
  <si>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</si>
  <si>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</si>
  <si>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</si>
  <si>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</si>
  <si>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</si>
  <si>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</si>
  <si>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</si>
  <si>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</si>
  <si>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</si>
  <si>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</si>
  <si>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</si>
  <si>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</si>
  <si>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</si>
  <si>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</si>
  <si>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</si>
  <si>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</si>
  <si>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</si>
  <si>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</si>
  <si>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</si>
  <si>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</si>
  <si>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r>
      <rPr>
        <sz val="12"/>
        <rFont val="宋体"/>
        <charset val="134"/>
      </rPr>
      <t xml:space="preserve"> </t>
    </r>
    <r>
      <rPr>
        <sz val="12"/>
        <rFont val="宋体"/>
        <charset val="134"/>
      </rPr>
      <t xml:space="preserve">     </t>
    </r>
    <r>
      <rPr>
        <sz val="12"/>
        <rFont val="宋体"/>
        <charset val="134"/>
      </rPr>
      <t>养老服务</t>
    </r>
  </si>
  <si>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</si>
  <si>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</si>
  <si>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</si>
  <si>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</si>
  <si>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</si>
  <si>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</si>
  <si>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</si>
  <si>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</si>
  <si>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</si>
  <si>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</si>
  <si>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</si>
  <si>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</si>
  <si>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</si>
  <si>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</si>
  <si>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</si>
  <si>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</si>
  <si>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</si>
  <si>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</si>
  <si>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</si>
  <si>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对道路交通事故社会救助基金的补助</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</si>
  <si>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</si>
  <si>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</si>
  <si>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</si>
  <si>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</si>
  <si>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</si>
  <si>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财政对企业职工基本养老保险基金的补助</t>
  </si>
  <si>
    <t>财政对城乡居民基本养老保险基金的补助</t>
  </si>
  <si>
    <t>财政对其他基本养老保险基金的补助</t>
  </si>
  <si>
    <t xml:space="preserve">    财政对其他社会保险基金的补助</t>
  </si>
  <si>
    <t>财政对失业保险基金的补助</t>
  </si>
  <si>
    <t>财政对工伤保险基金的补助</t>
  </si>
  <si>
    <t>其他财政对社会保险基金的补助</t>
  </si>
  <si>
    <t xml:space="preserve">    退役军人管理事务</t>
  </si>
  <si>
    <t xml:space="preserve">      拥军优属</t>
  </si>
  <si>
    <t xml:space="preserve">      军供保障</t>
  </si>
  <si>
    <r>
      <rPr>
        <sz val="12"/>
        <rFont val="宋体"/>
        <charset val="134"/>
      </rPr>
      <t xml:space="preserve">     </t>
    </r>
    <r>
      <rPr>
        <sz val="12"/>
        <rFont val="宋体"/>
        <charset val="134"/>
      </rPr>
      <t xml:space="preserve"> </t>
    </r>
    <r>
      <rPr>
        <sz val="12"/>
        <rFont val="宋体"/>
        <charset val="134"/>
      </rPr>
      <t>事业运行</t>
    </r>
  </si>
  <si>
    <r>
      <rPr>
        <sz val="12"/>
        <rFont val="宋体"/>
        <charset val="134"/>
      </rPr>
      <t xml:space="preserve">      </t>
    </r>
    <r>
      <rPr>
        <sz val="12"/>
        <rFont val="宋体"/>
        <charset val="134"/>
      </rPr>
      <t>其他退役军人事务管理支出</t>
    </r>
  </si>
  <si>
    <t xml:space="preserve">    财政代缴社会保险支出</t>
  </si>
  <si>
    <t xml:space="preserve">      财政代缴城乡居民基本养老保险费支出</t>
  </si>
  <si>
    <t xml:space="preserve">      财政代缴其他社会保险费支出</t>
  </si>
  <si>
    <t xml:space="preserve">    其他社会保障和就业支出</t>
  </si>
  <si>
    <t xml:space="preserve">      其他社会保障和就业支出</t>
  </si>
  <si>
    <t>210卫生健康支出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</si>
  <si>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</si>
  <si>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</si>
  <si>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</si>
  <si>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</si>
  <si>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</si>
  <si>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</si>
  <si>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</si>
  <si>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</si>
  <si>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</si>
  <si>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</si>
  <si>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</si>
  <si>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</si>
  <si>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</si>
  <si>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</si>
  <si>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r>
      <rPr>
        <sz val="12"/>
        <rFont val="宋体"/>
        <charset val="134"/>
      </rPr>
      <t xml:space="preserve"> </t>
    </r>
    <r>
      <rPr>
        <sz val="12"/>
        <rFont val="宋体"/>
        <charset val="134"/>
      </rPr>
      <t xml:space="preserve">     </t>
    </r>
    <r>
      <rPr>
        <sz val="12"/>
        <rFont val="宋体"/>
        <charset val="134"/>
      </rPr>
      <t>康复医院</t>
    </r>
  </si>
  <si>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</si>
  <si>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</si>
  <si>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</si>
  <si>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</si>
  <si>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</si>
  <si>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</si>
  <si>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</si>
  <si>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</si>
  <si>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</si>
  <si>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</si>
  <si>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</si>
  <si>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</si>
  <si>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</si>
  <si>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</si>
  <si>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</si>
  <si>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</si>
  <si>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</si>
  <si>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</si>
  <si>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</si>
  <si>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</si>
  <si>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</si>
  <si>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</si>
  <si>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</si>
  <si>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行政单位医疗</t>
  </si>
  <si>
    <t>事业单位医疗</t>
  </si>
  <si>
    <t>公务员医疗补助</t>
  </si>
  <si>
    <t>其他行政事业单位医疗支出</t>
  </si>
  <si>
    <t xml:space="preserve">    财政对基本医疗保险基金的补助</t>
  </si>
  <si>
    <t>财政对职工基本医疗保险基金的补助</t>
  </si>
  <si>
    <t>财政对城乡居民基本医疗保险基金的补助</t>
  </si>
  <si>
    <t>财政对其他基本医疗保险基金的补助</t>
  </si>
  <si>
    <t xml:space="preserve">    医疗救助</t>
  </si>
  <si>
    <t>城乡医疗救助</t>
  </si>
  <si>
    <t>疾病应急救助</t>
  </si>
  <si>
    <t>其他医疗救助支出</t>
  </si>
  <si>
    <t xml:space="preserve">    优抚对象医疗</t>
  </si>
  <si>
    <t>优抚对象医疗补助</t>
  </si>
  <si>
    <t>其他优抚对象医疗支出</t>
  </si>
  <si>
    <t xml:space="preserve">    医疗保障管理事务</t>
  </si>
  <si>
    <t>医疗保障政策管理</t>
  </si>
  <si>
    <t>医疗保障经办事务</t>
  </si>
  <si>
    <t>其他医疗保障管理事务支出</t>
  </si>
  <si>
    <t xml:space="preserve">    老龄卫生健康事务☆</t>
  </si>
  <si>
    <t>老龄卫生健康事务☆</t>
  </si>
  <si>
    <t xml:space="preserve">    中医药事务</t>
  </si>
  <si>
    <t xml:space="preserve">      中医（民族医）药专项</t>
  </si>
  <si>
    <t xml:space="preserve"> 事业运行★</t>
  </si>
  <si>
    <t xml:space="preserve"> 其他中医药事务支出</t>
  </si>
  <si>
    <t xml:space="preserve">    疾病预防控制事务</t>
  </si>
  <si>
    <t xml:space="preserve">      其长疾病预防控制事务支出</t>
  </si>
  <si>
    <t xml:space="preserve">    托育服务★</t>
  </si>
  <si>
    <t xml:space="preserve">      托育机构★</t>
  </si>
  <si>
    <t xml:space="preserve">      其他托育服务支出★</t>
  </si>
  <si>
    <t xml:space="preserve">    其他卫生健康支出</t>
  </si>
  <si>
    <t xml:space="preserve">        其他健康卫生支出</t>
  </si>
  <si>
    <t>211节能环保支出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</si>
  <si>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</si>
  <si>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</si>
  <si>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</si>
  <si>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</si>
  <si>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</si>
  <si>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r>
      <rPr>
        <sz val="12"/>
        <rFont val="宋体"/>
        <charset val="134"/>
      </rPr>
      <t xml:space="preserve"> </t>
    </r>
    <r>
      <rPr>
        <sz val="12"/>
        <rFont val="宋体"/>
        <charset val="134"/>
      </rPr>
      <t xml:space="preserve">     </t>
    </r>
    <r>
      <rPr>
        <sz val="12"/>
        <rFont val="宋体"/>
        <charset val="134"/>
      </rPr>
      <t>应对气候变化管理事务</t>
    </r>
  </si>
  <si>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</si>
  <si>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</si>
  <si>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</si>
  <si>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</si>
  <si>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</si>
  <si>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</si>
  <si>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</si>
  <si>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</si>
  <si>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</si>
  <si>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</si>
  <si>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</si>
  <si>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</si>
  <si>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</si>
  <si>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</si>
  <si>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</si>
  <si>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</si>
  <si>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</si>
  <si>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</si>
  <si>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</si>
  <si>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</si>
  <si>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</si>
  <si>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</si>
  <si>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</si>
  <si>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</si>
  <si>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</si>
  <si>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</si>
  <si>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</si>
  <si>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</si>
  <si>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</si>
  <si>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</si>
  <si>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</si>
  <si>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</si>
  <si>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</si>
  <si>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</si>
  <si>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</si>
  <si>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已垦草原退耕还草</t>
  </si>
  <si>
    <t xml:space="preserve">    能源节约利用</t>
  </si>
  <si>
    <t>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</si>
  <si>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</si>
  <si>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</si>
  <si>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</si>
  <si>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</si>
  <si>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</si>
  <si>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</si>
  <si>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清洁能源▲</t>
  </si>
  <si>
    <r>
      <rPr>
        <sz val="12"/>
        <rFont val="宋体"/>
        <charset val="134"/>
      </rPr>
      <t xml:space="preserve"> </t>
    </r>
    <r>
      <rPr>
        <sz val="12"/>
        <rFont val="宋体"/>
        <charset val="134"/>
      </rPr>
      <t xml:space="preserve">     </t>
    </r>
    <r>
      <rPr>
        <sz val="12"/>
        <rFont val="宋体"/>
        <charset val="134"/>
      </rPr>
      <t>可再生能源</t>
    </r>
  </si>
  <si>
    <t xml:space="preserve">      其他清洁能源支出★</t>
  </si>
  <si>
    <t xml:space="preserve">    循环经济</t>
  </si>
  <si>
    <t>循环经济</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</si>
  <si>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</si>
  <si>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</si>
  <si>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</si>
  <si>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</si>
  <si>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</si>
  <si>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</si>
  <si>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t>
  </si>
  <si>
    <t xml:space="preserve"> 其他节能环保支出</t>
  </si>
  <si>
    <t>212城乡社区支出</t>
  </si>
  <si>
    <t xml:space="preserve">      城乡社区管理事务</t>
  </si>
  <si>
    <t xml:space="preserve">        行政运行</t>
  </si>
  <si>
    <t xml:space="preserve">        一般行政管理事务</t>
  </si>
  <si>
    <t xml:space="preserve">        机关服务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</si>
  <si>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</si>
  <si>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</si>
  <si>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</si>
  <si>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</si>
  <si>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</si>
  <si>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</si>
  <si>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</si>
  <si>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</si>
  <si>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</si>
  <si>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</si>
  <si>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</si>
  <si>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</si>
  <si>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</si>
  <si>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r>
      <rPr>
        <sz val="12"/>
        <rFont val="宋体"/>
        <charset val="134"/>
      </rPr>
      <t xml:space="preserve">     </t>
    </r>
    <r>
      <rPr>
        <sz val="12"/>
        <rFont val="宋体"/>
        <charset val="134"/>
      </rPr>
      <t xml:space="preserve">  </t>
    </r>
    <r>
      <rPr>
        <sz val="12"/>
        <rFont val="宋体"/>
        <charset val="134"/>
      </rPr>
      <t xml:space="preserve"> 城乡社区环境卫生</t>
    </r>
  </si>
  <si>
    <t xml:space="preserve">      建设市场管理与监督</t>
  </si>
  <si>
    <r>
      <rPr>
        <sz val="12"/>
        <rFont val="宋体"/>
        <charset val="134"/>
      </rPr>
      <t xml:space="preserve">     </t>
    </r>
    <r>
      <rPr>
        <sz val="12"/>
        <rFont val="宋体"/>
        <charset val="134"/>
      </rPr>
      <t xml:space="preserve">  </t>
    </r>
    <r>
      <rPr>
        <sz val="12"/>
        <rFont val="宋体"/>
        <charset val="134"/>
      </rPr>
      <t xml:space="preserve"> 建设市场管理与监督</t>
    </r>
  </si>
  <si>
    <t xml:space="preserve">      其他城乡社区支出</t>
  </si>
  <si>
    <r>
      <rPr>
        <sz val="12"/>
        <rFont val="宋体"/>
        <charset val="134"/>
      </rPr>
      <t xml:space="preserve">      </t>
    </r>
    <r>
      <rPr>
        <sz val="12"/>
        <rFont val="宋体"/>
        <charset val="134"/>
      </rPr>
      <t xml:space="preserve">  </t>
    </r>
    <r>
      <rPr>
        <sz val="12"/>
        <rFont val="宋体"/>
        <charset val="134"/>
      </rPr>
      <t>其他城乡社区支出</t>
    </r>
  </si>
  <si>
    <t>213农林水支出</t>
  </si>
  <si>
    <t xml:space="preserve">      农业农村</t>
  </si>
  <si>
    <t xml:space="preserve">        事业运行</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</si>
  <si>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</si>
  <si>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</si>
  <si>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</si>
  <si>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</si>
  <si>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</si>
  <si>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</si>
  <si>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</si>
  <si>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</si>
  <si>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</si>
  <si>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</si>
  <si>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</si>
  <si>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</si>
  <si>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</si>
  <si>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</si>
  <si>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</si>
  <si>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</si>
  <si>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</si>
  <si>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</si>
  <si>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</si>
  <si>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</si>
  <si>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</si>
  <si>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</si>
  <si>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</si>
  <si>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</si>
  <si>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</si>
  <si>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</si>
  <si>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</si>
  <si>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</si>
  <si>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</si>
  <si>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</si>
  <si>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</si>
  <si>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</si>
  <si>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</si>
  <si>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</si>
  <si>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</si>
  <si>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</si>
  <si>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</si>
  <si>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</si>
  <si>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</si>
  <si>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</si>
  <si>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</si>
  <si>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</si>
  <si>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</si>
  <si>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</si>
  <si>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</si>
  <si>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</si>
  <si>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</si>
  <si>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</si>
  <si>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</si>
  <si>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</si>
  <si>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</si>
  <si>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</si>
  <si>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</si>
  <si>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</si>
  <si>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</si>
  <si>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</si>
  <si>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</si>
  <si>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</si>
  <si>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</si>
  <si>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</si>
  <si>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</si>
  <si>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r>
      <rPr>
        <sz val="12"/>
        <rFont val="宋体"/>
        <charset val="134"/>
      </rPr>
      <t xml:space="preserve"> </t>
    </r>
    <r>
      <rPr>
        <sz val="12"/>
        <rFont val="宋体"/>
        <charset val="134"/>
      </rPr>
      <t xml:space="preserve">       </t>
    </r>
    <r>
      <rPr>
        <sz val="12"/>
        <rFont val="宋体"/>
        <charset val="134"/>
      </rPr>
      <t>南水北调工程建设</t>
    </r>
  </si>
  <si>
    <r>
      <rPr>
        <sz val="12"/>
        <rFont val="宋体"/>
        <charset val="134"/>
      </rPr>
      <t xml:space="preserve">        </t>
    </r>
    <r>
      <rPr>
        <sz val="12"/>
        <rFont val="宋体"/>
        <charset val="134"/>
      </rPr>
      <t>南水北调工程管理</t>
    </r>
  </si>
  <si>
    <t xml:space="preserve">        其他水利支出</t>
  </si>
  <si>
    <t xml:space="preserve">      巩固拓展脱贫攻坚成果衔接乡村振兴</t>
  </si>
  <si>
    <t xml:space="preserve">        行政运行☆</t>
  </si>
  <si>
    <t xml:space="preserve">        一般行政管理事务☆</t>
  </si>
  <si>
    <t xml:space="preserve">        机关服务☆</t>
  </si>
  <si>
    <t xml:space="preserve">        农村基础设施建设</t>
  </si>
  <si>
    <t xml:space="preserve">        生产发展</t>
  </si>
  <si>
    <t xml:space="preserve">        社会发展</t>
  </si>
  <si>
    <t xml:space="preserve">        贷款奖补和贴息</t>
  </si>
  <si>
    <t xml:space="preserve">       “三西”农业建设专项补助</t>
  </si>
  <si>
    <t xml:space="preserve">        事业运行☆</t>
  </si>
  <si>
    <t xml:space="preserve">        其他巩固拓展脱贫攻坚成果衔接乡村振兴支出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</si>
  <si>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</si>
  <si>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</si>
  <si>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</si>
  <si>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</si>
  <si>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</si>
  <si>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</si>
  <si>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</si>
  <si>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</si>
  <si>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</si>
  <si>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</si>
  <si>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创业担保贷款贴息及奖金</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</si>
  <si>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</si>
  <si>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</si>
  <si>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</si>
  <si>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</si>
  <si>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</si>
  <si>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</si>
  <si>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</si>
  <si>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</si>
  <si>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214交通运输支出</t>
  </si>
  <si>
    <t xml:space="preserve">      公路水路运输</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</si>
  <si>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</si>
  <si>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</si>
  <si>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</si>
  <si>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</si>
  <si>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</si>
  <si>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</si>
  <si>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</si>
  <si>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</si>
  <si>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</si>
  <si>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</si>
  <si>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</si>
  <si>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</si>
  <si>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</si>
  <si>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</si>
  <si>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</si>
  <si>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</si>
  <si>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</si>
  <si>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</si>
  <si>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</si>
  <si>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</si>
  <si>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</si>
  <si>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</si>
  <si>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</si>
  <si>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</si>
  <si>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</si>
  <si>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</si>
  <si>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</si>
  <si>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</si>
  <si>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</si>
  <si>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</si>
  <si>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</si>
  <si>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</si>
  <si>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</si>
  <si>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</si>
  <si>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其他交通运输支出</t>
  </si>
  <si>
    <t xml:space="preserve">        公共交通运营补助</t>
  </si>
  <si>
    <t xml:space="preserve">        其他交通运输支出</t>
  </si>
  <si>
    <t>215资源勘探工业信息等支出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</si>
  <si>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</si>
  <si>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</si>
  <si>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</si>
  <si>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</si>
  <si>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</si>
  <si>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</si>
  <si>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</si>
  <si>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</si>
  <si>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</si>
  <si>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</si>
  <si>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</si>
  <si>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</si>
  <si>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</si>
  <si>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</si>
  <si>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</si>
  <si>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</si>
  <si>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</si>
  <si>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</si>
  <si>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</si>
  <si>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</si>
  <si>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</si>
  <si>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</si>
  <si>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</si>
  <si>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</si>
  <si>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</si>
  <si>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</si>
  <si>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</si>
  <si>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</si>
  <si>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</si>
  <si>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</si>
  <si>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</si>
  <si>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</si>
  <si>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</si>
  <si>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</si>
  <si>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</si>
  <si>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</si>
  <si>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</si>
  <si>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</si>
  <si>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</si>
  <si>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</si>
  <si>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</si>
  <si>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</si>
  <si>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</si>
  <si>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其他资源勘探信息等支出</t>
  </si>
  <si>
    <t>216商业服务业等支出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</si>
  <si>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</si>
  <si>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</si>
  <si>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</si>
  <si>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</si>
  <si>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</si>
  <si>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</si>
  <si>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</si>
  <si>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</si>
  <si>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</si>
  <si>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</si>
  <si>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</si>
  <si>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</si>
  <si>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217金融支出</t>
  </si>
  <si>
    <t xml:space="preserve">      金融部门行政支出</t>
  </si>
  <si>
    <t xml:space="preserve">   行政运行</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</si>
  <si>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</si>
  <si>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</si>
  <si>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</si>
  <si>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</si>
  <si>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</si>
  <si>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</si>
  <si>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</si>
  <si>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</si>
  <si>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</si>
  <si>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</si>
  <si>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</si>
  <si>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</si>
  <si>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</si>
  <si>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</si>
  <si>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</si>
  <si>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</si>
  <si>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</si>
  <si>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</si>
  <si>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</si>
  <si>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</si>
  <si>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</si>
  <si>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</si>
  <si>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</si>
  <si>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r>
      <rPr>
        <sz val="12"/>
        <rFont val="宋体"/>
        <charset val="134"/>
      </rPr>
      <t xml:space="preserve">     </t>
    </r>
    <r>
      <rPr>
        <sz val="12"/>
        <rFont val="宋体"/>
        <charset val="134"/>
      </rPr>
      <t xml:space="preserve">  </t>
    </r>
    <r>
      <rPr>
        <sz val="12"/>
        <rFont val="宋体"/>
        <charset val="134"/>
      </rPr>
      <t xml:space="preserve"> 其他金融支出</t>
    </r>
  </si>
  <si>
    <r>
      <rPr>
        <b/>
        <sz val="12"/>
        <rFont val="宋体"/>
        <charset val="134"/>
      </rPr>
      <t>219</t>
    </r>
    <r>
      <rPr>
        <b/>
        <sz val="12"/>
        <rFont val="宋体"/>
        <charset val="134"/>
      </rPr>
      <t xml:space="preserve"> </t>
    </r>
    <r>
      <rPr>
        <b/>
        <sz val="12"/>
        <rFont val="宋体"/>
        <charset val="134"/>
      </rPr>
      <t>援助其他地区支出</t>
    </r>
  </si>
  <si>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</si>
  <si>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</si>
  <si>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</si>
  <si>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</si>
  <si>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</si>
  <si>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</si>
  <si>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</si>
  <si>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</si>
  <si>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r>
      <rPr>
        <b/>
        <sz val="12"/>
        <rFont val="宋体"/>
        <charset val="134"/>
      </rPr>
      <t>220</t>
    </r>
    <r>
      <rPr>
        <b/>
        <sz val="12"/>
        <rFont val="宋体"/>
        <charset val="134"/>
      </rPr>
      <t xml:space="preserve"> 自然资源海</t>
    </r>
    <r>
      <rPr>
        <b/>
        <sz val="12"/>
        <rFont val="宋体"/>
        <charset val="134"/>
      </rPr>
      <t>洋气象等支出</t>
    </r>
  </si>
  <si>
    <t xml:space="preserve">      自然资源事务</t>
  </si>
  <si>
    <t xml:space="preserve">        自然资源规划及管理</t>
  </si>
  <si>
    <t xml:space="preserve">        自然资源利用与保护</t>
  </si>
  <si>
    <r>
      <rPr>
        <sz val="12"/>
        <rFont val="宋体"/>
        <charset val="134"/>
      </rPr>
      <t xml:space="preserve">       </t>
    </r>
    <r>
      <rPr>
        <sz val="12"/>
        <rFont val="宋体"/>
        <charset val="134"/>
      </rPr>
      <t xml:space="preserve"> </t>
    </r>
    <r>
      <rPr>
        <sz val="12"/>
        <rFont val="宋体"/>
        <charset val="134"/>
      </rPr>
      <t>自然资源社会公益服务</t>
    </r>
  </si>
  <si>
    <t xml:space="preserve">        自然资源行业业务管理</t>
  </si>
  <si>
    <t xml:space="preserve">        自然资源调查与确权登记</t>
  </si>
  <si>
    <t xml:space="preserve">        土地资源储备支出</t>
  </si>
  <si>
    <t xml:space="preserve">        地质矿产资源与环境调查</t>
  </si>
  <si>
    <t xml:space="preserve">        地质矿产资源利用与保护</t>
  </si>
  <si>
    <t xml:space="preserve">        地质转产项目财政贴息</t>
  </si>
  <si>
    <t xml:space="preserve">        国外风险勘查</t>
  </si>
  <si>
    <t xml:space="preserve">        地质勘查基金（周转金）支出</t>
  </si>
  <si>
    <r>
      <rPr>
        <sz val="12"/>
        <rFont val="宋体"/>
        <charset val="134"/>
      </rPr>
      <t xml:space="preserve"> </t>
    </r>
    <r>
      <rPr>
        <sz val="12"/>
        <rFont val="宋体"/>
        <charset val="134"/>
      </rPr>
      <t xml:space="preserve">       </t>
    </r>
    <r>
      <rPr>
        <sz val="12"/>
        <rFont val="宋体"/>
        <charset val="134"/>
      </rPr>
      <t>海域与海岛管理</t>
    </r>
  </si>
  <si>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</si>
  <si>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</si>
  <si>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</si>
  <si>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</si>
  <si>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</si>
  <si>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</si>
  <si>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</si>
  <si>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</si>
  <si>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</si>
  <si>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</si>
  <si>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</si>
  <si>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</si>
  <si>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</si>
  <si>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</si>
  <si>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</si>
  <si>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</si>
  <si>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</si>
  <si>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</si>
  <si>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</si>
  <si>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</si>
  <si>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</si>
  <si>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</si>
  <si>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</si>
  <si>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r>
      <rPr>
        <sz val="12"/>
        <rFont val="宋体"/>
        <charset val="134"/>
      </rPr>
      <t xml:space="preserve">      </t>
    </r>
    <r>
      <rPr>
        <sz val="12"/>
        <rFont val="宋体"/>
        <charset val="134"/>
      </rPr>
      <t xml:space="preserve">  其他自然资源海洋气象等支出</t>
    </r>
  </si>
  <si>
    <t>221住房保障支出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</si>
  <si>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</si>
  <si>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</si>
  <si>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</si>
  <si>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</si>
  <si>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</si>
  <si>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</si>
  <si>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</si>
  <si>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</si>
  <si>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</si>
  <si>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</si>
  <si>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</si>
  <si>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配售型住房保障★</t>
  </si>
  <si>
    <t xml:space="preserve">        配售型保障性住房★</t>
  </si>
  <si>
    <t xml:space="preserve">        城中村改造★</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</si>
  <si>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</si>
  <si>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</si>
  <si>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</si>
  <si>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</si>
  <si>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</si>
  <si>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</si>
  <si>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</si>
  <si>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r>
      <rPr>
        <sz val="12"/>
        <rFont val="宋体"/>
        <charset val="134"/>
      </rPr>
      <t xml:space="preserve"> </t>
    </r>
    <r>
      <rPr>
        <sz val="12"/>
        <rFont val="宋体"/>
        <charset val="134"/>
      </rPr>
      <t xml:space="preserve">       </t>
    </r>
    <r>
      <rPr>
        <sz val="12"/>
        <rFont val="宋体"/>
        <charset val="134"/>
      </rPr>
      <t>住房公积金管理</t>
    </r>
  </si>
  <si>
    <t xml:space="preserve">        其他城乡社区住宅支出</t>
  </si>
  <si>
    <t>222粮油物资储备支出</t>
  </si>
  <si>
    <t xml:space="preserve">      粮油物资事务</t>
  </si>
  <si>
    <t xml:space="preserve">        财务与审计支出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</si>
  <si>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</si>
  <si>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</si>
  <si>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</si>
  <si>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</si>
  <si>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</si>
  <si>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</si>
  <si>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</si>
  <si>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</si>
  <si>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</si>
  <si>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</si>
  <si>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</si>
  <si>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</si>
  <si>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</si>
  <si>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</si>
  <si>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</si>
  <si>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</si>
  <si>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</si>
  <si>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</si>
  <si>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</si>
  <si>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</si>
  <si>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</si>
  <si>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</si>
  <si>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</si>
  <si>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</si>
  <si>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</si>
  <si>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</si>
  <si>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</si>
  <si>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</si>
  <si>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</si>
  <si>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</si>
  <si>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</si>
  <si>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</si>
  <si>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</si>
  <si>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</si>
  <si>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</si>
  <si>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</si>
  <si>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</si>
  <si>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</si>
  <si>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r>
      <rPr>
        <b/>
        <sz val="12"/>
        <rFont val="宋体"/>
        <charset val="134"/>
      </rPr>
      <t>22</t>
    </r>
    <r>
      <rPr>
        <b/>
        <sz val="12"/>
        <rFont val="宋体"/>
        <charset val="134"/>
      </rPr>
      <t xml:space="preserve">4 </t>
    </r>
    <r>
      <rPr>
        <b/>
        <sz val="12"/>
        <rFont val="宋体"/>
        <charset val="134"/>
      </rPr>
      <t>灾害防治及应急管理支出</t>
    </r>
  </si>
  <si>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</si>
  <si>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</si>
  <si>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</si>
  <si>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</si>
  <si>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</si>
  <si>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</si>
  <si>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</si>
  <si>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</si>
  <si>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</si>
  <si>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</si>
  <si>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</si>
  <si>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</si>
  <si>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</si>
  <si>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</si>
  <si>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</si>
  <si>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</si>
  <si>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</si>
  <si>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</si>
  <si>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</si>
  <si>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</si>
  <si>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</si>
  <si>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</si>
  <si>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</si>
  <si>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</si>
  <si>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</si>
  <si>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</si>
  <si>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</si>
  <si>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</si>
  <si>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</si>
  <si>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</si>
  <si>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</si>
  <si>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</si>
  <si>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</si>
  <si>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其他灾害防治及应急管理支出</t>
  </si>
  <si>
    <t>227预备费</t>
  </si>
  <si>
    <t>229其他支出</t>
  </si>
  <si>
    <t xml:space="preserve">      年初预留</t>
  </si>
  <si>
    <t xml:space="preserve">        年初预留</t>
  </si>
  <si>
    <r>
      <rPr>
        <sz val="12"/>
        <rFont val="宋体"/>
        <charset val="134"/>
      </rPr>
      <t xml:space="preserve"> </t>
    </r>
    <r>
      <rPr>
        <sz val="12"/>
        <rFont val="宋体"/>
        <charset val="134"/>
      </rPr>
      <t xml:space="preserve">        其他支出</t>
    </r>
  </si>
  <si>
    <t>债务还本支出</t>
  </si>
  <si>
    <t xml:space="preserve">      中央政府国内债务还本支出</t>
  </si>
  <si>
    <t xml:space="preserve">      中央政府国外债务还本支出</t>
  </si>
  <si>
    <t xml:space="preserve">      地方政府一般债务还本支出</t>
  </si>
  <si>
    <t xml:space="preserve">        地方政府一般债券还本支出</t>
  </si>
  <si>
    <t xml:space="preserve">        地方政府向外国政府借款还本支出</t>
  </si>
  <si>
    <t xml:space="preserve">        地方政府向国标组织借款还本支出</t>
  </si>
  <si>
    <t xml:space="preserve">        地方政府其他一般债务还本支出</t>
  </si>
  <si>
    <t>232债务付息支出</t>
  </si>
  <si>
    <t xml:space="preserve">      中央政府国内债务付息支出</t>
  </si>
  <si>
    <t xml:space="preserve">      中央政府国外债务付息支出</t>
  </si>
  <si>
    <t xml:space="preserve">      地方政府一般债务付息支出</t>
  </si>
  <si>
    <r>
      <rPr>
        <sz val="12"/>
        <rFont val="宋体"/>
        <charset val="134"/>
      </rPr>
      <t xml:space="preserve">      </t>
    </r>
    <r>
      <rPr>
        <sz val="12"/>
        <rFont val="宋体"/>
        <charset val="134"/>
      </rPr>
      <t xml:space="preserve">  </t>
    </r>
    <r>
      <rPr>
        <sz val="12"/>
        <rFont val="宋体"/>
        <charset val="134"/>
      </rPr>
      <t>地方政府一般债券付息支出</t>
    </r>
  </si>
  <si>
    <r>
      <rPr>
        <sz val="12"/>
        <rFont val="宋体"/>
        <charset val="134"/>
      </rPr>
      <t xml:space="preserve">     </t>
    </r>
    <r>
      <rPr>
        <sz val="12"/>
        <rFont val="宋体"/>
        <charset val="134"/>
      </rPr>
      <t xml:space="preserve">  </t>
    </r>
    <r>
      <rPr>
        <sz val="12"/>
        <rFont val="宋体"/>
        <charset val="134"/>
      </rPr>
      <t xml:space="preserve"> 地方政府向外国政府借款付息支出</t>
    </r>
  </si>
  <si>
    <t xml:space="preserve">        地方政府向国际组织借款付息支出</t>
  </si>
  <si>
    <t xml:space="preserve">        地方政府其他一般债务付息支出</t>
  </si>
  <si>
    <t>233债务发行费用支出</t>
  </si>
  <si>
    <t xml:space="preserve">     中央政府国内债务发行费用支出</t>
  </si>
  <si>
    <t xml:space="preserve">     中央政府国外债务发行费用支出</t>
  </si>
  <si>
    <r>
      <rPr>
        <sz val="12"/>
        <rFont val="宋体"/>
        <charset val="134"/>
      </rPr>
      <t xml:space="preserve"> </t>
    </r>
    <r>
      <rPr>
        <sz val="12"/>
        <rFont val="宋体"/>
        <charset val="134"/>
      </rPr>
      <t xml:space="preserve">    地方政府一般债务发行费用支出</t>
    </r>
  </si>
  <si>
    <t xml:space="preserve">        地方政府一般债务发行费用支出</t>
  </si>
  <si>
    <t>备注：★为2025年新增科目，☆为2025年删除科目，▲为科目名称修改（内容）。</t>
  </si>
  <si>
    <t>项 目</t>
  </si>
  <si>
    <t>金 额</t>
  </si>
  <si>
    <t>合 计</t>
  </si>
  <si>
    <t>聘请法律顾问相关费用</t>
  </si>
  <si>
    <t>2021年—2023年残疾人就业保障金欠缴整改</t>
  </si>
  <si>
    <t>武警中队营区围墙建设经费</t>
  </si>
  <si>
    <t>武警中队体育训练室建设经费</t>
  </si>
  <si>
    <t>边境立体化技防前端设备用电缺口经费</t>
  </si>
  <si>
    <t>社区戒毒康复农场二期劳动中心（砖厂）处置补偿经费</t>
  </si>
  <si>
    <t>强边固防基础设施建设项目森林植被恢复费</t>
  </si>
  <si>
    <t>事业单位公开考试选调工作人员工作费用</t>
  </si>
  <si>
    <t>陇川县殡仪馆火化成本</t>
  </si>
  <si>
    <t>陇川县殡仪馆租赁费用</t>
  </si>
  <si>
    <t>城市公益性公墓委托建设服务费</t>
  </si>
  <si>
    <t>环卫车辆落户上牌资金</t>
  </si>
  <si>
    <t>住建局拖欠车辆维修费用</t>
  </si>
  <si>
    <t>垃圾场运维经费缺口的专项资金</t>
  </si>
  <si>
    <t>专项法律服务费</t>
  </si>
  <si>
    <t>陇川县城市路灯电费缺口</t>
  </si>
  <si>
    <t>云南晨翔工程管理咨询有限公司造价咨询费（县人行道改造工程、户撒集镇供水工程、县农村危房改造项目）</t>
  </si>
  <si>
    <t>农村危房改造、县城人行道、户撒集镇供水等项目造价咨询服务费</t>
  </si>
  <si>
    <t>陇川县城乡建设用地增减挂钩项目资金</t>
  </si>
  <si>
    <t>陇川县农场居民住房不动产登记工作经费</t>
  </si>
  <si>
    <t>2025年度第四批次城镇建设用地报批资金</t>
  </si>
  <si>
    <t>陇川县章凤镇户弄村城乡建设用地增减挂钩项目等3个项目业主管理费</t>
  </si>
  <si>
    <t>麻栗坝水库及三条干渠自然资源统一确权项目资金</t>
  </si>
  <si>
    <t>护国乡岳家寨村岳景小组滑坡地质灾害隐患点临时应急处置资金</t>
  </si>
  <si>
    <t>行政事业单位机构运转经费</t>
  </si>
  <si>
    <t>章凤口岸聘请律师经费</t>
  </si>
  <si>
    <t>陇川县2021—2025年村（社区）干部任期和离任经济责任审计服务费用</t>
  </si>
  <si>
    <t>户岛水库工程建设资金</t>
  </si>
  <si>
    <t>应急指挥中心配套设施建设改造经费</t>
  </si>
  <si>
    <t>超长期国债云南省人工影响天气水资源保障工程项目陇川县配套资金</t>
  </si>
  <si>
    <t>应急广播网络安全加固经费</t>
  </si>
  <si>
    <t>陇川县第十八届人民代表大会第四次会议经费</t>
  </si>
  <si>
    <t>政协陇川县第十六届委员会第四次会议经费</t>
  </si>
  <si>
    <t>乡镇履职事项工作清单专项经费</t>
  </si>
  <si>
    <t>中国共产党陇川县第十三届代表大会第四次会议经费</t>
  </si>
  <si>
    <t>政务中心（无差别综合窗口）建设缺口经费</t>
  </si>
  <si>
    <t>拉勐通道边民融入安置点续租经费</t>
  </si>
  <si>
    <t>2023—2024年工会经费整改</t>
  </si>
  <si>
    <t>陇川县强边固防抵边联防所建设项目征地资金</t>
  </si>
  <si>
    <t>陇把镇中心公益性公墓委托建设服务经费</t>
  </si>
  <si>
    <t>曹家洼公益性公墓委托建设服务经费</t>
  </si>
  <si>
    <t>2024至2025年国土综合整治管护经费</t>
  </si>
  <si>
    <t>麻栗坝灌区工程缴纳水土保持补偿费资金</t>
  </si>
  <si>
    <t>麻栗坝水库强震动监测设施采购及安装项目资金</t>
  </si>
  <si>
    <t>海关机构运转经费</t>
  </si>
  <si>
    <t>弥补民生支出缺口</t>
  </si>
  <si>
    <t>1030146 国有土地收益基金收入</t>
  </si>
  <si>
    <t>1030147 农业土地开发资金收入</t>
  </si>
  <si>
    <t>1030148 国有土地使用权出让收入</t>
  </si>
  <si>
    <t>103014801 土地出让价款收入</t>
  </si>
  <si>
    <t>103014802 补缴的土地价款</t>
  </si>
  <si>
    <t>103014803 划拨土地收入</t>
  </si>
  <si>
    <t>103014898 缴纳新增建设用地土地有偿使用费</t>
  </si>
  <si>
    <t>103014899 其他土地出让收入</t>
  </si>
  <si>
    <t>1030179 大中型水库库区基金收入</t>
  </si>
  <si>
    <t>1030155 彩票公益金收入</t>
  </si>
  <si>
    <t>103015501 福利彩票公益金收入</t>
  </si>
  <si>
    <t>103015502 体育彩票公益金收入</t>
  </si>
  <si>
    <t>1030156 城市基础设施配套费收入</t>
  </si>
  <si>
    <t>1030157 小型水库移民扶助基金收入</t>
  </si>
  <si>
    <t>1030178 污水处理费收入</t>
  </si>
  <si>
    <t>1030199 其他政府性基金收入</t>
  </si>
  <si>
    <t>10310 专项债务对应项目专项收入</t>
  </si>
  <si>
    <t>1031099 其他政府性基金专项债务对应项目专项收入</t>
  </si>
  <si>
    <t>103109998 其他地方自行试点项目收益专项债券对应项目专项收入</t>
  </si>
  <si>
    <t>103109999 其他政府性基金专项债务对应项目专项收入</t>
  </si>
  <si>
    <t>政府性基金预算收入</t>
  </si>
  <si>
    <t>11004 政府性基金转移支付收入</t>
  </si>
  <si>
    <t>11006 上解收入</t>
  </si>
  <si>
    <t>1100603 政府性基金上解收入</t>
  </si>
  <si>
    <t>1100802 政府性基金预算上年结余收入</t>
  </si>
  <si>
    <t>1100902 调入政府性基金预算资金</t>
  </si>
  <si>
    <t>1101102 地方政府专项债务转贷收入</t>
  </si>
  <si>
    <t>收　入　合　计</t>
  </si>
  <si>
    <t>206  科学技支出</t>
  </si>
  <si>
    <t>207  文化旅游体育与传媒支出</t>
  </si>
  <si>
    <t>208  社会保障和就业支出</t>
  </si>
  <si>
    <t>211  节能环保支出</t>
  </si>
  <si>
    <t>212  城乡社区支出</t>
  </si>
  <si>
    <t>213  农林水支出</t>
  </si>
  <si>
    <t>214  交通运输支出</t>
  </si>
  <si>
    <t>217  金融支出</t>
  </si>
  <si>
    <t>229  其他支出</t>
  </si>
  <si>
    <t>232  债务付息支出</t>
  </si>
  <si>
    <t>233  债务发行费用支出</t>
  </si>
  <si>
    <t>本 年 支 出 合 计</t>
  </si>
  <si>
    <t>230 转移性支出</t>
  </si>
  <si>
    <t>23004 政府性基金转移支付</t>
  </si>
  <si>
    <t>23006 上解支出</t>
  </si>
  <si>
    <t>23008 调出资金</t>
  </si>
  <si>
    <t>23009 年终结余</t>
  </si>
  <si>
    <t>231  债务还本支出</t>
  </si>
  <si>
    <t>1030601 利润收入</t>
  </si>
  <si>
    <t>103060134 金融企业利润收入（国资预算）</t>
  </si>
  <si>
    <t>103060198 其他国有资本经营预算企业利润收入</t>
  </si>
  <si>
    <t>1030602 股利、股息收入</t>
  </si>
  <si>
    <t>103060204 金融企业股利、股息收入（国资预算）</t>
  </si>
  <si>
    <t>103060298 其他国有资本经营预算企业股利、股息收入</t>
  </si>
  <si>
    <t>1030603 产权转让收入</t>
  </si>
  <si>
    <t>103060398 其他国有资本经营预算企业产权转让收入</t>
  </si>
  <si>
    <t>1030604 清算收入</t>
  </si>
  <si>
    <t>103060498 其他国有资本经营预算企业清算收入</t>
  </si>
  <si>
    <t>1030698 其他国有资本经营预算收入</t>
  </si>
  <si>
    <t>国有资本经营预算收入</t>
  </si>
  <si>
    <t>11005 国有资本经营预算转移支付收入</t>
  </si>
  <si>
    <t>223 国有资本经营预算支出</t>
  </si>
  <si>
    <t xml:space="preserve">  解决历史遗留问题及改革成本支出</t>
  </si>
  <si>
    <t xml:space="preserve">     国有企业退休人员社会化管理补助支出</t>
  </si>
  <si>
    <t xml:space="preserve">     国有企业改革成本支出</t>
  </si>
  <si>
    <t xml:space="preserve">     其他解决历史遗留问题及改革成本支出</t>
  </si>
  <si>
    <t xml:space="preserve">  国有企业资本金注入</t>
  </si>
  <si>
    <t xml:space="preserve">    国有经济结构调整支出</t>
  </si>
  <si>
    <t xml:space="preserve">    其他国有企业资本金注入</t>
  </si>
  <si>
    <t xml:space="preserve">  国有企业政策性补贴</t>
  </si>
  <si>
    <t xml:space="preserve">    国有企业政策性补贴（项）</t>
  </si>
  <si>
    <t xml:space="preserve">  其他国有资本经营预算支出</t>
  </si>
  <si>
    <t xml:space="preserve">    其他国有资本经营预算支出</t>
  </si>
  <si>
    <t>国有资本经营预算支出</t>
  </si>
  <si>
    <t>国有资本经营预算转移支付</t>
  </si>
  <si>
    <t>上解支出</t>
  </si>
  <si>
    <t>调出资金</t>
  </si>
  <si>
    <t>年终结余</t>
  </si>
  <si>
    <t>项        目</t>
  </si>
  <si>
    <t>机关事业单位基本养老保险基金</t>
  </si>
  <si>
    <t>一、收入</t>
  </si>
  <si>
    <t>（一）本级收入</t>
  </si>
  <si>
    <t xml:space="preserve">   其中： 1.保险费收入</t>
  </si>
  <si>
    <t xml:space="preserve">          2.利息收入</t>
  </si>
  <si>
    <t xml:space="preserve">          3.财政补贴收入</t>
  </si>
  <si>
    <t xml:space="preserve">          4.委托投资收益</t>
  </si>
  <si>
    <t xml:space="preserve">          5.其他收入</t>
  </si>
  <si>
    <t xml:space="preserve">          6.转移收入</t>
  </si>
  <si>
    <t>（二）上级补助收入</t>
  </si>
  <si>
    <t>二、支出</t>
  </si>
  <si>
    <t xml:space="preserve">   其中： 1.社会保险待遇支出</t>
  </si>
  <si>
    <t xml:space="preserve">          2.其他支出</t>
  </si>
  <si>
    <t xml:space="preserve">          3.转移支出</t>
  </si>
  <si>
    <t>三、本年收支结余</t>
  </si>
  <si>
    <t>四、上年结余</t>
  </si>
  <si>
    <t>五、年末滚存结余</t>
  </si>
  <si>
    <t>2026年预算数</t>
  </si>
  <si>
    <t>比2025年预算数增长%</t>
  </si>
  <si>
    <t>比2025年执行数增长%</t>
  </si>
  <si>
    <t>10121 环境保护税</t>
  </si>
  <si>
    <t>10309 政府住房基金收入</t>
  </si>
  <si>
    <t>项目</t>
  </si>
  <si>
    <t>一般公共预算支出</t>
  </si>
  <si>
    <t xml:space="preserve">      财政监察</t>
  </si>
  <si>
    <t xml:space="preserve">      经营主体管理</t>
  </si>
  <si>
    <t xml:space="preserve">    数据事务</t>
  </si>
  <si>
    <t xml:space="preserve">      其他信数据事务支出</t>
  </si>
  <si>
    <t>驻外使领馆（团、处）★</t>
  </si>
  <si>
    <t>其他驻外机构支出★</t>
  </si>
  <si>
    <t xml:space="preserve">    留学教育</t>
  </si>
  <si>
    <t xml:space="preserve">      出国留学教育</t>
  </si>
  <si>
    <t xml:space="preserve">      来华留学教育</t>
  </si>
  <si>
    <t xml:space="preserve">      其他留学教育支出</t>
  </si>
  <si>
    <t xml:space="preserve">    特殊教育</t>
  </si>
  <si>
    <t xml:space="preserve">      专门学校教育</t>
  </si>
  <si>
    <t xml:space="preserve">      培训支出★</t>
  </si>
  <si>
    <t xml:space="preserve">      退役士兵能力提升★</t>
  </si>
  <si>
    <t xml:space="preserve">      老龄事务</t>
  </si>
  <si>
    <t xml:space="preserve">      就业创业服务补助</t>
  </si>
  <si>
    <t xml:space="preserve">      职业技能评价补贴</t>
  </si>
  <si>
    <t xml:space="preserve">      求职和创业补贴</t>
  </si>
  <si>
    <t xml:space="preserve">      退役士兵安置★</t>
  </si>
  <si>
    <t xml:space="preserve">      军队移交政府的离退休人员安置</t>
  </si>
  <si>
    <t xml:space="preserve">      退役士兵管理教育★</t>
  </si>
  <si>
    <r>
      <rPr>
        <sz val="12"/>
        <rFont val="宋体"/>
        <charset val="134"/>
      </rPr>
      <t xml:space="preserve"> </t>
    </r>
    <r>
      <rPr>
        <sz val="12"/>
        <rFont val="宋体"/>
        <charset val="134"/>
      </rPr>
      <t xml:space="preserve">   </t>
    </r>
    <r>
      <rPr>
        <sz val="12"/>
        <rFont val="宋体"/>
        <charset val="134"/>
      </rPr>
      <t>财政代缴社会保险支出</t>
    </r>
  </si>
  <si>
    <t xml:space="preserve">      基本公共卫生服务</t>
  </si>
  <si>
    <t xml:space="preserve"> 事业运行</t>
  </si>
  <si>
    <t xml:space="preserve">      托育机构</t>
  </si>
  <si>
    <t xml:space="preserve">      育儿补贴▲</t>
  </si>
  <si>
    <t xml:space="preserve">    清洁能源</t>
  </si>
  <si>
    <r>
      <rPr>
        <sz val="12"/>
        <rFont val="宋体"/>
        <charset val="134"/>
      </rPr>
      <t xml:space="preserve"> </t>
    </r>
    <r>
      <rPr>
        <sz val="12"/>
        <rFont val="宋体"/>
        <charset val="134"/>
      </rPr>
      <t xml:space="preserve">     可再生能源</t>
    </r>
  </si>
  <si>
    <t xml:space="preserve">      其他清洁能源支出</t>
  </si>
  <si>
    <t xml:space="preserve">        对外交流与合作</t>
  </si>
  <si>
    <t xml:space="preserve">        农业资源保护修复与利用</t>
  </si>
  <si>
    <t xml:space="preserve">        林业草原防灾减灾</t>
  </si>
  <si>
    <t xml:space="preserve">        航道维护★</t>
  </si>
  <si>
    <t xml:space="preserve">        配售型住房保障</t>
  </si>
  <si>
    <t xml:space="preserve">        配售型保障性住房</t>
  </si>
  <si>
    <t xml:space="preserve">        城中村改造</t>
  </si>
  <si>
    <t>231债务还本支出</t>
  </si>
  <si>
    <t>501机关工资福利支出</t>
  </si>
  <si>
    <t xml:space="preserve">           50101工资奖金津补贴</t>
  </si>
  <si>
    <t xml:space="preserve">           50102社会保障缴费</t>
  </si>
  <si>
    <t xml:space="preserve">           50103住房公积金</t>
  </si>
  <si>
    <t>      50199其他工资福利支出</t>
  </si>
  <si>
    <t>502机关商品和服务支出</t>
  </si>
  <si>
    <t>      50201办公经费</t>
  </si>
  <si>
    <t>      50202会议费</t>
  </si>
  <si>
    <t>      50203培训费</t>
  </si>
  <si>
    <t>      50204专用材料购置费</t>
  </si>
  <si>
    <t>      50205委托业务费</t>
  </si>
  <si>
    <t xml:space="preserve">           50206公务接待费</t>
  </si>
  <si>
    <t>      50207因公出国（境）费用</t>
  </si>
  <si>
    <t>      50208公务用车运行维护费</t>
  </si>
  <si>
    <t>      50209维修（护）费</t>
  </si>
  <si>
    <t>      50299其他商品和服务支出</t>
  </si>
  <si>
    <t>503机关资本性支出</t>
  </si>
  <si>
    <t xml:space="preserve">           50301房屋建筑物购建</t>
  </si>
  <si>
    <r>
      <rPr>
        <sz val="12"/>
        <color theme="1"/>
        <rFont val="宋体"/>
        <charset val="134"/>
      </rPr>
      <t xml:space="preserve">   </t>
    </r>
    <r>
      <rPr>
        <sz val="12"/>
        <color indexed="8"/>
        <rFont val="宋体"/>
        <charset val="134"/>
      </rPr>
      <t xml:space="preserve">        50302基础设施建设</t>
    </r>
  </si>
  <si>
    <r>
      <rPr>
        <sz val="12"/>
        <color theme="1"/>
        <rFont val="宋体"/>
        <charset val="134"/>
      </rPr>
      <t xml:space="preserve">   </t>
    </r>
    <r>
      <rPr>
        <sz val="12"/>
        <color indexed="8"/>
        <rFont val="宋体"/>
        <charset val="134"/>
      </rPr>
      <t xml:space="preserve">        50303公务用车购置</t>
    </r>
  </si>
  <si>
    <r>
      <rPr>
        <sz val="12"/>
        <color theme="1"/>
        <rFont val="宋体"/>
        <charset val="134"/>
      </rPr>
      <t xml:space="preserve">   </t>
    </r>
    <r>
      <rPr>
        <sz val="12"/>
        <color indexed="8"/>
        <rFont val="宋体"/>
        <charset val="134"/>
      </rPr>
      <t xml:space="preserve">        50305土地征迁补偿和安置支出</t>
    </r>
  </si>
  <si>
    <r>
      <rPr>
        <sz val="12"/>
        <color theme="1"/>
        <rFont val="宋体"/>
        <charset val="134"/>
      </rPr>
      <t xml:space="preserve">   </t>
    </r>
    <r>
      <rPr>
        <sz val="12"/>
        <color indexed="8"/>
        <rFont val="宋体"/>
        <charset val="134"/>
      </rPr>
      <t xml:space="preserve">        50306设备购置</t>
    </r>
  </si>
  <si>
    <r>
      <rPr>
        <sz val="12"/>
        <color theme="1"/>
        <rFont val="宋体"/>
        <charset val="134"/>
      </rPr>
      <t xml:space="preserve">   </t>
    </r>
    <r>
      <rPr>
        <sz val="12"/>
        <color indexed="8"/>
        <rFont val="宋体"/>
        <charset val="134"/>
      </rPr>
      <t xml:space="preserve">        50307大型修缮</t>
    </r>
  </si>
  <si>
    <r>
      <rPr>
        <sz val="12"/>
        <color theme="1"/>
        <rFont val="宋体"/>
        <charset val="134"/>
      </rPr>
      <t xml:space="preserve">   </t>
    </r>
    <r>
      <rPr>
        <sz val="12"/>
        <color indexed="8"/>
        <rFont val="宋体"/>
        <charset val="134"/>
      </rPr>
      <t xml:space="preserve">        50399其他资本性支出</t>
    </r>
  </si>
  <si>
    <t>504机关资本性支出（基本建设）</t>
  </si>
  <si>
    <t xml:space="preserve">           50401房屋建筑物购建</t>
  </si>
  <si>
    <t xml:space="preserve">           50402基础设施建设</t>
  </si>
  <si>
    <t xml:space="preserve">           50403公务用车购置</t>
  </si>
  <si>
    <t xml:space="preserve">           50404设备购置</t>
  </si>
  <si>
    <t xml:space="preserve">           50405大型修缮</t>
  </si>
  <si>
    <t xml:space="preserve">           50499其他资本性支出</t>
  </si>
  <si>
    <t>505对事业单位经常性补助</t>
  </si>
  <si>
    <t>      50501工资福利支出</t>
  </si>
  <si>
    <t>      50502商品和服务支出</t>
  </si>
  <si>
    <t>      50599其他对事业单位补助</t>
  </si>
  <si>
    <t>506对事业单位资本性补助</t>
  </si>
  <si>
    <r>
      <rPr>
        <sz val="12"/>
        <color theme="1"/>
        <rFont val="宋体"/>
        <charset val="134"/>
      </rPr>
      <t xml:space="preserve">   </t>
    </r>
    <r>
      <rPr>
        <sz val="12"/>
        <color indexed="8"/>
        <rFont val="宋体"/>
        <charset val="134"/>
      </rPr>
      <t xml:space="preserve">        50601资本性支出</t>
    </r>
  </si>
  <si>
    <t xml:space="preserve">           50602资本性支出（基本建设）</t>
  </si>
  <si>
    <t>507对企业补助</t>
  </si>
  <si>
    <t xml:space="preserve">           50701费用补贴</t>
  </si>
  <si>
    <t xml:space="preserve">           50702利息补贴</t>
  </si>
  <si>
    <t xml:space="preserve">           50799其他对企业补助</t>
  </si>
  <si>
    <t>508对企业资本性支出</t>
  </si>
  <si>
    <t xml:space="preserve">           50803资本金注入</t>
  </si>
  <si>
    <t xml:space="preserve">           50804资本金注入（基本建设）</t>
  </si>
  <si>
    <t xml:space="preserve">           50805政府投资基金股权投资</t>
  </si>
  <si>
    <t xml:space="preserve">           50899其他对企业资本性支出</t>
  </si>
  <si>
    <t>509对个人和家庭的补助</t>
  </si>
  <si>
    <t>      50901社会福利和救助</t>
  </si>
  <si>
    <t>      50902助学金</t>
  </si>
  <si>
    <t>      50903个人农业生产补贴</t>
  </si>
  <si>
    <t>      50905离退休费</t>
  </si>
  <si>
    <t>      50999其他对个人和家庭补助</t>
  </si>
  <si>
    <t>510对社会保障基金补助</t>
  </si>
  <si>
    <r>
      <rPr>
        <sz val="12"/>
        <color theme="1"/>
        <rFont val="宋体"/>
        <charset val="134"/>
      </rPr>
      <t xml:space="preserve">  </t>
    </r>
    <r>
      <rPr>
        <sz val="12"/>
        <color indexed="8"/>
        <rFont val="宋体"/>
        <charset val="134"/>
      </rPr>
      <t xml:space="preserve">         51002对社会保障基金补助</t>
    </r>
  </si>
  <si>
    <r>
      <rPr>
        <sz val="12"/>
        <color theme="1"/>
        <rFont val="宋体"/>
        <charset val="134"/>
      </rPr>
      <t xml:space="preserve">  </t>
    </r>
    <r>
      <rPr>
        <sz val="12"/>
        <color indexed="8"/>
        <rFont val="宋体"/>
        <charset val="134"/>
      </rPr>
      <t xml:space="preserve">         51003补充全国社会保障基金</t>
    </r>
  </si>
  <si>
    <t xml:space="preserve">           51004对机关事业单位职业年金的补助</t>
  </si>
  <si>
    <t>511债务利息及费用支出</t>
  </si>
  <si>
    <r>
      <rPr>
        <sz val="12"/>
        <color theme="1"/>
        <rFont val="宋体"/>
        <charset val="134"/>
      </rPr>
      <t xml:space="preserve">  </t>
    </r>
    <r>
      <rPr>
        <sz val="12"/>
        <color indexed="8"/>
        <rFont val="宋体"/>
        <charset val="134"/>
      </rPr>
      <t xml:space="preserve">         51101国内债务付息</t>
    </r>
  </si>
  <si>
    <r>
      <rPr>
        <sz val="12"/>
        <color theme="1"/>
        <rFont val="宋体"/>
        <charset val="134"/>
      </rPr>
      <t xml:space="preserve">  </t>
    </r>
    <r>
      <rPr>
        <sz val="12"/>
        <color indexed="8"/>
        <rFont val="宋体"/>
        <charset val="134"/>
      </rPr>
      <t xml:space="preserve">         51102国外债务付息</t>
    </r>
  </si>
  <si>
    <r>
      <rPr>
        <sz val="12"/>
        <color theme="1"/>
        <rFont val="宋体"/>
        <charset val="134"/>
      </rPr>
      <t xml:space="preserve"> </t>
    </r>
    <r>
      <rPr>
        <sz val="12"/>
        <color indexed="8"/>
        <rFont val="宋体"/>
        <charset val="134"/>
      </rPr>
      <t xml:space="preserve">          51103国内债务发行费用</t>
    </r>
  </si>
  <si>
    <r>
      <rPr>
        <sz val="12"/>
        <color theme="1"/>
        <rFont val="宋体"/>
        <charset val="134"/>
      </rPr>
      <t xml:space="preserve">  </t>
    </r>
    <r>
      <rPr>
        <sz val="12"/>
        <color indexed="8"/>
        <rFont val="宋体"/>
        <charset val="134"/>
      </rPr>
      <t xml:space="preserve">         51104国外债务发行费用</t>
    </r>
  </si>
  <si>
    <t>512债务还本支出</t>
  </si>
  <si>
    <t xml:space="preserve">           51201国内债务还本</t>
  </si>
  <si>
    <t xml:space="preserve">           51202国外债务还本</t>
  </si>
  <si>
    <t>513转移性支出</t>
  </si>
  <si>
    <t xml:space="preserve">           51301上下级政府间转移性支出</t>
  </si>
  <si>
    <t xml:space="preserve">           51303债务转贷</t>
  </si>
  <si>
    <t xml:space="preserve">           51304调出资金</t>
  </si>
  <si>
    <t xml:space="preserve">           51305安排预算稳定调节基金</t>
  </si>
  <si>
    <t xml:space="preserve">           51306补充预算周转金</t>
  </si>
  <si>
    <t xml:space="preserve">           51307区域间转移支出</t>
  </si>
  <si>
    <t>514预备费及预留</t>
  </si>
  <si>
    <t xml:space="preserve">           51401预备费</t>
  </si>
  <si>
    <t xml:space="preserve">           51402预留</t>
  </si>
  <si>
    <t>599其他支出</t>
  </si>
  <si>
    <t xml:space="preserve">           59907国家赔偿费用支出</t>
  </si>
  <si>
    <t xml:space="preserve">           59908对民间非营利组织和群众性自治组织补贴</t>
  </si>
  <si>
    <t xml:space="preserve">           59909经常性赠与</t>
  </si>
  <si>
    <t xml:space="preserve">           59910资本性赠与</t>
  </si>
  <si>
    <t xml:space="preserve">           59999其他支出</t>
  </si>
  <si>
    <t xml:space="preserve">   超长期特别国债安排的支出</t>
  </si>
  <si>
    <t xml:space="preserve">      基础教育</t>
  </si>
  <si>
    <t xml:space="preserve">      职业教育</t>
  </si>
  <si>
    <t xml:space="preserve">      特殊教育</t>
  </si>
  <si>
    <t xml:space="preserve">      其他教育支出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</si>
  <si>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</si>
  <si>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</si>
  <si>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</si>
  <si>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</si>
  <si>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</si>
  <si>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</si>
  <si>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其他乏燃料后处理处置基金支出</t>
  </si>
  <si>
    <t xml:space="preserve">      基础研究</t>
  </si>
  <si>
    <t xml:space="preserve">      应用研究</t>
  </si>
  <si>
    <t xml:space="preserve">      技术研究与开发</t>
  </si>
  <si>
    <t xml:space="preserve">      科技条件与服务</t>
  </si>
  <si>
    <t xml:space="preserve">      科技重大项目</t>
  </si>
  <si>
    <t xml:space="preserve">      其长科技支出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</si>
  <si>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</si>
  <si>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</si>
  <si>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</si>
  <si>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</si>
  <si>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</si>
  <si>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</si>
  <si>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</si>
  <si>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</si>
  <si>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</si>
  <si>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</si>
  <si>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</si>
  <si>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</si>
  <si>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</si>
  <si>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</si>
  <si>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</si>
  <si>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文化和旅游</t>
  </si>
  <si>
    <t xml:space="preserve">      文物</t>
  </si>
  <si>
    <t xml:space="preserve">      体育</t>
  </si>
  <si>
    <t xml:space="preserve">      新闻出版电影</t>
  </si>
  <si>
    <t xml:space="preserve">      广播电视</t>
  </si>
  <si>
    <t xml:space="preserve">      养老机构及服务设施</t>
  </si>
  <si>
    <t xml:space="preserve">      公共就业服务设施</t>
  </si>
  <si>
    <t xml:space="preserve">      公立医院</t>
  </si>
  <si>
    <t xml:space="preserve">      基层医疗卫生机构</t>
  </si>
  <si>
    <t xml:space="preserve">      公共卫生机构</t>
  </si>
  <si>
    <t xml:space="preserve">      其他卫生健康支出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</si>
  <si>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</si>
  <si>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</si>
  <si>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</si>
  <si>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</si>
  <si>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</si>
  <si>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</si>
  <si>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</si>
  <si>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</si>
  <si>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</si>
  <si>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</si>
  <si>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水污染综合治理</t>
  </si>
  <si>
    <t xml:space="preserve">      应对气候变化</t>
  </si>
  <si>
    <t xml:space="preserve">      “三北”工程建设</t>
  </si>
  <si>
    <t xml:space="preserve">      其长节能环保支出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</si>
  <si>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</si>
  <si>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</si>
  <si>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</si>
  <si>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</si>
  <si>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</si>
  <si>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</si>
  <si>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</si>
  <si>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</si>
  <si>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</si>
  <si>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</si>
  <si>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</si>
  <si>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</si>
  <si>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</si>
  <si>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</si>
  <si>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</si>
  <si>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</si>
  <si>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国有土地收益基金及对应专项债务收入安排的支出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</si>
  <si>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</si>
  <si>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</si>
  <si>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</si>
  <si>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</si>
  <si>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</si>
  <si>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</si>
  <si>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</si>
  <si>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</si>
  <si>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</si>
  <si>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</si>
  <si>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</si>
  <si>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</si>
  <si>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</si>
  <si>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</si>
  <si>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</si>
  <si>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</si>
  <si>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</si>
  <si>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</si>
  <si>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</si>
  <si>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</si>
  <si>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</si>
  <si>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</si>
  <si>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</si>
  <si>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</si>
  <si>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</si>
  <si>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</si>
  <si>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</si>
  <si>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</si>
  <si>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</si>
  <si>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</si>
  <si>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</si>
  <si>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</si>
  <si>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三峡工程后续工作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</si>
  <si>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</si>
  <si>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</si>
  <si>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</si>
  <si>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</si>
  <si>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</si>
  <si>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其他重大水利工程建设基金对应专项债务收入支出</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</si>
  <si>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</si>
  <si>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</si>
  <si>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</si>
  <si>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</si>
  <si>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</si>
  <si>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</si>
  <si>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</si>
  <si>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农业农村支出</t>
  </si>
  <si>
    <t xml:space="preserve">      水利支出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</si>
  <si>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</si>
  <si>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</si>
  <si>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</si>
  <si>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</si>
  <si>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</si>
  <si>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</si>
  <si>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</si>
  <si>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</si>
  <si>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</si>
  <si>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</si>
  <si>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</si>
  <si>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</si>
  <si>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</si>
  <si>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</si>
  <si>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</si>
  <si>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</si>
  <si>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</si>
  <si>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</si>
  <si>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</si>
  <si>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</si>
  <si>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</si>
  <si>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</si>
  <si>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</si>
  <si>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</si>
  <si>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</si>
  <si>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</si>
  <si>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</si>
  <si>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</si>
  <si>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</si>
  <si>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</si>
  <si>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</si>
  <si>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</si>
  <si>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</si>
  <si>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民航科教和信息化建设</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</si>
  <si>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</si>
  <si>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</si>
  <si>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</si>
  <si>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</si>
  <si>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</si>
  <si>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</si>
  <si>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其长交通运输支出</t>
  </si>
  <si>
    <t>215 资源勘探信息等支出</t>
  </si>
  <si>
    <t xml:space="preserve">   农网还贷资金支出</t>
  </si>
  <si>
    <t xml:space="preserve">     中央农网还贷资金支出</t>
  </si>
  <si>
    <t xml:space="preserve">     地方农网还贷资金支出</t>
  </si>
  <si>
    <t xml:space="preserve">     其他农网还贷资金支出</t>
  </si>
  <si>
    <t xml:space="preserve">      工业和信息产业</t>
  </si>
  <si>
    <t xml:space="preserve">   金融调控支出</t>
  </si>
  <si>
    <t xml:space="preserve">     中央特别国债经营基金支出</t>
  </si>
  <si>
    <t xml:space="preserve">     中央特别国债经营基金财务支出</t>
  </si>
  <si>
    <t xml:space="preserve">     中央金融机构注资特别国债支出▲</t>
  </si>
  <si>
    <t xml:space="preserve">   耕地保护考核奖惩基金支出</t>
  </si>
  <si>
    <t xml:space="preserve">        耕地保护</t>
  </si>
  <si>
    <t xml:space="preserve">        补充耕地</t>
  </si>
  <si>
    <t xml:space="preserve">      保障性租赁住房</t>
  </si>
  <si>
    <t xml:space="preserve">      其他住房保障支出</t>
  </si>
  <si>
    <t xml:space="preserve">      设施建设</t>
  </si>
  <si>
    <t xml:space="preserve">      其他粮油物资储备支出</t>
  </si>
  <si>
    <t xml:space="preserve">      自然灾害恢复重建支出</t>
  </si>
  <si>
    <t xml:space="preserve">      其他灾害防治及应急管理支出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</si>
  <si>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</si>
  <si>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</si>
  <si>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</si>
  <si>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</si>
  <si>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</si>
  <si>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</si>
  <si>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</si>
  <si>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</si>
  <si>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</si>
  <si>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</si>
  <si>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</si>
  <si>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</si>
  <si>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</si>
  <si>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</si>
  <si>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抗疫特别国债财务基金支出</t>
  </si>
  <si>
    <t xml:space="preserve">   超长期特别国债财务基金支出</t>
  </si>
  <si>
    <t xml:space="preserve">     超长期特别国债财务基金支出</t>
  </si>
  <si>
    <t xml:space="preserve">   中央金融机构注资特别国债财务基金支出▲</t>
  </si>
  <si>
    <t xml:space="preserve">     中央金融机构注资特别国债财务基金支出▲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</si>
  <si>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</si>
  <si>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</si>
  <si>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</si>
  <si>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</si>
  <si>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</si>
  <si>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</si>
  <si>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</si>
  <si>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</si>
  <si>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</si>
  <si>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</si>
  <si>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</si>
  <si>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</si>
  <si>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超长期特别国债安排的其他支出</t>
  </si>
  <si>
    <t xml:space="preserve">     其他支出</t>
  </si>
  <si>
    <t xml:space="preserve">   地方政府专项债务付息支出</t>
  </si>
  <si>
    <t xml:space="preserve">     海南省高等级公路车辆通行附加费债务付息费用支出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</si>
  <si>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</si>
  <si>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</si>
  <si>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</si>
  <si>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</si>
  <si>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</si>
  <si>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</si>
  <si>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</si>
  <si>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</si>
  <si>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</si>
  <si>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</si>
  <si>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</si>
  <si>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</si>
  <si>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</si>
  <si>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</si>
  <si>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中央政府国内债务发行费用支出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</si>
  <si>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</si>
  <si>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</si>
  <si>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</si>
  <si>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</si>
  <si>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</si>
  <si>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</si>
  <si>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</si>
  <si>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</si>
  <si>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</si>
  <si>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</si>
  <si>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</si>
  <si>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</si>
  <si>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</si>
  <si>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</si>
  <si>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</si>
  <si>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234 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</si>
  <si>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</si>
  <si>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</si>
  <si>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</si>
  <si>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</si>
  <si>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</si>
  <si>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</si>
  <si>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</si>
  <si>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</si>
  <si>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</si>
  <si>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</si>
  <si>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</si>
  <si>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</si>
  <si>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</si>
  <si>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</si>
  <si>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</si>
  <si>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</si>
  <si>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</si>
  <si>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</si>
  <si>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</si>
  <si>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</si>
  <si>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政府性基金预算支出</t>
  </si>
  <si>
    <t xml:space="preserve">   上解支出</t>
  </si>
  <si>
    <t xml:space="preserve">     政府性基金上解支出</t>
  </si>
  <si>
    <t xml:space="preserve">   调出资金</t>
  </si>
  <si>
    <t xml:space="preserve">     政府性基金预算调出资金</t>
  </si>
  <si>
    <t xml:space="preserve">   年终结余</t>
  </si>
  <si>
    <t xml:space="preserve">    政府性基金年终结余</t>
  </si>
  <si>
    <t xml:space="preserve">    地方政府专项债务还本支出</t>
  </si>
  <si>
    <t xml:space="preserve">     海南省高等级公路车辆通行附加费债务还本支出</t>
  </si>
  <si>
    <t xml:space="preserve">     国家电影事业发展专项资金债务还本支出</t>
  </si>
  <si>
    <t xml:space="preserve">     国有土地使用权出让金债务还本支出</t>
  </si>
  <si>
    <t xml:space="preserve">     农业土地开发资金债务还本支出</t>
  </si>
  <si>
    <t xml:space="preserve">     大中型水库库区基金债务还本支出</t>
  </si>
  <si>
    <t xml:space="preserve">     城市基础设施配套费债务还本支出</t>
  </si>
  <si>
    <t xml:space="preserve">     小型水库移民扶助基金债务还本支出</t>
  </si>
  <si>
    <t xml:space="preserve">     国家重大水利工程建设基金债务还本支出</t>
  </si>
  <si>
    <t xml:space="preserve">     车辆通行费债务还本支出</t>
  </si>
  <si>
    <t xml:space="preserve">     污水处理费债务还本支出</t>
  </si>
  <si>
    <t xml:space="preserve">     土地储备专项债券还本支出</t>
  </si>
  <si>
    <t xml:space="preserve">     政府收费公路专项债券还本支出</t>
  </si>
  <si>
    <t xml:space="preserve">     棚户区改造专项债券还本支出</t>
  </si>
  <si>
    <t xml:space="preserve">     其他地方自行试点项目收益专项债券还本支出</t>
  </si>
  <si>
    <t xml:space="preserve">     其他政府性基金债务还本支出</t>
  </si>
  <si>
    <t xml:space="preserve">     利用再融资债券还到期债券本金</t>
  </si>
  <si>
    <t xml:space="preserve">     利用财政资金还到期债券本金</t>
  </si>
  <si>
    <t>备注：▲为2026年新增科目，☆为2026年删除科目。</t>
  </si>
  <si>
    <t>1030602 股息红利收入</t>
  </si>
  <si>
    <t>103060202 国有控股公司股息红利收入</t>
  </si>
  <si>
    <t>103060204 金融企业股息红利收入（国资预算）</t>
  </si>
  <si>
    <t>103060298 其他国有资本经营预算企业股息红利收入</t>
  </si>
  <si>
    <t>1100501 国有资本经营预算转移支付收入</t>
  </si>
  <si>
    <t>1100604 国有资本经营预算上解收入</t>
  </si>
  <si>
    <t>1100804 国有资本经营预算上年结余收入</t>
  </si>
  <si>
    <t>项   目</t>
  </si>
  <si>
    <t xml:space="preserve">  补充全国社会保障基金</t>
  </si>
  <si>
    <t xml:space="preserve">    国有资本经营预算补充社保基金支出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</si>
  <si>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</si>
  <si>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</si>
  <si>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</si>
  <si>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</si>
  <si>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国有企业棚户区改造支出★</t>
  </si>
  <si>
    <t xml:space="preserve">     离休干部医药费补助支出</t>
  </si>
  <si>
    <t xml:space="preserve">     金融企业改革性支出</t>
  </si>
  <si>
    <t xml:space="preserve">    公益性设施投资支出</t>
  </si>
  <si>
    <t xml:space="preserve">    前瞻性战略性产业发展支出</t>
  </si>
  <si>
    <t xml:space="preserve">    生态环境保护支出</t>
  </si>
  <si>
    <t xml:space="preserve">    支持科技进步支出</t>
  </si>
  <si>
    <t xml:space="preserve">    重点领域安全生产能力建设支出</t>
  </si>
  <si>
    <t xml:space="preserve">    金融企业资本性支出</t>
  </si>
  <si>
    <t xml:space="preserve">  国有企业公益性补贴</t>
  </si>
  <si>
    <t xml:space="preserve">    国有企业公益性补贴</t>
  </si>
  <si>
    <t xml:space="preserve">    国有资本经营预算转移支付支出</t>
  </si>
  <si>
    <t xml:space="preserve">    国有资本经营预算上解支出</t>
  </si>
  <si>
    <t xml:space="preserve">    国有资本经营预算调出资金</t>
  </si>
  <si>
    <t xml:space="preserve">    国有资本经营预算年终结余</t>
  </si>
  <si>
    <t>备注：★为科目名称修改（内容）。</t>
  </si>
  <si>
    <t>项         目</t>
  </si>
  <si>
    <t>2025年执行数</t>
  </si>
  <si>
    <t>执行数比上年决算数增长%</t>
  </si>
  <si>
    <t>一般债务</t>
  </si>
  <si>
    <t>一、上年末地方政府一般债务余额</t>
  </si>
  <si>
    <t>二、当年末地方政府一般债务余额限额</t>
  </si>
  <si>
    <t>三、当年地方政府一般债务发行额</t>
  </si>
  <si>
    <t>1.发行新增一般债券</t>
  </si>
  <si>
    <t>2.发行再融资一般债券</t>
  </si>
  <si>
    <t>其中：偿还到期政府债券</t>
  </si>
  <si>
    <t xml:space="preserve">     偿还存量债务</t>
  </si>
  <si>
    <t>3.外国政府及国际金融组织借款</t>
  </si>
  <si>
    <t>四、当年地方政府一般债务还本额</t>
  </si>
  <si>
    <t>五、调减未置换地方政府一般存量债务限额</t>
  </si>
  <si>
    <t>六、当年末地方政府一般债务余额</t>
  </si>
  <si>
    <t>专项债务</t>
  </si>
  <si>
    <t>一、上年末地方政府专项债务余额</t>
  </si>
  <si>
    <t>二、当年末地方政府专项债务余额限额</t>
  </si>
  <si>
    <t>三、当年地方政府专项债务发行额</t>
  </si>
  <si>
    <t>1.发行新增专项债券</t>
  </si>
  <si>
    <t>其中：用于项目建设</t>
  </si>
  <si>
    <t>补充政府性基金财力</t>
  </si>
  <si>
    <t>2.发行再融资专项债券</t>
  </si>
  <si>
    <t>偿还存量债务</t>
  </si>
  <si>
    <t>3.发行置换专项债券</t>
  </si>
  <si>
    <t>四、当年地方政府专项债务还本额</t>
  </si>
  <si>
    <t>五、调减未置换地方政府专项存量债务限额</t>
  </si>
  <si>
    <t>六、当年末地方政府专项债务余额</t>
  </si>
  <si>
    <t>合计</t>
  </si>
  <si>
    <t>一、上年末地方政府债务余额</t>
  </si>
  <si>
    <t>二、当年末地方政府债务余额限额</t>
  </si>
  <si>
    <t>三、当年地方政府债务发行额</t>
  </si>
  <si>
    <t>1.发行新增政府债券</t>
  </si>
  <si>
    <t>2.发行再融资债券</t>
  </si>
  <si>
    <t>3.发行置换债券</t>
  </si>
  <si>
    <t>四、当年地方政府债务还本额</t>
  </si>
  <si>
    <t>五、调减未置换地方政府存量债务限额</t>
  </si>
  <si>
    <t>六、当年末地方政府债务余额</t>
  </si>
  <si>
    <t>项    目</t>
  </si>
  <si>
    <t>政府债务</t>
  </si>
  <si>
    <t>其中：政府一般债务</t>
  </si>
  <si>
    <t>其中：政府专项债务</t>
  </si>
  <si>
    <t>2025年增减变化</t>
  </si>
  <si>
    <t>一、基础设施</t>
  </si>
  <si>
    <t xml:space="preserve">    1.铁路（不含城市轨道交通）</t>
  </si>
  <si>
    <t xml:space="preserve">    2.公路</t>
  </si>
  <si>
    <t xml:space="preserve">    3.机场</t>
  </si>
  <si>
    <t xml:space="preserve">    4.市政建设</t>
  </si>
  <si>
    <t xml:space="preserve">       其中：轨道交通</t>
  </si>
  <si>
    <t xml:space="preserve">             道路</t>
  </si>
  <si>
    <t xml:space="preserve">             地下管线</t>
  </si>
  <si>
    <t>二、土地储备</t>
  </si>
  <si>
    <t>三、保障性住房</t>
  </si>
  <si>
    <t xml:space="preserve">    其中：廉租房</t>
  </si>
  <si>
    <t xml:space="preserve">          公共租赁住房</t>
  </si>
  <si>
    <t xml:space="preserve">          棚户区改造</t>
  </si>
  <si>
    <t>四、生态建设和环境保护</t>
  </si>
  <si>
    <t>五、社会事业</t>
  </si>
  <si>
    <t>六、农林水利建设</t>
  </si>
  <si>
    <t xml:space="preserve">    其中：农业及农村建设</t>
  </si>
  <si>
    <t xml:space="preserve">          水利建设</t>
  </si>
  <si>
    <t>七、其他</t>
  </si>
  <si>
    <t>债券名称</t>
  </si>
  <si>
    <t>支出日期</t>
  </si>
  <si>
    <t>项目名称</t>
  </si>
  <si>
    <t>金额</t>
  </si>
  <si>
    <t>备注</t>
  </si>
  <si>
    <t>2025年云南省地方政府再融资一般债券（四期）</t>
  </si>
  <si>
    <t>景罕镇中学教学楼</t>
  </si>
  <si>
    <t>再融资</t>
  </si>
  <si>
    <t>县职高1#教学楼</t>
  </si>
  <si>
    <t>陇一中学生宿舍楼</t>
  </si>
  <si>
    <t>陇川县民族寄宿制中学综合楼</t>
  </si>
  <si>
    <t>陇川县户撒中心小学学生宿舍楼、食堂工程</t>
  </si>
  <si>
    <t>陇把中心小学教学综合楼及学生宿舍楼</t>
  </si>
  <si>
    <t>陇川县王子树计生站</t>
  </si>
  <si>
    <t>勐约计生服务站</t>
  </si>
  <si>
    <t>陇川县城市污水处理厂及配套管网工程三标</t>
  </si>
  <si>
    <t>陇川县城市污水处理厂及配套管网工程四标</t>
  </si>
  <si>
    <t>陇川县城子镇中心卫生院业务用房</t>
  </si>
  <si>
    <t>陇川县环城东路（卫国路至新城路）建设资金</t>
  </si>
  <si>
    <t>陇川县城市污水处理厂及配套管网工程设计费</t>
  </si>
  <si>
    <t>陇川县城市污水及配套管网工程审计费</t>
  </si>
  <si>
    <t>2025年云南省地方政府再融资一般债券（五期）</t>
  </si>
  <si>
    <t>场地木代房目瑙示栋</t>
  </si>
  <si>
    <t>陇川县城市供水工程（净水处理厂设备）</t>
  </si>
  <si>
    <t>陇川县污水处理及管网工程</t>
  </si>
  <si>
    <t>陇川县市政工程（绿化工程）</t>
  </si>
  <si>
    <t>陇川县处理城市垃圾处理厂贷款项目</t>
  </si>
  <si>
    <t>陇川县民族寄宿制中学建设</t>
  </si>
  <si>
    <t>陇川县交通管理监控设备采购项目红绿灯工程款</t>
  </si>
  <si>
    <t>陇川县景罕供水工程</t>
  </si>
  <si>
    <t>一水两污项目体系规划设计费</t>
  </si>
  <si>
    <t>新城路东段道路工程</t>
  </si>
  <si>
    <t>开发委推土工程建设资金</t>
  </si>
  <si>
    <t>陇川县章凤荣昌路东段项目工程</t>
  </si>
  <si>
    <t>陇川县同心路上段绿化工程</t>
  </si>
  <si>
    <t>陇川县市政工程（近期规划、供水设计费）</t>
  </si>
  <si>
    <t>陇川县数字化地形图测绘费</t>
  </si>
  <si>
    <t>2025年云南省地方政府再融资一般债券（六期）</t>
  </si>
  <si>
    <t>云南景颇园基础设施建设</t>
  </si>
  <si>
    <t>章凤片区北路工程款</t>
  </si>
  <si>
    <t>章凤片区经四路工程款</t>
  </si>
  <si>
    <t>章凤片区经三路工程款</t>
  </si>
  <si>
    <t>陇川县市政工程（结算价、拦标价编制费）</t>
  </si>
  <si>
    <t>陇川县章凤环城东路造价工程（新城路至省S233路段）</t>
  </si>
  <si>
    <t>德宏州建设监理有限公司（监理费、编制费）</t>
  </si>
  <si>
    <t>陇川县城规划区1:500地形测绘费</t>
  </si>
  <si>
    <t>章凤泰安路工程</t>
  </si>
  <si>
    <t>陇川县基层卫生院2011年新建廉租住房项目（34套）</t>
  </si>
  <si>
    <t>陇川县工业园区章凤片区道路建设工程</t>
  </si>
  <si>
    <t>陇川县民族寄宿制中学建设费</t>
  </si>
  <si>
    <t>2025年云南省地方政府再融资一般债券（八期）</t>
  </si>
  <si>
    <t>陇川县完全中学建设项目工程款</t>
  </si>
  <si>
    <t>置换</t>
  </si>
  <si>
    <t>陇川县社会足球场建设项目工程款</t>
  </si>
  <si>
    <r>
      <rPr>
        <sz val="11"/>
        <rFont val="宋体"/>
        <charset val="134"/>
      </rPr>
      <t>陇川县</t>
    </r>
    <r>
      <rPr>
        <sz val="11"/>
        <rFont val="Times New Roman"/>
        <charset val="0"/>
      </rPr>
      <t>2022</t>
    </r>
    <r>
      <rPr>
        <sz val="11"/>
        <rFont val="宋体"/>
        <charset val="134"/>
      </rPr>
      <t>年高标准农田建设项目七标段</t>
    </r>
  </si>
  <si>
    <t>陇川县2020年学前教育建设项目（陇川县第五幼儿园、景罕镇幼儿园、陇把镇幼儿园、章凤镇弄贯幼儿园）</t>
  </si>
  <si>
    <t>德宏州边境立体化防控体系技防项目通信服务费（2614万元）</t>
  </si>
  <si>
    <r>
      <rPr>
        <sz val="11"/>
        <rFont val="宋体"/>
        <charset val="134"/>
      </rPr>
      <t>第三方核酸检测检测费</t>
    </r>
    <r>
      <rPr>
        <sz val="11"/>
        <rFont val="Times New Roman"/>
        <charset val="0"/>
      </rPr>
      <t>HS</t>
    </r>
  </si>
  <si>
    <t>疫情防控餐费住宿费</t>
  </si>
  <si>
    <t>德宏州陇川县陇把等2个镇邦外等4个村及光相分场、拉线分场国土综合整治（提质改造）项目（三期）</t>
  </si>
  <si>
    <t>德宏州陇川县陇把等2个镇邦外等4个村及光相分场、拉线分场国土综合整治（提质改造）项目（四期）</t>
  </si>
  <si>
    <t>德宏州陇川县陇把等2个镇帮湾等2个村及丙印分场国土综合整治（提质改造）项目（一期）</t>
  </si>
  <si>
    <t>德宏州陇川县城子镇姐乌村及丙印社区4组、11组国土综合整治（提质改造）项目</t>
  </si>
  <si>
    <t>户撒芒海泥石流治理项目－施工费</t>
  </si>
  <si>
    <t>陇川第二污水处理厂及配套管网工程</t>
  </si>
  <si>
    <t>章凤口岸国门货运通道建设项目</t>
  </si>
  <si>
    <t>疫情防控医疗防护物资购置费</t>
  </si>
  <si>
    <t>云南省中缅边境立体化防控体系建设项目德宏州陇川县子项目技防建设费</t>
  </si>
  <si>
    <t>德宏州陇川县景罕等2个镇曼晃等2个村及陇把分场国土综合整治（提质改造）完善工程项目</t>
  </si>
  <si>
    <t>景罕镇、城子镇、清平乡生活垃圾热解处理站建设项目设备款</t>
  </si>
  <si>
    <t>陇川县景罕傣文化传承中心建设项目设计、施工总承包费</t>
  </si>
  <si>
    <t>陇川县城市市政道路基础设施工程</t>
  </si>
  <si>
    <t>陇川县边境物理防御工程国门建设项目</t>
  </si>
  <si>
    <t>陇川县南洒河治理工程三标</t>
  </si>
  <si>
    <t>陇川县城子镇道路改扩建工程</t>
  </si>
  <si>
    <t>王子树农村饮水安全巩固提升工程</t>
  </si>
  <si>
    <t>陇川通用机场电力线路迁改项目工程/陇川通用机场10kv专线引入及配变安装工程（二次）/110KV瑞景线74#-82#塔110kv撒章线景罕T线36#-44#塔迁改工程/陇川通用机场电力线路10kv芒洪主干线迁改工程</t>
  </si>
  <si>
    <t>陇川县边境拦阻设施二道网建设项目（一标段）</t>
  </si>
  <si>
    <t>陇川县麻栗坝灌区工程建设项目（京水）</t>
  </si>
  <si>
    <t>陇川县完全中学建设项目设备采购费</t>
  </si>
  <si>
    <r>
      <rPr>
        <sz val="11"/>
        <rFont val="Times New Roman"/>
        <charset val="0"/>
      </rPr>
      <t>2022</t>
    </r>
    <r>
      <rPr>
        <sz val="11"/>
        <rFont val="宋体"/>
        <charset val="134"/>
      </rPr>
      <t>年县道农村公路日常养护及小修</t>
    </r>
  </si>
  <si>
    <t>陇川县麻栗坝灌区工程建设（事点）</t>
  </si>
  <si>
    <t>一般债务转贷支出合计</t>
  </si>
  <si>
    <t>2025年云南省政府专项债券（十期、十一期）</t>
  </si>
  <si>
    <t>2025-07-14</t>
  </si>
  <si>
    <t>污水处理、延长线道路、污水处理厂、办公等项目资金</t>
  </si>
  <si>
    <t>新增</t>
  </si>
  <si>
    <t>热解设备、延长线、环卫车维修项目资金</t>
  </si>
  <si>
    <t>环卫站冲洗设备维修维护资金</t>
  </si>
  <si>
    <t>边境物理防御专项资金</t>
  </si>
  <si>
    <t>州级新增耕地核定（四期）</t>
  </si>
  <si>
    <t>邦外（二期、三期、五期）州级新增耕地核定</t>
  </si>
  <si>
    <t>帮湾（一期、三期）州级新增耕地核定</t>
  </si>
  <si>
    <t>城子镇姐乌等3个村项目州级新增耕地核定</t>
  </si>
  <si>
    <t>城子镇扎多等2个村及丙印分场国土综合整治（提质改造）项目州级新增耕地核定</t>
  </si>
  <si>
    <t>自然资源局钢管、水箱费</t>
  </si>
  <si>
    <t>姐乌村及丙印社区4组11组国土综合整治（提质改造）项目州级新增耕地核定</t>
  </si>
  <si>
    <t>拉线二期州级新增耕地核定</t>
  </si>
  <si>
    <t>陇把镇邦外等2个村及拉线分场国土综合整治（提质改造）项目州级新增耕地核定</t>
  </si>
  <si>
    <t>陇川县国土空间规划编制服务费</t>
  </si>
  <si>
    <t>陇川县勐约乡政府驻地及周边滑坡治理</t>
  </si>
  <si>
    <t>曼晃（一期）州级新增耕地核定</t>
  </si>
  <si>
    <t>曼晃等2个村及陇把分场国土综合整治（提质改造）完善工程项目</t>
  </si>
  <si>
    <t>磨水项目州级新增耕地核定</t>
  </si>
  <si>
    <t>新寨村国土综合整治（提质改造）项目州级新增耕地核定</t>
  </si>
  <si>
    <t>城子中心校办公经费</t>
  </si>
  <si>
    <t>陇川县民族中学图书楼、多功能教室建设项目资金</t>
  </si>
  <si>
    <t>教育体育局办公经费</t>
  </si>
  <si>
    <t>陇二中建设项目资金</t>
  </si>
  <si>
    <t>陇川县2025年学前教育建设项目资金</t>
  </si>
  <si>
    <t>章凤中心校办公经费</t>
  </si>
  <si>
    <t>陇川县第二中学建设项目资金</t>
  </si>
  <si>
    <t>县二小学生宿舍楼建设项目资金</t>
  </si>
  <si>
    <t>章凤中心小学综合楼建设项目资金</t>
  </si>
  <si>
    <t>幼儿园建设项目资金</t>
  </si>
  <si>
    <t>疫情防控医疗防护物资购置资金</t>
  </si>
  <si>
    <t>疫情防控各执勤点后勤保障物资</t>
  </si>
  <si>
    <t>卫健局开展各项工作租车费资金</t>
  </si>
  <si>
    <t>护国乡卫生院、广宋、帮外卫生室改扩建工程款</t>
  </si>
  <si>
    <t>第三方核酸检测检测费HS资金</t>
  </si>
  <si>
    <t>办公用品购置经费</t>
  </si>
  <si>
    <t>疫情防控餐费、住宿费</t>
  </si>
  <si>
    <t>政府采购项目</t>
  </si>
  <si>
    <t>户撒保平村委会办公大楼修缮工程</t>
  </si>
  <si>
    <t>陇川县景罕傣文化传承中心建设项目设计、施工总承包</t>
  </si>
  <si>
    <t>陇川县2020年资源路旅游路产业路及危桥改造工程第二标段 （陇川县章凤至景罕公路、广等桥、多晃桥、弄洪桥、拉宴桥）</t>
  </si>
  <si>
    <t>2021年县道农村公路日常养护及小修</t>
  </si>
  <si>
    <t>2022年县道农村公路日常养护及小修</t>
  </si>
  <si>
    <t>广告制作</t>
  </si>
  <si>
    <t>办公用品</t>
  </si>
  <si>
    <t>办公费</t>
  </si>
  <si>
    <t>科普项目（培训费、办公费、广告制作、科普小镇等）</t>
  </si>
  <si>
    <t>办公耗材费（文具、广告等）</t>
  </si>
  <si>
    <t>润田修理公车维保费</t>
  </si>
  <si>
    <t>—陇川县集中隔离医学点四期项目（一标）资金</t>
  </si>
  <si>
    <t>陇川县集中隔离医学观察点一至三期音响、监控设备采购资金</t>
  </si>
  <si>
    <t>陇川县拉影大小国门间文化长廊及人行道工程、陇川县拉影国门绿化等项目</t>
  </si>
  <si>
    <t>章凤口岸国门货运通道建设资金</t>
  </si>
  <si>
    <t>陇川县南洒河治理工程资金</t>
  </si>
  <si>
    <t>2020年水库大坝安全评价一标、芒允水库大坝安全评价</t>
  </si>
  <si>
    <t>陇川县弄回至吕门水库连通工程勘察设计费</t>
  </si>
  <si>
    <t>2025年地方政府专项债券安排义务植树挖洞资金</t>
  </si>
  <si>
    <t>植树活动资金</t>
  </si>
  <si>
    <t>办公耗材资金</t>
  </si>
  <si>
    <t>景罕镇曼晃村陇把傣村民小组民族特色民居修缮保护项目资金</t>
  </si>
  <si>
    <t>陇川县完全中学建设项目设备采购费、工程款</t>
  </si>
  <si>
    <t>麻栗坝灌区项目管材采购</t>
  </si>
  <si>
    <t>麻栗坝灌区邦外和蕨叶坝水库枢纽及干渠工程项目</t>
  </si>
  <si>
    <t>陇川县麻栗坝水库工程建设项目政府购买服务合同</t>
  </si>
  <si>
    <t>麻栗坝灌区工程近允水库输水导流隧洞工程进度款</t>
  </si>
  <si>
    <t>设备购置费</t>
  </si>
  <si>
    <t>购买打印机</t>
  </si>
  <si>
    <t>陇川县2022年高标准农田建设项目七标段</t>
  </si>
  <si>
    <t>购买办公设备及办公耗材资金</t>
  </si>
  <si>
    <t>公车维护费</t>
  </si>
  <si>
    <t>户撒乡建档立卡户“八有”配备费用</t>
  </si>
  <si>
    <t>疫情防控突击队支援章凤、城子迷彩服装费用</t>
  </si>
  <si>
    <t>陇川县城子镇道路改扩建工程资金</t>
  </si>
  <si>
    <t>城子镇政府食堂用具费</t>
  </si>
  <si>
    <t>办公用品费资金</t>
  </si>
  <si>
    <t>援缅办公物资费经费</t>
  </si>
  <si>
    <t>拘留所修缮项目</t>
  </si>
  <si>
    <t>云南省中缅边境立体化防控体系建设项目德宏州陇川县子项目</t>
  </si>
  <si>
    <t>广告、宣传标语、展板制作费用资金</t>
  </si>
  <si>
    <t>广告费资金</t>
  </si>
  <si>
    <t>疫情盒饭费</t>
  </si>
  <si>
    <t>办公设备及用品费</t>
  </si>
  <si>
    <t>陇川县人民医院（药品费）</t>
  </si>
  <si>
    <t>章凤（中国）至八莫（缅甸）公路建设项目资金</t>
  </si>
  <si>
    <t>2025年云南省政府专项债券（十五期、十六期、十七期）</t>
  </si>
  <si>
    <t>2025-07-30</t>
  </si>
  <si>
    <t>云南省陇川县户撒乡芒海河泥石流地质灾害治理工程林业勘查费</t>
  </si>
  <si>
    <t>云南省德宏州陇川县历史遗留问题矿山生态修复实施方案</t>
  </si>
  <si>
    <t>项目区内通信杆、线进行拆除、新建工程</t>
  </si>
  <si>
    <t>坪山项目完善增加工程施工费</t>
  </si>
  <si>
    <t>曼晃完善工程项目竣工测量及编制服务费、施工费</t>
  </si>
  <si>
    <t>陇农社区及广帕项目（一标段）、（二标段）施工费、土地清查服务费</t>
  </si>
  <si>
    <t>陇川县陇把镇吕良村南帕卡河潜在泥石流地质灾害防治工程项目林业勘查费</t>
  </si>
  <si>
    <t>隆光 项目竣工测量与竣工图编制费服务费</t>
  </si>
  <si>
    <t>国土综合整治（补充耕地）项目不可预见施工费</t>
  </si>
  <si>
    <t>邦外项目增加下田道施工费</t>
  </si>
  <si>
    <t>德宏州陇川县陇把等2个镇帮湾等2个村及丙印分场国土综合整治（提质改造）项目（一期及四期）</t>
  </si>
  <si>
    <t>德宏州陇川县陇把等2个镇邦外等4个村及光相分场、拉线分场国土综合整治（提质改造）项目</t>
  </si>
  <si>
    <t>德宏州陇川县城子镇姐乌等3个村及丙印社区国土综合整治（提质改造）项目施工费</t>
  </si>
  <si>
    <t>德宏州陇川县城子镇新寨村及城子社区国土综合整治（补充耕地）项目土地清查服务费</t>
  </si>
  <si>
    <t>德宏州陇川县城子镇新寨村国土综合整治（提质改造）项目施工费</t>
  </si>
  <si>
    <t>会议室修缮费、钢架房建设</t>
  </si>
  <si>
    <t>陇川县麻栗坝水库工程</t>
  </si>
  <si>
    <t>陇川县麻栗坝灌区工程</t>
  </si>
  <si>
    <t>芒炳村来富、海喃及腊撒村大海岛蚕桑产业建设项目</t>
  </si>
  <si>
    <t>陇川县户撒乡项姐石坝工程款</t>
  </si>
  <si>
    <t>陇川县户撒乡项姐村委会万明大寨活动室附属设施建设项目</t>
  </si>
  <si>
    <t>陇川县户撒乡坪山村看马新寨村民小组美丽村庄建设项目款-建安费</t>
  </si>
  <si>
    <t>陇川县户撒乡生活垃圾热解工程拖欠账款</t>
  </si>
  <si>
    <t>户撒乡坪山村基层党建场所改造提升建设项目</t>
  </si>
  <si>
    <t>户撒乡坪山村40号界桩三级联防所饮水工程</t>
  </si>
  <si>
    <t>户撒乡2021年农村公路养护小修工程</t>
  </si>
  <si>
    <t>2017年烤房10千伏外电及变电器安装开支</t>
  </si>
  <si>
    <t>户撒乡垃圾转运站附属设施建设项目（围墙、垃圾清运、地坪硬化、公厕、值班室）</t>
  </si>
  <si>
    <t>户撒乡建档立卡户厕所和厨房改造项目款</t>
  </si>
  <si>
    <t>户撒乡坪山村2018年边境县村级“四位一体”试点项目工程建设款</t>
  </si>
  <si>
    <t>陇川县户撒乡潘乐村老年体育活动中心建设项目-建安费</t>
  </si>
  <si>
    <t>陇川县户撒阿昌族乡老年体协活动中心修建项目-建安费</t>
  </si>
  <si>
    <t>芒炳村板董小组余万能户民房建设工程</t>
  </si>
  <si>
    <t>陇川县户撒乡政府足球场四周道路硬化-建安费</t>
  </si>
  <si>
    <t>陇川县户撒乡政府篮球场环氧漆</t>
  </si>
  <si>
    <t>陇川县户撒乡敬老院门前弹石道路建设项目款</t>
  </si>
  <si>
    <t>户撒乡政府2023年公厕维修费用开支</t>
  </si>
  <si>
    <t>户撒乡人民政府修缮建设项目-建安费</t>
  </si>
  <si>
    <t>陇川县主城区城市道路零星修补、修复工程</t>
  </si>
  <si>
    <t>章凤镇特色工业片区弄转路人行道铺设、绿化项目</t>
  </si>
  <si>
    <t>瑞陇高速公路陇川出口2台箱变进线安装及10KV线路迁改拖欠账款</t>
  </si>
  <si>
    <t>烟草公司线路迁改工程</t>
  </si>
  <si>
    <t>扎响坝变压器低压电杆迁移材料</t>
  </si>
  <si>
    <t>三岔路口变压器低压电杆迁移材料</t>
  </si>
  <si>
    <t>市政道路维护，维修拖欠账款</t>
  </si>
  <si>
    <t>陇川县章凤镇三象路绿化工程账款拖欠</t>
  </si>
  <si>
    <t>陇川县自来水迁改项目</t>
  </si>
  <si>
    <t>陇川县章凤县城创建国家卫生城市绿化项目拖欠账款</t>
  </si>
  <si>
    <t>三象南路、卫国南路、荣昌路、环城东路南段“三线入地”土建工程项目</t>
  </si>
  <si>
    <t>陇川县章凤市政道路强电建设项目一期；荷塘路（管道敷设）；荷塘路、稻香路、7号路强电建设项目拖欠账款；7号路（管道敷设）拖欠账款；稻香路（管道敷设）；8号路</t>
  </si>
  <si>
    <t>陇川县高速路口疫情防控执勤点公厕施工拖欠账款</t>
  </si>
  <si>
    <t>陇川县荣昌路道路施工电力改迁项目</t>
  </si>
  <si>
    <t>陇川县各乡镇自来水厂改造安装工程拖欠账款</t>
  </si>
  <si>
    <t>陇川县文蚌路、章凤路、观音寺路等污水管网建设工程拖欠账款</t>
  </si>
  <si>
    <t>陇川县民族中学大门外人行道铺筑拖欠账款</t>
  </si>
  <si>
    <t>陇川县陇把镇净水处理厂10KV线路架设及配变安装</t>
  </si>
  <si>
    <t>陇川县章凤老街4组活动室拖欠账款</t>
  </si>
  <si>
    <t>陇川县龙凤路民族景观小品建设工程拖欠账款</t>
  </si>
  <si>
    <t>陇川县章凤城区绿化维护拖欠账款</t>
  </si>
  <si>
    <t>陇川县规划二路建设项目（续建）</t>
  </si>
  <si>
    <t>陇川县章凤环城南路工程拖欠账款</t>
  </si>
  <si>
    <t>陇川县章凤农贸市场改扩建预留安置用地基础设施建设拖欠账款</t>
  </si>
  <si>
    <t>陇川县两馆空调安装项目</t>
  </si>
  <si>
    <t>陇川县陇把连接线绿化工程建设项目拖欠账款</t>
  </si>
  <si>
    <t>陇川县章凤勐宛南路延长线市政道路工程</t>
  </si>
  <si>
    <t>陇川县第二生活垃圾处理厂环保设施完善项目；（安装工程）拖欠账款；雨污分流</t>
  </si>
  <si>
    <t>陇川县创建国家卫生城市基础设施完善建设项目（道路、场地硬化，人行道砖铺设工程）拖欠账款</t>
  </si>
  <si>
    <t>陇川县城市市政道路基础设施工程施工总承包项目拖欠账款</t>
  </si>
  <si>
    <t>陇川县城市生活垃圾处理厂环保设施完善项目；封场设计拖欠账款；二期建设项目（电缆改造、400kVA变压器增容安装费）；二期建设项目（施工费）拖欠账款</t>
  </si>
  <si>
    <t>陇川县城市民族打造工程拖欠账款</t>
  </si>
  <si>
    <t>广山路灯1000kVA变压器、配电柜维修更换项目</t>
  </si>
  <si>
    <t>老街子低压线路整改工程</t>
  </si>
  <si>
    <t>建投1130kVA变压器安装及10kV线路架设工程拖欠账款</t>
  </si>
  <si>
    <t>“平安德宏”高清视频监控系统陇川县三象路段前端点位拆除恢复施工拖欠账款</t>
  </si>
  <si>
    <t>广场低压分接箱迁改工程</t>
  </si>
  <si>
    <t>创建全国卫生城市拆除私搭乱建拖欠账款</t>
  </si>
  <si>
    <t>拉影加油站线路迁改工程</t>
  </si>
  <si>
    <t>10kV政府新区线公路局支线T拉影路支线及拉影路变压器低压迁改工程拖欠账款</t>
  </si>
  <si>
    <t>拉影路变压器升高工程</t>
  </si>
  <si>
    <t>陇川县2024年市政道路零星修缮项目</t>
  </si>
  <si>
    <t>第二生活垃圾处理厂垃圾倾倒平台建设项目拖欠账款</t>
  </si>
  <si>
    <t>陇川县边民安置点（拉勐点、坪山点、龙安点）建设项目拖欠账款</t>
  </si>
  <si>
    <t>陇川县城市道路改造10kV三象路线路迁改工程拖欠账款</t>
  </si>
  <si>
    <t>云南省疫情防控强边固防建设项目（一期）给水工程</t>
  </si>
  <si>
    <t>陇川县公安局原国保大队、原交警队零星工程维修改造项目</t>
  </si>
  <si>
    <t>陇川县公安局办案区改造项目</t>
  </si>
  <si>
    <t>2021年陇川县公安局疫情防控拉影及拉勐值班室建设项目</t>
  </si>
  <si>
    <t>陇川县南宛河沿岸13个卡点低压用电安装费</t>
  </si>
  <si>
    <t>陇川县瑞陇木材检查站电杆迁移、南多一级联防所三相动力线架设工程</t>
  </si>
  <si>
    <t>陇川县看守所拘留所、三象派出所零星工程维修改造项目</t>
  </si>
  <si>
    <t>陇川县抵边联防所电力建设项目（低电压26个点）</t>
  </si>
  <si>
    <t>陇川县公安局技防设备安装施工项目（龙安-吕良-坪山段）</t>
  </si>
  <si>
    <t>陇川县景罕镇公安视频监控拆除安装施工项目</t>
  </si>
  <si>
    <t>章凤口岸联检楼建设涉及公安监控点位拆除及重建项目</t>
  </si>
  <si>
    <t>拉丙段技防费用</t>
  </si>
  <si>
    <t>云南省中缅边境立体化防控体系建设项目－德宏州陇川县子项目拦阻桩工程</t>
  </si>
  <si>
    <t>陇川县公安局社区康复农场二期社区戒毒康复劳动中心砖厂项目施工费</t>
  </si>
  <si>
    <t>办公楼修缮工程</t>
  </si>
  <si>
    <t>中邦线至帮弯修复养护工程</t>
  </si>
  <si>
    <t>章凤（中国）至八莫（缅甸）公路水毁工程</t>
  </si>
  <si>
    <t>瑞陇高速至章凤口岸出境通道连接线工程及自来水公司临时供水管道</t>
  </si>
  <si>
    <t>陇川县直过民族自然德兰坝村民小组通畅工程</t>
  </si>
  <si>
    <t>陇川县王子树乡乡通三级公路项目（二期）；罗朗村邦介村民小组村内道路建设项目</t>
  </si>
  <si>
    <t>陇川县清平乡广外山至广洞公路</t>
  </si>
  <si>
    <t>陇川县南伞桥建设资金</t>
  </si>
  <si>
    <t>陇川县勐约乡崩线南永新寨村民小组通畅工程、XN45中帮线农村公路曼挡危桥改造工程检测服务采购项目；监理服务</t>
  </si>
  <si>
    <t>陇川县交通运输局2023年桥梁技术状况评定</t>
  </si>
  <si>
    <t>陇川县景罕镇大帕浪至红旗社公路</t>
  </si>
  <si>
    <t>陇川县户撒乡芒东村公交车站建设项目</t>
  </si>
  <si>
    <t>陇川县边境阻拦网道路一期工程、二期工程款（1标、2标、3标）</t>
  </si>
  <si>
    <t>陇川县Y231龙安至邦湾公路邦外桥危桥改造项目设计</t>
  </si>
  <si>
    <t>陇川县崩线南永新寨村民小组通畅工程</t>
  </si>
  <si>
    <t>陇川县2024年农村公路日常养护及小修工程；技术状况自动化检测；生命防护工程设计；大中修养护工程、生命防护工程、危桥改造及修复养护工程质量检测服务；交通工程及沿线设施日常养护维护工程；日常养护及小修工程</t>
  </si>
  <si>
    <t>陇川县2023年自然村通畅工程项目施工第1--10标段</t>
  </si>
  <si>
    <t>陇川县2023年县道农村公路日常养护及小修</t>
  </si>
  <si>
    <t>陇川县2022年危桥改造工程；陇川县2022年农村公路技术状况检测评定</t>
  </si>
  <si>
    <t>陇川县2020年养护工程（大中修）及第一批公路生命防护工程和陇川县2020年省级补助第一批交通安全工程审计；2020年水上交通安全项目渡口改造工程</t>
  </si>
  <si>
    <t>陇川县2019年农村公路路基路面大修工程</t>
  </si>
  <si>
    <t>陇川县2023年农村公路技术状况自动化检测</t>
  </si>
  <si>
    <t>陇川县2023年农村公路交通工程及沿线设施工程项目、陇川县2023年农村公路路面修复养护工程、陇川县2023年绿美公路提升项目监理服务采购</t>
  </si>
  <si>
    <t>陇川县2023年农村公路户撒环乡路、军民桥至边界路面修复养护工程</t>
  </si>
  <si>
    <t>陇川县2023年农村公路交通工程及沿线设施工程项目、陇川县2023年农村公路路面修复养护工程、陇川县2023年绿美公路提升项目设计服务采购</t>
  </si>
  <si>
    <t>陇川县2023年农村公路户撒环乡路沥青路面修复养护工程</t>
  </si>
  <si>
    <t>陇川县2023年农村公路户撒环乡路路面标线补划项目</t>
  </si>
  <si>
    <t>陇川县2023年农村公路交通标志添置更换项目</t>
  </si>
  <si>
    <t>陇川县2023年农村公路桥梁信息牌、路长制公示牌添置更换项目工程修理或部分添置项目</t>
  </si>
  <si>
    <t>陇川县2023年农村公路（章陇线、中邦线、景陇线）路面标线补划项目</t>
  </si>
  <si>
    <t>陇川县2023年农村公路交通工程及沿线设施工程修理或部分添置项目</t>
  </si>
  <si>
    <t>2023年中邦路至邦角至潞盈路修复养护工程、陇川县沙河桥危桥改造工程、陇川县2023 年农村公路胜德小桥建设项目、陇川县章凤镇地方公路管理所（陇川县XN45中帮线大中修养护工程）</t>
  </si>
  <si>
    <t>2021年修复养护工程（勐约至勐养公路农村公路修复养护工程、城子至王子树公路修复养护工程、军民桥至边界公路修复养护工程）</t>
  </si>
  <si>
    <t>2022年修复养护工程（梁陇县界至拉影农村公路路面养护工程）</t>
  </si>
  <si>
    <t>德宏州陇川县允宋河桥、碾子房桥、芒俄列桥、近引二桥4个项目工程设计采购</t>
  </si>
  <si>
    <t>2022日常养护及小修、大中修养护工程、安防工程、危桥改造项目专项资金使用情况审计</t>
  </si>
  <si>
    <t>2023年农村公路日常养护及小修、大中修养护工程、安防工程、危桥改造专项资金到位及使用情况审计</t>
  </si>
  <si>
    <t>2023年农村公路生命防护工程设计</t>
  </si>
  <si>
    <t>XN45中帮线农村公路曼挡危桥改造项目使用林地可行性报告、使用林地林木采伐作业设计说明书编制</t>
  </si>
  <si>
    <t>XS06梁陇县界至拉影绿美公路提升项目</t>
  </si>
  <si>
    <t>2024年农村公路养护工程及陇川县2024年修复养护工程设计服务</t>
  </si>
  <si>
    <t>2023年农村公路生命防护工程共19个项目、2023年修复养护工程、新建胜得小桥、2023年农村公路大中修养护工程项目及陇川县章凤镇地方公路管理所服务施工监理服务</t>
  </si>
  <si>
    <t>XN99章遮路至拥军社公路小修养护工程使用林地可行性报告、使用林地林木采伐作业设计说明书编制</t>
  </si>
  <si>
    <t>德宏州陇川县董固桥危桥改造项目设计</t>
  </si>
  <si>
    <t>X229邦广线绿美公路提升项目</t>
  </si>
  <si>
    <t>XN54户撒环乡路、XN48军民桥至边界绿美公路提升项目</t>
  </si>
  <si>
    <t>2023年农村公路大中修养护工程项目（章遮路至拥军社、南麻村道路）</t>
  </si>
  <si>
    <t>XN45中帮线农村公路曼挡危桥改造项目</t>
  </si>
  <si>
    <t>2023年农村公路大中修养护工程项目（梁陇县界至拉影、勐约至勐养、城王线至赵家寨）、2023年梁陇县界至拉影农村公路路面养护工程</t>
  </si>
  <si>
    <t>陇川2023年公路安全生命防护工程项目</t>
  </si>
  <si>
    <t>医院发热哨点诊室工程款</t>
  </si>
  <si>
    <t>陇川县户撒乡隆光村卫生室建设项目工程施工</t>
  </si>
  <si>
    <t>陇川县景罕镇曼晃村卫生室建设项目</t>
  </si>
  <si>
    <t>陇川县护国乡卫生院幸福村卫生室改造工程</t>
  </si>
  <si>
    <t>围墙改造工程</t>
  </si>
  <si>
    <t>陇川县第二中学和第三中学运动场及附属设施项目</t>
  </si>
  <si>
    <t>陇川县2022年中小学校舍维修改造项目</t>
  </si>
  <si>
    <t>陇川县2020年学前教育建设项目装饰装修及附属工程</t>
  </si>
  <si>
    <t>陇川县章凤完全中学挡土墙及围墙工程</t>
  </si>
  <si>
    <t>陇川县景罕镇赛号幼儿园附属工程</t>
  </si>
  <si>
    <t>陇川县民族中学图书楼、多功能教室建设项目</t>
  </si>
  <si>
    <t>陇川县景罕镇曼晃小学综合楼工程</t>
  </si>
  <si>
    <t>陇川县章凤镇弄贯小学综合楼、学生宿舍楼工程</t>
  </si>
  <si>
    <t>陇川县清平乡幼儿园改造工程</t>
  </si>
  <si>
    <t>德宏州陇川县章凤镇体育公园建设项目</t>
  </si>
  <si>
    <t>陇川县2023年体彩公益金体育场地设施建设项目</t>
  </si>
  <si>
    <t>陇川县体育馆顶棚维修</t>
  </si>
  <si>
    <t>德宏州陇川体育公园建设项目</t>
  </si>
  <si>
    <t>陇川县职业高级中学变压器250kVA拆除及低压线路整改工程</t>
  </si>
  <si>
    <t>陇川县章凤镇拉勐小学0.4kV线路电杆迁移及新增架设工程</t>
  </si>
  <si>
    <t>陇川县景罕镇幼儿园200kVA变压器安装及10kV线路架设工程</t>
  </si>
  <si>
    <t>陇川县第一中学迁移变压器及10kV线路架设工程</t>
  </si>
  <si>
    <t>陇川县第二小学建设项目</t>
  </si>
  <si>
    <t>陇川县景罕镇平山小学学生食堂工程</t>
  </si>
  <si>
    <t>陇川县2023年体彩公益金多功能运动场建设项目</t>
  </si>
  <si>
    <t>陇川县陇把镇中心小学多功能教室工程</t>
  </si>
  <si>
    <t>陇川县职业高级中学运动场附属工程</t>
  </si>
  <si>
    <t>陇川县章凤完全中学场平及教师周转宿舍工程</t>
  </si>
  <si>
    <t>陇川县第二中学建设项目</t>
  </si>
  <si>
    <t>陇川县章凤完全中学教学楼、综合楼、图书馆、实验楼及附属设施建设项目</t>
  </si>
  <si>
    <t>陇川县王子树乡九年一贯制学校2021年曼线小学围墙工程款</t>
  </si>
  <si>
    <t>陇川县陇把镇中心学校2024年6月以前拖欠企业足球场围栏维修款</t>
  </si>
  <si>
    <t>陇川县陇把镇中心学校铝皮雨棚、围墙维修、阳光雨棚、镀锌钢围栏维修费</t>
  </si>
  <si>
    <t>陇川县陇把镇中心学校床刷漆、悬浮地板维修费</t>
  </si>
  <si>
    <t>陇川县景罕镇中心学校拖欠陇川县恒源建筑有限责任公司维修费</t>
  </si>
  <si>
    <t>陇川县户撒乡中心学校附属工程</t>
  </si>
  <si>
    <t>陇川县户撒乡中心学校朗光小学围墙</t>
  </si>
  <si>
    <t>陇川县第三幼儿园沙水一体化游戏区工程建设和改造增加钢化玻璃雨棚和厨房侧门修缮工程</t>
  </si>
  <si>
    <t>陇川县智能交通</t>
  </si>
  <si>
    <t>陇川县工业园区章凤工业片区标准厂房建设项目</t>
  </si>
  <si>
    <t>章凤镇2023年农村公路养护及小修工程费</t>
  </si>
  <si>
    <t>章凤镇芒弄粮油加工专业合作社建设项目费</t>
  </si>
  <si>
    <t>章凤镇2023年农村公路养护工程费</t>
  </si>
  <si>
    <t>陇川县章凤镇迭撒村2020年边疆党建长廊“四位一体”建设试点项目费</t>
  </si>
  <si>
    <t>章凤镇迭撒村委会迭撒、弄彦、南等民族团结示范村建设项目费</t>
  </si>
  <si>
    <t>陇川县2021年章凤镇芒弄村强边固防“四位一体”建设试点项目费</t>
  </si>
  <si>
    <t>章凤镇2024年农村公路养护及小修工程费</t>
  </si>
  <si>
    <t>陇川县章凤镇拉勐村丙午农村生活污水治理工程经费</t>
  </si>
  <si>
    <t>陇川县“12·02”5.0 级地震抢险救灾搬迁安置 项目工程建设款</t>
  </si>
  <si>
    <t>陇川体育运动中心315KVA箱式变压器安装工程</t>
  </si>
  <si>
    <t>陇川县老年大学拉影教学点建设工程</t>
  </si>
  <si>
    <t>2017年提质增绿工程</t>
  </si>
  <si>
    <t>陇川县体育馆绿化工程采购项目</t>
  </si>
  <si>
    <t>户撒规范化司法所建设装修</t>
  </si>
  <si>
    <t>护国规范化司法所建设装修</t>
  </si>
  <si>
    <t>陇川县帮董水库工程建设项目</t>
  </si>
  <si>
    <t>陇川县南宛河麻栗坝至城子大桥段河道治理工程第三标段</t>
  </si>
  <si>
    <t>陇川县南宛河麻栗坝至城子大桥段河道治理工程第二标段</t>
  </si>
  <si>
    <t>陇川县南宛河麻栗坝至城子大桥段河道治理工程第一标段</t>
  </si>
  <si>
    <t>陇川县章凤镇章凤村委会南东自然村文化活动室建设项目</t>
  </si>
  <si>
    <t>陇川农场社区管委“湘江儿女支边文化馆”建设项目</t>
  </si>
  <si>
    <t>陇川农场拉线社区党员文化活动室及附属设施建设项目</t>
  </si>
  <si>
    <t>陇川农场2023年税费改革转移支付资金建设项目</t>
  </si>
  <si>
    <t>陇川农场光相线社区党员文化活动室及附属设施建设项目</t>
  </si>
  <si>
    <t>陇把镇小城镇改造建筑工程</t>
  </si>
  <si>
    <t>（8.15洪灾）陇把镇龙安村农村饮水安全巩固提升及龙安村新马上下寨人饮工程</t>
  </si>
  <si>
    <t>陇把新城路灯工程</t>
  </si>
  <si>
    <t>陇把镇吕良村委会、帮湾村委会、户岛村委会房屋修缮加固及附属工程</t>
  </si>
  <si>
    <t>陇把镇公租房生活用水管网改造工程</t>
  </si>
  <si>
    <t>陇把镇文化站提升改造项目</t>
  </si>
  <si>
    <t>陇把镇吕良村人居环境提升建设项目</t>
  </si>
  <si>
    <t>陇把镇烟区基础设施建设补助2019划拨乡镇项目</t>
  </si>
  <si>
    <t>陇把镇吕良村曼崩小组疫情防控巡逻道路工程</t>
  </si>
  <si>
    <t>陇把镇人民政府边境设施隐患漏洞应急抢修临时项目</t>
  </si>
  <si>
    <t>陇川县陇把镇2021年农村公路养护工程</t>
  </si>
  <si>
    <t>陇把镇帮湾垃圾填埋费</t>
  </si>
  <si>
    <t>陇川县陇把镇邦外村、吕良村农村生活污水治理工程</t>
  </si>
  <si>
    <t>陇把镇吕良村“一村一品”专业村创建千亩桑园建设项目</t>
  </si>
  <si>
    <t>2023年公路小修工程</t>
  </si>
  <si>
    <t>城子镇零星项目修缮</t>
  </si>
  <si>
    <t>城子镇违建拆除</t>
  </si>
  <si>
    <t>城子镇巴达村麻栗坝乡村农旅建设项目</t>
  </si>
  <si>
    <t>城子镇扎多村美丽乡村项目</t>
  </si>
  <si>
    <t>陇川县城子镇巴达村曼崩坝村民小组特色村寨提升建设项目</t>
  </si>
  <si>
    <t>陇川县城子镇市政道路建设项目</t>
  </si>
  <si>
    <t>城子镇撒顶村委会邦瓦岭村民小组蚕桑高产连片示范基地建设项目</t>
  </si>
  <si>
    <t>陇川县城子镇姐乌村文化活动室附属设施工程建设</t>
  </si>
  <si>
    <t>王子树乡篮球场工程提升改造</t>
  </si>
  <si>
    <t>邦角村大寨村民小组公益事业项目</t>
  </si>
  <si>
    <t>陇川县王子树乡王子树村便民服务中心建设项目</t>
  </si>
  <si>
    <t>小（一）型水库计量设施安装工程</t>
  </si>
  <si>
    <t>勐约乡营盘小组饮水安全维修养护工程</t>
  </si>
  <si>
    <t>陇川县2023年小型水库维修养护项目施工</t>
  </si>
  <si>
    <t>陇川县芒允水库除险加固工程施工</t>
  </si>
  <si>
    <t>陇川县2023年小型水库维修养护项目</t>
  </si>
  <si>
    <t>陇川县弄贯水库除险加固工程施工</t>
  </si>
  <si>
    <t>陇川县南麻水库工程大坝标段施工费</t>
  </si>
  <si>
    <t>陇川县农村供水保障专项行动项目</t>
  </si>
  <si>
    <t>陇川县清平乡赵家寨村民委员会陆坤坡村民小组文化活动室及附属设施建设项目</t>
  </si>
  <si>
    <t>陇川县清平乡蚕桑发展建设项目</t>
  </si>
  <si>
    <t>2020年第三批中央财政统筹整合涉农资金陇川县清平乡清平村2020年边疆党建长廊“四位一体”建设试点项目</t>
  </si>
  <si>
    <t>清平乡2021年农村公路养护小修工程</t>
  </si>
  <si>
    <t>清平乡公厕修缮工程</t>
  </si>
  <si>
    <t>清平乡2023年农村公路养护设计方案</t>
  </si>
  <si>
    <t>四位一体农贸市场钢架大棚水沟改装铸铁盖板制安费</t>
  </si>
  <si>
    <t>清平乡蚕桑发展建设项目（大场、界色）</t>
  </si>
  <si>
    <t>清平乡广外山蚕桑基地3-4龄蚕专用蚕室项目</t>
  </si>
  <si>
    <t>陇川县2018年糖料蔗核心基地建设项目（一标段）</t>
  </si>
  <si>
    <t>陇川县2018年糖料蔗核心基地建设项目（二标段）</t>
  </si>
  <si>
    <t>陇川县2018年糖料蔗核心基地建设项目（三标段）</t>
  </si>
  <si>
    <t>陇川县2018年糖料蔗核心基地建设项目（四标段）</t>
  </si>
  <si>
    <t>陇川县2018年糖料蔗核心基地建设项目（六标段）</t>
  </si>
  <si>
    <t>陇川县2018年糖料蔗核心基地建设项目（七标段）</t>
  </si>
  <si>
    <t>章凤镇迭撒村拉丙一队美丽乡村示范村建设项目</t>
  </si>
  <si>
    <t>陇川县2021年农村厕所革命管护资金使用</t>
  </si>
  <si>
    <t>陇川县大蚕自动化养殖基地建设项目－勐约帮瓦点塌方治理项目</t>
  </si>
  <si>
    <t>陇川县章凤镇芒拉村农村互助养老服务站综合楼建设项目</t>
  </si>
  <si>
    <t>陇川县户撒敬老院提质改造项目</t>
  </si>
  <si>
    <t>陇川县章凤镇迭撒村农村互助站建设项目拖欠账款</t>
  </si>
  <si>
    <t>陇川县章凤镇迭撒村农村互助站附属设施建设项目</t>
  </si>
  <si>
    <t>陇川县章凤敬老院提改造项目拖欠款</t>
  </si>
  <si>
    <t>陇川县农场管委光相社区日间照料中心建设项目</t>
  </si>
  <si>
    <t>陇川县城子镇扎多村农村互助养老服务站综合楼建设项目</t>
  </si>
  <si>
    <t>陇川县未成年人救助保护中心提质改造建设项目</t>
  </si>
  <si>
    <t>陇川县清平乡清平村农村互助养老服务站综合楼建设项目</t>
  </si>
  <si>
    <t>陇川县勐约乡营盘村农村互助养老服务站建设项目拖欠款</t>
  </si>
  <si>
    <t>陇川县章凤镇芒弄村农村互助养老服务站综合楼建设项目</t>
  </si>
  <si>
    <t>陇川县景罕镇曼面村农村互助养老服务站综合楼建设项目</t>
  </si>
  <si>
    <t>陇川县章凤镇老街子社区居家养老服务中心建设项目</t>
  </si>
  <si>
    <t>陇川县户撒敬老院附属设施建设（提质改造）工程</t>
  </si>
  <si>
    <t>陇川县勐约乡人民政府水库码头绿化工程</t>
  </si>
  <si>
    <t>陇川县勐约乡广瓦新型农业技能培训学校零星工程</t>
  </si>
  <si>
    <t>勐约乡2021年农村道路管网维护工程</t>
  </si>
  <si>
    <t>勐约乡目瑙纵歌文化广场提升改造项目</t>
  </si>
  <si>
    <t>陇川县勐约乡综治中心规范化场地建设费用</t>
  </si>
  <si>
    <t>护国乡幸福村养老互助站建设项目</t>
  </si>
  <si>
    <t>二官寨文化活动室附属设施改造工程</t>
  </si>
  <si>
    <t>边河村集体茶厂附属工程建设项目</t>
  </si>
  <si>
    <t>护国村人饮工程建设项目</t>
  </si>
  <si>
    <t>护国乡幸福村瞿家寨拆旧复垦工程</t>
  </si>
  <si>
    <t>边河村委会附属工程建设项目</t>
  </si>
  <si>
    <t>护国乡邦掌村居家养老服务中心附属设施提质改造项目</t>
  </si>
  <si>
    <t>护国乡工会之家（食堂、职工宿舍）安全隐患改造及提质项目</t>
  </si>
  <si>
    <t>护国乡邦掌村下景文化活动室附属设施建设项目</t>
  </si>
  <si>
    <t>拉影国门绿化</t>
  </si>
  <si>
    <t>陇川县集中医学隔离观察点（三期）第19幢医学隔离观察用房基础工程</t>
  </si>
  <si>
    <t>陇川县集中医学隔离观察点（三期）第20-21幢医学隔离观察用房基础工程</t>
  </si>
  <si>
    <t>章凤口岸货场红线用地恢复工程</t>
  </si>
  <si>
    <t>章凤口岸国门临时联检查验大棚及边境大门建设</t>
  </si>
  <si>
    <t>章凤口岸拉勐通道防护设施建设项目</t>
  </si>
  <si>
    <t>陇川县拉勐安置点220V、拉勐更换跌落熔断器工程</t>
  </si>
  <si>
    <t>瑞丽出入境边防检查站章凤分站营房搬迁及维修改造项目</t>
  </si>
  <si>
    <t>温泉水温监测系统建设项目</t>
  </si>
  <si>
    <t>陇川县户撒乡腊撒村芒棍二组道路修缮</t>
  </si>
  <si>
    <t>陇川县2020年扶持人口较少民族发展建设项目</t>
  </si>
  <si>
    <t>德宏州陇川县章风镇弄贯村委会户宛小组美丽家园·移民新村建设项目工程费</t>
  </si>
  <si>
    <t>陇川县章凤镇拉勐村委会新红小组“美丽家园·移民新村”建设项目工程费</t>
  </si>
  <si>
    <t>德宏州陇川县勐约乡帮中村委会帮中小组灌溉设施建设项目工程费</t>
  </si>
  <si>
    <t>德宏州陇川县龙江水库安置区景罕镇景罕村委会约岛坝村小组“美丽家园·小康库区”移民新村建设项目1标段工程费</t>
  </si>
  <si>
    <t>德宏州陇川县大中型水库移民蚕桑种植项目完善基础设施建设工程费</t>
  </si>
  <si>
    <t>陇川县景罕镇曼面村委会弄怀小组活动室拱棚建设项目工程费</t>
  </si>
  <si>
    <t>陇川县章凤镇拉勐村委会广宋小组“美丽家园·移民新村”建设项目工程费</t>
  </si>
  <si>
    <t>陇川县陇把镇帮湾村委会广宋村小组美丽家园·移民新村建设项目工程费</t>
  </si>
  <si>
    <t>德宏州陇川县龙江水库安置区勐约乡营盘村委会岳岛小组美丽家园·移民新村建设项目工程费</t>
  </si>
  <si>
    <t>德宏州陇川县 2022 年度后期扶持龙江水库安置区勐约乡营盘村委会营盘村小组二期美丽家园·移民新村建设项目工程费</t>
  </si>
  <si>
    <t>陇川县大中型水库库区闷帕小组基础设施完善及吕乐、中么二组散居移民基础设施建设项目工程费</t>
  </si>
  <si>
    <t>景罕镇2021年义务植树树苗费</t>
  </si>
  <si>
    <t>陇川县景罕镇曼哈村民小组边坡防护工程项目勘察设计费用</t>
  </si>
  <si>
    <t>景罕镇职工之家项目缺口费用</t>
  </si>
  <si>
    <t>景罕镇2023年农村公路养护工程费用</t>
  </si>
  <si>
    <t>陇川县景罕镇美食街附属项目工程费</t>
  </si>
  <si>
    <t>陇川县景罕镇罕等村胜德小组农村综合文化活动场所建设项目设计费</t>
  </si>
  <si>
    <t>景罕镇农村公路水毁保通、绿化等工程费</t>
  </si>
  <si>
    <t>景罕镇2020/2021年度农村公路养护工程费（路面大修）</t>
  </si>
  <si>
    <t>景罕镇曼胆村朋生一村小组人饮工程费</t>
  </si>
  <si>
    <t>景罕镇道路建设项目（测绘费）</t>
  </si>
  <si>
    <t>景罕镇道路建设项目（房地产、地上附属物及装修征收补偿价值评估费用）</t>
  </si>
  <si>
    <t>景罕村海岗村民小组公共服务基础设施建设项目工程费</t>
  </si>
  <si>
    <t>章凤镇芒拉村农村生活污水治理工程项目经费</t>
  </si>
  <si>
    <t>章凤镇芒拉村芒岭、永胜村庄人居环境提升工程费</t>
  </si>
  <si>
    <t>陇把镇人民政府办公用房及附属设施维修改造项目</t>
  </si>
  <si>
    <t>2024年章凤镇边境联防联控抵边拦阻设施承揽维护费用</t>
  </si>
  <si>
    <t>清平乡陆昆村陆傣小组农村危房改造工程</t>
  </si>
  <si>
    <t>清平乡弄龙村帮冷小组民房扫尾工程</t>
  </si>
  <si>
    <t>清平乡各村建房工程款</t>
  </si>
  <si>
    <t>2022年公路养护工程</t>
  </si>
  <si>
    <t>2023年公路养护工程</t>
  </si>
  <si>
    <t>景罕村景哏小组糖料甘蔗原料仓库附属设施建设项目工程费</t>
  </si>
  <si>
    <t>陇川县2017年全国新增1000亿斤粮食生产能力规划田间工程建设项目四标段</t>
  </si>
  <si>
    <t>陇川县2017年全国新增1000亿斤粮食生产能力规划田间工程建设项目造价咨询费</t>
  </si>
  <si>
    <t>陇川县2017年全国新增1000亿斤粮食生产能力规划田间工程建设项目监理费</t>
  </si>
  <si>
    <t>陇川县2019年全国新增千亿斤粮食生产能力规划田间工程建设项目造价咨询费</t>
  </si>
  <si>
    <t>陇川县2019年全国新增千亿斤粮食生产能力规划田间工程建设项目监理费</t>
  </si>
  <si>
    <t>陇川县2021年高标准农田建设项目（第二批）四标段</t>
  </si>
  <si>
    <t>陇川县2022年测土配方施肥项目叶面肥喷施</t>
  </si>
  <si>
    <t>陇川县2022年测土配方施肥项目化肥采购</t>
  </si>
  <si>
    <t>2022年高标准农田建设项目一标段</t>
  </si>
  <si>
    <t>2022年高标准农田建设项目四标段</t>
  </si>
  <si>
    <t>2022年高标准农田建设项目二标段</t>
  </si>
  <si>
    <t>2022年高标准农田建设项目八标段</t>
  </si>
  <si>
    <t>陇川县2023年化肥减量示范项目叶面喷施费</t>
  </si>
  <si>
    <t>陇川县2021年高标准农田建设项目（第二批）二标段</t>
  </si>
  <si>
    <t>2022年高标准农田建设项目三标段</t>
  </si>
  <si>
    <t>2021年高标准农田建设项目（第二批）一标段</t>
  </si>
  <si>
    <t>2021年高标准农田建设项目（第二批）五标段</t>
  </si>
  <si>
    <t>2021年高标准农田建设项目（第二批）四标段</t>
  </si>
  <si>
    <t>2021年高标准农田建设项目（第二批）三标段</t>
  </si>
  <si>
    <t>2021年高标准农田建设项目（第二批）二标段</t>
  </si>
  <si>
    <t>陇川县2022年高标准农田建设项目（第二批）一标段</t>
  </si>
  <si>
    <t>陇川县2022年高标准农田建设项目（第二批）四标段</t>
  </si>
  <si>
    <t>陇川县2022年高标准农田建设项目（第二批）三标段</t>
  </si>
  <si>
    <t>陇川县2022年高标准农田建设项目（第二批）二标段</t>
  </si>
  <si>
    <t>2022年高标准农田建设项目十一标段</t>
  </si>
  <si>
    <t>2022年高标准农田建设项目十四标段</t>
  </si>
  <si>
    <t>2022年高标准农田建设项目十三标段</t>
  </si>
  <si>
    <t>2022年高标准农田建设项目十二标段</t>
  </si>
  <si>
    <t>2022年高标准农田建设项目十标段</t>
  </si>
  <si>
    <t>2022年高标准农田建设项目七标段</t>
  </si>
  <si>
    <t>2022年高标准农田建设项目六标段</t>
  </si>
  <si>
    <t>2021年高标准农田建设项目一标段</t>
  </si>
  <si>
    <t>2021年高标准农田建设项目三标段</t>
  </si>
  <si>
    <t>2021年高标准农田建设项目四标段</t>
  </si>
  <si>
    <t>2021年高标准农田建设项目二标段</t>
  </si>
  <si>
    <t>瑞丽出入境边防检查站办公室、会议室改造项目</t>
  </si>
  <si>
    <t>芒旦水库除险加固工程</t>
  </si>
  <si>
    <t>陇川县政务服务管理局智慧政务项目</t>
  </si>
  <si>
    <t>清平乡新山村、弄龙村民房扫尾工程项目</t>
  </si>
  <si>
    <t>2025年云南省地方政府再融资专项债券（二期）</t>
  </si>
  <si>
    <t>德宏州州级易地扶贫搬迁建设项目</t>
  </si>
  <si>
    <t>陇川县城子镇永幸幼儿园综合楼工程</t>
  </si>
  <si>
    <t>公务急需借款</t>
  </si>
  <si>
    <t>疫情防控医疗防护物资购置</t>
  </si>
  <si>
    <t>陇川县农村公路建设项目</t>
  </si>
  <si>
    <t>陇川县易地扶贫搬迁建设项目</t>
  </si>
  <si>
    <t>陇川县吕良曼崩（游击队2号点）至41号界桩之间边境拦阻设施建设项目</t>
  </si>
  <si>
    <t>2025年云南省地方政府再融资专项债券（三期）</t>
  </si>
  <si>
    <t>2025年云南省地方政府再融资专项债券（六期）</t>
  </si>
  <si>
    <t>2025年云南省地方政府再融资专项债券（七期）</t>
  </si>
  <si>
    <t>2025年云南省地方政府再融资专项债券（八期）</t>
  </si>
  <si>
    <t>拖欠企业欠款</t>
  </si>
  <si>
    <t>云南省中缅边境立体化防控体系建设项目德宏州陇川县子项目工程咨询服务</t>
  </si>
  <si>
    <t>2023年拖欠企业欠款</t>
  </si>
  <si>
    <t>云南陇川工业园区总体规划修编（2018-2035）水资源论证报告</t>
  </si>
  <si>
    <t>陇川县图书馆、文化馆总分馆建设项目</t>
  </si>
  <si>
    <t>陇川县妇幼保健院妇女儿童保健综合楼专用设备采购项目</t>
  </si>
  <si>
    <t>办公耗材、设备购置</t>
  </si>
  <si>
    <t>宣传广告费</t>
  </si>
  <si>
    <t>朋生一队党建展板费</t>
  </si>
  <si>
    <t>陇川县2018年糖料核心基地建设项目</t>
  </si>
  <si>
    <t>陇川县公安局零星维修项目</t>
  </si>
  <si>
    <t>造价咨询</t>
  </si>
  <si>
    <t>车辆维护修理</t>
  </si>
  <si>
    <t>陇川县抵边联防所建设项目</t>
  </si>
  <si>
    <t>陇把镇拖欠企业债务项目</t>
  </si>
  <si>
    <t>办公耗材费</t>
  </si>
  <si>
    <t>陇川县10kv天宫目瑙文化园新建电力配套工程</t>
  </si>
  <si>
    <t>章风镇宣传广告制作费</t>
  </si>
  <si>
    <t>陇公安局电子信息采集设备采购</t>
  </si>
  <si>
    <t>陇川县边境拦阻设施二道网建设项目（十二标段）</t>
  </si>
  <si>
    <t>新型职业农民培训中心</t>
  </si>
  <si>
    <t>陇川县章凤粮食储备库建设</t>
  </si>
  <si>
    <t>章凤口岸国门货运通道建设</t>
  </si>
  <si>
    <t>2025年云南省地方政府再融资专项债券（一期）</t>
  </si>
  <si>
    <t>陇川县第二污水处理厂及配套管网工程</t>
  </si>
  <si>
    <t>陇川县人民医院外科综合楼和后勤综合楼建设项目</t>
  </si>
  <si>
    <t>2025年云南省地方政府再融资专项债券（十一期）</t>
  </si>
  <si>
    <t>德宏州陇川县中医医院建设项目</t>
  </si>
  <si>
    <t>2025年云南省地方政府再融资专项债券（十二期）</t>
  </si>
  <si>
    <t>陇川县2011年新建廉租房项目二标段</t>
  </si>
  <si>
    <t>陇川县章凤南片区新农村建设项目</t>
  </si>
  <si>
    <t>陇川县城子镇幼儿园教学综合楼工程</t>
  </si>
  <si>
    <t>陇川县王子树乡幼儿园教学综合楼工程</t>
  </si>
  <si>
    <t>朋生脑水库建设</t>
  </si>
  <si>
    <t>2009年廉租住房项目工程</t>
  </si>
  <si>
    <t>海港水库除险加固</t>
  </si>
  <si>
    <t>2025年云南省土地储备专项债券（二期）——2025年云南省政府专项债券（二十六期）</t>
  </si>
  <si>
    <r>
      <rPr>
        <sz val="10.5"/>
        <rFont val="Segoe UI"/>
        <charset val="134"/>
      </rPr>
      <t>2025</t>
    </r>
    <r>
      <rPr>
        <sz val="10.5"/>
        <rFont val="宋体"/>
        <charset val="134"/>
      </rPr>
      <t>年德宏州陇川县拉影自来水厂拟收回地块等</t>
    </r>
    <r>
      <rPr>
        <sz val="10.5"/>
        <rFont val="Segoe UI"/>
        <charset val="134"/>
      </rPr>
      <t>6</t>
    </r>
    <r>
      <rPr>
        <sz val="10.5"/>
        <rFont val="宋体"/>
        <charset val="134"/>
      </rPr>
      <t>宗新增土地储备专项债券项目</t>
    </r>
  </si>
  <si>
    <t>专项债务转贷支出合计</t>
  </si>
  <si>
    <t>预算数比上年执行数增长%</t>
  </si>
</sst>
</file>

<file path=xl/styles.xml><?xml version="1.0" encoding="utf-8"?>
<styleSheet xmlns="http://schemas.openxmlformats.org/spreadsheetml/2006/main" xmlns:mc="http://schemas.openxmlformats.org/markup-compatibility/2006" xmlns:xr9="http://schemas.microsoft.com/office/spreadsheetml/2016/revision9" mc:Ignorable="xr9">
  <numFmts count="1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0_ ;[Red]\-#,##0\ "/>
    <numFmt numFmtId="178" formatCode="#,##0_ "/>
    <numFmt numFmtId="179" formatCode="#,##0.00_ "/>
    <numFmt numFmtId="180" formatCode="[$-409]yyyy/mm/dd;@"/>
    <numFmt numFmtId="181" formatCode="#,##0.0_ "/>
    <numFmt numFmtId="182" formatCode="0_ "/>
    <numFmt numFmtId="183" formatCode="0.00_);[Red]\(0.00\)"/>
    <numFmt numFmtId="184" formatCode="#,##0_);[Red]\(#,##0\)"/>
    <numFmt numFmtId="185" formatCode="#,##0.00_);[Red]\(#,##0.00\)"/>
    <numFmt numFmtId="186" formatCode="yyyy&quot;年&quot;m&quot;月&quot;;@"/>
  </numFmts>
  <fonts count="94">
    <font>
      <sz val="12"/>
      <name val="宋体"/>
      <charset val="134"/>
    </font>
    <font>
      <b/>
      <sz val="20"/>
      <name val="华文中宋"/>
      <charset val="134"/>
    </font>
    <font>
      <b/>
      <sz val="20"/>
      <color theme="1"/>
      <name val="华文中宋"/>
      <charset val="134"/>
    </font>
    <font>
      <sz val="14"/>
      <name val="宋体"/>
      <charset val="134"/>
    </font>
    <font>
      <sz val="14"/>
      <color indexed="8"/>
      <name val="宋体"/>
      <charset val="134"/>
    </font>
    <font>
      <b/>
      <sz val="12"/>
      <color indexed="8"/>
      <name val="宋体"/>
      <charset val="134"/>
    </font>
    <font>
      <b/>
      <sz val="14"/>
      <color indexed="8"/>
      <name val="宋体"/>
      <charset val="134"/>
    </font>
    <font>
      <b/>
      <sz val="14"/>
      <name val="宋体"/>
      <charset val="134"/>
    </font>
    <font>
      <b/>
      <sz val="12"/>
      <name val="宋体"/>
      <charset val="134"/>
    </font>
    <font>
      <sz val="12"/>
      <color indexed="8"/>
      <name val="宋体"/>
      <charset val="134"/>
    </font>
    <font>
      <b/>
      <sz val="14"/>
      <color theme="1"/>
      <name val="宋体"/>
      <charset val="134"/>
    </font>
    <font>
      <b/>
      <sz val="11"/>
      <color theme="1"/>
      <name val="宋体"/>
      <charset val="134"/>
      <scheme val="minor"/>
    </font>
    <font>
      <sz val="11"/>
      <color theme="1"/>
      <name val="宋体"/>
      <charset val="134"/>
      <scheme val="minor"/>
    </font>
    <font>
      <sz val="11"/>
      <name val="宋体"/>
      <charset val="134"/>
      <scheme val="minor"/>
    </font>
    <font>
      <sz val="11"/>
      <name val="宋体"/>
      <charset val="134"/>
    </font>
    <font>
      <sz val="11"/>
      <name val="Times New Roman"/>
      <charset val="0"/>
    </font>
    <font>
      <sz val="11"/>
      <name val="SimSun"/>
      <charset val="134"/>
    </font>
    <font>
      <b/>
      <sz val="11"/>
      <name val="宋体"/>
      <charset val="134"/>
      <scheme val="minor"/>
    </font>
    <font>
      <b/>
      <sz val="10"/>
      <name val="宋体"/>
      <charset val="134"/>
      <scheme val="minor"/>
    </font>
    <font>
      <sz val="10.5"/>
      <name val="Segoe UI"/>
      <charset val="134"/>
    </font>
    <font>
      <b/>
      <sz val="18"/>
      <name val="华文中宋"/>
      <charset val="134"/>
    </font>
    <font>
      <sz val="16"/>
      <color indexed="8"/>
      <name val="宋体"/>
      <charset val="134"/>
    </font>
    <font>
      <sz val="16"/>
      <name val="宋体"/>
      <charset val="134"/>
    </font>
    <font>
      <b/>
      <sz val="8"/>
      <color indexed="8"/>
      <name val="宋体"/>
      <charset val="134"/>
    </font>
    <font>
      <b/>
      <sz val="8"/>
      <name val="宋体"/>
      <charset val="134"/>
    </font>
    <font>
      <sz val="8"/>
      <color indexed="8"/>
      <name val="宋体"/>
      <charset val="134"/>
    </font>
    <font>
      <sz val="8"/>
      <name val="宋体"/>
      <charset val="134"/>
    </font>
    <font>
      <sz val="8"/>
      <color theme="1"/>
      <name val="宋体"/>
      <charset val="134"/>
      <scheme val="minor"/>
    </font>
    <font>
      <b/>
      <sz val="8"/>
      <name val="宋体"/>
      <charset val="134"/>
      <scheme val="minor"/>
    </font>
    <font>
      <sz val="18"/>
      <name val="华文中宋"/>
      <charset val="134"/>
    </font>
    <font>
      <sz val="12"/>
      <color theme="1"/>
      <name val="宋体"/>
      <charset val="134"/>
    </font>
    <font>
      <b/>
      <sz val="12"/>
      <color theme="1"/>
      <name val="宋体"/>
      <charset val="134"/>
    </font>
    <font>
      <b/>
      <sz val="11"/>
      <color indexed="8"/>
      <name val="宋体"/>
      <charset val="134"/>
    </font>
    <font>
      <b/>
      <sz val="10"/>
      <color theme="1"/>
      <name val="宋体"/>
      <charset val="134"/>
    </font>
    <font>
      <b/>
      <sz val="11"/>
      <color theme="1"/>
      <name val="宋体"/>
      <charset val="134"/>
    </font>
    <font>
      <sz val="11"/>
      <color indexed="8"/>
      <name val="宋体"/>
      <charset val="134"/>
    </font>
    <font>
      <sz val="11"/>
      <color theme="1"/>
      <name val="宋体"/>
      <charset val="134"/>
    </font>
    <font>
      <sz val="12"/>
      <color theme="1"/>
      <name val="宋体"/>
      <charset val="134"/>
      <scheme val="minor"/>
    </font>
    <font>
      <b/>
      <sz val="12"/>
      <color theme="1"/>
      <name val="宋体"/>
      <charset val="134"/>
      <scheme val="minor"/>
    </font>
    <font>
      <sz val="10"/>
      <name val="宋体"/>
      <charset val="134"/>
    </font>
    <font>
      <b/>
      <sz val="11"/>
      <name val="宋体"/>
      <charset val="134"/>
    </font>
    <font>
      <b/>
      <sz val="12"/>
      <name val="华文中宋"/>
      <charset val="134"/>
    </font>
    <font>
      <sz val="20"/>
      <name val="华文中宋"/>
      <charset val="134"/>
    </font>
    <font>
      <sz val="12"/>
      <name val="SimSun"/>
      <charset val="134"/>
    </font>
    <font>
      <b/>
      <sz val="12"/>
      <name val="SimSun"/>
      <charset val="134"/>
    </font>
    <font>
      <sz val="12"/>
      <color rgb="FFFF0000"/>
      <name val="宋体"/>
      <charset val="134"/>
    </font>
    <font>
      <sz val="12"/>
      <color theme="1"/>
      <name val="SimSun"/>
      <charset val="134"/>
    </font>
    <font>
      <sz val="14"/>
      <color theme="1"/>
      <name val="Times New Roman"/>
      <charset val="0"/>
    </font>
    <font>
      <sz val="10"/>
      <color theme="1"/>
      <name val="宋体"/>
      <charset val="134"/>
    </font>
    <font>
      <sz val="14"/>
      <color indexed="8"/>
      <name val="仿宋_GB2312"/>
      <charset val="134"/>
    </font>
    <font>
      <sz val="12"/>
      <color indexed="8"/>
      <name val="仿宋_GB2312"/>
      <charset val="134"/>
    </font>
    <font>
      <sz val="12"/>
      <color indexed="8"/>
      <name val="宋体"/>
      <charset val="134"/>
      <scheme val="minor"/>
    </font>
    <font>
      <b/>
      <sz val="12"/>
      <color indexed="8"/>
      <name val="宋体"/>
      <charset val="134"/>
      <scheme val="minor"/>
    </font>
    <font>
      <sz val="12"/>
      <name val="宋体"/>
      <charset val="134"/>
      <scheme val="minor"/>
    </font>
    <font>
      <sz val="20"/>
      <color indexed="8"/>
      <name val="宋体"/>
      <charset val="134"/>
    </font>
    <font>
      <sz val="14"/>
      <color theme="1"/>
      <name val="宋体"/>
      <charset val="134"/>
    </font>
    <font>
      <sz val="14"/>
      <name val="Times New Roman"/>
      <charset val="0"/>
    </font>
    <font>
      <sz val="10"/>
      <name val="SimSun"/>
      <charset val="134"/>
    </font>
    <font>
      <b/>
      <sz val="10"/>
      <name val="SimSun"/>
      <charset val="134"/>
    </font>
    <font>
      <b/>
      <sz val="10"/>
      <name val="宋体"/>
      <charset val="134"/>
    </font>
    <font>
      <sz val="12"/>
      <name val="Times New Roman"/>
      <charset val="0"/>
    </font>
    <font>
      <sz val="12"/>
      <color indexed="9"/>
      <name val="宋体"/>
      <charset val="134"/>
    </font>
    <font>
      <sz val="15"/>
      <name val="宋体"/>
      <charset val="134"/>
    </font>
    <font>
      <sz val="28"/>
      <name val="华文中宋"/>
      <charset val="134"/>
    </font>
    <font>
      <sz val="12"/>
      <name val="华文中宋"/>
      <charset val="134"/>
    </font>
    <font>
      <sz val="14"/>
      <name val="华文中宋"/>
      <charset val="134"/>
    </font>
    <font>
      <sz val="12"/>
      <name val="仿宋_GB2312"/>
      <charset val="134"/>
    </font>
    <font>
      <sz val="14"/>
      <name val="仿宋_GB2312"/>
      <charset val="134"/>
    </font>
    <font>
      <b/>
      <sz val="20"/>
      <name val="宋体"/>
      <charset val="134"/>
    </font>
    <font>
      <sz val="12"/>
      <name val="黑体"/>
      <charset val="134"/>
    </font>
    <font>
      <sz val="30"/>
      <name val="方正小标宋简体"/>
      <charset val="134"/>
    </font>
    <font>
      <sz val="14"/>
      <name val="方正小标宋简体"/>
      <charset val="134"/>
    </font>
    <font>
      <u/>
      <sz val="12"/>
      <color indexed="12"/>
      <name val="宋体"/>
      <charset val="134"/>
    </font>
    <font>
      <u/>
      <sz val="12"/>
      <color indexed="20"/>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7"/>
      <name val="Small Fonts"/>
      <charset val="0"/>
    </font>
    <font>
      <sz val="10"/>
      <name val="MS Sans Serif"/>
      <charset val="0"/>
    </font>
    <font>
      <sz val="11"/>
      <color indexed="8"/>
      <name val="宋体"/>
      <charset val="134"/>
      <scheme val="minor"/>
    </font>
    <font>
      <sz val="9"/>
      <name val="Microsoft YaHei UI"/>
      <charset val="0"/>
    </font>
    <font>
      <sz val="10.5"/>
      <name val="宋体"/>
      <charset val="134"/>
    </font>
  </fonts>
  <fills count="28">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2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8"/>
      </left>
      <right style="thin">
        <color indexed="8"/>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8"/>
      </left>
      <right style="thin">
        <color indexed="8"/>
      </right>
      <top/>
      <bottom style="thin">
        <color indexed="8"/>
      </bottom>
      <diagonal/>
    </border>
    <border>
      <left style="thin">
        <color auto="1"/>
      </left>
      <right style="thin">
        <color auto="1"/>
      </right>
      <top/>
      <bottom style="thin">
        <color auto="1"/>
      </bottom>
      <diagonal/>
    </border>
    <border>
      <left style="thin">
        <color indexed="8"/>
      </left>
      <right style="thin">
        <color indexed="8"/>
      </right>
      <top style="thin">
        <color auto="1"/>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auto="1"/>
      </bottom>
      <diagonal/>
    </border>
    <border>
      <left style="thin">
        <color auto="1"/>
      </left>
      <right style="thin">
        <color auto="1"/>
      </right>
      <top style="thin">
        <color auto="1"/>
      </top>
      <bottom style="thin">
        <color indexed="8"/>
      </bottom>
      <diagonal/>
    </border>
    <border>
      <left style="thin">
        <color rgb="FF000000"/>
      </left>
      <right style="thin">
        <color rgb="FF000000"/>
      </right>
      <top style="thin">
        <color rgb="FF000000"/>
      </top>
      <bottom style="thin">
        <color rgb="FF000000"/>
      </bottom>
      <diagonal/>
    </border>
    <border>
      <left/>
      <right style="thin">
        <color indexed="8"/>
      </right>
      <top/>
      <bottom style="thin">
        <color indexed="8"/>
      </bottom>
      <diagonal/>
    </border>
    <border>
      <left/>
      <right style="thin">
        <color auto="1"/>
      </right>
      <top style="thin">
        <color auto="1"/>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81">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72"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0" fillId="6" borderId="18" applyNumberFormat="0" applyFont="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7" fillId="0" borderId="19" applyNumberFormat="0" applyFill="0" applyAlignment="0" applyProtection="0">
      <alignment vertical="center"/>
    </xf>
    <xf numFmtId="0" fontId="78" fillId="0" borderId="20" applyNumberFormat="0" applyFill="0" applyAlignment="0" applyProtection="0">
      <alignment vertical="center"/>
    </xf>
    <xf numFmtId="0" fontId="79" fillId="0" borderId="21" applyNumberFormat="0" applyFill="0" applyAlignment="0" applyProtection="0">
      <alignment vertical="center"/>
    </xf>
    <xf numFmtId="0" fontId="79" fillId="0" borderId="0" applyNumberFormat="0" applyFill="0" applyBorder="0" applyAlignment="0" applyProtection="0">
      <alignment vertical="center"/>
    </xf>
    <xf numFmtId="0" fontId="80" fillId="7" borderId="22" applyNumberFormat="0" applyAlignment="0" applyProtection="0">
      <alignment vertical="center"/>
    </xf>
    <xf numFmtId="0" fontId="81" fillId="8" borderId="23" applyNumberFormat="0" applyAlignment="0" applyProtection="0">
      <alignment vertical="center"/>
    </xf>
    <xf numFmtId="0" fontId="82" fillId="8" borderId="22" applyNumberFormat="0" applyAlignment="0" applyProtection="0">
      <alignment vertical="center"/>
    </xf>
    <xf numFmtId="0" fontId="83" fillId="9" borderId="24" applyNumberFormat="0" applyAlignment="0" applyProtection="0">
      <alignment vertical="center"/>
    </xf>
    <xf numFmtId="0" fontId="84" fillId="0" borderId="25" applyNumberFormat="0" applyFill="0" applyAlignment="0" applyProtection="0">
      <alignment vertical="center"/>
    </xf>
    <xf numFmtId="0" fontId="32" fillId="0" borderId="26" applyNumberFormat="0" applyFill="0" applyAlignment="0" applyProtection="0">
      <alignment vertical="center"/>
    </xf>
    <xf numFmtId="0" fontId="85" fillId="10" borderId="0" applyNumberFormat="0" applyBorder="0" applyAlignment="0" applyProtection="0">
      <alignment vertical="center"/>
    </xf>
    <xf numFmtId="0" fontId="86" fillId="11" borderId="0" applyNumberFormat="0" applyBorder="0" applyAlignment="0" applyProtection="0">
      <alignment vertical="center"/>
    </xf>
    <xf numFmtId="0" fontId="87" fillId="12" borderId="0" applyNumberFormat="0" applyBorder="0" applyAlignment="0" applyProtection="0">
      <alignment vertical="center"/>
    </xf>
    <xf numFmtId="0" fontId="88"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88" fillId="16" borderId="0" applyNumberFormat="0" applyBorder="0" applyAlignment="0" applyProtection="0">
      <alignment vertical="center"/>
    </xf>
    <xf numFmtId="0" fontId="88" fillId="17" borderId="0" applyNumberFormat="0" applyBorder="0" applyAlignment="0" applyProtection="0">
      <alignment vertical="center"/>
    </xf>
    <xf numFmtId="0" fontId="35" fillId="11" borderId="0" applyNumberFormat="0" applyBorder="0" applyAlignment="0" applyProtection="0">
      <alignment vertical="center"/>
    </xf>
    <xf numFmtId="0" fontId="35" fillId="18" borderId="0" applyNumberFormat="0" applyBorder="0" applyAlignment="0" applyProtection="0">
      <alignment vertical="center"/>
    </xf>
    <xf numFmtId="0" fontId="88" fillId="18" borderId="0" applyNumberFormat="0" applyBorder="0" applyAlignment="0" applyProtection="0">
      <alignment vertical="center"/>
    </xf>
    <xf numFmtId="0" fontId="88" fillId="19" borderId="0" applyNumberFormat="0" applyBorder="0" applyAlignment="0" applyProtection="0">
      <alignment vertical="center"/>
    </xf>
    <xf numFmtId="0" fontId="35" fillId="10" borderId="0" applyNumberFormat="0" applyBorder="0" applyAlignment="0" applyProtection="0">
      <alignment vertical="center"/>
    </xf>
    <xf numFmtId="0" fontId="35" fillId="20" borderId="0" applyNumberFormat="0" applyBorder="0" applyAlignment="0" applyProtection="0">
      <alignment vertical="center"/>
    </xf>
    <xf numFmtId="0" fontId="88" fillId="20" borderId="0" applyNumberFormat="0" applyBorder="0" applyAlignment="0" applyProtection="0">
      <alignment vertical="center"/>
    </xf>
    <xf numFmtId="0" fontId="88" fillId="21" borderId="0" applyNumberFormat="0" applyBorder="0" applyAlignment="0" applyProtection="0">
      <alignment vertical="center"/>
    </xf>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88" fillId="21" borderId="0" applyNumberFormat="0" applyBorder="0" applyAlignment="0" applyProtection="0">
      <alignment vertical="center"/>
    </xf>
    <xf numFmtId="0" fontId="88" fillId="23" borderId="0" applyNumberFormat="0" applyBorder="0" applyAlignment="0" applyProtection="0">
      <alignment vertical="center"/>
    </xf>
    <xf numFmtId="0" fontId="35" fillId="24" borderId="0" applyNumberFormat="0" applyBorder="0" applyAlignment="0" applyProtection="0">
      <alignment vertical="center"/>
    </xf>
    <xf numFmtId="0" fontId="35" fillId="15" borderId="0" applyNumberFormat="0" applyBorder="0" applyAlignment="0" applyProtection="0">
      <alignment vertical="center"/>
    </xf>
    <xf numFmtId="0" fontId="88" fillId="23" borderId="0" applyNumberFormat="0" applyBorder="0" applyAlignment="0" applyProtection="0">
      <alignment vertical="center"/>
    </xf>
    <xf numFmtId="0" fontId="88" fillId="25" borderId="0" applyNumberFormat="0" applyBorder="0" applyAlignment="0" applyProtection="0">
      <alignment vertical="center"/>
    </xf>
    <xf numFmtId="0" fontId="35" fillId="7" borderId="0" applyNumberFormat="0" applyBorder="0" applyAlignment="0" applyProtection="0">
      <alignment vertical="center"/>
    </xf>
    <xf numFmtId="0" fontId="35" fillId="26" borderId="0" applyNumberFormat="0" applyBorder="0" applyAlignment="0" applyProtection="0">
      <alignment vertical="center"/>
    </xf>
    <xf numFmtId="0" fontId="88" fillId="27" borderId="0" applyNumberFormat="0" applyBorder="0" applyAlignment="0" applyProtection="0">
      <alignment vertical="center"/>
    </xf>
    <xf numFmtId="0" fontId="0" fillId="0" borderId="0"/>
    <xf numFmtId="0" fontId="0" fillId="0" borderId="0"/>
    <xf numFmtId="37" fontId="89" fillId="0" borderId="0"/>
    <xf numFmtId="0" fontId="90" fillId="0" borderId="0"/>
    <xf numFmtId="9" fontId="0" fillId="0" borderId="0" applyFont="0" applyFill="0" applyBorder="0" applyAlignment="0" applyProtection="0"/>
    <xf numFmtId="9" fontId="0" fillId="0" borderId="0" applyFont="0" applyFill="0" applyBorder="0" applyAlignment="0" applyProtection="0">
      <alignment vertical="center"/>
    </xf>
    <xf numFmtId="0" fontId="0" fillId="0" borderId="0" applyFont="0" applyFill="0" applyBorder="0" applyAlignment="0" applyProtection="0"/>
    <xf numFmtId="4" fontId="90" fillId="0" borderId="0" applyFont="0" applyFill="0" applyBorder="0" applyAlignment="0" applyProtection="0"/>
    <xf numFmtId="0" fontId="35" fillId="0" borderId="0">
      <alignment vertical="center"/>
    </xf>
    <xf numFmtId="43" fontId="35" fillId="0" borderId="0" applyFont="0" applyFill="0" applyBorder="0" applyAlignment="0" applyProtection="0">
      <alignment vertical="center"/>
    </xf>
    <xf numFmtId="0" fontId="35" fillId="0" borderId="0">
      <alignment vertical="center"/>
    </xf>
    <xf numFmtId="43" fontId="35" fillId="0" borderId="0" applyFont="0" applyFill="0" applyBorder="0" applyAlignment="0" applyProtection="0">
      <alignment vertical="center"/>
    </xf>
    <xf numFmtId="9" fontId="0" fillId="0" borderId="0" applyFont="0" applyFill="0" applyBorder="0" applyAlignment="0" applyProtection="0">
      <alignment vertical="center"/>
    </xf>
    <xf numFmtId="0" fontId="39" fillId="0" borderId="0"/>
    <xf numFmtId="0" fontId="0" fillId="0" borderId="0"/>
    <xf numFmtId="0" fontId="35" fillId="0" borderId="0">
      <alignment vertical="center"/>
    </xf>
    <xf numFmtId="0" fontId="0" fillId="0" borderId="0">
      <alignment vertical="center"/>
    </xf>
    <xf numFmtId="0" fontId="0" fillId="0" borderId="0"/>
    <xf numFmtId="0" fontId="60" fillId="0" borderId="0"/>
    <xf numFmtId="0" fontId="0" fillId="0" borderId="0"/>
    <xf numFmtId="0" fontId="0" fillId="0" borderId="0">
      <alignment vertical="center"/>
    </xf>
    <xf numFmtId="0" fontId="0" fillId="0" borderId="0">
      <alignment vertical="center"/>
    </xf>
    <xf numFmtId="0" fontId="12" fillId="0" borderId="0">
      <alignment vertical="center"/>
    </xf>
    <xf numFmtId="0" fontId="0" fillId="0" borderId="0">
      <alignment vertical="center"/>
    </xf>
    <xf numFmtId="0" fontId="35" fillId="0" borderId="0">
      <alignment vertical="center"/>
    </xf>
    <xf numFmtId="0" fontId="35" fillId="0" borderId="0">
      <alignment vertical="center"/>
    </xf>
    <xf numFmtId="0" fontId="0" fillId="0" borderId="0">
      <alignment vertical="center"/>
    </xf>
    <xf numFmtId="43" fontId="12" fillId="0" borderId="0" applyFont="0" applyFill="0" applyBorder="0" applyAlignment="0" applyProtection="0">
      <alignment vertical="center"/>
    </xf>
    <xf numFmtId="0" fontId="35" fillId="0" borderId="0">
      <alignment vertical="center"/>
    </xf>
    <xf numFmtId="0" fontId="91" fillId="0" borderId="0">
      <alignment vertical="center"/>
    </xf>
    <xf numFmtId="176" fontId="35" fillId="0" borderId="0" applyFont="0" applyFill="0" applyBorder="0" applyAlignment="0" applyProtection="0">
      <alignment vertical="center"/>
    </xf>
    <xf numFmtId="0" fontId="92" fillId="0" borderId="0">
      <alignment vertical="top"/>
      <protection locked="0"/>
    </xf>
  </cellStyleXfs>
  <cellXfs count="679">
    <xf numFmtId="0" fontId="0" fillId="0" borderId="0" xfId="0"/>
    <xf numFmtId="0" fontId="0" fillId="0" borderId="0" xfId="0" applyFont="1" applyFill="1" applyBorder="1" applyAlignment="1"/>
    <xf numFmtId="0" fontId="1" fillId="0" borderId="0" xfId="75" applyFont="1" applyFill="1" applyBorder="1" applyAlignment="1" applyProtection="1">
      <alignment horizontal="center" vertical="center"/>
      <protection locked="0"/>
    </xf>
    <xf numFmtId="0" fontId="2" fillId="0" borderId="0" xfId="75" applyFont="1" applyFill="1" applyBorder="1" applyAlignment="1" applyProtection="1">
      <alignment horizontal="center" vertical="center"/>
      <protection locked="0"/>
    </xf>
    <xf numFmtId="0" fontId="3" fillId="0" borderId="0" xfId="70" applyFont="1" applyFill="1" applyBorder="1" applyAlignment="1">
      <alignment vertical="center"/>
    </xf>
    <xf numFmtId="0" fontId="4" fillId="0" borderId="0" xfId="57" applyFont="1" applyFill="1" applyBorder="1" applyAlignment="1">
      <alignment vertical="center"/>
    </xf>
    <xf numFmtId="0" fontId="4" fillId="0" borderId="0" xfId="57" applyFont="1" applyFill="1" applyBorder="1" applyAlignment="1">
      <alignment horizontal="right" vertical="center"/>
    </xf>
    <xf numFmtId="0" fontId="5" fillId="0" borderId="1" xfId="57" applyFont="1" applyFill="1" applyBorder="1" applyAlignment="1">
      <alignment horizontal="center" vertical="center"/>
    </xf>
    <xf numFmtId="0" fontId="6" fillId="0" borderId="1" xfId="57" applyFont="1" applyFill="1" applyBorder="1" applyAlignment="1">
      <alignment horizontal="center" vertical="center"/>
    </xf>
    <xf numFmtId="177" fontId="7" fillId="0" borderId="1" xfId="70" applyNumberFormat="1" applyFont="1" applyFill="1" applyBorder="1" applyAlignment="1">
      <alignment horizontal="center" vertical="center" wrapText="1"/>
    </xf>
    <xf numFmtId="0" fontId="5" fillId="2" borderId="1" xfId="57" applyFont="1" applyFill="1" applyBorder="1" applyAlignment="1">
      <alignment horizontal="center" vertical="center"/>
    </xf>
    <xf numFmtId="0" fontId="6" fillId="0" borderId="1" xfId="57" applyFont="1" applyFill="1" applyBorder="1" applyAlignment="1">
      <alignment vertical="center" wrapText="1"/>
    </xf>
    <xf numFmtId="178" fontId="8" fillId="0" borderId="1" xfId="58" applyNumberFormat="1" applyFont="1" applyFill="1" applyBorder="1" applyAlignment="1">
      <alignment horizontal="center" vertical="center" wrapText="1"/>
    </xf>
    <xf numFmtId="178" fontId="5" fillId="0" borderId="1" xfId="58" applyNumberFormat="1" applyFont="1" applyFill="1" applyBorder="1" applyAlignment="1">
      <alignment horizontal="center" vertical="center" wrapText="1"/>
    </xf>
    <xf numFmtId="10" fontId="8" fillId="0" borderId="1" xfId="66" applyNumberFormat="1" applyFont="1" applyFill="1" applyBorder="1" applyAlignment="1">
      <alignment horizontal="right" vertical="center" wrapText="1"/>
    </xf>
    <xf numFmtId="178" fontId="0" fillId="0" borderId="1" xfId="58" applyNumberFormat="1" applyFont="1" applyFill="1" applyBorder="1" applyAlignment="1">
      <alignment horizontal="center" vertical="center" wrapText="1"/>
    </xf>
    <xf numFmtId="178" fontId="9" fillId="0" borderId="1" xfId="58" applyNumberFormat="1" applyFont="1" applyFill="1" applyBorder="1" applyAlignment="1">
      <alignment horizontal="center" vertical="center" wrapText="1"/>
    </xf>
    <xf numFmtId="0" fontId="4" fillId="0" borderId="1" xfId="57" applyFont="1" applyFill="1" applyBorder="1" applyAlignment="1">
      <alignment horizontal="left" vertical="center" wrapText="1" indent="2"/>
    </xf>
    <xf numFmtId="10" fontId="9" fillId="0" borderId="1" xfId="61" applyNumberFormat="1" applyFont="1" applyFill="1" applyBorder="1" applyAlignment="1">
      <alignment vertical="center" wrapText="1"/>
    </xf>
    <xf numFmtId="0" fontId="4" fillId="0" borderId="1" xfId="57" applyFont="1" applyFill="1" applyBorder="1" applyAlignment="1">
      <alignment horizontal="left" vertical="center" wrapText="1" indent="3"/>
    </xf>
    <xf numFmtId="10" fontId="5" fillId="0" borderId="1" xfId="61" applyNumberFormat="1" applyFont="1" applyFill="1" applyBorder="1" applyAlignment="1">
      <alignment vertical="center" wrapText="1"/>
    </xf>
    <xf numFmtId="0" fontId="10" fillId="0" borderId="1" xfId="57" applyFont="1" applyFill="1" applyBorder="1" applyAlignment="1">
      <alignment vertical="center" wrapText="1"/>
    </xf>
    <xf numFmtId="0" fontId="4" fillId="0" borderId="1" xfId="57" applyFont="1" applyFill="1" applyBorder="1" applyAlignment="1">
      <alignment horizontal="left" vertical="center" wrapText="1" indent="6"/>
    </xf>
    <xf numFmtId="178" fontId="8" fillId="0" borderId="1" xfId="57" applyNumberFormat="1" applyFont="1" applyFill="1" applyBorder="1" applyAlignment="1">
      <alignment horizontal="center" vertical="center" wrapText="1"/>
    </xf>
    <xf numFmtId="178" fontId="5" fillId="0" borderId="1" xfId="57" applyNumberFormat="1" applyFont="1" applyFill="1" applyBorder="1" applyAlignment="1">
      <alignment horizontal="center" vertical="center" wrapText="1"/>
    </xf>
    <xf numFmtId="178" fontId="0" fillId="0" borderId="1" xfId="57" applyNumberFormat="1" applyFont="1" applyFill="1" applyBorder="1" applyAlignment="1">
      <alignment horizontal="center" vertical="center" wrapText="1"/>
    </xf>
    <xf numFmtId="178" fontId="9" fillId="0" borderId="1" xfId="57" applyNumberFormat="1" applyFont="1" applyFill="1" applyBorder="1" applyAlignment="1">
      <alignment horizontal="center" vertical="center" wrapText="1"/>
    </xf>
    <xf numFmtId="0" fontId="0" fillId="0" borderId="0" xfId="0" applyFont="1" applyFill="1" applyBorder="1" applyAlignment="1">
      <alignment vertical="center"/>
    </xf>
    <xf numFmtId="0" fontId="11"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horizontal="left" vertical="center"/>
    </xf>
    <xf numFmtId="179" fontId="0" fillId="0" borderId="0" xfId="0" applyNumberFormat="1" applyFont="1" applyFill="1" applyBorder="1" applyAlignment="1">
      <alignment horizontal="center" vertical="center"/>
    </xf>
    <xf numFmtId="179" fontId="1" fillId="0" borderId="0" xfId="75" applyNumberFormat="1" applyFont="1" applyFill="1" applyBorder="1" applyAlignment="1" applyProtection="1">
      <alignment horizontal="center" vertical="center"/>
      <protection locked="0"/>
    </xf>
    <xf numFmtId="0" fontId="12" fillId="0" borderId="0" xfId="0" applyFont="1" applyFill="1" applyBorder="1" applyAlignment="1">
      <alignment vertical="center"/>
    </xf>
    <xf numFmtId="179" fontId="0" fillId="0" borderId="2" xfId="0" applyNumberFormat="1" applyFont="1" applyFill="1" applyBorder="1" applyAlignment="1">
      <alignment horizontal="center" vertical="center"/>
    </xf>
    <xf numFmtId="0" fontId="0" fillId="0" borderId="2" xfId="0" applyFont="1" applyFill="1" applyBorder="1" applyAlignment="1">
      <alignment horizontal="center" vertical="center"/>
    </xf>
    <xf numFmtId="0" fontId="8" fillId="0" borderId="1" xfId="0" applyFont="1" applyFill="1" applyBorder="1" applyAlignment="1">
      <alignment vertical="center"/>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xf>
    <xf numFmtId="179" fontId="8"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0" fillId="0" borderId="1" xfId="0" applyFont="1" applyFill="1" applyBorder="1" applyAlignment="1">
      <alignment vertical="center"/>
    </xf>
    <xf numFmtId="14" fontId="13" fillId="0" borderId="1" xfId="0" applyNumberFormat="1" applyFont="1" applyFill="1" applyBorder="1" applyAlignment="1">
      <alignment horizontal="left" vertical="center"/>
    </xf>
    <xf numFmtId="0" fontId="0" fillId="0" borderId="1" xfId="0" applyFont="1" applyFill="1" applyBorder="1" applyAlignment="1">
      <alignment horizontal="left" vertical="center"/>
    </xf>
    <xf numFmtId="179" fontId="0"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0" fillId="0" borderId="1" xfId="0" applyFont="1" applyFill="1" applyBorder="1" applyAlignment="1">
      <alignment horizontal="left" vertical="center" wrapText="1"/>
    </xf>
    <xf numFmtId="14" fontId="13" fillId="0" borderId="1" xfId="0" applyNumberFormat="1" applyFont="1" applyFill="1" applyBorder="1" applyAlignment="1">
      <alignment horizontal="center" vertical="center"/>
    </xf>
    <xf numFmtId="4" fontId="14" fillId="0" borderId="1" xfId="0" applyNumberFormat="1" applyFont="1" applyFill="1" applyBorder="1" applyAlignment="1">
      <alignment horizontal="left" vertical="center" wrapText="1"/>
    </xf>
    <xf numFmtId="4" fontId="13" fillId="0" borderId="1" xfId="0" applyNumberFormat="1" applyFont="1" applyFill="1" applyBorder="1" applyAlignment="1">
      <alignment horizontal="center" vertical="center"/>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179" fontId="16" fillId="0" borderId="1" xfId="78" applyNumberFormat="1" applyFont="1" applyFill="1" applyBorder="1" applyAlignment="1">
      <alignment horizontal="center" vertical="center" wrapText="1"/>
    </xf>
    <xf numFmtId="0" fontId="17" fillId="0" borderId="1" xfId="0" applyFont="1" applyFill="1" applyBorder="1" applyAlignment="1">
      <alignment vertical="center"/>
    </xf>
    <xf numFmtId="14" fontId="17" fillId="0" borderId="1" xfId="0" applyNumberFormat="1" applyFont="1" applyFill="1" applyBorder="1" applyAlignment="1">
      <alignment horizontal="center" vertical="center" wrapText="1"/>
    </xf>
    <xf numFmtId="0" fontId="17" fillId="0" borderId="1" xfId="0" applyFont="1" applyFill="1" applyBorder="1" applyAlignment="1">
      <alignment horizontal="left" vertical="center"/>
    </xf>
    <xf numFmtId="179" fontId="18"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xf>
    <xf numFmtId="0" fontId="13" fillId="0" borderId="1" xfId="0" applyFont="1" applyFill="1" applyBorder="1" applyAlignment="1">
      <alignment vertical="center" wrapText="1"/>
    </xf>
    <xf numFmtId="0" fontId="13" fillId="0" borderId="1" xfId="0" applyFont="1" applyFill="1" applyBorder="1" applyAlignment="1">
      <alignment horizontal="left" vertical="center"/>
    </xf>
    <xf numFmtId="0" fontId="13" fillId="0" borderId="1" xfId="0" applyFont="1" applyFill="1" applyBorder="1" applyAlignment="1">
      <alignment horizontal="left" vertical="center" wrapText="1"/>
    </xf>
    <xf numFmtId="180" fontId="13" fillId="0" borderId="1" xfId="0" applyNumberFormat="1" applyFont="1" applyFill="1" applyBorder="1" applyAlignment="1">
      <alignment horizontal="left" vertical="center"/>
    </xf>
    <xf numFmtId="180" fontId="13" fillId="0" borderId="1" xfId="0" applyNumberFormat="1" applyFont="1" applyFill="1" applyBorder="1" applyAlignment="1">
      <alignment horizontal="center" vertical="center"/>
    </xf>
    <xf numFmtId="0" fontId="19" fillId="0" borderId="1" xfId="0" applyFont="1" applyFill="1" applyBorder="1" applyAlignment="1">
      <alignment vertical="center"/>
    </xf>
    <xf numFmtId="0" fontId="19" fillId="0" borderId="1" xfId="0" applyFont="1" applyFill="1" applyBorder="1" applyAlignment="1">
      <alignment horizontal="left" vertical="center" wrapText="1"/>
    </xf>
    <xf numFmtId="0" fontId="11" fillId="3" borderId="1" xfId="0" applyFont="1" applyFill="1" applyBorder="1" applyAlignment="1">
      <alignment vertical="center"/>
    </xf>
    <xf numFmtId="14" fontId="11" fillId="3" borderId="1" xfId="0" applyNumberFormat="1" applyFont="1" applyFill="1" applyBorder="1" applyAlignment="1">
      <alignment horizontal="center" vertical="center" wrapText="1"/>
    </xf>
    <xf numFmtId="0" fontId="11" fillId="3" borderId="1" xfId="0" applyFont="1" applyFill="1" applyBorder="1" applyAlignment="1">
      <alignment horizontal="left" vertical="center"/>
    </xf>
    <xf numFmtId="179" fontId="11" fillId="3" borderId="1" xfId="0" applyNumberFormat="1" applyFont="1" applyFill="1" applyBorder="1" applyAlignment="1">
      <alignment horizontal="center" vertical="center" wrapText="1"/>
    </xf>
    <xf numFmtId="0" fontId="12" fillId="0" borderId="0" xfId="77" applyFont="1" applyFill="1" applyBorder="1" applyAlignment="1">
      <alignment vertical="center" wrapText="1"/>
    </xf>
    <xf numFmtId="0" fontId="12" fillId="0" borderId="0" xfId="77" applyFont="1" applyFill="1" applyBorder="1" applyAlignment="1">
      <alignment horizontal="center" vertical="center" wrapText="1"/>
    </xf>
    <xf numFmtId="0" fontId="13" fillId="0" borderId="0" xfId="77" applyFont="1" applyFill="1" applyBorder="1" applyAlignment="1">
      <alignment vertical="center" wrapText="1"/>
    </xf>
    <xf numFmtId="0" fontId="20" fillId="0" borderId="0" xfId="75" applyFont="1" applyFill="1" applyBorder="1" applyAlignment="1" applyProtection="1">
      <alignment horizontal="center" vertical="center"/>
      <protection locked="0"/>
    </xf>
    <xf numFmtId="0" fontId="21" fillId="0" borderId="0" xfId="77" applyFont="1" applyFill="1" applyBorder="1" applyAlignment="1">
      <alignment horizontal="left" vertical="center" wrapText="1"/>
    </xf>
    <xf numFmtId="0" fontId="21" fillId="0" borderId="0" xfId="77" applyFont="1" applyFill="1" applyBorder="1" applyAlignment="1">
      <alignment horizontal="center" vertical="center" wrapText="1"/>
    </xf>
    <xf numFmtId="0" fontId="21" fillId="0" borderId="0" xfId="77" applyFont="1" applyFill="1" applyBorder="1" applyAlignment="1">
      <alignment vertical="center" wrapText="1"/>
    </xf>
    <xf numFmtId="0" fontId="21" fillId="0" borderId="0" xfId="77" applyFont="1" applyFill="1" applyBorder="1" applyAlignment="1">
      <alignment horizontal="right" vertical="center" wrapText="1"/>
    </xf>
    <xf numFmtId="0" fontId="22" fillId="0" borderId="0" xfId="77" applyFont="1" applyFill="1" applyBorder="1" applyAlignment="1">
      <alignment vertical="center" wrapText="1"/>
    </xf>
    <xf numFmtId="0" fontId="23" fillId="0" borderId="1" xfId="77" applyFont="1" applyFill="1" applyBorder="1" applyAlignment="1">
      <alignment horizontal="center" vertical="center" wrapText="1"/>
    </xf>
    <xf numFmtId="0" fontId="24" fillId="0" borderId="1" xfId="77" applyFont="1" applyFill="1" applyBorder="1" applyAlignment="1">
      <alignment horizontal="center" vertical="center" wrapText="1"/>
    </xf>
    <xf numFmtId="0" fontId="23" fillId="0" borderId="1" xfId="57" applyFont="1" applyFill="1" applyBorder="1" applyAlignment="1">
      <alignment horizontal="center" vertical="center" wrapText="1"/>
    </xf>
    <xf numFmtId="0" fontId="24" fillId="0" borderId="1" xfId="57" applyFont="1" applyFill="1" applyBorder="1" applyAlignment="1">
      <alignment horizontal="center" vertical="center" wrapText="1"/>
    </xf>
    <xf numFmtId="181" fontId="23" fillId="0" borderId="1" xfId="77" applyNumberFormat="1" applyFont="1" applyFill="1" applyBorder="1" applyAlignment="1">
      <alignment horizontal="left" vertical="center"/>
    </xf>
    <xf numFmtId="181" fontId="23" fillId="0" borderId="1" xfId="60" applyNumberFormat="1" applyFont="1" applyFill="1" applyBorder="1" applyAlignment="1">
      <alignment horizontal="right" vertical="center" wrapText="1"/>
    </xf>
    <xf numFmtId="181" fontId="23" fillId="0" borderId="1" xfId="77" applyNumberFormat="1" applyFont="1" applyFill="1" applyBorder="1" applyAlignment="1">
      <alignment horizontal="left" vertical="center" wrapText="1"/>
    </xf>
    <xf numFmtId="181" fontId="24" fillId="0" borderId="1" xfId="60" applyNumberFormat="1" applyFont="1" applyFill="1" applyBorder="1" applyAlignment="1">
      <alignment horizontal="right" vertical="center" wrapText="1"/>
    </xf>
    <xf numFmtId="181" fontId="25" fillId="0" borderId="1" xfId="77" applyNumberFormat="1" applyFont="1" applyFill="1" applyBorder="1" applyAlignment="1">
      <alignment horizontal="left" vertical="center" wrapText="1"/>
    </xf>
    <xf numFmtId="181" fontId="25" fillId="0" borderId="1" xfId="60" applyNumberFormat="1" applyFont="1" applyFill="1" applyBorder="1" applyAlignment="1">
      <alignment horizontal="right" vertical="center" wrapText="1"/>
    </xf>
    <xf numFmtId="181" fontId="26" fillId="0" borderId="1" xfId="60" applyNumberFormat="1" applyFont="1" applyFill="1" applyBorder="1" applyAlignment="1">
      <alignment horizontal="right" vertical="center" wrapText="1"/>
    </xf>
    <xf numFmtId="181" fontId="25" fillId="0" borderId="1" xfId="77" applyNumberFormat="1" applyFont="1" applyFill="1" applyBorder="1" applyAlignment="1">
      <alignment horizontal="left" vertical="center"/>
    </xf>
    <xf numFmtId="181" fontId="23" fillId="0" borderId="1" xfId="77" applyNumberFormat="1" applyFont="1" applyFill="1" applyBorder="1" applyAlignment="1">
      <alignment horizontal="center" vertical="center"/>
    </xf>
    <xf numFmtId="181" fontId="23" fillId="0" borderId="1" xfId="77" applyNumberFormat="1" applyFont="1" applyFill="1" applyBorder="1" applyAlignment="1">
      <alignment horizontal="center" vertical="center" wrapText="1"/>
    </xf>
    <xf numFmtId="0" fontId="27" fillId="0" borderId="0" xfId="77" applyFont="1" applyFill="1" applyBorder="1" applyAlignment="1">
      <alignment vertical="center" wrapText="1"/>
    </xf>
    <xf numFmtId="0" fontId="28" fillId="0" borderId="0" xfId="77" applyFont="1" applyFill="1" applyBorder="1" applyAlignment="1">
      <alignment horizontal="center" vertical="center" wrapText="1"/>
    </xf>
    <xf numFmtId="0" fontId="29" fillId="0" borderId="0" xfId="75" applyFont="1" applyFill="1" applyBorder="1" applyAlignment="1" applyProtection="1">
      <alignment horizontal="center" vertical="center"/>
      <protection locked="0"/>
    </xf>
    <xf numFmtId="0" fontId="25" fillId="0" borderId="1" xfId="77" applyFont="1" applyFill="1" applyBorder="1" applyAlignment="1">
      <alignment horizontal="center" vertical="center" wrapText="1"/>
    </xf>
    <xf numFmtId="0" fontId="30" fillId="0" borderId="0" xfId="0" applyFont="1" applyFill="1" applyBorder="1" applyAlignment="1"/>
    <xf numFmtId="178" fontId="31" fillId="0" borderId="1" xfId="58" applyNumberFormat="1" applyFont="1" applyFill="1" applyBorder="1" applyAlignment="1">
      <alignment horizontal="center" vertical="center" wrapText="1"/>
    </xf>
    <xf numFmtId="178" fontId="30" fillId="0" borderId="1" xfId="58" applyNumberFormat="1" applyFont="1" applyFill="1" applyBorder="1" applyAlignment="1">
      <alignment horizontal="center" vertical="center" wrapText="1"/>
    </xf>
    <xf numFmtId="178" fontId="31" fillId="4" borderId="1" xfId="58" applyNumberFormat="1" applyFont="1" applyFill="1" applyBorder="1" applyAlignment="1">
      <alignment horizontal="center" vertical="center" wrapText="1"/>
    </xf>
    <xf numFmtId="10" fontId="31" fillId="0" borderId="1" xfId="61" applyNumberFormat="1" applyFont="1" applyFill="1" applyBorder="1" applyAlignment="1">
      <alignment vertical="center" wrapText="1"/>
    </xf>
    <xf numFmtId="178" fontId="31" fillId="0" borderId="1" xfId="57" applyNumberFormat="1" applyFont="1" applyFill="1" applyBorder="1" applyAlignment="1">
      <alignment horizontal="center" vertical="center" wrapText="1"/>
    </xf>
    <xf numFmtId="0" fontId="0" fillId="0" borderId="0" xfId="0" applyFill="1" applyAlignment="1">
      <alignment vertical="center"/>
    </xf>
    <xf numFmtId="0" fontId="0" fillId="0" borderId="0" xfId="0" applyFill="1" applyBorder="1" applyAlignment="1">
      <alignment vertical="center"/>
    </xf>
    <xf numFmtId="0" fontId="30" fillId="0" borderId="0" xfId="0" applyFont="1" applyFill="1" applyAlignment="1">
      <alignment vertical="center"/>
    </xf>
    <xf numFmtId="0" fontId="0" fillId="0" borderId="0" xfId="0" applyFill="1" applyAlignment="1">
      <alignment horizontal="center" vertical="center"/>
    </xf>
    <xf numFmtId="0" fontId="1" fillId="0" borderId="0" xfId="75" applyFont="1" applyFill="1" applyAlignment="1" applyProtection="1">
      <alignment horizontal="center" vertical="center"/>
      <protection locked="0"/>
    </xf>
    <xf numFmtId="0" fontId="2" fillId="0" borderId="0" xfId="75" applyFont="1" applyFill="1" applyAlignment="1" applyProtection="1">
      <alignment horizontal="center" vertical="center"/>
      <protection locked="0"/>
    </xf>
    <xf numFmtId="0" fontId="0" fillId="0" borderId="0" xfId="0" applyNumberFormat="1" applyFill="1" applyBorder="1" applyAlignment="1" applyProtection="1">
      <alignment vertical="center"/>
      <protection locked="0"/>
    </xf>
    <xf numFmtId="0" fontId="30" fillId="0" borderId="0" xfId="0" applyFont="1" applyFill="1" applyBorder="1" applyAlignment="1">
      <alignment vertical="center"/>
    </xf>
    <xf numFmtId="0" fontId="0" fillId="0" borderId="0" xfId="0" applyNumberFormat="1" applyFont="1" applyFill="1" applyBorder="1" applyAlignment="1" applyProtection="1">
      <alignment horizontal="right" vertical="center"/>
      <protection locked="0"/>
    </xf>
    <xf numFmtId="0" fontId="8" fillId="0" borderId="3" xfId="0" applyFont="1" applyFill="1" applyBorder="1" applyAlignment="1">
      <alignment horizontal="center" vertical="center"/>
    </xf>
    <xf numFmtId="0" fontId="31" fillId="0" borderId="4" xfId="0" applyNumberFormat="1" applyFont="1" applyFill="1" applyBorder="1" applyAlignment="1">
      <alignment horizontal="center" vertical="center"/>
    </xf>
    <xf numFmtId="0" fontId="31" fillId="0" borderId="5" xfId="0" applyNumberFormat="1" applyFont="1" applyFill="1" applyBorder="1" applyAlignment="1">
      <alignment horizontal="center" vertical="center"/>
    </xf>
    <xf numFmtId="0" fontId="8" fillId="0" borderId="6" xfId="0" applyFont="1" applyFill="1" applyBorder="1" applyAlignment="1">
      <alignment horizontal="center" vertical="center"/>
    </xf>
    <xf numFmtId="177" fontId="8" fillId="0" borderId="4" xfId="72" applyNumberFormat="1" applyFont="1" applyFill="1" applyBorder="1" applyAlignment="1" applyProtection="1">
      <alignment horizontal="center" vertical="center" wrapText="1"/>
    </xf>
    <xf numFmtId="177" fontId="8" fillId="0" borderId="5" xfId="72" applyNumberFormat="1" applyFont="1" applyFill="1" applyBorder="1" applyAlignment="1" applyProtection="1">
      <alignment horizontal="center" vertical="center" wrapText="1"/>
    </xf>
    <xf numFmtId="0" fontId="8" fillId="0" borderId="7" xfId="72" applyFont="1" applyFill="1" applyBorder="1" applyAlignment="1" applyProtection="1">
      <alignment horizontal="center" vertical="center"/>
    </xf>
    <xf numFmtId="0" fontId="5" fillId="0" borderId="8" xfId="72" applyFont="1" applyFill="1" applyBorder="1" applyAlignment="1" applyProtection="1">
      <alignment horizontal="center" vertical="center"/>
      <protection locked="0"/>
    </xf>
    <xf numFmtId="0" fontId="5" fillId="0" borderId="5" xfId="72" applyFont="1" applyFill="1" applyBorder="1" applyAlignment="1" applyProtection="1">
      <alignment horizontal="center" vertical="center"/>
      <protection locked="0"/>
    </xf>
    <xf numFmtId="0" fontId="8" fillId="0" borderId="9" xfId="0" applyFont="1" applyFill="1" applyBorder="1" applyAlignment="1">
      <alignment horizontal="center" vertical="center"/>
    </xf>
    <xf numFmtId="177" fontId="8" fillId="0" borderId="1" xfId="72" applyNumberFormat="1" applyFont="1" applyFill="1" applyBorder="1" applyAlignment="1" applyProtection="1">
      <alignment horizontal="center" vertical="center" wrapText="1"/>
    </xf>
    <xf numFmtId="0" fontId="8" fillId="0" borderId="10" xfId="72" applyFont="1" applyFill="1" applyBorder="1" applyAlignment="1" applyProtection="1">
      <alignment horizontal="center" vertical="center"/>
    </xf>
    <xf numFmtId="177" fontId="5" fillId="0" borderId="1" xfId="72" applyNumberFormat="1" applyFont="1" applyFill="1" applyBorder="1" applyAlignment="1" applyProtection="1">
      <alignment horizontal="center" vertical="center" wrapText="1"/>
      <protection locked="0"/>
    </xf>
    <xf numFmtId="0" fontId="32" fillId="0" borderId="11" xfId="0" applyFont="1" applyFill="1" applyBorder="1" applyAlignment="1">
      <alignment vertical="center"/>
    </xf>
    <xf numFmtId="178" fontId="33" fillId="0" borderId="1" xfId="0" applyNumberFormat="1" applyFont="1" applyFill="1" applyBorder="1" applyAlignment="1">
      <alignment horizontal="center" vertical="center"/>
    </xf>
    <xf numFmtId="178" fontId="34" fillId="0" borderId="12" xfId="0" applyNumberFormat="1" applyFont="1" applyFill="1" applyBorder="1" applyAlignment="1">
      <alignment horizontal="center" vertical="center"/>
    </xf>
    <xf numFmtId="178" fontId="32" fillId="0" borderId="12" xfId="0" applyNumberFormat="1" applyFont="1" applyFill="1" applyBorder="1" applyAlignment="1">
      <alignment horizontal="center" vertical="center"/>
    </xf>
    <xf numFmtId="10" fontId="32" fillId="0" borderId="12" xfId="0" applyNumberFormat="1" applyFont="1" applyFill="1" applyBorder="1" applyAlignment="1">
      <alignment horizontal="center" vertical="center"/>
    </xf>
    <xf numFmtId="0" fontId="32" fillId="0" borderId="9" xfId="0" applyFont="1" applyFill="1" applyBorder="1" applyAlignment="1">
      <alignment vertical="center"/>
    </xf>
    <xf numFmtId="178" fontId="33" fillId="4" borderId="1" xfId="0" applyNumberFormat="1" applyFont="1" applyFill="1" applyBorder="1" applyAlignment="1">
      <alignment horizontal="center" vertical="center"/>
    </xf>
    <xf numFmtId="0" fontId="35" fillId="0" borderId="12" xfId="0" applyFont="1" applyFill="1" applyBorder="1" applyAlignment="1">
      <alignment vertical="center"/>
    </xf>
    <xf numFmtId="178" fontId="36" fillId="0" borderId="1" xfId="66" applyNumberFormat="1" applyFont="1" applyFill="1" applyBorder="1" applyAlignment="1">
      <alignment horizontal="center" vertical="center"/>
    </xf>
    <xf numFmtId="178" fontId="35" fillId="0" borderId="12" xfId="0" applyNumberFormat="1" applyFont="1" applyFill="1" applyBorder="1" applyAlignment="1">
      <alignment horizontal="center" vertical="center"/>
    </xf>
    <xf numFmtId="10" fontId="35" fillId="0" borderId="12" xfId="0" applyNumberFormat="1" applyFont="1" applyFill="1" applyBorder="1" applyAlignment="1">
      <alignment horizontal="center" vertical="center"/>
    </xf>
    <xf numFmtId="0" fontId="35" fillId="0" borderId="13" xfId="0" applyFont="1" applyFill="1" applyBorder="1" applyAlignment="1">
      <alignment vertical="center"/>
    </xf>
    <xf numFmtId="0" fontId="35" fillId="0" borderId="14" xfId="0" applyFont="1" applyFill="1" applyBorder="1" applyAlignment="1">
      <alignment vertical="center"/>
    </xf>
    <xf numFmtId="178" fontId="34" fillId="0" borderId="1" xfId="66" applyNumberFormat="1" applyFont="1" applyFill="1" applyBorder="1" applyAlignment="1">
      <alignment horizontal="center" vertical="center"/>
    </xf>
    <xf numFmtId="0" fontId="32" fillId="0" borderId="12" xfId="0" applyFont="1" applyFill="1" applyBorder="1" applyAlignment="1">
      <alignment vertical="center"/>
    </xf>
    <xf numFmtId="3" fontId="0" fillId="5" borderId="0" xfId="0" applyNumberFormat="1" applyFont="1" applyFill="1" applyAlignment="1" applyProtection="1">
      <alignment horizontal="right" vertical="center"/>
      <protection locked="0"/>
    </xf>
    <xf numFmtId="0" fontId="0" fillId="5" borderId="0" xfId="0" applyFont="1" applyFill="1" applyProtection="1">
      <protection locked="0"/>
    </xf>
    <xf numFmtId="0" fontId="8" fillId="5" borderId="0" xfId="0" applyFont="1" applyFill="1" applyProtection="1">
      <protection locked="0"/>
    </xf>
    <xf numFmtId="0" fontId="0" fillId="5" borderId="0" xfId="0" applyFill="1" applyProtection="1">
      <protection locked="0"/>
    </xf>
    <xf numFmtId="0" fontId="0" fillId="0" borderId="0" xfId="0" applyFill="1" applyProtection="1">
      <protection locked="0"/>
    </xf>
    <xf numFmtId="0" fontId="1" fillId="0" borderId="0" xfId="75" applyFont="1" applyAlignment="1" applyProtection="1">
      <alignment horizontal="center" vertical="center"/>
      <protection locked="0"/>
    </xf>
    <xf numFmtId="177" fontId="0" fillId="0" borderId="0" xfId="75" applyNumberFormat="1" applyFont="1" applyAlignment="1" applyProtection="1">
      <alignment vertical="center"/>
      <protection locked="0"/>
    </xf>
    <xf numFmtId="177" fontId="0" fillId="0" borderId="2" xfId="75" applyNumberFormat="1" applyFont="1" applyBorder="1" applyAlignment="1" applyProtection="1">
      <alignment vertical="center"/>
      <protection locked="0"/>
    </xf>
    <xf numFmtId="177" fontId="0" fillId="0" borderId="2" xfId="75" applyNumberFormat="1" applyFont="1" applyFill="1" applyBorder="1" applyAlignment="1" applyProtection="1">
      <alignment horizontal="center" vertical="center"/>
      <protection locked="0"/>
    </xf>
    <xf numFmtId="0" fontId="8" fillId="0" borderId="7" xfId="69" applyFont="1" applyBorder="1" applyAlignment="1">
      <alignment horizontal="center" vertical="center"/>
    </xf>
    <xf numFmtId="177" fontId="8" fillId="0" borderId="8" xfId="72" applyNumberFormat="1" applyFont="1" applyFill="1" applyBorder="1" applyAlignment="1" applyProtection="1">
      <alignment horizontal="center" vertical="center" wrapText="1"/>
    </xf>
    <xf numFmtId="0" fontId="8" fillId="0" borderId="10" xfId="69" applyFont="1" applyBorder="1" applyAlignment="1">
      <alignment horizontal="center" vertical="center"/>
    </xf>
    <xf numFmtId="0" fontId="8" fillId="0" borderId="10" xfId="69" applyFont="1" applyFill="1" applyBorder="1" applyAlignment="1">
      <alignment horizontal="left" vertical="center"/>
    </xf>
    <xf numFmtId="0" fontId="0" fillId="0" borderId="1" xfId="63" applyNumberFormat="1" applyFont="1" applyFill="1" applyBorder="1" applyAlignment="1">
      <alignment horizontal="left" vertical="center" wrapText="1"/>
    </xf>
    <xf numFmtId="10" fontId="5" fillId="0" borderId="1" xfId="72" applyNumberFormat="1" applyFont="1" applyFill="1" applyBorder="1" applyAlignment="1" applyProtection="1">
      <alignment horizontal="center" vertical="center" wrapText="1"/>
      <protection locked="0"/>
    </xf>
    <xf numFmtId="10" fontId="8" fillId="0" borderId="1" xfId="3" applyNumberFormat="1" applyFont="1" applyFill="1" applyBorder="1" applyAlignment="1">
      <alignment horizontal="center" vertical="center" wrapText="1"/>
    </xf>
    <xf numFmtId="49" fontId="8" fillId="0" borderId="1" xfId="0" applyNumberFormat="1" applyFont="1" applyFill="1" applyBorder="1" applyAlignment="1" applyProtection="1">
      <alignment vertical="center" wrapText="1"/>
    </xf>
    <xf numFmtId="178" fontId="8" fillId="0" borderId="1" xfId="70" applyNumberFormat="1" applyFont="1" applyFill="1" applyBorder="1" applyAlignment="1">
      <alignment horizontal="center" vertical="center" wrapText="1"/>
    </xf>
    <xf numFmtId="10" fontId="8" fillId="0" borderId="1" xfId="70" applyNumberFormat="1" applyFont="1" applyFill="1" applyBorder="1" applyAlignment="1">
      <alignment horizontal="center" vertical="center" wrapText="1"/>
    </xf>
    <xf numFmtId="178" fontId="0" fillId="0" borderId="1" xfId="70" applyNumberFormat="1" applyFont="1" applyFill="1" applyBorder="1" applyAlignment="1">
      <alignment horizontal="center" vertical="center" wrapText="1"/>
    </xf>
    <xf numFmtId="10" fontId="0" fillId="0" borderId="1" xfId="70" applyNumberFormat="1" applyFont="1" applyFill="1" applyBorder="1" applyAlignment="1">
      <alignment horizontal="center" vertical="center" wrapText="1"/>
    </xf>
    <xf numFmtId="0" fontId="8" fillId="0" borderId="1" xfId="63" applyNumberFormat="1" applyFont="1" applyFill="1" applyBorder="1" applyAlignment="1">
      <alignment horizontal="center" vertical="center" wrapText="1"/>
    </xf>
    <xf numFmtId="0" fontId="8" fillId="0" borderId="1" xfId="63" applyNumberFormat="1" applyFont="1" applyFill="1" applyBorder="1" applyAlignment="1">
      <alignment horizontal="left" vertical="center" wrapText="1"/>
    </xf>
    <xf numFmtId="0" fontId="8" fillId="0" borderId="1" xfId="63" applyNumberFormat="1" applyFont="1" applyFill="1" applyBorder="1" applyAlignment="1">
      <alignment horizontal="left" vertical="center" wrapText="1" indent="1"/>
    </xf>
    <xf numFmtId="178" fontId="5" fillId="0" borderId="1" xfId="0" applyNumberFormat="1"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0" fontId="8" fillId="0" borderId="1" xfId="70" applyFont="1" applyFill="1" applyBorder="1" applyAlignment="1">
      <alignment horizontal="center" vertical="center" wrapText="1"/>
    </xf>
    <xf numFmtId="0" fontId="0" fillId="0" borderId="1" xfId="72" applyFont="1" applyFill="1" applyBorder="1" applyAlignment="1" applyProtection="1">
      <alignment horizontal="left" vertical="center"/>
      <protection locked="0"/>
    </xf>
    <xf numFmtId="178" fontId="8" fillId="0" borderId="0" xfId="79" applyNumberFormat="1" applyFont="1" applyFill="1" applyBorder="1" applyAlignment="1">
      <alignment horizontal="center" vertical="center" wrapText="1"/>
    </xf>
    <xf numFmtId="10" fontId="8" fillId="0" borderId="0" xfId="79" applyNumberFormat="1" applyFont="1" applyFill="1" applyBorder="1" applyAlignment="1">
      <alignment horizontal="center" vertical="center" wrapText="1"/>
    </xf>
    <xf numFmtId="10" fontId="8" fillId="0" borderId="0" xfId="3" applyNumberFormat="1" applyFont="1" applyFill="1" applyBorder="1" applyAlignment="1">
      <alignment horizontal="center" vertical="center" wrapText="1"/>
    </xf>
    <xf numFmtId="0" fontId="8" fillId="0" borderId="0" xfId="0" applyFont="1"/>
    <xf numFmtId="0" fontId="7" fillId="0" borderId="7" xfId="63" applyFont="1" applyFill="1" applyBorder="1" applyAlignment="1">
      <alignment horizontal="center" vertical="center" wrapText="1"/>
    </xf>
    <xf numFmtId="0" fontId="7" fillId="0" borderId="10" xfId="63" applyFont="1" applyFill="1" applyBorder="1" applyAlignment="1">
      <alignment horizontal="center" vertical="center" wrapText="1"/>
    </xf>
    <xf numFmtId="178" fontId="8" fillId="0" borderId="1" xfId="79" applyNumberFormat="1" applyFont="1" applyFill="1" applyBorder="1" applyAlignment="1">
      <alignment horizontal="center" vertical="center" wrapText="1"/>
    </xf>
    <xf numFmtId="0" fontId="0" fillId="0" borderId="1" xfId="65" applyNumberFormat="1" applyFont="1" applyFill="1" applyBorder="1" applyAlignment="1">
      <alignment horizontal="left" vertical="center" wrapText="1"/>
    </xf>
    <xf numFmtId="178" fontId="0" fillId="0" borderId="1" xfId="0" applyNumberFormat="1" applyFont="1" applyFill="1" applyBorder="1" applyAlignment="1" applyProtection="1">
      <alignment horizontal="center" vertical="center" wrapText="1"/>
    </xf>
    <xf numFmtId="178" fontId="37" fillId="0" borderId="1" xfId="0" applyNumberFormat="1" applyFont="1" applyFill="1" applyBorder="1" applyAlignment="1">
      <alignment horizontal="center" vertical="center" wrapText="1"/>
    </xf>
    <xf numFmtId="10" fontId="37" fillId="0" borderId="1" xfId="0" applyNumberFormat="1" applyFont="1" applyFill="1" applyBorder="1" applyAlignment="1">
      <alignment horizontal="center" vertical="center" wrapText="1"/>
    </xf>
    <xf numFmtId="10" fontId="0" fillId="0" borderId="1" xfId="3" applyNumberFormat="1" applyFont="1" applyFill="1" applyBorder="1" applyAlignment="1">
      <alignment horizontal="center" vertical="center" wrapText="1"/>
    </xf>
    <xf numFmtId="10" fontId="8" fillId="0" borderId="1" xfId="79" applyNumberFormat="1" applyFont="1" applyFill="1" applyBorder="1" applyAlignment="1">
      <alignment horizontal="center" vertical="center" wrapText="1"/>
    </xf>
    <xf numFmtId="49" fontId="0" fillId="0" borderId="1" xfId="0" applyNumberFormat="1" applyFont="1" applyFill="1" applyBorder="1" applyAlignment="1" applyProtection="1">
      <alignment vertical="center" wrapText="1"/>
    </xf>
    <xf numFmtId="10" fontId="9" fillId="0" borderId="1" xfId="0" applyNumberFormat="1" applyFont="1" applyFill="1" applyBorder="1" applyAlignment="1">
      <alignment horizontal="center" vertical="center" wrapText="1"/>
    </xf>
    <xf numFmtId="178" fontId="8" fillId="0" borderId="1" xfId="0" applyNumberFormat="1" applyFont="1" applyFill="1" applyBorder="1" applyAlignment="1" applyProtection="1">
      <alignment horizontal="center" vertical="center" wrapText="1"/>
    </xf>
    <xf numFmtId="178" fontId="8" fillId="0" borderId="1" xfId="68" applyNumberFormat="1" applyFont="1" applyFill="1" applyBorder="1" applyAlignment="1">
      <alignment horizontal="center" vertical="center" wrapText="1"/>
    </xf>
    <xf numFmtId="10" fontId="8" fillId="0" borderId="1" xfId="68" applyNumberFormat="1"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wrapText="1"/>
    </xf>
    <xf numFmtId="49" fontId="8" fillId="0" borderId="1" xfId="0" applyNumberFormat="1" applyFont="1" applyFill="1" applyBorder="1" applyAlignment="1" applyProtection="1">
      <alignment horizontal="left" vertical="center" wrapText="1"/>
    </xf>
    <xf numFmtId="49" fontId="0" fillId="0" borderId="1" xfId="0" applyNumberFormat="1" applyFont="1" applyFill="1" applyBorder="1" applyAlignment="1" applyProtection="1">
      <alignment horizontal="left" vertical="center" wrapText="1"/>
    </xf>
    <xf numFmtId="178" fontId="0" fillId="0" borderId="1" xfId="68" applyNumberFormat="1" applyFont="1" applyFill="1" applyBorder="1" applyAlignment="1">
      <alignment horizontal="center" vertical="center" wrapText="1"/>
    </xf>
    <xf numFmtId="10" fontId="0" fillId="0" borderId="1" xfId="68" applyNumberFormat="1" applyFont="1" applyFill="1" applyBorder="1" applyAlignment="1">
      <alignment horizontal="center" vertical="center" wrapText="1"/>
    </xf>
    <xf numFmtId="0" fontId="0" fillId="0" borderId="0" xfId="0" applyFill="1"/>
    <xf numFmtId="0" fontId="1" fillId="0" borderId="0" xfId="72" applyFont="1" applyFill="1" applyAlignment="1" applyProtection="1">
      <alignment horizontal="center" vertical="center"/>
      <protection locked="0"/>
    </xf>
    <xf numFmtId="0" fontId="2" fillId="0" borderId="0" xfId="72" applyFont="1" applyFill="1" applyAlignment="1" applyProtection="1">
      <alignment horizontal="center" vertical="center"/>
      <protection locked="0"/>
    </xf>
    <xf numFmtId="182" fontId="9" fillId="0" borderId="0" xfId="0" applyNumberFormat="1" applyFont="1" applyFill="1" applyAlignment="1" applyProtection="1">
      <alignment horizontal="left" vertical="center"/>
    </xf>
    <xf numFmtId="182" fontId="9" fillId="0" borderId="0" xfId="0" applyNumberFormat="1" applyFont="1" applyFill="1" applyAlignment="1" applyProtection="1">
      <alignment horizontal="center" vertical="center"/>
    </xf>
    <xf numFmtId="10" fontId="36" fillId="0" borderId="0" xfId="72" applyNumberFormat="1" applyFont="1" applyFill="1" applyBorder="1" applyAlignment="1" applyProtection="1">
      <alignment horizontal="center" vertical="center"/>
      <protection locked="0"/>
    </xf>
    <xf numFmtId="10" fontId="14" fillId="0" borderId="0" xfId="72" applyNumberFormat="1" applyFont="1" applyFill="1" applyAlignment="1" applyProtection="1">
      <alignment horizontal="center" vertical="center"/>
      <protection locked="0"/>
    </xf>
    <xf numFmtId="0" fontId="8" fillId="0" borderId="7" xfId="70" applyFont="1" applyFill="1" applyBorder="1" applyAlignment="1" applyProtection="1">
      <alignment horizontal="center" vertical="center" wrapText="1"/>
    </xf>
    <xf numFmtId="0" fontId="31" fillId="0" borderId="7" xfId="72" applyFont="1" applyFill="1" applyBorder="1" applyAlignment="1" applyProtection="1">
      <alignment horizontal="center" vertical="center"/>
    </xf>
    <xf numFmtId="0" fontId="8" fillId="0" borderId="10" xfId="70" applyFont="1" applyFill="1" applyBorder="1" applyAlignment="1" applyProtection="1">
      <alignment horizontal="center" vertical="center" wrapText="1"/>
    </xf>
    <xf numFmtId="0" fontId="31" fillId="0" borderId="10" xfId="72" applyFont="1" applyFill="1" applyBorder="1" applyAlignment="1" applyProtection="1">
      <alignment horizontal="center" vertical="center"/>
    </xf>
    <xf numFmtId="49" fontId="8" fillId="0" borderId="1" xfId="0" applyNumberFormat="1" applyFont="1" applyFill="1" applyBorder="1" applyAlignment="1" applyProtection="1">
      <alignment horizontal="left" vertical="center"/>
      <protection locked="0"/>
    </xf>
    <xf numFmtId="178" fontId="8" fillId="0" borderId="1" xfId="72" applyNumberFormat="1" applyFont="1" applyFill="1" applyBorder="1" applyAlignment="1" applyProtection="1">
      <alignment horizontal="center" vertical="center" wrapText="1"/>
    </xf>
    <xf numFmtId="49" fontId="0" fillId="0" borderId="1" xfId="0" applyNumberFormat="1" applyFont="1" applyFill="1" applyBorder="1" applyAlignment="1" applyProtection="1">
      <alignment horizontal="left" vertical="center"/>
      <protection locked="0"/>
    </xf>
    <xf numFmtId="178" fontId="0" fillId="0" borderId="1" xfId="72" applyNumberFormat="1" applyFont="1" applyFill="1" applyBorder="1" applyAlignment="1" applyProtection="1">
      <alignment horizontal="center" vertical="center" wrapText="1"/>
    </xf>
    <xf numFmtId="178" fontId="30" fillId="0" borderId="1" xfId="72" applyNumberFormat="1" applyFont="1" applyFill="1" applyBorder="1" applyAlignment="1" applyProtection="1">
      <alignment horizontal="center" vertical="center"/>
    </xf>
    <xf numFmtId="0" fontId="8" fillId="0" borderId="1" xfId="0" applyFont="1" applyFill="1" applyBorder="1" applyAlignment="1" applyProtection="1">
      <alignment horizontal="left" vertical="center" wrapText="1"/>
    </xf>
    <xf numFmtId="0" fontId="8" fillId="0" borderId="1" xfId="0" applyFont="1" applyFill="1" applyBorder="1" applyAlignment="1" applyProtection="1">
      <alignment vertical="center" wrapText="1"/>
    </xf>
    <xf numFmtId="178" fontId="8" fillId="0" borderId="1" xfId="0" applyNumberFormat="1" applyFont="1" applyFill="1" applyBorder="1" applyAlignment="1" applyProtection="1">
      <alignment horizontal="center" vertical="center"/>
    </xf>
    <xf numFmtId="10" fontId="8" fillId="0" borderId="1" xfId="3" applyNumberFormat="1" applyFont="1" applyFill="1" applyBorder="1" applyAlignment="1" applyProtection="1">
      <alignment horizontal="center" vertical="center" wrapText="1"/>
    </xf>
    <xf numFmtId="0" fontId="9" fillId="0" borderId="1" xfId="0" applyFont="1" applyFill="1" applyBorder="1" applyAlignment="1" applyProtection="1">
      <alignment vertical="center" wrapText="1"/>
    </xf>
    <xf numFmtId="178" fontId="9" fillId="0" borderId="1" xfId="0" applyNumberFormat="1" applyFont="1" applyFill="1" applyBorder="1" applyAlignment="1">
      <alignment horizontal="center" vertical="center"/>
    </xf>
    <xf numFmtId="178" fontId="30" fillId="0" borderId="1" xfId="0" applyNumberFormat="1" applyFont="1" applyFill="1" applyBorder="1" applyAlignment="1">
      <alignment horizontal="center" vertical="center"/>
    </xf>
    <xf numFmtId="10" fontId="0" fillId="0" borderId="1" xfId="0" applyNumberFormat="1" applyFont="1" applyFill="1" applyBorder="1" applyAlignment="1" applyProtection="1">
      <alignment horizontal="center" vertical="center"/>
    </xf>
    <xf numFmtId="10" fontId="0" fillId="0" borderId="1" xfId="3" applyNumberFormat="1" applyFont="1" applyFill="1" applyBorder="1" applyAlignment="1" applyProtection="1">
      <alignment horizontal="center" vertical="center" wrapText="1"/>
    </xf>
    <xf numFmtId="178" fontId="0" fillId="0" borderId="1" xfId="0" applyNumberFormat="1" applyFont="1" applyFill="1" applyBorder="1" applyAlignment="1" applyProtection="1">
      <alignment horizontal="center" vertical="center"/>
    </xf>
    <xf numFmtId="178" fontId="30" fillId="0" borderId="1" xfId="0" applyNumberFormat="1" applyFont="1" applyFill="1" applyBorder="1" applyAlignment="1" applyProtection="1">
      <alignment horizontal="center" vertical="center"/>
    </xf>
    <xf numFmtId="10" fontId="8" fillId="0" borderId="1" xfId="0" applyNumberFormat="1" applyFont="1" applyFill="1" applyBorder="1" applyAlignment="1" applyProtection="1">
      <alignment horizontal="center" vertical="center"/>
    </xf>
    <xf numFmtId="49" fontId="0" fillId="0" borderId="1" xfId="50" applyNumberFormat="1" applyFont="1" applyFill="1" applyBorder="1" applyAlignment="1" applyProtection="1">
      <alignment vertical="center" wrapText="1"/>
      <protection locked="0"/>
    </xf>
    <xf numFmtId="0" fontId="0" fillId="0" borderId="1" xfId="0" applyFont="1" applyFill="1" applyBorder="1" applyAlignment="1" applyProtection="1">
      <alignment vertical="center" wrapText="1"/>
    </xf>
    <xf numFmtId="0" fontId="5" fillId="0" borderId="1" xfId="0" applyFont="1" applyFill="1" applyBorder="1" applyAlignment="1" applyProtection="1">
      <alignment vertical="center" wrapText="1"/>
    </xf>
    <xf numFmtId="49" fontId="8" fillId="0" borderId="1" xfId="50" applyNumberFormat="1" applyFont="1" applyFill="1" applyBorder="1" applyAlignment="1" applyProtection="1">
      <alignment vertical="center" wrapText="1"/>
      <protection locked="0"/>
    </xf>
    <xf numFmtId="49" fontId="0" fillId="0" borderId="1" xfId="50" applyNumberFormat="1" applyFont="1" applyFill="1" applyBorder="1" applyAlignment="1" applyProtection="1">
      <alignment horizontal="left" vertical="center" wrapText="1"/>
      <protection locked="0"/>
    </xf>
    <xf numFmtId="10" fontId="30" fillId="0" borderId="1" xfId="0" applyNumberFormat="1" applyFont="1" applyFill="1" applyBorder="1" applyAlignment="1" applyProtection="1">
      <alignment horizontal="center" vertical="center"/>
    </xf>
    <xf numFmtId="10" fontId="30" fillId="0" borderId="1" xfId="3" applyNumberFormat="1" applyFont="1" applyFill="1" applyBorder="1" applyAlignment="1" applyProtection="1">
      <alignment horizontal="center" vertical="center" wrapText="1"/>
    </xf>
    <xf numFmtId="178" fontId="31" fillId="0" borderId="1" xfId="0" applyNumberFormat="1" applyFont="1" applyFill="1" applyBorder="1" applyAlignment="1" applyProtection="1">
      <alignment horizontal="center" vertical="center"/>
    </xf>
    <xf numFmtId="178" fontId="5" fillId="0" borderId="1" xfId="0" applyNumberFormat="1" applyFont="1" applyFill="1" applyBorder="1" applyAlignment="1">
      <alignment horizontal="center" vertical="center"/>
    </xf>
    <xf numFmtId="0" fontId="31" fillId="0" borderId="1" xfId="0" applyFont="1" applyFill="1" applyBorder="1" applyAlignment="1" applyProtection="1">
      <alignment vertical="center" wrapText="1"/>
    </xf>
    <xf numFmtId="0" fontId="30" fillId="0" borderId="1" xfId="0" applyFont="1" applyFill="1" applyBorder="1" applyAlignment="1" applyProtection="1">
      <alignment vertical="center" wrapText="1"/>
    </xf>
    <xf numFmtId="49" fontId="5" fillId="0" borderId="1" xfId="74" applyNumberFormat="1" applyFont="1" applyFill="1" applyBorder="1" applyAlignment="1" applyProtection="1">
      <alignment vertical="center" wrapText="1"/>
    </xf>
    <xf numFmtId="49" fontId="9" fillId="0" borderId="1" xfId="74" applyNumberFormat="1" applyFont="1" applyFill="1" applyBorder="1" applyAlignment="1" applyProtection="1">
      <alignment vertical="center" wrapText="1"/>
    </xf>
    <xf numFmtId="49" fontId="8" fillId="0" borderId="1" xfId="0" applyNumberFormat="1" applyFont="1" applyFill="1" applyBorder="1" applyAlignment="1" applyProtection="1">
      <alignment vertical="center"/>
      <protection locked="0"/>
    </xf>
    <xf numFmtId="49" fontId="0" fillId="0" borderId="1" xfId="0" applyNumberFormat="1" applyFont="1" applyFill="1" applyBorder="1" applyAlignment="1" applyProtection="1">
      <alignment vertical="center"/>
      <protection locked="0"/>
    </xf>
    <xf numFmtId="49" fontId="8" fillId="0" borderId="1" xfId="50" applyNumberFormat="1" applyFont="1" applyFill="1" applyBorder="1" applyAlignment="1" applyProtection="1">
      <alignment horizontal="left" vertical="center" wrapText="1"/>
      <protection locked="0"/>
    </xf>
    <xf numFmtId="178" fontId="0" fillId="0" borderId="1" xfId="70" applyNumberFormat="1" applyFont="1" applyFill="1" applyBorder="1" applyAlignment="1" applyProtection="1">
      <alignment horizontal="center" vertical="center"/>
    </xf>
    <xf numFmtId="178" fontId="30" fillId="0" borderId="1" xfId="70" applyNumberFormat="1" applyFont="1" applyFill="1" applyBorder="1" applyAlignment="1" applyProtection="1">
      <alignment horizontal="center" vertical="center"/>
    </xf>
    <xf numFmtId="178" fontId="0" fillId="0" borderId="1" xfId="0" applyNumberFormat="1" applyFont="1" applyFill="1" applyBorder="1" applyAlignment="1">
      <alignment horizontal="center" vertical="center"/>
    </xf>
    <xf numFmtId="10" fontId="0" fillId="0" borderId="1" xfId="0" applyNumberFormat="1" applyFill="1" applyBorder="1" applyAlignment="1">
      <alignment horizontal="center" vertical="center"/>
    </xf>
    <xf numFmtId="10" fontId="0" fillId="0" borderId="1" xfId="0" applyNumberFormat="1" applyFill="1" applyBorder="1" applyAlignment="1">
      <alignment horizontal="center"/>
    </xf>
    <xf numFmtId="49" fontId="31" fillId="0" borderId="1" xfId="50" applyNumberFormat="1" applyFont="1" applyFill="1" applyBorder="1" applyAlignment="1" applyProtection="1">
      <alignment horizontal="left" vertical="center" wrapText="1"/>
      <protection locked="0"/>
    </xf>
    <xf numFmtId="178" fontId="8" fillId="0" borderId="1" xfId="0" applyNumberFormat="1" applyFont="1" applyFill="1" applyBorder="1" applyAlignment="1">
      <alignment horizontal="center" vertical="center"/>
    </xf>
    <xf numFmtId="178" fontId="31" fillId="0" borderId="1" xfId="0" applyNumberFormat="1" applyFont="1" applyFill="1" applyBorder="1" applyAlignment="1">
      <alignment horizontal="center" vertical="center"/>
    </xf>
    <xf numFmtId="10" fontId="8" fillId="0" borderId="1" xfId="0" applyNumberFormat="1" applyFont="1" applyFill="1" applyBorder="1" applyAlignment="1">
      <alignment horizontal="center" vertical="center"/>
    </xf>
    <xf numFmtId="10" fontId="8" fillId="0" borderId="1" xfId="0" applyNumberFormat="1" applyFont="1" applyFill="1" applyBorder="1" applyAlignment="1">
      <alignment horizontal="center"/>
    </xf>
    <xf numFmtId="49" fontId="8" fillId="0" borderId="7" xfId="50" applyNumberFormat="1" applyFont="1" applyFill="1" applyBorder="1" applyAlignment="1" applyProtection="1">
      <alignment horizontal="left" vertical="center" wrapText="1"/>
      <protection locked="0"/>
    </xf>
    <xf numFmtId="10" fontId="0" fillId="0" borderId="1" xfId="0" applyNumberFormat="1" applyFont="1" applyFill="1" applyBorder="1" applyAlignment="1">
      <alignment horizontal="center"/>
    </xf>
    <xf numFmtId="0" fontId="8" fillId="0" borderId="1" xfId="72" applyFont="1" applyFill="1" applyBorder="1" applyAlignment="1" applyProtection="1">
      <alignment horizontal="left" vertical="center" wrapText="1"/>
    </xf>
    <xf numFmtId="0" fontId="8" fillId="0" borderId="1" xfId="70" applyFont="1" applyFill="1" applyBorder="1" applyAlignment="1">
      <alignment vertical="center" wrapText="1"/>
    </xf>
    <xf numFmtId="0" fontId="0" fillId="0" borderId="1" xfId="70" applyFont="1" applyFill="1" applyBorder="1" applyAlignment="1">
      <alignment vertical="center" wrapText="1"/>
    </xf>
    <xf numFmtId="0" fontId="8" fillId="0" borderId="1" xfId="70" applyFont="1" applyFill="1" applyBorder="1" applyAlignment="1">
      <alignment horizontal="left" vertical="center" wrapText="1"/>
    </xf>
    <xf numFmtId="0" fontId="8" fillId="0" borderId="1" xfId="70" applyFont="1" applyFill="1" applyBorder="1" applyAlignment="1" applyProtection="1">
      <alignment horizontal="left" vertical="center" wrapText="1"/>
    </xf>
    <xf numFmtId="0" fontId="0" fillId="0" borderId="1" xfId="70" applyFont="1" applyFill="1" applyBorder="1" applyAlignment="1" applyProtection="1">
      <alignment horizontal="left" vertical="center" wrapText="1"/>
    </xf>
    <xf numFmtId="178" fontId="0" fillId="0" borderId="1" xfId="0" applyNumberFormat="1" applyFill="1" applyBorder="1" applyAlignment="1">
      <alignment horizontal="center" vertical="center"/>
    </xf>
    <xf numFmtId="182" fontId="9" fillId="4" borderId="0" xfId="0" applyNumberFormat="1" applyFont="1" applyFill="1" applyAlignment="1" applyProtection="1">
      <alignment horizontal="left" vertical="center"/>
    </xf>
    <xf numFmtId="182" fontId="9" fillId="4" borderId="0" xfId="0" applyNumberFormat="1" applyFont="1" applyFill="1" applyAlignment="1" applyProtection="1">
      <alignment horizontal="center" vertical="center"/>
    </xf>
    <xf numFmtId="10" fontId="14" fillId="4" borderId="0" xfId="72" applyNumberFormat="1" applyFont="1" applyFill="1" applyBorder="1" applyAlignment="1" applyProtection="1">
      <alignment horizontal="center" vertical="center"/>
      <protection locked="0"/>
    </xf>
    <xf numFmtId="10" fontId="14" fillId="4" borderId="0" xfId="72" applyNumberFormat="1" applyFont="1" applyFill="1" applyAlignment="1" applyProtection="1">
      <alignment horizontal="center" vertical="center"/>
      <protection locked="0"/>
    </xf>
    <xf numFmtId="0" fontId="0" fillId="0" borderId="0" xfId="0" applyAlignment="1">
      <alignment horizontal="center" vertical="center"/>
    </xf>
    <xf numFmtId="0" fontId="8" fillId="5" borderId="7" xfId="70" applyFont="1" applyFill="1" applyBorder="1" applyAlignment="1">
      <alignment horizontal="center" vertical="center" wrapText="1"/>
    </xf>
    <xf numFmtId="0" fontId="8" fillId="5" borderId="10" xfId="70" applyFont="1" applyFill="1" applyBorder="1" applyAlignment="1">
      <alignment horizontal="center" vertical="center" wrapText="1"/>
    </xf>
    <xf numFmtId="49" fontId="9" fillId="5" borderId="1" xfId="74" applyNumberFormat="1" applyFont="1" applyFill="1" applyBorder="1" applyAlignment="1">
      <alignment vertical="center" wrapText="1"/>
    </xf>
    <xf numFmtId="3" fontId="8" fillId="5" borderId="1" xfId="0" applyNumberFormat="1" applyFont="1" applyFill="1" applyBorder="1" applyAlignment="1" applyProtection="1">
      <alignment horizontal="center" vertical="center"/>
    </xf>
    <xf numFmtId="3" fontId="0" fillId="5" borderId="1" xfId="0" applyNumberFormat="1" applyFont="1" applyFill="1" applyBorder="1" applyAlignment="1" applyProtection="1">
      <alignment horizontal="center" vertical="center"/>
    </xf>
    <xf numFmtId="10" fontId="0" fillId="5" borderId="1" xfId="0" applyNumberFormat="1" applyFont="1" applyFill="1" applyBorder="1" applyAlignment="1" applyProtection="1">
      <alignment horizontal="center" vertical="center"/>
    </xf>
    <xf numFmtId="10" fontId="8" fillId="5" borderId="1" xfId="3" applyNumberFormat="1" applyFont="1" applyFill="1" applyBorder="1" applyAlignment="1" applyProtection="1">
      <alignment horizontal="center" vertical="center" wrapText="1"/>
    </xf>
    <xf numFmtId="49" fontId="5" fillId="5" borderId="1" xfId="74" applyNumberFormat="1" applyFont="1" applyFill="1" applyBorder="1" applyAlignment="1">
      <alignment vertical="center" wrapText="1"/>
    </xf>
    <xf numFmtId="10" fontId="8" fillId="5" borderId="1" xfId="0" applyNumberFormat="1" applyFont="1" applyFill="1" applyBorder="1" applyAlignment="1" applyProtection="1">
      <alignment horizontal="center" vertical="center"/>
    </xf>
    <xf numFmtId="49" fontId="30" fillId="0" borderId="1" xfId="74" applyNumberFormat="1" applyFont="1" applyFill="1" applyBorder="1" applyAlignment="1">
      <alignment vertical="center" wrapText="1"/>
    </xf>
    <xf numFmtId="10" fontId="0" fillId="5" borderId="1" xfId="3" applyNumberFormat="1" applyFont="1" applyFill="1" applyBorder="1" applyAlignment="1" applyProtection="1">
      <alignment horizontal="center" vertical="center" wrapText="1"/>
    </xf>
    <xf numFmtId="49" fontId="9" fillId="0" borderId="1" xfId="74" applyNumberFormat="1" applyFont="1" applyFill="1" applyBorder="1" applyAlignment="1">
      <alignment vertical="center" wrapText="1"/>
    </xf>
    <xf numFmtId="0" fontId="8" fillId="5" borderId="1" xfId="70" applyFont="1" applyFill="1" applyBorder="1" applyAlignment="1">
      <alignment vertical="center" wrapText="1"/>
    </xf>
    <xf numFmtId="0" fontId="0" fillId="5" borderId="1" xfId="70" applyFont="1" applyFill="1" applyBorder="1" applyAlignment="1">
      <alignment vertical="center" wrapText="1"/>
    </xf>
    <xf numFmtId="0" fontId="8" fillId="5" borderId="1" xfId="70" applyFont="1" applyFill="1" applyBorder="1" applyAlignment="1">
      <alignment horizontal="centerContinuous" vertical="center"/>
    </xf>
    <xf numFmtId="0" fontId="8" fillId="5" borderId="1" xfId="72" applyFont="1" applyFill="1" applyBorder="1" applyAlignment="1" applyProtection="1">
      <alignment horizontal="left" vertical="center"/>
    </xf>
    <xf numFmtId="0" fontId="8" fillId="5" borderId="1" xfId="70" applyFont="1" applyFill="1" applyBorder="1" applyAlignment="1" applyProtection="1">
      <alignment horizontal="left" vertical="center"/>
    </xf>
    <xf numFmtId="0" fontId="0" fillId="5" borderId="1" xfId="70" applyFont="1" applyFill="1" applyBorder="1" applyAlignment="1" applyProtection="1">
      <alignment horizontal="left" vertical="center"/>
    </xf>
    <xf numFmtId="0" fontId="8" fillId="5" borderId="1" xfId="70" applyFont="1" applyFill="1" applyBorder="1" applyAlignment="1" applyProtection="1">
      <alignment horizontal="left" vertical="center" wrapText="1"/>
    </xf>
    <xf numFmtId="0" fontId="0" fillId="5" borderId="1" xfId="70" applyFont="1" applyFill="1" applyBorder="1" applyAlignment="1" applyProtection="1">
      <alignment horizontal="left" vertical="center" wrapText="1"/>
    </xf>
    <xf numFmtId="0" fontId="2" fillId="4" borderId="0" xfId="0" applyFont="1" applyFill="1" applyBorder="1" applyAlignment="1">
      <alignment horizontal="center" vertical="center"/>
    </xf>
    <xf numFmtId="0" fontId="2" fillId="0" borderId="0" xfId="0" applyFont="1" applyFill="1" applyBorder="1" applyAlignment="1">
      <alignment horizontal="center" vertical="center"/>
    </xf>
    <xf numFmtId="0" fontId="12" fillId="4" borderId="0" xfId="0" applyFont="1" applyFill="1" applyBorder="1" applyAlignment="1">
      <alignment vertical="center"/>
    </xf>
    <xf numFmtId="0" fontId="37" fillId="4" borderId="0" xfId="0" applyFont="1" applyFill="1" applyBorder="1" applyAlignment="1">
      <alignment horizontal="center" vertical="center"/>
    </xf>
    <xf numFmtId="0" fontId="37" fillId="0" borderId="0" xfId="0" applyFont="1" applyFill="1" applyBorder="1" applyAlignment="1">
      <alignment horizontal="center" vertical="center"/>
    </xf>
    <xf numFmtId="10" fontId="37" fillId="4" borderId="2" xfId="0" applyNumberFormat="1" applyFont="1" applyFill="1" applyBorder="1" applyAlignment="1">
      <alignment horizontal="center" vertical="center"/>
    </xf>
    <xf numFmtId="0" fontId="38" fillId="4" borderId="7" xfId="0" applyFont="1" applyFill="1" applyBorder="1" applyAlignment="1">
      <alignment horizontal="center" vertical="center"/>
    </xf>
    <xf numFmtId="0" fontId="38" fillId="4" borderId="10" xfId="0" applyFont="1" applyFill="1" applyBorder="1" applyAlignment="1">
      <alignment horizontal="center" vertical="center"/>
    </xf>
    <xf numFmtId="0" fontId="38" fillId="4" borderId="1" xfId="0" applyFont="1" applyFill="1" applyBorder="1" applyAlignment="1">
      <alignment vertical="center"/>
    </xf>
    <xf numFmtId="178" fontId="38" fillId="4" borderId="1" xfId="0" applyNumberFormat="1" applyFont="1" applyFill="1" applyBorder="1" applyAlignment="1">
      <alignment horizontal="center" vertical="center"/>
    </xf>
    <xf numFmtId="178" fontId="38" fillId="0" borderId="1" xfId="0" applyNumberFormat="1" applyFont="1" applyFill="1" applyBorder="1" applyAlignment="1">
      <alignment horizontal="center" vertical="center"/>
    </xf>
    <xf numFmtId="10" fontId="38" fillId="4" borderId="1" xfId="0" applyNumberFormat="1" applyFont="1" applyFill="1" applyBorder="1" applyAlignment="1">
      <alignment horizontal="center" vertical="center"/>
    </xf>
    <xf numFmtId="0" fontId="37" fillId="4" borderId="1" xfId="0" applyFont="1" applyFill="1" applyBorder="1" applyAlignment="1">
      <alignment horizontal="left" vertical="center"/>
    </xf>
    <xf numFmtId="178" fontId="37" fillId="4" borderId="1" xfId="0" applyNumberFormat="1" applyFont="1" applyFill="1" applyBorder="1" applyAlignment="1">
      <alignment horizontal="center" vertical="center"/>
    </xf>
    <xf numFmtId="3" fontId="39" fillId="0" borderId="1" xfId="0" applyNumberFormat="1" applyFont="1" applyFill="1" applyBorder="1" applyAlignment="1" applyProtection="1">
      <alignment horizontal="center" vertical="center"/>
    </xf>
    <xf numFmtId="10" fontId="37" fillId="4" borderId="1" xfId="0" applyNumberFormat="1" applyFont="1" applyFill="1" applyBorder="1" applyAlignment="1">
      <alignment horizontal="center" vertical="center"/>
    </xf>
    <xf numFmtId="0" fontId="37" fillId="4" borderId="1" xfId="0" applyFont="1" applyFill="1" applyBorder="1" applyAlignment="1">
      <alignment vertical="center"/>
    </xf>
    <xf numFmtId="178" fontId="12" fillId="4" borderId="1" xfId="64" applyNumberFormat="1" applyFont="1" applyFill="1" applyBorder="1" applyAlignment="1">
      <alignment horizontal="center" vertical="center"/>
    </xf>
    <xf numFmtId="10" fontId="12" fillId="4" borderId="1" xfId="64" applyNumberFormat="1" applyFont="1" applyFill="1" applyBorder="1" applyAlignment="1">
      <alignment horizontal="center" vertical="center"/>
    </xf>
    <xf numFmtId="178" fontId="38" fillId="4" borderId="1" xfId="64" applyNumberFormat="1" applyFont="1" applyFill="1" applyBorder="1" applyAlignment="1">
      <alignment horizontal="center" vertical="center"/>
    </xf>
    <xf numFmtId="178" fontId="38" fillId="0" borderId="1" xfId="64" applyNumberFormat="1" applyFont="1" applyFill="1" applyBorder="1" applyAlignment="1">
      <alignment horizontal="center" vertical="center"/>
    </xf>
    <xf numFmtId="10" fontId="38" fillId="4" borderId="1" xfId="64" applyNumberFormat="1" applyFont="1" applyFill="1" applyBorder="1" applyAlignment="1">
      <alignment horizontal="center" vertical="center"/>
    </xf>
    <xf numFmtId="178" fontId="12" fillId="0" borderId="1" xfId="64" applyNumberFormat="1" applyFont="1" applyFill="1" applyBorder="1" applyAlignment="1">
      <alignment horizontal="center" vertical="center"/>
    </xf>
    <xf numFmtId="10" fontId="14" fillId="4" borderId="1" xfId="54" applyNumberFormat="1" applyFont="1" applyFill="1" applyBorder="1" applyAlignment="1">
      <alignment horizontal="center" vertical="center"/>
    </xf>
    <xf numFmtId="3" fontId="39" fillId="0" borderId="10" xfId="0" applyNumberFormat="1" applyFont="1" applyFill="1" applyBorder="1" applyAlignment="1" applyProtection="1">
      <alignment horizontal="center" vertical="center"/>
    </xf>
    <xf numFmtId="10" fontId="40" fillId="4" borderId="1" xfId="54" applyNumberFormat="1" applyFont="1" applyFill="1" applyBorder="1" applyAlignment="1">
      <alignment horizontal="center" vertical="center"/>
    </xf>
    <xf numFmtId="178" fontId="11" fillId="4" borderId="1" xfId="64" applyNumberFormat="1" applyFont="1" applyFill="1" applyBorder="1" applyAlignment="1">
      <alignment horizontal="center" vertical="center"/>
    </xf>
    <xf numFmtId="178" fontId="11" fillId="0" borderId="1" xfId="64" applyNumberFormat="1" applyFont="1" applyFill="1" applyBorder="1" applyAlignment="1">
      <alignment horizontal="center" vertical="center"/>
    </xf>
    <xf numFmtId="10" fontId="11" fillId="4" borderId="1" xfId="64" applyNumberFormat="1" applyFont="1" applyFill="1" applyBorder="1" applyAlignment="1">
      <alignment horizontal="center" vertical="center"/>
    </xf>
    <xf numFmtId="0" fontId="38" fillId="4" borderId="1" xfId="0" applyFont="1" applyFill="1" applyBorder="1" applyAlignment="1">
      <alignment horizontal="center" vertical="center"/>
    </xf>
    <xf numFmtId="178" fontId="41" fillId="0" borderId="0" xfId="72" applyNumberFormat="1" applyFont="1" applyFill="1" applyAlignment="1" applyProtection="1">
      <alignment horizontal="center" vertical="center"/>
      <protection locked="0"/>
    </xf>
    <xf numFmtId="178" fontId="1" fillId="0" borderId="0" xfId="72" applyNumberFormat="1" applyFont="1" applyFill="1" applyAlignment="1" applyProtection="1">
      <alignment horizontal="center" vertical="center"/>
      <protection locked="0"/>
    </xf>
    <xf numFmtId="0" fontId="42" fillId="0" borderId="0" xfId="72" applyFont="1" applyFill="1" applyAlignment="1" applyProtection="1">
      <alignment horizontal="center" vertical="center"/>
      <protection locked="0"/>
    </xf>
    <xf numFmtId="0" fontId="0" fillId="0" borderId="0" xfId="72" applyFont="1" applyFill="1" applyProtection="1">
      <alignment vertical="center"/>
      <protection locked="0"/>
    </xf>
    <xf numFmtId="178" fontId="0" fillId="0" borderId="0" xfId="72" applyNumberFormat="1" applyFont="1" applyFill="1" applyAlignment="1" applyProtection="1">
      <alignment horizontal="center" vertical="center"/>
      <protection locked="0"/>
    </xf>
    <xf numFmtId="178" fontId="0" fillId="0" borderId="0" xfId="72" applyNumberFormat="1" applyFont="1" applyFill="1" applyBorder="1" applyAlignment="1" applyProtection="1">
      <alignment horizontal="center" vertical="center"/>
      <protection locked="0"/>
    </xf>
    <xf numFmtId="177" fontId="0" fillId="0" borderId="0" xfId="72" applyNumberFormat="1" applyFont="1" applyFill="1" applyBorder="1" applyAlignment="1" applyProtection="1">
      <alignment horizontal="center" vertical="center"/>
      <protection locked="0"/>
    </xf>
    <xf numFmtId="10" fontId="14" fillId="0" borderId="0" xfId="72" applyNumberFormat="1" applyFont="1" applyFill="1" applyBorder="1" applyAlignment="1" applyProtection="1">
      <alignment horizontal="center" vertical="center"/>
      <protection locked="0"/>
    </xf>
    <xf numFmtId="0" fontId="8" fillId="0" borderId="1" xfId="72" applyFont="1" applyFill="1" applyBorder="1" applyAlignment="1" applyProtection="1">
      <alignment horizontal="center" vertical="center" wrapText="1"/>
      <protection locked="0"/>
    </xf>
    <xf numFmtId="178" fontId="8" fillId="0" borderId="8" xfId="72" applyNumberFormat="1" applyFont="1" applyFill="1" applyBorder="1" applyAlignment="1" applyProtection="1">
      <alignment horizontal="center" vertical="center" wrapText="1"/>
    </xf>
    <xf numFmtId="178" fontId="8" fillId="0" borderId="5" xfId="72" applyNumberFormat="1" applyFont="1" applyFill="1" applyBorder="1" applyAlignment="1" applyProtection="1">
      <alignment horizontal="center" vertical="center" wrapText="1"/>
    </xf>
    <xf numFmtId="178" fontId="8" fillId="0" borderId="7" xfId="72" applyNumberFormat="1" applyFont="1" applyFill="1" applyBorder="1" applyAlignment="1" applyProtection="1">
      <alignment horizontal="center" vertical="center"/>
    </xf>
    <xf numFmtId="0" fontId="8" fillId="0" borderId="8" xfId="72" applyFont="1" applyFill="1" applyBorder="1" applyAlignment="1" applyProtection="1">
      <alignment horizontal="center" vertical="center"/>
      <protection locked="0"/>
    </xf>
    <xf numFmtId="0" fontId="8" fillId="0" borderId="5" xfId="72" applyFont="1" applyFill="1" applyBorder="1" applyAlignment="1" applyProtection="1">
      <alignment horizontal="center" vertical="center"/>
      <protection locked="0"/>
    </xf>
    <xf numFmtId="178" fontId="8" fillId="0" borderId="10" xfId="72" applyNumberFormat="1" applyFont="1" applyFill="1" applyBorder="1" applyAlignment="1" applyProtection="1">
      <alignment horizontal="center" vertical="center"/>
    </xf>
    <xf numFmtId="177" fontId="8" fillId="0" borderId="1" xfId="72" applyNumberFormat="1" applyFont="1" applyFill="1" applyBorder="1" applyAlignment="1" applyProtection="1">
      <alignment horizontal="center" vertical="center" wrapText="1"/>
      <protection locked="0"/>
    </xf>
    <xf numFmtId="178" fontId="8" fillId="0" borderId="1" xfId="72" applyNumberFormat="1" applyFont="1" applyFill="1" applyBorder="1" applyAlignment="1" applyProtection="1">
      <alignment horizontal="center" vertical="center"/>
    </xf>
    <xf numFmtId="10" fontId="8" fillId="0" borderId="1" xfId="0" applyNumberFormat="1" applyFont="1" applyFill="1" applyBorder="1" applyAlignment="1" applyProtection="1">
      <alignment horizontal="center" vertical="center"/>
      <protection locked="0"/>
    </xf>
    <xf numFmtId="49" fontId="30" fillId="0" borderId="1" xfId="0" applyNumberFormat="1" applyFont="1" applyFill="1" applyBorder="1" applyAlignment="1" applyProtection="1">
      <alignment horizontal="left" vertical="center"/>
      <protection locked="0"/>
    </xf>
    <xf numFmtId="10" fontId="8" fillId="0" borderId="1" xfId="72" applyNumberFormat="1" applyFont="1" applyFill="1" applyBorder="1" applyAlignment="1" applyProtection="1">
      <alignment horizontal="center" vertical="center"/>
    </xf>
    <xf numFmtId="178" fontId="0" fillId="0" borderId="5" xfId="72" applyNumberFormat="1" applyFont="1" applyFill="1" applyBorder="1" applyAlignment="1" applyProtection="1">
      <alignment horizontal="center" vertical="center"/>
      <protection locked="0"/>
    </xf>
    <xf numFmtId="178" fontId="43" fillId="0" borderId="15" xfId="0" applyNumberFormat="1" applyFont="1" applyFill="1" applyBorder="1" applyAlignment="1">
      <alignment horizontal="center" vertical="center"/>
    </xf>
    <xf numFmtId="178" fontId="0" fillId="0" borderId="1" xfId="72" applyNumberFormat="1" applyFont="1" applyFill="1" applyBorder="1" applyAlignment="1" applyProtection="1">
      <alignment horizontal="center" vertical="center"/>
      <protection locked="0"/>
    </xf>
    <xf numFmtId="10" fontId="0" fillId="0" borderId="1" xfId="72" applyNumberFormat="1" applyFont="1" applyFill="1" applyBorder="1" applyAlignment="1" applyProtection="1">
      <alignment horizontal="center" vertical="center"/>
      <protection locked="0"/>
    </xf>
    <xf numFmtId="10" fontId="0" fillId="0" borderId="1" xfId="0" applyNumberFormat="1" applyFont="1" applyFill="1" applyBorder="1" applyAlignment="1" applyProtection="1">
      <alignment horizontal="center" vertical="center"/>
      <protection locked="0"/>
    </xf>
    <xf numFmtId="49" fontId="30" fillId="0" borderId="1" xfId="0" applyNumberFormat="1" applyFont="1" applyFill="1" applyBorder="1" applyAlignment="1" applyProtection="1">
      <alignment vertical="center"/>
      <protection locked="0"/>
    </xf>
    <xf numFmtId="49" fontId="0" fillId="0" borderId="1" xfId="0" applyNumberFormat="1" applyFont="1" applyFill="1" applyBorder="1" applyAlignment="1" applyProtection="1">
      <alignment horizontal="left" vertical="center" wrapText="1"/>
      <protection locked="0"/>
    </xf>
    <xf numFmtId="178" fontId="8" fillId="0" borderId="5" xfId="72" applyNumberFormat="1" applyFont="1" applyFill="1" applyBorder="1" applyAlignment="1" applyProtection="1">
      <alignment horizontal="center" vertical="center"/>
      <protection locked="0"/>
    </xf>
    <xf numFmtId="10" fontId="8" fillId="0" borderId="1" xfId="72" applyNumberFormat="1" applyFont="1" applyFill="1" applyBorder="1" applyAlignment="1" applyProtection="1">
      <alignment horizontal="center" vertical="center"/>
      <protection locked="0"/>
    </xf>
    <xf numFmtId="178" fontId="0" fillId="0" borderId="1" xfId="72" applyNumberFormat="1" applyFont="1" applyFill="1" applyBorder="1" applyAlignment="1" applyProtection="1">
      <alignment horizontal="center" vertical="center"/>
    </xf>
    <xf numFmtId="10" fontId="0" fillId="0" borderId="1" xfId="72" applyNumberFormat="1" applyFont="1" applyFill="1" applyBorder="1" applyAlignment="1" applyProtection="1">
      <alignment horizontal="center" vertical="center"/>
    </xf>
    <xf numFmtId="178" fontId="8" fillId="0" borderId="1" xfId="72" applyNumberFormat="1" applyFont="1" applyFill="1" applyBorder="1" applyAlignment="1" applyProtection="1">
      <alignment horizontal="center" vertical="center"/>
      <protection locked="0"/>
    </xf>
    <xf numFmtId="49" fontId="0" fillId="0" borderId="1" xfId="0" applyNumberFormat="1" applyFill="1" applyBorder="1" applyAlignment="1" applyProtection="1">
      <alignment horizontal="left" vertical="center"/>
      <protection locked="0"/>
    </xf>
    <xf numFmtId="49" fontId="0" fillId="0" borderId="1" xfId="0" applyNumberFormat="1" applyFont="1" applyFill="1" applyBorder="1" applyAlignment="1" applyProtection="1">
      <alignment horizontal="left" vertical="center" indent="2"/>
      <protection locked="0"/>
    </xf>
    <xf numFmtId="49" fontId="0" fillId="0" borderId="1" xfId="0" applyNumberFormat="1" applyFill="1" applyBorder="1" applyAlignment="1" applyProtection="1">
      <alignment horizontal="left" vertical="center" indent="2"/>
      <protection locked="0"/>
    </xf>
    <xf numFmtId="178" fontId="44" fillId="0" borderId="15" xfId="0" applyNumberFormat="1" applyFont="1" applyFill="1" applyBorder="1" applyAlignment="1">
      <alignment horizontal="center" vertical="center"/>
    </xf>
    <xf numFmtId="49" fontId="0" fillId="0" borderId="7" xfId="0" applyNumberFormat="1" applyFont="1" applyFill="1" applyBorder="1" applyAlignment="1" applyProtection="1">
      <alignment horizontal="left" vertical="center"/>
      <protection locked="0"/>
    </xf>
    <xf numFmtId="49" fontId="0" fillId="0" borderId="10" xfId="0" applyNumberFormat="1" applyFont="1" applyFill="1" applyBorder="1" applyAlignment="1" applyProtection="1">
      <alignment horizontal="left" vertical="center" indent="2"/>
      <protection locked="0"/>
    </xf>
    <xf numFmtId="178" fontId="45" fillId="0" borderId="1" xfId="72" applyNumberFormat="1" applyFont="1" applyFill="1" applyBorder="1" applyAlignment="1" applyProtection="1">
      <alignment horizontal="center" vertical="center"/>
      <protection locked="0"/>
    </xf>
    <xf numFmtId="49" fontId="0" fillId="0" borderId="1" xfId="50" applyNumberFormat="1" applyFont="1" applyFill="1" applyBorder="1" applyAlignment="1" applyProtection="1">
      <alignment horizontal="left" vertical="center" wrapText="1" indent="2"/>
      <protection locked="0"/>
    </xf>
    <xf numFmtId="49" fontId="0" fillId="0" borderId="1" xfId="0" applyNumberFormat="1" applyFont="1" applyFill="1" applyBorder="1" applyAlignment="1" applyProtection="1">
      <alignment vertical="center" wrapText="1"/>
      <protection locked="0"/>
    </xf>
    <xf numFmtId="178" fontId="30" fillId="0" borderId="5" xfId="72" applyNumberFormat="1" applyFont="1" applyFill="1" applyBorder="1" applyAlignment="1" applyProtection="1">
      <alignment horizontal="center" vertical="center"/>
      <protection locked="0"/>
    </xf>
    <xf numFmtId="178" fontId="46" fillId="0" borderId="15" xfId="0" applyNumberFormat="1" applyFont="1" applyFill="1" applyBorder="1" applyAlignment="1">
      <alignment horizontal="center" vertical="center"/>
    </xf>
    <xf numFmtId="178" fontId="30" fillId="0" borderId="1" xfId="72" applyNumberFormat="1" applyFont="1" applyFill="1" applyBorder="1" applyAlignment="1" applyProtection="1">
      <alignment horizontal="center" vertical="center"/>
      <protection locked="0"/>
    </xf>
    <xf numFmtId="10" fontId="30" fillId="0" borderId="1" xfId="72" applyNumberFormat="1" applyFont="1" applyFill="1" applyBorder="1" applyAlignment="1" applyProtection="1">
      <alignment horizontal="center" vertical="center"/>
      <protection locked="0"/>
    </xf>
    <xf numFmtId="10" fontId="30" fillId="0" borderId="1" xfId="0" applyNumberFormat="1" applyFont="1" applyFill="1" applyBorder="1" applyAlignment="1" applyProtection="1">
      <alignment horizontal="center" vertical="center"/>
      <protection locked="0"/>
    </xf>
    <xf numFmtId="49" fontId="0" fillId="0" borderId="8" xfId="50" applyNumberFormat="1" applyFont="1" applyFill="1" applyBorder="1" applyAlignment="1" applyProtection="1">
      <alignment horizontal="left" vertical="center" wrapText="1"/>
      <protection locked="0"/>
    </xf>
    <xf numFmtId="0" fontId="31" fillId="0" borderId="0" xfId="72" applyFont="1" applyFill="1" applyAlignment="1" applyProtection="1">
      <alignment horizontal="left" vertical="center"/>
      <protection locked="0"/>
    </xf>
    <xf numFmtId="178" fontId="8" fillId="0" borderId="1" xfId="50" applyNumberFormat="1" applyFont="1" applyFill="1" applyBorder="1" applyAlignment="1" applyProtection="1">
      <alignment horizontal="center" vertical="center" wrapText="1"/>
      <protection locked="0"/>
    </xf>
    <xf numFmtId="178" fontId="0" fillId="0" borderId="1" xfId="50" applyNumberFormat="1" applyFont="1" applyFill="1" applyBorder="1" applyAlignment="1" applyProtection="1">
      <alignment horizontal="center" vertical="center" wrapText="1"/>
      <protection locked="0"/>
    </xf>
    <xf numFmtId="10" fontId="8" fillId="0" borderId="1" xfId="50" applyNumberFormat="1" applyFont="1" applyFill="1" applyBorder="1" applyAlignment="1" applyProtection="1">
      <alignment horizontal="center" vertical="center" wrapText="1"/>
      <protection locked="0"/>
    </xf>
    <xf numFmtId="49" fontId="0" fillId="0" borderId="7" xfId="50" applyNumberFormat="1" applyFont="1" applyFill="1" applyBorder="1" applyAlignment="1" applyProtection="1">
      <alignment horizontal="left" vertical="center" wrapText="1"/>
      <protection locked="0"/>
    </xf>
    <xf numFmtId="178" fontId="39" fillId="0" borderId="1" xfId="0" applyNumberFormat="1" applyFont="1" applyFill="1" applyBorder="1" applyAlignment="1" applyProtection="1">
      <alignment horizontal="center" vertical="center"/>
    </xf>
    <xf numFmtId="10" fontId="39" fillId="0" borderId="1" xfId="0" applyNumberFormat="1" applyFont="1" applyFill="1" applyBorder="1" applyAlignment="1" applyProtection="1">
      <alignment horizontal="center" vertical="center"/>
    </xf>
    <xf numFmtId="0" fontId="8" fillId="0" borderId="1" xfId="72" applyFont="1" applyFill="1" applyBorder="1" applyAlignment="1" applyProtection="1">
      <alignment horizontal="center" vertical="center"/>
      <protection locked="0"/>
    </xf>
    <xf numFmtId="0" fontId="47" fillId="0" borderId="0" xfId="67" applyFont="1" applyFill="1" applyProtection="1"/>
    <xf numFmtId="0" fontId="30" fillId="0" borderId="0" xfId="72" applyFont="1" applyFill="1" applyProtection="1">
      <alignment vertical="center"/>
    </xf>
    <xf numFmtId="0" fontId="31" fillId="0" borderId="0" xfId="72" applyFont="1" applyFill="1" applyAlignment="1" applyProtection="1">
      <alignment horizontal="center" vertical="center" wrapText="1"/>
    </xf>
    <xf numFmtId="0" fontId="30" fillId="0" borderId="0" xfId="72" applyFont="1" applyFill="1" applyAlignment="1" applyProtection="1">
      <alignment horizontal="center" vertical="center"/>
    </xf>
    <xf numFmtId="183" fontId="30" fillId="0" borderId="0" xfId="72" applyNumberFormat="1" applyFont="1" applyFill="1" applyAlignment="1" applyProtection="1">
      <alignment horizontal="center" vertical="center"/>
    </xf>
    <xf numFmtId="10" fontId="30" fillId="0" borderId="0" xfId="72" applyNumberFormat="1" applyFont="1" applyFill="1" applyAlignment="1" applyProtection="1">
      <alignment horizontal="center" vertical="center"/>
    </xf>
    <xf numFmtId="0" fontId="30" fillId="0" borderId="0" xfId="0" applyFont="1"/>
    <xf numFmtId="1" fontId="47" fillId="0" borderId="0" xfId="67" applyNumberFormat="1" applyFont="1" applyFill="1" applyProtection="1"/>
    <xf numFmtId="1" fontId="47" fillId="0" borderId="0" xfId="67" applyNumberFormat="1" applyFont="1" applyFill="1" applyAlignment="1" applyProtection="1">
      <alignment horizontal="center" vertical="center"/>
    </xf>
    <xf numFmtId="183" fontId="47" fillId="0" borderId="0" xfId="67" applyNumberFormat="1" applyFont="1" applyFill="1" applyAlignment="1" applyProtection="1">
      <alignment horizontal="center" vertical="center"/>
    </xf>
    <xf numFmtId="10" fontId="47" fillId="0" borderId="0" xfId="67" applyNumberFormat="1" applyFont="1" applyFill="1" applyAlignment="1" applyProtection="1">
      <alignment horizontal="center" vertical="center"/>
    </xf>
    <xf numFmtId="0" fontId="2" fillId="0" borderId="0" xfId="72" applyFont="1" applyFill="1" applyAlignment="1" applyProtection="1">
      <alignment horizontal="center" vertical="center"/>
    </xf>
    <xf numFmtId="183" fontId="30" fillId="0" borderId="0" xfId="72" applyNumberFormat="1" applyFont="1" applyFill="1" applyBorder="1" applyAlignment="1" applyProtection="1">
      <alignment horizontal="center" vertical="center"/>
    </xf>
    <xf numFmtId="10" fontId="36" fillId="0" borderId="0" xfId="72" applyNumberFormat="1" applyFont="1" applyFill="1" applyBorder="1" applyAlignment="1" applyProtection="1">
      <alignment horizontal="center" vertical="center"/>
    </xf>
    <xf numFmtId="0" fontId="31" fillId="0" borderId="1" xfId="72" applyFont="1" applyFill="1" applyBorder="1" applyAlignment="1" applyProtection="1">
      <alignment horizontal="center" vertical="center" wrapText="1"/>
    </xf>
    <xf numFmtId="177" fontId="31" fillId="0" borderId="8" xfId="72" applyNumberFormat="1" applyFont="1" applyFill="1" applyBorder="1" applyAlignment="1" applyProtection="1">
      <alignment horizontal="center" vertical="center" wrapText="1"/>
    </xf>
    <xf numFmtId="177" fontId="31" fillId="0" borderId="5" xfId="72" applyNumberFormat="1" applyFont="1" applyFill="1" applyBorder="1" applyAlignment="1" applyProtection="1">
      <alignment horizontal="center" vertical="center" wrapText="1"/>
    </xf>
    <xf numFmtId="0" fontId="31" fillId="0" borderId="8" xfId="72" applyFont="1" applyFill="1" applyBorder="1" applyAlignment="1" applyProtection="1">
      <alignment horizontal="center" vertical="center"/>
      <protection locked="0"/>
    </xf>
    <xf numFmtId="0" fontId="31" fillId="0" borderId="5" xfId="72" applyFont="1" applyFill="1" applyBorder="1" applyAlignment="1" applyProtection="1">
      <alignment horizontal="center" vertical="center"/>
      <protection locked="0"/>
    </xf>
    <xf numFmtId="177" fontId="31" fillId="0" borderId="1" xfId="72" applyNumberFormat="1" applyFont="1" applyFill="1" applyBorder="1" applyAlignment="1" applyProtection="1">
      <alignment horizontal="center" vertical="center" wrapText="1"/>
    </xf>
    <xf numFmtId="177" fontId="31" fillId="0" borderId="1" xfId="72" applyNumberFormat="1" applyFont="1" applyFill="1" applyBorder="1" applyAlignment="1" applyProtection="1">
      <alignment horizontal="center" vertical="center" wrapText="1"/>
      <protection locked="0"/>
    </xf>
    <xf numFmtId="184" fontId="30" fillId="0" borderId="1" xfId="72" applyNumberFormat="1" applyFont="1" applyFill="1" applyBorder="1" applyAlignment="1" applyProtection="1">
      <alignment horizontal="center" vertical="center"/>
    </xf>
    <xf numFmtId="10" fontId="30" fillId="0" borderId="1" xfId="72" applyNumberFormat="1" applyFont="1" applyFill="1" applyBorder="1" applyAlignment="1" applyProtection="1">
      <alignment horizontal="center" vertical="center"/>
    </xf>
    <xf numFmtId="185" fontId="30" fillId="0" borderId="1" xfId="72" applyNumberFormat="1" applyFont="1" applyFill="1" applyBorder="1" applyAlignment="1" applyProtection="1">
      <alignment horizontal="center" vertical="center"/>
    </xf>
    <xf numFmtId="49" fontId="30" fillId="0" borderId="1" xfId="50" applyNumberFormat="1" applyFont="1" applyFill="1" applyBorder="1" applyAlignment="1" applyProtection="1">
      <alignment vertical="center" wrapText="1"/>
      <protection locked="0"/>
    </xf>
    <xf numFmtId="49" fontId="30" fillId="0" borderId="1" xfId="50" applyNumberFormat="1" applyFont="1" applyFill="1" applyBorder="1" applyAlignment="1" applyProtection="1">
      <alignment horizontal="left" vertical="center" wrapText="1"/>
      <protection locked="0"/>
    </xf>
    <xf numFmtId="0" fontId="31" fillId="0" borderId="1" xfId="72" applyFont="1" applyFill="1" applyBorder="1" applyAlignment="1" applyProtection="1">
      <alignment horizontal="distributed" vertical="center" indent="2"/>
    </xf>
    <xf numFmtId="177" fontId="31" fillId="0" borderId="1" xfId="72" applyNumberFormat="1" applyFont="1" applyFill="1" applyBorder="1" applyAlignment="1" applyProtection="1">
      <alignment horizontal="center" vertical="center"/>
    </xf>
    <xf numFmtId="10" fontId="31" fillId="0" borderId="1" xfId="72" applyNumberFormat="1" applyFont="1" applyFill="1" applyBorder="1" applyAlignment="1" applyProtection="1">
      <alignment horizontal="center" vertical="center"/>
    </xf>
    <xf numFmtId="0" fontId="31" fillId="0" borderId="1" xfId="72" applyFont="1" applyFill="1" applyBorder="1" applyAlignment="1" applyProtection="1">
      <alignment horizontal="left" vertical="center"/>
      <protection locked="0"/>
    </xf>
    <xf numFmtId="0" fontId="30" fillId="0" borderId="1" xfId="72" applyFont="1" applyFill="1" applyBorder="1" applyAlignment="1" applyProtection="1">
      <alignment horizontal="left" vertical="center"/>
      <protection locked="0"/>
    </xf>
    <xf numFmtId="177" fontId="30" fillId="0" borderId="1" xfId="72" applyNumberFormat="1" applyFont="1" applyFill="1" applyBorder="1" applyAlignment="1" applyProtection="1">
      <alignment horizontal="center" vertical="center"/>
      <protection locked="0"/>
    </xf>
    <xf numFmtId="183" fontId="30" fillId="0" borderId="1" xfId="72" applyNumberFormat="1" applyFont="1" applyFill="1" applyBorder="1" applyAlignment="1" applyProtection="1">
      <alignment horizontal="center" vertical="center"/>
    </xf>
    <xf numFmtId="0" fontId="31" fillId="0" borderId="1" xfId="72" applyFont="1" applyFill="1" applyBorder="1" applyAlignment="1" applyProtection="1">
      <alignment horizontal="center" vertical="center"/>
      <protection locked="0"/>
    </xf>
    <xf numFmtId="177" fontId="31" fillId="0" borderId="1" xfId="72" applyNumberFormat="1" applyFont="1" applyFill="1" applyBorder="1" applyAlignment="1" applyProtection="1">
      <alignment horizontal="center" vertical="center"/>
      <protection locked="0"/>
    </xf>
    <xf numFmtId="183" fontId="31" fillId="0" borderId="1" xfId="72" applyNumberFormat="1" applyFont="1" applyFill="1" applyBorder="1" applyAlignment="1" applyProtection="1">
      <alignment horizontal="center" vertical="center"/>
    </xf>
    <xf numFmtId="0" fontId="30" fillId="0" borderId="1" xfId="72" applyFont="1" applyFill="1" applyBorder="1" applyAlignment="1" applyProtection="1">
      <alignment horizontal="center" vertical="center"/>
      <protection locked="0"/>
    </xf>
    <xf numFmtId="184" fontId="31" fillId="0" borderId="1" xfId="72" applyNumberFormat="1" applyFont="1" applyFill="1" applyBorder="1" applyAlignment="1" applyProtection="1">
      <alignment horizontal="center" vertical="center"/>
    </xf>
    <xf numFmtId="177" fontId="30" fillId="0" borderId="1" xfId="72" applyNumberFormat="1" applyFont="1" applyFill="1" applyBorder="1" applyAlignment="1" applyProtection="1">
      <alignment horizontal="center" vertical="center"/>
    </xf>
    <xf numFmtId="1" fontId="10" fillId="0" borderId="0" xfId="67" applyNumberFormat="1" applyFont="1" applyFill="1" applyProtection="1"/>
    <xf numFmtId="1" fontId="10" fillId="0" borderId="0" xfId="67" applyNumberFormat="1" applyFont="1" applyFill="1" applyAlignment="1" applyProtection="1">
      <alignment horizontal="center" vertical="center"/>
    </xf>
    <xf numFmtId="10" fontId="0" fillId="0" borderId="0" xfId="72" applyNumberFormat="1" applyFont="1" applyFill="1" applyBorder="1" applyAlignment="1" applyProtection="1">
      <alignment horizontal="right" vertical="center"/>
      <protection locked="0"/>
    </xf>
    <xf numFmtId="0" fontId="31" fillId="0" borderId="1" xfId="72" applyNumberFormat="1" applyFont="1" applyFill="1" applyBorder="1" applyProtection="1">
      <alignment vertical="center"/>
    </xf>
    <xf numFmtId="0" fontId="30" fillId="0" borderId="1" xfId="72" applyFont="1" applyFill="1" applyBorder="1" applyAlignment="1" applyProtection="1">
      <alignment horizontal="left" vertical="center"/>
    </xf>
    <xf numFmtId="3" fontId="30" fillId="5" borderId="16" xfId="0" applyNumberFormat="1" applyFont="1" applyFill="1" applyBorder="1" applyAlignment="1" applyProtection="1">
      <alignment horizontal="center" vertical="center"/>
      <protection locked="0"/>
    </xf>
    <xf numFmtId="0" fontId="30" fillId="0" borderId="1" xfId="72" applyNumberFormat="1" applyFont="1" applyFill="1" applyBorder="1" applyProtection="1">
      <alignment vertical="center"/>
    </xf>
    <xf numFmtId="0" fontId="31" fillId="0" borderId="1" xfId="72" applyFont="1" applyFill="1" applyBorder="1" applyAlignment="1" applyProtection="1">
      <alignment horizontal="left" vertical="center"/>
    </xf>
    <xf numFmtId="0" fontId="30" fillId="0" borderId="1" xfId="72" applyFont="1" applyFill="1" applyBorder="1" applyAlignment="1" applyProtection="1">
      <alignment horizontal="left" vertical="center" wrapText="1"/>
    </xf>
    <xf numFmtId="0" fontId="30" fillId="4" borderId="1" xfId="72" applyFont="1" applyFill="1" applyBorder="1" applyAlignment="1" applyProtection="1">
      <alignment horizontal="left" vertical="center"/>
    </xf>
    <xf numFmtId="0" fontId="31" fillId="0" borderId="1" xfId="72" applyFont="1" applyFill="1" applyBorder="1" applyAlignment="1" applyProtection="1">
      <alignment horizontal="left" vertical="center" wrapText="1"/>
    </xf>
    <xf numFmtId="0" fontId="0" fillId="0" borderId="1" xfId="72" applyFont="1" applyFill="1" applyBorder="1" applyAlignment="1" applyProtection="1">
      <alignment horizontal="left" vertical="center" wrapText="1"/>
    </xf>
    <xf numFmtId="0" fontId="30" fillId="0" borderId="0" xfId="0" applyFont="1" applyAlignment="1">
      <alignment vertical="center"/>
    </xf>
    <xf numFmtId="0" fontId="30" fillId="0" borderId="0" xfId="0" applyFont="1" applyBorder="1" applyAlignment="1">
      <alignment vertical="center"/>
    </xf>
    <xf numFmtId="0" fontId="30" fillId="4" borderId="0" xfId="0" applyFont="1" applyFill="1" applyAlignment="1">
      <alignment vertical="center"/>
    </xf>
    <xf numFmtId="0" fontId="30" fillId="0" borderId="0" xfId="0" applyFont="1" applyAlignment="1">
      <alignment horizontal="center" vertical="center"/>
    </xf>
    <xf numFmtId="0" fontId="30" fillId="4" borderId="0" xfId="0" applyFont="1" applyFill="1" applyAlignment="1">
      <alignment horizontal="center" vertical="center"/>
    </xf>
    <xf numFmtId="0" fontId="2" fillId="4" borderId="0" xfId="75" applyFont="1" applyFill="1" applyAlignment="1" applyProtection="1">
      <alignment horizontal="center" vertical="center"/>
      <protection locked="0"/>
    </xf>
    <xf numFmtId="0" fontId="30" fillId="0" borderId="0" xfId="0" applyNumberFormat="1" applyFont="1" applyFill="1" applyBorder="1" applyAlignment="1" applyProtection="1">
      <alignment vertical="center"/>
      <protection locked="0"/>
    </xf>
    <xf numFmtId="0" fontId="30" fillId="0" borderId="0" xfId="0" applyFont="1" applyBorder="1" applyAlignment="1">
      <alignment horizontal="center" vertical="center"/>
    </xf>
    <xf numFmtId="0" fontId="30" fillId="0" borderId="0" xfId="0" applyNumberFormat="1" applyFont="1" applyFill="1" applyBorder="1" applyAlignment="1" applyProtection="1">
      <alignment horizontal="right" vertical="center"/>
      <protection locked="0"/>
    </xf>
    <xf numFmtId="0" fontId="30" fillId="4" borderId="0" xfId="0" applyNumberFormat="1" applyFont="1" applyFill="1" applyBorder="1" applyAlignment="1" applyProtection="1">
      <alignment horizontal="right" vertical="center"/>
      <protection locked="0"/>
    </xf>
    <xf numFmtId="0" fontId="34" fillId="5" borderId="1" xfId="0" applyFont="1" applyFill="1" applyBorder="1" applyAlignment="1">
      <alignment horizontal="center" vertical="center" wrapText="1"/>
    </xf>
    <xf numFmtId="0" fontId="31" fillId="0" borderId="8"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7" xfId="0" applyFont="1" applyBorder="1" applyAlignment="1">
      <alignment horizontal="center" vertical="center" wrapText="1"/>
    </xf>
    <xf numFmtId="0" fontId="34" fillId="5" borderId="8" xfId="0" applyFont="1" applyFill="1" applyBorder="1" applyAlignment="1">
      <alignment horizontal="center" vertical="center" wrapText="1"/>
    </xf>
    <xf numFmtId="0" fontId="34" fillId="5" borderId="4" xfId="0" applyFont="1" applyFill="1" applyBorder="1" applyAlignment="1">
      <alignment horizontal="center" vertical="center" wrapText="1"/>
    </xf>
    <xf numFmtId="0" fontId="34" fillId="5" borderId="5" xfId="0" applyFont="1" applyFill="1" applyBorder="1" applyAlignment="1">
      <alignment horizontal="center" vertical="center" wrapText="1"/>
    </xf>
    <xf numFmtId="0" fontId="5" fillId="0" borderId="4" xfId="72" applyFont="1" applyFill="1" applyBorder="1" applyAlignment="1" applyProtection="1">
      <alignment horizontal="center" vertical="center"/>
      <protection locked="0"/>
    </xf>
    <xf numFmtId="0" fontId="31" fillId="0" borderId="10" xfId="0" applyFont="1" applyBorder="1" applyAlignment="1">
      <alignment horizontal="center" vertical="center" wrapText="1"/>
    </xf>
    <xf numFmtId="0" fontId="34" fillId="4" borderId="1" xfId="0" applyFont="1" applyFill="1" applyBorder="1" applyAlignment="1">
      <alignment horizontal="center" vertical="center" wrapText="1"/>
    </xf>
    <xf numFmtId="0" fontId="34" fillId="0" borderId="1" xfId="0" applyFont="1" applyFill="1" applyBorder="1" applyAlignment="1">
      <alignment vertical="center"/>
    </xf>
    <xf numFmtId="10" fontId="33" fillId="4" borderId="1" xfId="0" applyNumberFormat="1" applyFont="1" applyFill="1" applyBorder="1" applyAlignment="1">
      <alignment horizontal="center" vertical="center"/>
    </xf>
    <xf numFmtId="10" fontId="33" fillId="0" borderId="1" xfId="0" applyNumberFormat="1" applyFont="1" applyFill="1" applyBorder="1" applyAlignment="1">
      <alignment horizontal="right" vertical="center"/>
    </xf>
    <xf numFmtId="0" fontId="34" fillId="4" borderId="1" xfId="0" applyFont="1" applyFill="1" applyBorder="1" applyAlignment="1">
      <alignment vertical="center"/>
    </xf>
    <xf numFmtId="0" fontId="36" fillId="5" borderId="1" xfId="0" applyFont="1" applyFill="1" applyBorder="1" applyAlignment="1">
      <alignment vertical="center"/>
    </xf>
    <xf numFmtId="178" fontId="48" fillId="0" borderId="1" xfId="0" applyNumberFormat="1" applyFont="1" applyFill="1" applyBorder="1" applyAlignment="1">
      <alignment horizontal="center" vertical="center"/>
    </xf>
    <xf numFmtId="178" fontId="48" fillId="4" borderId="1" xfId="0" applyNumberFormat="1" applyFont="1" applyFill="1" applyBorder="1" applyAlignment="1">
      <alignment horizontal="center" vertical="center"/>
    </xf>
    <xf numFmtId="10" fontId="48" fillId="4" borderId="1" xfId="0" applyNumberFormat="1" applyFont="1" applyFill="1" applyBorder="1" applyAlignment="1">
      <alignment horizontal="center" vertical="center"/>
    </xf>
    <xf numFmtId="10" fontId="48" fillId="0" borderId="1" xfId="0" applyNumberFormat="1" applyFont="1" applyFill="1" applyBorder="1" applyAlignment="1">
      <alignment horizontal="right" vertical="center"/>
    </xf>
    <xf numFmtId="178" fontId="32" fillId="0" borderId="1" xfId="66" applyNumberFormat="1" applyFont="1" applyFill="1" applyBorder="1" applyAlignment="1">
      <alignment horizontal="center" vertical="center"/>
    </xf>
    <xf numFmtId="177" fontId="0" fillId="0" borderId="0" xfId="75" applyNumberFormat="1" applyFont="1" applyBorder="1" applyAlignment="1" applyProtection="1">
      <alignment vertical="center"/>
      <protection locked="0"/>
    </xf>
    <xf numFmtId="177" fontId="0" fillId="0" borderId="2" xfId="75" applyNumberFormat="1" applyFont="1" applyFill="1" applyBorder="1" applyAlignment="1" applyProtection="1">
      <alignment vertical="center"/>
      <protection locked="0"/>
    </xf>
    <xf numFmtId="177" fontId="8" fillId="0" borderId="7" xfId="75" applyNumberFormat="1" applyFont="1" applyBorder="1" applyAlignment="1" applyProtection="1">
      <alignment horizontal="distributed" vertical="center" wrapText="1" indent="3"/>
      <protection locked="0"/>
    </xf>
    <xf numFmtId="177" fontId="8" fillId="0" borderId="1" xfId="72" applyNumberFormat="1" applyFont="1" applyBorder="1" applyAlignment="1" applyProtection="1">
      <alignment horizontal="center" vertical="center" wrapText="1"/>
      <protection locked="0"/>
    </xf>
    <xf numFmtId="0" fontId="8" fillId="0" borderId="8" xfId="72" applyFont="1" applyBorder="1" applyAlignment="1" applyProtection="1">
      <alignment horizontal="center" vertical="center"/>
      <protection locked="0"/>
    </xf>
    <xf numFmtId="0" fontId="8" fillId="0" borderId="4" xfId="72" applyFont="1" applyBorder="1" applyAlignment="1" applyProtection="1">
      <alignment horizontal="center" vertical="center"/>
      <protection locked="0"/>
    </xf>
    <xf numFmtId="177" fontId="8" fillId="0" borderId="10" xfId="75" applyNumberFormat="1" applyFont="1" applyBorder="1" applyAlignment="1" applyProtection="1">
      <alignment horizontal="distributed" vertical="center" wrapText="1" indent="3"/>
      <protection locked="0"/>
    </xf>
    <xf numFmtId="0" fontId="8" fillId="0" borderId="1" xfId="69" applyFont="1" applyBorder="1" applyAlignment="1">
      <alignment horizontal="left" vertical="center"/>
    </xf>
    <xf numFmtId="10" fontId="8" fillId="0" borderId="1" xfId="72" applyNumberFormat="1" applyFont="1" applyBorder="1" applyAlignment="1" applyProtection="1">
      <alignment horizontal="center" vertical="center" wrapText="1"/>
      <protection locked="0"/>
    </xf>
    <xf numFmtId="10" fontId="0" fillId="0" borderId="1" xfId="3" applyNumberFormat="1" applyFont="1" applyFill="1" applyBorder="1" applyAlignment="1" applyProtection="1">
      <alignment horizontal="center" vertical="center"/>
    </xf>
    <xf numFmtId="3" fontId="8" fillId="5" borderId="1" xfId="0" applyNumberFormat="1" applyFont="1" applyFill="1" applyBorder="1" applyAlignment="1" applyProtection="1">
      <alignment horizontal="center" vertical="center"/>
      <protection locked="0"/>
    </xf>
    <xf numFmtId="10" fontId="8" fillId="5" borderId="1" xfId="0" applyNumberFormat="1" applyFont="1" applyFill="1" applyBorder="1" applyAlignment="1" applyProtection="1">
      <alignment horizontal="center" vertical="center"/>
      <protection locked="0"/>
    </xf>
    <xf numFmtId="3" fontId="0" fillId="5" borderId="1" xfId="0" applyNumberFormat="1" applyFont="1" applyFill="1" applyBorder="1" applyAlignment="1" applyProtection="1">
      <alignment horizontal="center" vertical="center"/>
      <protection locked="0"/>
    </xf>
    <xf numFmtId="177" fontId="0" fillId="0" borderId="1" xfId="72" applyNumberFormat="1" applyFont="1" applyFill="1" applyBorder="1" applyAlignment="1">
      <alignment horizontal="center" vertical="center"/>
    </xf>
    <xf numFmtId="10" fontId="0" fillId="5" borderId="1" xfId="0" applyNumberFormat="1" applyFont="1" applyFill="1" applyBorder="1" applyAlignment="1" applyProtection="1">
      <alignment horizontal="center" vertical="center"/>
      <protection locked="0"/>
    </xf>
    <xf numFmtId="10" fontId="8" fillId="0" borderId="1" xfId="3" applyNumberFormat="1" applyFont="1" applyFill="1" applyBorder="1" applyAlignment="1" applyProtection="1">
      <alignment horizontal="center" vertical="center"/>
    </xf>
    <xf numFmtId="0" fontId="8" fillId="5" borderId="1" xfId="0" applyFont="1" applyFill="1" applyBorder="1" applyAlignment="1" applyProtection="1">
      <alignment horizontal="center" vertical="center"/>
      <protection locked="0"/>
    </xf>
    <xf numFmtId="0" fontId="0" fillId="0" borderId="1" xfId="63" applyNumberFormat="1" applyFont="1" applyFill="1" applyBorder="1" applyAlignment="1">
      <alignment horizontal="left" vertical="center" wrapText="1" indent="1"/>
    </xf>
    <xf numFmtId="0" fontId="0" fillId="5" borderId="1" xfId="0" applyFill="1" applyBorder="1" applyAlignment="1" applyProtection="1">
      <alignment horizontal="center" vertical="center"/>
      <protection locked="0"/>
    </xf>
    <xf numFmtId="10" fontId="0" fillId="5" borderId="1" xfId="0" applyNumberFormat="1" applyFill="1" applyBorder="1" applyAlignment="1" applyProtection="1">
      <alignment horizontal="center" vertical="center"/>
      <protection locked="0"/>
    </xf>
    <xf numFmtId="10" fontId="0" fillId="0" borderId="1" xfId="0" applyNumberFormat="1" applyFill="1" applyBorder="1" applyAlignment="1" applyProtection="1">
      <alignment horizontal="center" vertical="center"/>
      <protection locked="0"/>
    </xf>
    <xf numFmtId="0" fontId="8" fillId="5" borderId="1" xfId="70" applyFont="1" applyFill="1" applyBorder="1" applyAlignment="1">
      <alignment horizontal="center" vertical="center" wrapText="1"/>
    </xf>
    <xf numFmtId="0" fontId="9" fillId="0" borderId="0" xfId="0" applyFont="1" applyFill="1" applyProtection="1">
      <protection locked="0"/>
    </xf>
    <xf numFmtId="177" fontId="8" fillId="0" borderId="1" xfId="75" applyNumberFormat="1" applyFont="1" applyBorder="1" applyAlignment="1" applyProtection="1">
      <alignment horizontal="distributed" vertical="center" wrapText="1" indent="3"/>
      <protection locked="0"/>
    </xf>
    <xf numFmtId="0" fontId="8" fillId="0" borderId="1" xfId="72" applyFont="1" applyBorder="1" applyAlignment="1" applyProtection="1">
      <alignment horizontal="center" vertical="center"/>
      <protection locked="0"/>
    </xf>
    <xf numFmtId="0" fontId="5" fillId="0" borderId="1" xfId="72" applyFont="1" applyFill="1" applyBorder="1" applyAlignment="1" applyProtection="1">
      <alignment horizontal="center" vertical="center"/>
      <protection locked="0"/>
    </xf>
    <xf numFmtId="3" fontId="0" fillId="5" borderId="1" xfId="0" applyNumberFormat="1" applyFont="1" applyFill="1" applyBorder="1" applyAlignment="1" applyProtection="1">
      <alignment horizontal="left" vertical="center"/>
      <protection locked="0"/>
    </xf>
    <xf numFmtId="184" fontId="0" fillId="0" borderId="1" xfId="62" applyNumberFormat="1" applyFont="1" applyFill="1" applyBorder="1" applyAlignment="1" applyProtection="1">
      <alignment horizontal="center" vertical="center"/>
      <protection locked="0"/>
    </xf>
    <xf numFmtId="177" fontId="0" fillId="0" borderId="1" xfId="62" applyNumberFormat="1" applyFont="1" applyFill="1" applyBorder="1" applyAlignment="1" applyProtection="1">
      <alignment horizontal="center" vertical="center"/>
      <protection locked="0"/>
    </xf>
    <xf numFmtId="0" fontId="0" fillId="5" borderId="1" xfId="0" applyFill="1" applyBorder="1" applyProtection="1">
      <protection locked="0"/>
    </xf>
    <xf numFmtId="0" fontId="49" fillId="0" borderId="0" xfId="75" applyFont="1" applyFill="1" applyProtection="1">
      <alignment vertical="center"/>
      <protection locked="0"/>
    </xf>
    <xf numFmtId="0" fontId="9" fillId="0" borderId="0" xfId="72" applyFont="1" applyFill="1" applyProtection="1">
      <alignment vertical="center"/>
      <protection locked="0"/>
    </xf>
    <xf numFmtId="0" fontId="50" fillId="0" borderId="0" xfId="75" applyFont="1" applyFill="1" applyProtection="1">
      <alignment vertical="center"/>
      <protection locked="0"/>
    </xf>
    <xf numFmtId="0" fontId="50" fillId="0" borderId="0" xfId="75" applyFont="1" applyFill="1" applyAlignment="1" applyProtection="1">
      <alignment horizontal="center" vertical="center"/>
      <protection locked="0"/>
    </xf>
    <xf numFmtId="10" fontId="50" fillId="0" borderId="0" xfId="75" applyNumberFormat="1" applyFont="1" applyFill="1" applyProtection="1">
      <alignment vertical="center"/>
      <protection locked="0"/>
    </xf>
    <xf numFmtId="177" fontId="9" fillId="0" borderId="0" xfId="75" applyNumberFormat="1" applyFont="1" applyFill="1" applyAlignment="1" applyProtection="1">
      <alignment vertical="center"/>
      <protection locked="0"/>
    </xf>
    <xf numFmtId="177" fontId="9" fillId="0" borderId="0" xfId="75" applyNumberFormat="1" applyFont="1" applyFill="1" applyAlignment="1" applyProtection="1">
      <alignment horizontal="center" vertical="center"/>
      <protection locked="0"/>
    </xf>
    <xf numFmtId="10" fontId="9" fillId="0" borderId="2" xfId="75" applyNumberFormat="1" applyFont="1" applyFill="1" applyBorder="1" applyAlignment="1" applyProtection="1">
      <alignment horizontal="right" vertical="center"/>
      <protection locked="0"/>
    </xf>
    <xf numFmtId="177" fontId="5" fillId="0" borderId="7" xfId="75" applyNumberFormat="1" applyFont="1" applyFill="1" applyBorder="1" applyAlignment="1" applyProtection="1">
      <alignment horizontal="distributed" vertical="center" wrapText="1" indent="3"/>
      <protection locked="0"/>
    </xf>
    <xf numFmtId="177" fontId="5" fillId="0" borderId="10" xfId="75" applyNumberFormat="1" applyFont="1" applyFill="1" applyBorder="1" applyAlignment="1" applyProtection="1">
      <alignment horizontal="distributed" vertical="center" wrapText="1" indent="3"/>
      <protection locked="0"/>
    </xf>
    <xf numFmtId="177" fontId="9" fillId="0" borderId="1" xfId="72" applyNumberFormat="1" applyFont="1" applyFill="1" applyBorder="1" applyAlignment="1" applyProtection="1">
      <alignment horizontal="center" vertical="center"/>
      <protection locked="0"/>
    </xf>
    <xf numFmtId="177" fontId="0" fillId="0" borderId="1" xfId="72" applyNumberFormat="1" applyFont="1" applyFill="1" applyBorder="1" applyAlignment="1">
      <alignment horizontal="center" vertical="center" wrapText="1"/>
    </xf>
    <xf numFmtId="10" fontId="9" fillId="0" borderId="1" xfId="72" applyNumberFormat="1" applyFont="1" applyFill="1" applyBorder="1" applyAlignment="1" applyProtection="1">
      <alignment horizontal="center" vertical="center"/>
      <protection locked="0"/>
    </xf>
    <xf numFmtId="10" fontId="0" fillId="0" borderId="1" xfId="72" applyNumberFormat="1" applyFont="1" applyFill="1" applyBorder="1" applyProtection="1">
      <alignment vertical="center"/>
      <protection locked="0"/>
    </xf>
    <xf numFmtId="177" fontId="0" fillId="0" borderId="1" xfId="72" applyNumberFormat="1" applyFont="1" applyFill="1" applyBorder="1" applyAlignment="1" applyProtection="1">
      <alignment horizontal="center" vertical="center"/>
      <protection locked="0"/>
    </xf>
    <xf numFmtId="177" fontId="30" fillId="0" borderId="1" xfId="72" applyNumberFormat="1" applyFont="1" applyFill="1" applyBorder="1" applyAlignment="1">
      <alignment horizontal="center" vertical="center" wrapText="1"/>
    </xf>
    <xf numFmtId="177" fontId="0" fillId="4" borderId="1" xfId="72" applyNumberFormat="1" applyFont="1" applyFill="1" applyBorder="1" applyAlignment="1" applyProtection="1">
      <alignment horizontal="center" vertical="center"/>
      <protection locked="0"/>
    </xf>
    <xf numFmtId="0" fontId="0" fillId="0" borderId="1" xfId="72" applyFont="1" applyFill="1" applyBorder="1" applyAlignment="1" applyProtection="1">
      <alignment horizontal="left" vertical="center" wrapText="1"/>
      <protection locked="0"/>
    </xf>
    <xf numFmtId="0" fontId="5" fillId="0" borderId="1" xfId="72" applyFont="1" applyFill="1" applyBorder="1" applyAlignment="1" applyProtection="1">
      <alignment horizontal="distributed" vertical="center" indent="1"/>
      <protection locked="0"/>
    </xf>
    <xf numFmtId="177" fontId="5" fillId="0" borderId="1" xfId="72" applyNumberFormat="1" applyFont="1" applyFill="1" applyBorder="1" applyAlignment="1" applyProtection="1">
      <alignment horizontal="center" vertical="center"/>
    </xf>
    <xf numFmtId="10" fontId="5" fillId="0" borderId="1" xfId="72" applyNumberFormat="1" applyFont="1" applyFill="1" applyBorder="1" applyAlignment="1" applyProtection="1">
      <alignment horizontal="center" vertical="center"/>
      <protection locked="0"/>
    </xf>
    <xf numFmtId="10" fontId="8" fillId="0" borderId="1" xfId="72" applyNumberFormat="1" applyFont="1" applyFill="1" applyBorder="1" applyProtection="1">
      <alignment vertical="center"/>
      <protection locked="0"/>
    </xf>
    <xf numFmtId="0" fontId="8" fillId="0" borderId="1" xfId="72" applyFont="1" applyFill="1" applyBorder="1" applyAlignment="1" applyProtection="1">
      <alignment horizontal="left" vertical="center"/>
      <protection locked="0"/>
    </xf>
    <xf numFmtId="0" fontId="0" fillId="4" borderId="1" xfId="72" applyFill="1" applyBorder="1" applyAlignment="1" applyProtection="1">
      <alignment horizontal="left" vertical="center"/>
      <protection locked="0"/>
    </xf>
    <xf numFmtId="178" fontId="0" fillId="4" borderId="8" xfId="72" applyNumberFormat="1" applyFont="1" applyFill="1" applyBorder="1" applyAlignment="1" applyProtection="1">
      <alignment horizontal="center" vertical="center"/>
      <protection locked="0"/>
    </xf>
    <xf numFmtId="177" fontId="30" fillId="0" borderId="8" xfId="72" applyNumberFormat="1" applyFont="1" applyFill="1" applyBorder="1" applyAlignment="1">
      <alignment horizontal="center" vertical="center" wrapText="1"/>
    </xf>
    <xf numFmtId="0" fontId="0" fillId="0" borderId="1" xfId="72" applyFill="1" applyBorder="1" applyAlignment="1" applyProtection="1">
      <alignment horizontal="left" vertical="center"/>
      <protection locked="0"/>
    </xf>
    <xf numFmtId="184" fontId="30" fillId="0" borderId="1" xfId="62" applyNumberFormat="1" applyFont="1" applyFill="1" applyBorder="1" applyAlignment="1" applyProtection="1">
      <alignment horizontal="center" vertical="center"/>
      <protection locked="0"/>
    </xf>
    <xf numFmtId="178" fontId="9" fillId="0" borderId="8" xfId="72" applyNumberFormat="1" applyFont="1" applyFill="1" applyBorder="1" applyAlignment="1" applyProtection="1">
      <alignment horizontal="center" vertical="center"/>
      <protection locked="0"/>
    </xf>
    <xf numFmtId="184" fontId="0" fillId="4" borderId="8" xfId="62" applyNumberFormat="1" applyFont="1" applyFill="1" applyBorder="1" applyAlignment="1" applyProtection="1">
      <alignment horizontal="center" vertical="center"/>
      <protection locked="0"/>
    </xf>
    <xf numFmtId="177" fontId="8" fillId="4" borderId="1" xfId="72" applyNumberFormat="1" applyFont="1" applyFill="1" applyBorder="1" applyAlignment="1" applyProtection="1">
      <alignment horizontal="center" vertical="center"/>
    </xf>
    <xf numFmtId="177" fontId="31" fillId="0" borderId="1" xfId="72" applyNumberFormat="1" applyFont="1" applyFill="1" applyBorder="1" applyAlignment="1">
      <alignment horizontal="center" vertical="center" wrapText="1"/>
    </xf>
    <xf numFmtId="178" fontId="5" fillId="0" borderId="8" xfId="72" applyNumberFormat="1" applyFont="1" applyFill="1" applyBorder="1" applyAlignment="1" applyProtection="1">
      <alignment horizontal="center" vertical="center"/>
      <protection locked="0"/>
    </xf>
    <xf numFmtId="10" fontId="9" fillId="0" borderId="0" xfId="75" applyNumberFormat="1" applyFont="1" applyFill="1" applyAlignment="1" applyProtection="1">
      <alignment horizontal="center" vertical="center"/>
      <protection locked="0"/>
    </xf>
    <xf numFmtId="177" fontId="5" fillId="0" borderId="1" xfId="75" applyNumberFormat="1" applyFont="1" applyFill="1" applyBorder="1" applyAlignment="1" applyProtection="1">
      <alignment horizontal="distributed" vertical="center" wrapText="1" indent="3"/>
      <protection locked="0"/>
    </xf>
    <xf numFmtId="178" fontId="37" fillId="4" borderId="1" xfId="72" applyNumberFormat="1" applyFont="1" applyFill="1" applyBorder="1" applyAlignment="1" applyProtection="1">
      <alignment horizontal="center" vertical="center"/>
      <protection locked="0"/>
    </xf>
    <xf numFmtId="178" fontId="51" fillId="0" borderId="1" xfId="72" applyNumberFormat="1" applyFont="1" applyFill="1" applyBorder="1" applyAlignment="1" applyProtection="1">
      <alignment horizontal="center" vertical="center"/>
      <protection locked="0"/>
    </xf>
    <xf numFmtId="10" fontId="51" fillId="0" borderId="1" xfId="72" applyNumberFormat="1" applyFont="1" applyFill="1" applyBorder="1" applyAlignment="1" applyProtection="1">
      <alignment horizontal="center" vertical="center"/>
      <protection locked="0"/>
    </xf>
    <xf numFmtId="10" fontId="51" fillId="0" borderId="1" xfId="3" applyNumberFormat="1" applyFont="1" applyFill="1" applyBorder="1" applyAlignment="1" applyProtection="1">
      <alignment vertical="center"/>
    </xf>
    <xf numFmtId="178" fontId="38" fillId="4" borderId="1" xfId="72" applyNumberFormat="1" applyFont="1" applyFill="1" applyBorder="1" applyAlignment="1" applyProtection="1">
      <alignment horizontal="center" vertical="center"/>
      <protection locked="0"/>
    </xf>
    <xf numFmtId="178" fontId="38" fillId="0" borderId="1" xfId="72" applyNumberFormat="1" applyFont="1" applyFill="1" applyBorder="1" applyAlignment="1" applyProtection="1">
      <alignment horizontal="center" vertical="center"/>
      <protection locked="0"/>
    </xf>
    <xf numFmtId="178" fontId="38" fillId="5" borderId="1" xfId="72" applyNumberFormat="1" applyFont="1" applyFill="1" applyBorder="1" applyAlignment="1">
      <alignment horizontal="center" vertical="center" wrapText="1"/>
    </xf>
    <xf numFmtId="178" fontId="52" fillId="0" borderId="1" xfId="72" applyNumberFormat="1" applyFont="1" applyFill="1" applyBorder="1" applyAlignment="1" applyProtection="1">
      <alignment horizontal="center" vertical="center"/>
      <protection locked="0"/>
    </xf>
    <xf numFmtId="10" fontId="52" fillId="0" borderId="1" xfId="72" applyNumberFormat="1" applyFont="1" applyFill="1" applyBorder="1" applyAlignment="1" applyProtection="1">
      <alignment horizontal="center" vertical="center"/>
      <protection locked="0"/>
    </xf>
    <xf numFmtId="10" fontId="52" fillId="0" borderId="1" xfId="72" applyNumberFormat="1" applyFont="1" applyFill="1" applyBorder="1" applyProtection="1">
      <alignment vertical="center"/>
      <protection locked="0"/>
    </xf>
    <xf numFmtId="178" fontId="37" fillId="0" borderId="1" xfId="72" applyNumberFormat="1" applyFont="1" applyFill="1" applyBorder="1" applyAlignment="1" applyProtection="1">
      <alignment horizontal="center" vertical="center"/>
      <protection locked="0"/>
    </xf>
    <xf numFmtId="178" fontId="37" fillId="5" borderId="1" xfId="72" applyNumberFormat="1" applyFont="1" applyFill="1" applyBorder="1" applyAlignment="1">
      <alignment horizontal="center" vertical="center" wrapText="1"/>
    </xf>
    <xf numFmtId="10" fontId="51" fillId="0" borderId="1" xfId="72" applyNumberFormat="1" applyFont="1" applyFill="1" applyBorder="1" applyProtection="1">
      <alignment vertical="center"/>
      <protection locked="0"/>
    </xf>
    <xf numFmtId="178" fontId="37" fillId="0" borderId="1" xfId="72" applyNumberFormat="1" applyFont="1" applyFill="1" applyBorder="1" applyAlignment="1">
      <alignment horizontal="center" vertical="center" wrapText="1"/>
    </xf>
    <xf numFmtId="178" fontId="52" fillId="0" borderId="1" xfId="72" applyNumberFormat="1" applyFont="1" applyFill="1" applyBorder="1" applyAlignment="1" applyProtection="1">
      <alignment horizontal="center" vertical="center"/>
    </xf>
    <xf numFmtId="178" fontId="51" fillId="0" borderId="1" xfId="72" applyNumberFormat="1" applyFont="1" applyFill="1" applyBorder="1" applyAlignment="1" applyProtection="1">
      <alignment horizontal="center" vertical="center"/>
    </xf>
    <xf numFmtId="178" fontId="37" fillId="4" borderId="1" xfId="62" applyNumberFormat="1" applyFont="1" applyFill="1" applyBorder="1" applyAlignment="1" applyProtection="1">
      <alignment horizontal="center" vertical="center"/>
      <protection locked="0"/>
    </xf>
    <xf numFmtId="178" fontId="37" fillId="0" borderId="1" xfId="62" applyNumberFormat="1" applyFont="1" applyFill="1" applyBorder="1" applyAlignment="1" applyProtection="1">
      <alignment horizontal="center" vertical="center"/>
      <protection locked="0"/>
    </xf>
    <xf numFmtId="178" fontId="51" fillId="0" borderId="1" xfId="62" applyNumberFormat="1" applyFont="1" applyFill="1" applyBorder="1" applyAlignment="1" applyProtection="1">
      <alignment horizontal="center" vertical="center"/>
      <protection locked="0"/>
    </xf>
    <xf numFmtId="178" fontId="38" fillId="4" borderId="1" xfId="72" applyNumberFormat="1" applyFont="1" applyFill="1" applyBorder="1" applyAlignment="1" applyProtection="1">
      <alignment horizontal="center" vertical="center" wrapText="1"/>
      <protection locked="0"/>
    </xf>
    <xf numFmtId="178" fontId="38" fillId="0" borderId="1" xfId="62" applyNumberFormat="1" applyFont="1" applyFill="1" applyBorder="1" applyAlignment="1" applyProtection="1">
      <alignment horizontal="center" vertical="center" wrapText="1"/>
      <protection locked="0"/>
    </xf>
    <xf numFmtId="178" fontId="52" fillId="0" borderId="1" xfId="62" applyNumberFormat="1" applyFont="1" applyFill="1" applyBorder="1" applyAlignment="1" applyProtection="1">
      <alignment horizontal="center" vertical="center"/>
      <protection locked="0"/>
    </xf>
    <xf numFmtId="178" fontId="53" fillId="0" borderId="1" xfId="62" applyNumberFormat="1" applyFont="1" applyFill="1" applyBorder="1" applyAlignment="1" applyProtection="1">
      <alignment horizontal="center" vertical="center" wrapText="1"/>
      <protection locked="0"/>
    </xf>
    <xf numFmtId="10" fontId="52" fillId="0" borderId="1" xfId="72" applyNumberFormat="1" applyFont="1" applyFill="1" applyBorder="1" applyAlignment="1" applyProtection="1">
      <alignment horizontal="center" vertical="center"/>
    </xf>
    <xf numFmtId="178" fontId="51" fillId="0" borderId="1" xfId="75" applyNumberFormat="1" applyFont="1" applyFill="1" applyBorder="1" applyAlignment="1" applyProtection="1">
      <alignment horizontal="center" vertical="center"/>
      <protection locked="0"/>
    </xf>
    <xf numFmtId="10" fontId="51" fillId="0" borderId="1" xfId="75" applyNumberFormat="1" applyFont="1" applyFill="1" applyBorder="1" applyAlignment="1" applyProtection="1">
      <alignment horizontal="center" vertical="center"/>
      <protection locked="0"/>
    </xf>
    <xf numFmtId="10" fontId="51" fillId="0" borderId="1" xfId="75" applyNumberFormat="1" applyFont="1" applyFill="1" applyBorder="1" applyProtection="1">
      <alignment vertical="center"/>
      <protection locked="0"/>
    </xf>
    <xf numFmtId="178" fontId="52" fillId="0" borderId="1" xfId="75" applyNumberFormat="1" applyFont="1" applyFill="1" applyBorder="1" applyAlignment="1" applyProtection="1">
      <alignment horizontal="center" vertical="center"/>
      <protection locked="0"/>
    </xf>
    <xf numFmtId="10" fontId="52" fillId="0" borderId="1" xfId="75" applyNumberFormat="1" applyFont="1" applyFill="1" applyBorder="1" applyAlignment="1" applyProtection="1">
      <alignment horizontal="center" vertical="center"/>
      <protection locked="0"/>
    </xf>
    <xf numFmtId="10" fontId="52" fillId="0" borderId="1" xfId="75" applyNumberFormat="1" applyFont="1" applyFill="1" applyBorder="1" applyProtection="1">
      <alignment vertical="center"/>
      <protection locked="0"/>
    </xf>
    <xf numFmtId="0" fontId="54" fillId="0" borderId="0" xfId="0" applyFont="1" applyFill="1" applyBorder="1" applyAlignment="1"/>
    <xf numFmtId="0" fontId="35" fillId="0" borderId="0" xfId="0" applyFont="1" applyFill="1" applyBorder="1" applyAlignment="1"/>
    <xf numFmtId="179" fontId="36" fillId="0" borderId="0" xfId="0" applyNumberFormat="1" applyFont="1" applyFill="1" applyBorder="1" applyAlignment="1">
      <alignment horizontal="center"/>
    </xf>
    <xf numFmtId="179" fontId="2" fillId="0" borderId="0" xfId="72" applyNumberFormat="1" applyFont="1" applyFill="1" applyAlignment="1" applyProtection="1">
      <alignment horizontal="center" vertical="center"/>
      <protection locked="0"/>
    </xf>
    <xf numFmtId="0" fontId="4" fillId="0" borderId="0" xfId="59" applyFont="1" applyFill="1" applyBorder="1" applyAlignment="1">
      <alignment horizontal="left" vertical="center"/>
    </xf>
    <xf numFmtId="179" fontId="55" fillId="0" borderId="0" xfId="0" applyNumberFormat="1" applyFont="1" applyFill="1" applyBorder="1" applyAlignment="1">
      <alignment horizontal="center" vertical="center"/>
    </xf>
    <xf numFmtId="0" fontId="6" fillId="0" borderId="1" xfId="0" applyFont="1" applyFill="1" applyBorder="1" applyAlignment="1">
      <alignment horizontal="center" vertical="center"/>
    </xf>
    <xf numFmtId="179" fontId="10" fillId="0" borderId="1" xfId="7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9" fontId="10" fillId="0" borderId="1" xfId="0" applyNumberFormat="1" applyFont="1" applyFill="1" applyBorder="1" applyAlignment="1">
      <alignment horizontal="center" vertical="center" wrapText="1"/>
    </xf>
    <xf numFmtId="0" fontId="3" fillId="0" borderId="1" xfId="73" applyFont="1" applyFill="1" applyBorder="1" applyAlignment="1">
      <alignment horizontal="center" vertical="center" wrapText="1"/>
    </xf>
    <xf numFmtId="0" fontId="12" fillId="0" borderId="1" xfId="0" applyFont="1" applyFill="1" applyBorder="1" applyAlignment="1">
      <alignment horizontal="left" vertical="center"/>
    </xf>
    <xf numFmtId="179" fontId="12" fillId="0" borderId="1" xfId="0" applyNumberFormat="1" applyFont="1" applyFill="1" applyBorder="1" applyAlignment="1">
      <alignment horizontal="center" vertical="center"/>
    </xf>
    <xf numFmtId="179" fontId="30" fillId="0" borderId="1" xfId="73" applyNumberFormat="1" applyFont="1" applyFill="1" applyBorder="1" applyAlignment="1">
      <alignment horizontal="center" vertical="center" wrapText="1"/>
    </xf>
    <xf numFmtId="179" fontId="36" fillId="0" borderId="1" xfId="0" applyNumberFormat="1" applyFont="1" applyFill="1" applyBorder="1" applyAlignment="1">
      <alignment horizontal="center" vertical="center"/>
    </xf>
    <xf numFmtId="0" fontId="56" fillId="0" borderId="0" xfId="67" applyFont="1" applyFill="1" applyProtection="1">
      <protection locked="0"/>
    </xf>
    <xf numFmtId="0" fontId="8" fillId="0" borderId="0" xfId="72" applyFont="1" applyFill="1" applyAlignment="1" applyProtection="1">
      <alignment horizontal="center" vertical="center" wrapText="1"/>
      <protection locked="0"/>
    </xf>
    <xf numFmtId="0" fontId="8" fillId="0" borderId="0" xfId="72" applyFont="1" applyFill="1" applyProtection="1">
      <alignment vertical="center"/>
      <protection locked="0"/>
    </xf>
    <xf numFmtId="0" fontId="0" fillId="0" borderId="0" xfId="72" applyFont="1" applyFill="1" applyAlignment="1" applyProtection="1">
      <alignment horizontal="center" vertical="center"/>
      <protection locked="0"/>
    </xf>
    <xf numFmtId="10" fontId="0" fillId="0" borderId="0" xfId="72" applyNumberFormat="1" applyFont="1" applyFill="1" applyAlignment="1" applyProtection="1">
      <alignment horizontal="center" vertical="center"/>
      <protection locked="0"/>
    </xf>
    <xf numFmtId="0" fontId="0" fillId="0" borderId="0" xfId="0" applyFont="1" applyFill="1"/>
    <xf numFmtId="1" fontId="56" fillId="0" borderId="0" xfId="67" applyNumberFormat="1" applyFont="1" applyFill="1" applyProtection="1">
      <protection locked="0"/>
    </xf>
    <xf numFmtId="178" fontId="56" fillId="0" borderId="0" xfId="67" applyNumberFormat="1" applyFont="1" applyFill="1" applyAlignment="1" applyProtection="1">
      <alignment horizontal="center"/>
      <protection locked="0"/>
    </xf>
    <xf numFmtId="178" fontId="56" fillId="0" borderId="0" xfId="67" applyNumberFormat="1" applyFont="1" applyFill="1" applyAlignment="1" applyProtection="1">
      <alignment horizontal="center" vertical="center"/>
      <protection locked="0"/>
    </xf>
    <xf numFmtId="0" fontId="56" fillId="0" borderId="0" xfId="67" applyFont="1" applyFill="1" applyAlignment="1" applyProtection="1">
      <alignment horizontal="center"/>
      <protection locked="0"/>
    </xf>
    <xf numFmtId="10" fontId="56" fillId="0" borderId="0" xfId="67" applyNumberFormat="1" applyFont="1" applyFill="1" applyAlignment="1" applyProtection="1">
      <alignment horizontal="center"/>
      <protection locked="0"/>
    </xf>
    <xf numFmtId="178" fontId="8" fillId="0" borderId="1" xfId="72" applyNumberFormat="1" applyFont="1" applyFill="1" applyBorder="1" applyAlignment="1" applyProtection="1">
      <alignment horizontal="center" vertical="center" wrapText="1"/>
      <protection locked="0"/>
    </xf>
    <xf numFmtId="49" fontId="8" fillId="4" borderId="1" xfId="0" applyNumberFormat="1" applyFont="1" applyFill="1" applyBorder="1" applyAlignment="1" applyProtection="1">
      <alignment horizontal="left" vertical="center"/>
      <protection locked="0"/>
    </xf>
    <xf numFmtId="49" fontId="31" fillId="4" borderId="1" xfId="0" applyNumberFormat="1" applyFont="1" applyFill="1" applyBorder="1" applyAlignment="1" applyProtection="1">
      <alignment horizontal="left" vertical="center"/>
      <protection locked="0"/>
    </xf>
    <xf numFmtId="178" fontId="0" fillId="0" borderId="5" xfId="0" applyNumberFormat="1" applyFont="1" applyFill="1" applyBorder="1" applyAlignment="1" applyProtection="1">
      <alignment horizontal="center" vertical="center"/>
      <protection locked="0"/>
    </xf>
    <xf numFmtId="178" fontId="57" fillId="0" borderId="15" xfId="0" applyNumberFormat="1" applyFont="1" applyFill="1" applyBorder="1" applyAlignment="1">
      <alignment horizontal="center" vertical="center"/>
    </xf>
    <xf numFmtId="49" fontId="8" fillId="4" borderId="1" xfId="0" applyNumberFormat="1" applyFont="1" applyFill="1" applyBorder="1" applyAlignment="1" applyProtection="1">
      <alignment horizontal="left" vertical="center" wrapText="1"/>
      <protection locked="0"/>
    </xf>
    <xf numFmtId="178" fontId="8" fillId="0" borderId="5" xfId="0" applyNumberFormat="1" applyFont="1" applyFill="1" applyBorder="1" applyAlignment="1" applyProtection="1">
      <alignment horizontal="center" vertical="center" wrapText="1"/>
      <protection locked="0"/>
    </xf>
    <xf numFmtId="178" fontId="58" fillId="0" borderId="15" xfId="0" applyNumberFormat="1" applyFont="1" applyFill="1" applyBorder="1" applyAlignment="1">
      <alignment horizontal="center" vertical="center"/>
    </xf>
    <xf numFmtId="178" fontId="8" fillId="0" borderId="5" xfId="0" applyNumberFormat="1" applyFont="1" applyFill="1" applyBorder="1" applyAlignment="1" applyProtection="1">
      <alignment horizontal="center" vertical="center"/>
      <protection locked="0"/>
    </xf>
    <xf numFmtId="0" fontId="8" fillId="0" borderId="0" xfId="0" applyFont="1" applyFill="1"/>
    <xf numFmtId="49" fontId="0" fillId="4" borderId="1" xfId="0" applyNumberFormat="1" applyFill="1" applyBorder="1" applyAlignment="1" applyProtection="1">
      <alignment horizontal="left" vertical="center"/>
      <protection locked="0"/>
    </xf>
    <xf numFmtId="49" fontId="0" fillId="4" borderId="1" xfId="0" applyNumberFormat="1" applyFont="1" applyFill="1" applyBorder="1" applyAlignment="1" applyProtection="1">
      <alignment horizontal="left" vertical="center"/>
      <protection locked="0"/>
    </xf>
    <xf numFmtId="178" fontId="0" fillId="0" borderId="1" xfId="0" applyNumberFormat="1" applyFont="1" applyFill="1" applyBorder="1" applyAlignment="1" applyProtection="1">
      <alignment horizontal="center" vertical="center"/>
      <protection locked="0"/>
    </xf>
    <xf numFmtId="178" fontId="0" fillId="0" borderId="10" xfId="0" applyNumberFormat="1" applyFont="1" applyFill="1" applyBorder="1" applyAlignment="1" applyProtection="1">
      <alignment horizontal="center" vertical="center"/>
      <protection locked="0"/>
    </xf>
    <xf numFmtId="49" fontId="8" fillId="4" borderId="7" xfId="0" applyNumberFormat="1" applyFont="1" applyFill="1" applyBorder="1" applyAlignment="1" applyProtection="1">
      <alignment horizontal="left" vertical="center"/>
      <protection locked="0"/>
    </xf>
    <xf numFmtId="49" fontId="30" fillId="4" borderId="1" xfId="0" applyNumberFormat="1" applyFont="1" applyFill="1" applyBorder="1" applyAlignment="1" applyProtection="1">
      <alignment horizontal="left" vertical="center"/>
      <protection locked="0"/>
    </xf>
    <xf numFmtId="178" fontId="0" fillId="0" borderId="5" xfId="50" applyNumberFormat="1" applyFont="1" applyFill="1" applyBorder="1" applyAlignment="1" applyProtection="1">
      <alignment horizontal="center" vertical="center" wrapText="1"/>
      <protection locked="0"/>
    </xf>
    <xf numFmtId="49" fontId="8" fillId="4" borderId="1" xfId="0" applyNumberFormat="1" applyFont="1" applyFill="1" applyBorder="1" applyAlignment="1" applyProtection="1">
      <alignment vertical="center"/>
      <protection locked="0"/>
    </xf>
    <xf numFmtId="49" fontId="8" fillId="4" borderId="1" xfId="50" applyNumberFormat="1" applyFont="1" applyFill="1" applyBorder="1" applyAlignment="1" applyProtection="1">
      <alignment vertical="center" wrapText="1"/>
      <protection locked="0"/>
    </xf>
    <xf numFmtId="178" fontId="8" fillId="0" borderId="5" xfId="50" applyNumberFormat="1" applyFont="1" applyFill="1" applyBorder="1" applyAlignment="1" applyProtection="1">
      <alignment horizontal="center" vertical="center" wrapText="1"/>
      <protection locked="0"/>
    </xf>
    <xf numFmtId="178" fontId="0" fillId="0" borderId="5" xfId="0" applyNumberFormat="1" applyFont="1" applyFill="1" applyBorder="1" applyAlignment="1" applyProtection="1">
      <alignment horizontal="center" vertical="center" wrapText="1"/>
      <protection locked="0"/>
    </xf>
    <xf numFmtId="49" fontId="8" fillId="4" borderId="1" xfId="50" applyNumberFormat="1" applyFont="1" applyFill="1" applyBorder="1" applyAlignment="1" applyProtection="1">
      <alignment horizontal="left" vertical="center" wrapText="1"/>
      <protection locked="0"/>
    </xf>
    <xf numFmtId="49" fontId="0" fillId="4" borderId="1" xfId="50" applyNumberFormat="1" applyFont="1" applyFill="1" applyBorder="1" applyAlignment="1" applyProtection="1">
      <alignment horizontal="left" vertical="center" wrapText="1"/>
      <protection locked="0"/>
    </xf>
    <xf numFmtId="49" fontId="0" fillId="4" borderId="1" xfId="50" applyNumberFormat="1" applyFont="1" applyFill="1" applyBorder="1" applyAlignment="1" applyProtection="1">
      <alignment vertical="center" wrapText="1"/>
      <protection locked="0"/>
    </xf>
    <xf numFmtId="0" fontId="31" fillId="4" borderId="0" xfId="72" applyFont="1" applyFill="1" applyAlignment="1" applyProtection="1">
      <alignment horizontal="left" vertical="center"/>
      <protection locked="0"/>
    </xf>
    <xf numFmtId="178" fontId="57" fillId="0" borderId="12" xfId="0" applyNumberFormat="1" applyFont="1" applyFill="1" applyBorder="1" applyAlignment="1">
      <alignment horizontal="center" vertical="center"/>
    </xf>
    <xf numFmtId="49" fontId="31" fillId="4" borderId="1" xfId="50" applyNumberFormat="1" applyFont="1" applyFill="1" applyBorder="1" applyAlignment="1" applyProtection="1">
      <alignment horizontal="left" vertical="center" wrapText="1"/>
      <protection locked="0"/>
    </xf>
    <xf numFmtId="178" fontId="58" fillId="0" borderId="12" xfId="0" applyNumberFormat="1" applyFont="1" applyFill="1" applyBorder="1" applyAlignment="1">
      <alignment horizontal="center" vertical="center"/>
    </xf>
    <xf numFmtId="49" fontId="0" fillId="4" borderId="7" xfId="50" applyNumberFormat="1" applyFont="1" applyFill="1" applyBorder="1" applyAlignment="1" applyProtection="1">
      <alignment horizontal="left" vertical="center" wrapText="1"/>
      <protection locked="0"/>
    </xf>
    <xf numFmtId="178" fontId="59" fillId="0" borderId="1" xfId="0" applyNumberFormat="1" applyFont="1" applyFill="1" applyBorder="1" applyAlignment="1" applyProtection="1">
      <alignment horizontal="center" vertical="center"/>
    </xf>
    <xf numFmtId="178" fontId="0" fillId="0" borderId="17" xfId="50" applyNumberFormat="1" applyFont="1" applyFill="1" applyBorder="1" applyAlignment="1" applyProtection="1">
      <alignment horizontal="center" vertical="center" wrapText="1"/>
      <protection locked="0"/>
    </xf>
    <xf numFmtId="178" fontId="0" fillId="0" borderId="17" xfId="72" applyNumberFormat="1" applyFont="1" applyFill="1" applyBorder="1" applyAlignment="1" applyProtection="1">
      <alignment horizontal="center" vertical="center"/>
      <protection locked="0"/>
    </xf>
    <xf numFmtId="178" fontId="0" fillId="0" borderId="0" xfId="72" applyNumberFormat="1" applyFont="1" applyFill="1" applyAlignment="1" applyProtection="1">
      <alignment vertical="center"/>
      <protection locked="0"/>
    </xf>
    <xf numFmtId="0" fontId="0" fillId="0" borderId="0" xfId="72" applyFill="1" applyProtection="1">
      <alignment vertical="center"/>
      <protection locked="0"/>
    </xf>
    <xf numFmtId="0" fontId="0" fillId="0" borderId="0" xfId="72" applyFill="1" applyAlignment="1" applyProtection="1">
      <alignment horizontal="center" vertical="center"/>
      <protection locked="0"/>
    </xf>
    <xf numFmtId="10" fontId="0" fillId="0" borderId="0" xfId="72" applyNumberFormat="1" applyFill="1" applyProtection="1">
      <alignment vertical="center"/>
      <protection locked="0"/>
    </xf>
    <xf numFmtId="1" fontId="60" fillId="0" borderId="0" xfId="67" applyNumberFormat="1" applyFont="1" applyFill="1" applyAlignment="1" applyProtection="1">
      <alignment horizontal="center"/>
      <protection locked="0"/>
    </xf>
    <xf numFmtId="1" fontId="56" fillId="0" borderId="0" xfId="67" applyNumberFormat="1" applyFont="1" applyFill="1" applyAlignment="1" applyProtection="1">
      <alignment horizontal="center"/>
      <protection locked="0"/>
    </xf>
    <xf numFmtId="10" fontId="56" fillId="0" borderId="0" xfId="67" applyNumberFormat="1" applyFont="1" applyFill="1" applyProtection="1">
      <protection locked="0"/>
    </xf>
    <xf numFmtId="0" fontId="41" fillId="0" borderId="0" xfId="72" applyFont="1" applyFill="1" applyAlignment="1" applyProtection="1">
      <alignment horizontal="center" vertical="center"/>
      <protection locked="0"/>
    </xf>
    <xf numFmtId="177" fontId="0" fillId="0" borderId="0" xfId="72" applyNumberFormat="1" applyFont="1" applyFill="1" applyProtection="1">
      <alignment vertical="center"/>
      <protection locked="0"/>
    </xf>
    <xf numFmtId="177" fontId="0" fillId="0" borderId="0" xfId="72" applyNumberFormat="1" applyFill="1" applyBorder="1" applyAlignment="1" applyProtection="1">
      <alignment horizontal="center" vertical="center"/>
      <protection locked="0"/>
    </xf>
    <xf numFmtId="10" fontId="14" fillId="0" borderId="0" xfId="72" applyNumberFormat="1" applyFont="1" applyFill="1" applyBorder="1" applyAlignment="1" applyProtection="1">
      <alignment horizontal="right" vertical="center"/>
      <protection locked="0"/>
    </xf>
    <xf numFmtId="0" fontId="8" fillId="0" borderId="4" xfId="72" applyFont="1" applyFill="1" applyBorder="1" applyAlignment="1" applyProtection="1">
      <alignment horizontal="center" vertical="center"/>
      <protection locked="0"/>
    </xf>
    <xf numFmtId="0" fontId="8" fillId="0" borderId="1" xfId="72" applyFont="1" applyFill="1" applyBorder="1" applyAlignment="1" applyProtection="1">
      <alignment vertical="center"/>
      <protection locked="0"/>
    </xf>
    <xf numFmtId="183" fontId="8" fillId="0" borderId="1" xfId="72" applyNumberFormat="1" applyFont="1" applyFill="1" applyBorder="1" applyAlignment="1" applyProtection="1">
      <alignment horizontal="center" vertical="center" wrapText="1"/>
      <protection locked="0"/>
    </xf>
    <xf numFmtId="184" fontId="0" fillId="0" borderId="1" xfId="72" applyNumberFormat="1" applyFont="1" applyFill="1" applyBorder="1" applyAlignment="1" applyProtection="1">
      <alignment horizontal="center" vertical="center"/>
    </xf>
    <xf numFmtId="184" fontId="30" fillId="5" borderId="1" xfId="72" applyNumberFormat="1" applyFont="1" applyFill="1" applyBorder="1" applyAlignment="1">
      <alignment horizontal="center" vertical="center"/>
    </xf>
    <xf numFmtId="10" fontId="0" fillId="0" borderId="1" xfId="72" applyNumberFormat="1" applyFont="1" applyFill="1" applyBorder="1" applyProtection="1">
      <alignment vertical="center"/>
    </xf>
    <xf numFmtId="184" fontId="0" fillId="5" borderId="1" xfId="72" applyNumberFormat="1" applyFont="1" applyFill="1" applyBorder="1" applyAlignment="1">
      <alignment horizontal="center" vertical="center"/>
    </xf>
    <xf numFmtId="178" fontId="0" fillId="0" borderId="1" xfId="49" applyNumberFormat="1" applyFont="1" applyFill="1" applyBorder="1" applyAlignment="1" applyProtection="1">
      <alignment horizontal="center" vertical="center"/>
      <protection hidden="1"/>
    </xf>
    <xf numFmtId="184" fontId="0" fillId="0" borderId="1" xfId="72" applyNumberFormat="1" applyFont="1" applyFill="1" applyBorder="1" applyAlignment="1" applyProtection="1">
      <alignment horizontal="center" vertical="center"/>
      <protection locked="0"/>
    </xf>
    <xf numFmtId="177" fontId="30" fillId="5" borderId="1" xfId="53" applyNumberFormat="1" applyFont="1" applyFill="1" applyBorder="1" applyAlignment="1">
      <alignment horizontal="center" vertical="center"/>
    </xf>
    <xf numFmtId="177" fontId="30" fillId="5" borderId="1" xfId="72" applyNumberFormat="1" applyFont="1" applyFill="1" applyBorder="1" applyAlignment="1">
      <alignment horizontal="center" vertical="center"/>
    </xf>
    <xf numFmtId="177" fontId="0" fillId="0" borderId="1" xfId="72" applyNumberFormat="1" applyFont="1" applyFill="1" applyBorder="1" applyAlignment="1" applyProtection="1">
      <alignment horizontal="center" vertical="center"/>
    </xf>
    <xf numFmtId="0" fontId="8" fillId="0" borderId="1" xfId="72" applyFont="1" applyFill="1" applyBorder="1" applyAlignment="1" applyProtection="1">
      <alignment horizontal="distributed" vertical="center" indent="2"/>
    </xf>
    <xf numFmtId="10" fontId="8" fillId="0" borderId="1" xfId="72" applyNumberFormat="1" applyFont="1" applyFill="1" applyBorder="1" applyProtection="1">
      <alignment vertical="center"/>
    </xf>
    <xf numFmtId="178" fontId="31" fillId="0" borderId="1" xfId="72" applyNumberFormat="1" applyFont="1" applyFill="1" applyBorder="1" applyAlignment="1" applyProtection="1">
      <alignment horizontal="center" vertical="center"/>
    </xf>
    <xf numFmtId="178" fontId="31" fillId="0" borderId="1" xfId="72" applyNumberFormat="1" applyFont="1" applyFill="1" applyBorder="1" applyAlignment="1" applyProtection="1">
      <alignment horizontal="center" vertical="center"/>
      <protection locked="0"/>
    </xf>
    <xf numFmtId="178" fontId="0" fillId="5" borderId="1" xfId="72" applyNumberFormat="1" applyFont="1" applyFill="1" applyBorder="1" applyAlignment="1">
      <alignment horizontal="center" vertical="center"/>
    </xf>
    <xf numFmtId="178" fontId="30" fillId="5" borderId="1" xfId="72" applyNumberFormat="1" applyFont="1" applyFill="1" applyBorder="1" applyAlignment="1">
      <alignment horizontal="center" vertical="center"/>
    </xf>
    <xf numFmtId="178" fontId="8" fillId="5" borderId="1" xfId="72" applyNumberFormat="1" applyFont="1" applyFill="1" applyBorder="1" applyAlignment="1">
      <alignment horizontal="center" vertical="center"/>
    </xf>
    <xf numFmtId="0" fontId="0" fillId="4" borderId="0" xfId="72" applyFill="1" applyProtection="1">
      <alignment vertical="center"/>
      <protection locked="0"/>
    </xf>
    <xf numFmtId="0" fontId="30" fillId="0" borderId="0" xfId="72" applyFont="1" applyFill="1" applyAlignment="1" applyProtection="1">
      <alignment horizontal="center" vertical="center"/>
      <protection locked="0"/>
    </xf>
    <xf numFmtId="1" fontId="7" fillId="0" borderId="0" xfId="67" applyNumberFormat="1" applyFont="1" applyFill="1" applyProtection="1">
      <protection locked="0"/>
    </xf>
    <xf numFmtId="1" fontId="10" fillId="0" borderId="0" xfId="67" applyNumberFormat="1" applyFont="1" applyFill="1" applyAlignment="1" applyProtection="1">
      <alignment horizontal="center"/>
      <protection locked="0"/>
    </xf>
    <xf numFmtId="0" fontId="61" fillId="0" borderId="0" xfId="72" applyFont="1" applyFill="1" applyProtection="1">
      <alignment vertical="center"/>
      <protection locked="0"/>
    </xf>
    <xf numFmtId="0" fontId="8" fillId="0" borderId="1" xfId="72" applyNumberFormat="1" applyFont="1" applyFill="1" applyBorder="1" applyProtection="1">
      <alignment vertical="center"/>
    </xf>
    <xf numFmtId="0" fontId="0" fillId="0" borderId="1" xfId="72" applyFill="1" applyBorder="1" applyAlignment="1" applyProtection="1">
      <alignment horizontal="left" vertical="center"/>
    </xf>
    <xf numFmtId="178" fontId="30" fillId="5" borderId="16" xfId="0" applyNumberFormat="1" applyFont="1" applyFill="1" applyBorder="1" applyAlignment="1" applyProtection="1">
      <alignment horizontal="center" vertical="center"/>
      <protection locked="0"/>
    </xf>
    <xf numFmtId="0" fontId="0" fillId="0" borderId="1" xfId="72" applyFont="1" applyFill="1" applyBorder="1" applyAlignment="1" applyProtection="1">
      <alignment horizontal="left" vertical="center"/>
    </xf>
    <xf numFmtId="0" fontId="0" fillId="0" borderId="1" xfId="72" applyNumberFormat="1" applyFont="1" applyFill="1" applyBorder="1" applyProtection="1">
      <alignment vertical="center"/>
    </xf>
    <xf numFmtId="0" fontId="8" fillId="0" borderId="1" xfId="72" applyFont="1" applyFill="1" applyBorder="1" applyAlignment="1" applyProtection="1">
      <alignment horizontal="left" vertical="center"/>
    </xf>
    <xf numFmtId="10" fontId="0" fillId="0" borderId="1" xfId="72" applyNumberFormat="1" applyFont="1" applyFill="1" applyBorder="1" applyAlignment="1" applyProtection="1">
      <alignment horizontal="right" vertical="center"/>
      <protection locked="0"/>
    </xf>
    <xf numFmtId="177" fontId="30" fillId="0" borderId="1" xfId="72" applyNumberFormat="1" applyFont="1" applyFill="1" applyBorder="1" applyAlignment="1">
      <alignment horizontal="center" vertical="center"/>
    </xf>
    <xf numFmtId="10" fontId="30" fillId="0" borderId="1" xfId="72" applyNumberFormat="1" applyFont="1" applyFill="1" applyBorder="1" applyAlignment="1" applyProtection="1">
      <alignment horizontal="right" vertical="center"/>
    </xf>
    <xf numFmtId="10" fontId="31" fillId="0" borderId="1" xfId="72" applyNumberFormat="1" applyFont="1" applyFill="1" applyBorder="1" applyAlignment="1" applyProtection="1">
      <alignment horizontal="center" vertical="center"/>
      <protection locked="0"/>
    </xf>
    <xf numFmtId="10" fontId="31" fillId="0" borderId="1" xfId="72" applyNumberFormat="1" applyFont="1" applyFill="1" applyBorder="1" applyProtection="1">
      <alignment vertical="center"/>
      <protection locked="0"/>
    </xf>
    <xf numFmtId="10" fontId="30" fillId="0" borderId="1" xfId="72" applyNumberFormat="1" applyFont="1" applyFill="1" applyBorder="1" applyProtection="1">
      <alignment vertical="center"/>
      <protection locked="0"/>
    </xf>
    <xf numFmtId="177" fontId="30" fillId="4" borderId="1" xfId="72" applyNumberFormat="1" applyFont="1" applyFill="1" applyBorder="1" applyAlignment="1" applyProtection="1">
      <alignment horizontal="center" vertical="center"/>
    </xf>
    <xf numFmtId="178" fontId="30" fillId="4" borderId="1" xfId="72" applyNumberFormat="1" applyFont="1" applyFill="1" applyBorder="1" applyAlignment="1" applyProtection="1">
      <alignment horizontal="center" vertical="center"/>
    </xf>
    <xf numFmtId="177" fontId="30" fillId="4" borderId="1" xfId="72" applyNumberFormat="1" applyFont="1" applyFill="1" applyBorder="1" applyAlignment="1">
      <alignment horizontal="center" vertical="center"/>
    </xf>
    <xf numFmtId="177" fontId="30" fillId="4" borderId="1" xfId="72" applyNumberFormat="1" applyFont="1" applyFill="1" applyBorder="1" applyAlignment="1" applyProtection="1">
      <alignment horizontal="center" vertical="center"/>
      <protection locked="0"/>
    </xf>
    <xf numFmtId="10" fontId="30" fillId="4" borderId="1" xfId="72" applyNumberFormat="1" applyFont="1" applyFill="1" applyBorder="1" applyAlignment="1" applyProtection="1">
      <alignment horizontal="center" vertical="center"/>
      <protection locked="0"/>
    </xf>
    <xf numFmtId="10" fontId="30" fillId="4" borderId="1" xfId="72" applyNumberFormat="1" applyFont="1" applyFill="1" applyBorder="1" applyProtection="1">
      <alignment vertical="center"/>
      <protection locked="0"/>
    </xf>
    <xf numFmtId="0" fontId="0" fillId="4" borderId="1" xfId="72" applyFont="1" applyFill="1" applyBorder="1" applyAlignment="1" applyProtection="1">
      <alignment horizontal="left" vertical="center"/>
    </xf>
    <xf numFmtId="10" fontId="30" fillId="0" borderId="1" xfId="72" applyNumberFormat="1" applyFont="1" applyFill="1" applyBorder="1" applyAlignment="1" applyProtection="1">
      <alignment horizontal="right" vertical="center"/>
      <protection locked="0"/>
    </xf>
    <xf numFmtId="177" fontId="30" fillId="0" borderId="0" xfId="72" applyNumberFormat="1" applyFont="1" applyFill="1" applyBorder="1" applyAlignment="1" applyProtection="1">
      <alignment horizontal="center" vertical="center"/>
      <protection locked="0"/>
    </xf>
    <xf numFmtId="178" fontId="31" fillId="5" borderId="1" xfId="72" applyNumberFormat="1" applyFont="1" applyFill="1" applyBorder="1" applyAlignment="1">
      <alignment horizontal="center" vertical="center"/>
    </xf>
    <xf numFmtId="177" fontId="8" fillId="0" borderId="1" xfId="72" applyNumberFormat="1" applyFont="1" applyFill="1" applyBorder="1" applyAlignment="1" applyProtection="1">
      <alignment horizontal="center" vertical="center"/>
      <protection locked="0"/>
    </xf>
    <xf numFmtId="178" fontId="0" fillId="0" borderId="1" xfId="72" applyNumberFormat="1" applyFill="1" applyBorder="1" applyAlignment="1" applyProtection="1">
      <alignment horizontal="center" vertical="center"/>
      <protection locked="0"/>
    </xf>
    <xf numFmtId="0" fontId="0" fillId="0" borderId="1" xfId="72" applyFont="1" applyFill="1" applyBorder="1" applyAlignment="1" applyProtection="1">
      <alignment horizontal="center" vertical="center"/>
      <protection locked="0"/>
    </xf>
    <xf numFmtId="10" fontId="0" fillId="0" borderId="1" xfId="72" applyNumberFormat="1" applyFill="1" applyBorder="1" applyProtection="1">
      <alignment vertical="center"/>
      <protection locked="0"/>
    </xf>
    <xf numFmtId="0" fontId="0" fillId="0" borderId="0" xfId="0" applyFont="1" applyAlignment="1" applyProtection="1">
      <alignment vertical="center"/>
      <protection locked="0"/>
    </xf>
    <xf numFmtId="0" fontId="62" fillId="0" borderId="0" xfId="0" applyFont="1" applyAlignment="1" applyProtection="1">
      <alignment vertical="center"/>
      <protection locked="0"/>
    </xf>
    <xf numFmtId="0" fontId="63" fillId="0" borderId="0" xfId="0" applyFont="1" applyAlignment="1" applyProtection="1">
      <alignment horizontal="center" vertical="center"/>
      <protection locked="0"/>
    </xf>
    <xf numFmtId="0" fontId="42" fillId="0" borderId="2" xfId="0" applyFont="1" applyBorder="1" applyAlignment="1" applyProtection="1">
      <alignment horizontal="center" vertical="center"/>
      <protection locked="0"/>
    </xf>
    <xf numFmtId="0" fontId="64" fillId="0" borderId="1" xfId="0" applyFont="1" applyBorder="1" applyAlignment="1" applyProtection="1">
      <alignment horizontal="center" vertical="center"/>
      <protection locked="0"/>
    </xf>
    <xf numFmtId="0" fontId="65" fillId="0" borderId="1" xfId="0" applyFont="1" applyBorder="1" applyAlignment="1" applyProtection="1">
      <alignment horizontal="distributed" vertical="center" indent="7"/>
      <protection locked="0"/>
    </xf>
    <xf numFmtId="0" fontId="66" fillId="0" borderId="1" xfId="0" applyFont="1" applyBorder="1" applyAlignment="1" applyProtection="1">
      <alignment horizontal="center" vertical="center"/>
      <protection locked="0"/>
    </xf>
    <xf numFmtId="0" fontId="0" fillId="0" borderId="1" xfId="0" applyFont="1" applyBorder="1" applyAlignment="1" applyProtection="1">
      <alignment horizontal="left" vertical="center"/>
      <protection locked="0"/>
    </xf>
    <xf numFmtId="49" fontId="0" fillId="0" borderId="1" xfId="0" applyNumberFormat="1" applyFont="1" applyBorder="1" applyAlignment="1" applyProtection="1">
      <alignment horizontal="center" vertical="center"/>
      <protection locked="0"/>
    </xf>
    <xf numFmtId="0" fontId="0" fillId="0" borderId="1" xfId="0" applyNumberFormat="1" applyFont="1" applyBorder="1" applyAlignment="1" applyProtection="1">
      <alignment horizontal="center" vertical="center"/>
      <protection locked="0"/>
    </xf>
    <xf numFmtId="0" fontId="67" fillId="0" borderId="0" xfId="0" applyFont="1" applyAlignment="1" applyProtection="1">
      <alignment horizontal="distributed" vertical="center"/>
      <protection locked="0"/>
    </xf>
    <xf numFmtId="0" fontId="0" fillId="0" borderId="0" xfId="0" applyFont="1" applyFill="1" applyAlignment="1" applyProtection="1">
      <alignment vertical="center"/>
      <protection locked="0"/>
    </xf>
    <xf numFmtId="0" fontId="0" fillId="0" borderId="0" xfId="0" applyAlignment="1" applyProtection="1">
      <alignment vertical="center"/>
      <protection locked="0"/>
    </xf>
    <xf numFmtId="0" fontId="0" fillId="0" borderId="0" xfId="0" applyProtection="1">
      <protection locked="0"/>
    </xf>
    <xf numFmtId="0" fontId="68" fillId="0" borderId="0" xfId="0" applyFont="1" applyAlignment="1" applyProtection="1">
      <alignment horizontal="left" vertical="center" wrapText="1"/>
      <protection locked="0"/>
    </xf>
    <xf numFmtId="0" fontId="69" fillId="0" borderId="0" xfId="0" applyFont="1" applyAlignment="1" applyProtection="1">
      <alignment wrapText="1"/>
      <protection locked="0"/>
    </xf>
    <xf numFmtId="0" fontId="70" fillId="0" borderId="0" xfId="0" applyFont="1" applyAlignment="1" applyProtection="1">
      <alignment horizontal="center" vertical="center"/>
      <protection locked="0"/>
    </xf>
    <xf numFmtId="0" fontId="70" fillId="0" borderId="0" xfId="0" applyFont="1" applyAlignment="1" applyProtection="1">
      <alignment horizontal="center" vertical="center" wrapText="1"/>
      <protection locked="0"/>
    </xf>
    <xf numFmtId="0" fontId="71" fillId="0" borderId="0" xfId="0" applyFont="1" applyAlignment="1" applyProtection="1">
      <alignment horizontal="center"/>
      <protection locked="0"/>
    </xf>
    <xf numFmtId="186" fontId="71" fillId="0" borderId="0" xfId="0" applyNumberFormat="1" applyFont="1" applyAlignment="1" applyProtection="1">
      <alignment horizontal="center"/>
      <protection locked="0"/>
    </xf>
  </cellXfs>
  <cellStyles count="8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10月报取数表新" xfId="49"/>
    <cellStyle name="常规_附件2：二维表" xfId="50"/>
    <cellStyle name="no dec" xfId="51"/>
    <cellStyle name="Normal_APR" xfId="52"/>
    <cellStyle name="百分比 2" xfId="53"/>
    <cellStyle name="百分比 2 2 3" xfId="54"/>
    <cellStyle name="千位_1" xfId="55"/>
    <cellStyle name="千分位_97-917" xfId="56"/>
    <cellStyle name="常规 2 15" xfId="57"/>
    <cellStyle name="千位分隔 5" xfId="58"/>
    <cellStyle name="常规 16" xfId="59"/>
    <cellStyle name="千位分隔 6" xfId="60"/>
    <cellStyle name="百分比 8" xfId="61"/>
    <cellStyle name="常规_exceltmp1" xfId="62"/>
    <cellStyle name="常规 10" xfId="63"/>
    <cellStyle name="常规 16 2" xfId="64"/>
    <cellStyle name="常规 10 2_报预算局：2016年云南省及省本级1-7月社保基金预算执行情况表（0823）" xfId="65"/>
    <cellStyle name="常规 11 3" xfId="66"/>
    <cellStyle name="常规_德宏州2005年地方预算(代报简表)" xfId="67"/>
    <cellStyle name="常规 2 4" xfId="68"/>
    <cellStyle name="常规_2007年云南省向人大报送政府收支预算表格式编制过程表 2 2" xfId="69"/>
    <cellStyle name="常规_2007年云南省向人大报送政府收支预算表格式编制过程表 2" xfId="70"/>
    <cellStyle name="常规 28" xfId="71"/>
    <cellStyle name="常规_2007年云南省向人大报送政府收支预算表格式编制过程表" xfId="72"/>
    <cellStyle name="常规 4" xfId="73"/>
    <cellStyle name="常规 8" xfId="74"/>
    <cellStyle name="常规_2004年基金预算(二稿)" xfId="75"/>
    <cellStyle name="千位分隔 10" xfId="76"/>
    <cellStyle name="常规 23" xfId="77"/>
    <cellStyle name="常规 9 2" xfId="78"/>
    <cellStyle name="千位分隔 2" xfId="79"/>
    <cellStyle name="Normal" xfId="80"/>
  </cellStyles>
  <dxfs count="3">
    <dxf>
      <font>
        <color indexed="10"/>
      </font>
    </dxf>
    <dxf>
      <font>
        <b val="1"/>
        <i val="0"/>
      </font>
    </dxf>
    <dxf>
      <font>
        <b val="1"/>
        <i val="0"/>
        <strike val="0"/>
      </font>
    </dxf>
  </dxfs>
  <tableStyles count="0" defaultTableStyle="TableStyleMedium9"/>
  <colors>
    <mruColors>
      <color rgb="00FF0000"/>
      <color rgb="00BFBFBF"/>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3.xml.rels><?xml version="1.0" encoding="UTF-8" standalone="yes"?>
<Relationships xmlns="http://schemas.openxmlformats.org/package/2006/relationships"><Relationship Id="rId2" Type="http://schemas.openxmlformats.org/officeDocument/2006/relationships/hyperlink" Target="http://10.124.243.42/page/debt/project-manage/common/pro-yhs.html?pro_id=66d5edac8134ff879d0e150e00e41e4d" TargetMode="External"/><Relationship Id="rId1" Type="http://schemas.openxmlformats.org/officeDocument/2006/relationships/hyperlink" Target="http://10.124.243.42/page/debt/bond-manage/common/bond-yhs.html?bond_bill_id=d099065e31350244ec43ad749f6b5590&amp;bond_id=6c625ac021350244ec6da3eb82a7bb0b"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zoomScale="70" zoomScaleNormal="70" workbookViewId="0">
      <selection activeCell="A55" sqref="A55"/>
    </sheetView>
  </sheetViews>
  <sheetFormatPr defaultColWidth="9" defaultRowHeight="14.25" outlineLevelCol="6"/>
  <cols>
    <col min="1" max="1" width="9.75" style="672" customWidth="1"/>
    <col min="2" max="2" width="20.5" style="672" customWidth="1"/>
    <col min="3" max="3" width="66.375" style="672" customWidth="1"/>
    <col min="4" max="4" width="9.5" style="672"/>
    <col min="5" max="16384" width="9" style="672"/>
  </cols>
  <sheetData>
    <row r="1" ht="42.75" customHeight="1" spans="1:3">
      <c r="A1" s="673"/>
      <c r="B1" s="673"/>
      <c r="C1" s="673"/>
    </row>
    <row r="2" ht="27" customHeight="1" spans="3:3">
      <c r="C2" s="674"/>
    </row>
    <row r="3" ht="39.75" spans="1:4">
      <c r="A3" s="675" t="s">
        <v>0</v>
      </c>
      <c r="B3" s="675"/>
      <c r="C3" s="675"/>
      <c r="D3" s="675"/>
    </row>
    <row r="4" s="671" customFormat="1" ht="126" customHeight="1" spans="1:4">
      <c r="A4" s="676" t="s">
        <v>1</v>
      </c>
      <c r="B4" s="676"/>
      <c r="C4" s="676"/>
      <c r="D4" s="676"/>
    </row>
    <row r="5" ht="94.5" customHeight="1" spans="1:4">
      <c r="A5" s="677" t="s">
        <v>2</v>
      </c>
      <c r="B5" s="677"/>
      <c r="C5" s="677"/>
      <c r="D5" s="677"/>
    </row>
    <row r="6" ht="32.25" customHeight="1" spans="1:4">
      <c r="A6" s="678">
        <v>45723</v>
      </c>
      <c r="B6" s="678"/>
      <c r="C6" s="678"/>
      <c r="D6" s="678"/>
    </row>
    <row r="14" spans="3:3">
      <c r="C14" s="672" t="s">
        <v>3</v>
      </c>
    </row>
    <row r="46" spans="7:7">
      <c r="G46" s="467"/>
    </row>
  </sheetData>
  <sheetProtection selectLockedCells="1" selectUnlockedCells="1"/>
  <mergeCells count="5">
    <mergeCell ref="A1:C1"/>
    <mergeCell ref="A3:D3"/>
    <mergeCell ref="A4:D4"/>
    <mergeCell ref="A5:D5"/>
    <mergeCell ref="A6:D6"/>
  </mergeCells>
  <printOptions horizontalCentered="1"/>
  <pageMargins left="0.75" right="0.75" top="0.8" bottom="0.8" header="0.509722222222222" footer="0.509722222222222"/>
  <pageSetup paperSize="9" firstPageNumber="0" orientation="landscape" useFirstPageNumber="1"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7"/>
  <sheetViews>
    <sheetView showZeros="0" workbookViewId="0">
      <pane xSplit="1" ySplit="4" topLeftCell="B5" activePane="bottomRight" state="frozen"/>
      <selection/>
      <selection pane="topRight"/>
      <selection pane="bottomLeft"/>
      <selection pane="bottomRight" activeCell="A55" sqref="A55"/>
    </sheetView>
  </sheetViews>
  <sheetFormatPr defaultColWidth="9.125" defaultRowHeight="14.25" outlineLevelCol="7"/>
  <cols>
    <col min="1" max="1" width="43.375" style="142" customWidth="1"/>
    <col min="2" max="2" width="15.125" style="142" customWidth="1"/>
    <col min="3" max="5" width="12.625" style="142" customWidth="1"/>
    <col min="6" max="7" width="13.625" style="142" customWidth="1"/>
    <col min="8" max="8" width="13.75" style="143" customWidth="1"/>
    <col min="9" max="16384" width="9.125" style="142"/>
  </cols>
  <sheetData>
    <row r="1" s="139" customFormat="1" ht="32" customHeight="1" spans="1:8">
      <c r="A1" s="191" t="s">
        <v>30</v>
      </c>
      <c r="B1" s="191"/>
      <c r="C1" s="191"/>
      <c r="D1" s="191"/>
      <c r="E1" s="191"/>
      <c r="F1" s="191"/>
      <c r="G1" s="191"/>
      <c r="H1" s="191"/>
    </row>
    <row r="2" s="139" customFormat="1" ht="20" customHeight="1" spans="1:8">
      <c r="A2" s="146" t="s">
        <v>29</v>
      </c>
      <c r="B2" s="146"/>
      <c r="C2" s="445"/>
      <c r="D2" s="445"/>
      <c r="H2" s="446" t="s">
        <v>72</v>
      </c>
    </row>
    <row r="3" s="139" customFormat="1" ht="24.75" customHeight="1" spans="1:8">
      <c r="A3" s="447" t="s">
        <v>159</v>
      </c>
      <c r="B3" s="448" t="s">
        <v>74</v>
      </c>
      <c r="C3" s="449" t="s">
        <v>75</v>
      </c>
      <c r="D3" s="450"/>
      <c r="E3" s="450"/>
      <c r="F3" s="118" t="s">
        <v>76</v>
      </c>
      <c r="G3" s="432"/>
      <c r="H3" s="119"/>
    </row>
    <row r="4" s="139" customFormat="1" ht="28.5" spans="1:8">
      <c r="A4" s="451"/>
      <c r="B4" s="448"/>
      <c r="C4" s="123" t="s">
        <v>77</v>
      </c>
      <c r="D4" s="123" t="s">
        <v>78</v>
      </c>
      <c r="E4" s="448" t="s">
        <v>79</v>
      </c>
      <c r="F4" s="123" t="s">
        <v>80</v>
      </c>
      <c r="G4" s="323" t="s">
        <v>81</v>
      </c>
      <c r="H4" s="323" t="s">
        <v>82</v>
      </c>
    </row>
    <row r="5" s="139" customFormat="1" ht="24" customHeight="1" spans="1:8">
      <c r="A5" s="452" t="s">
        <v>167</v>
      </c>
      <c r="B5" s="448"/>
      <c r="C5" s="448"/>
      <c r="D5" s="448"/>
      <c r="E5" s="448"/>
      <c r="F5" s="453" t="str">
        <f t="shared" ref="F5:F24" si="0">IF(OR(VALUE(E5)=0,ISERROR(E5/B5-1)),"",E5/B5-1)</f>
        <v/>
      </c>
      <c r="G5" s="453" t="str">
        <f>IF(OR(VALUE(E5)=0,ISERROR(E5/C5)),"",E5/C5)</f>
        <v/>
      </c>
      <c r="H5" s="454" t="str">
        <f>IF(OR(VALUE(E5)=0,ISERROR(E5/D5)),"",E5/D5)</f>
        <v/>
      </c>
    </row>
    <row r="6" s="139" customFormat="1" ht="24" customHeight="1" spans="1:8">
      <c r="A6" s="452" t="s">
        <v>1359</v>
      </c>
      <c r="B6" s="455">
        <f>SUM(B7,B11,B14,B16)</f>
        <v>6</v>
      </c>
      <c r="C6" s="455">
        <f>SUM(C7,C11,C14,C16)</f>
        <v>364</v>
      </c>
      <c r="D6" s="455">
        <f>SUM(D7,D11,D14,D16)</f>
        <v>6</v>
      </c>
      <c r="E6" s="455">
        <f>SUM(E7,E11,E14,E16)</f>
        <v>6</v>
      </c>
      <c r="F6" s="456">
        <f t="shared" si="0"/>
        <v>0</v>
      </c>
      <c r="G6" s="456">
        <f>IF(OR(VALUE(E6)=0,ISERROR(E6/C6)),"",E6/C6)</f>
        <v>0.0164835164835165</v>
      </c>
      <c r="H6" s="266">
        <f>IF(OR(VALUE(E6)=0,ISERROR(E6/D6)),"",E6/D6)</f>
        <v>1</v>
      </c>
    </row>
    <row r="7" s="139" customFormat="1" ht="24" customHeight="1" spans="1:8">
      <c r="A7" s="155" t="s">
        <v>1360</v>
      </c>
      <c r="B7" s="455">
        <f>SUM(B8:B10)</f>
        <v>6</v>
      </c>
      <c r="C7" s="455">
        <f>SUM(C8:C10)</f>
        <v>364</v>
      </c>
      <c r="D7" s="455">
        <f>SUM(D8:D10)</f>
        <v>6</v>
      </c>
      <c r="E7" s="455">
        <f>SUM(E8:E10)</f>
        <v>6</v>
      </c>
      <c r="F7" s="456">
        <f t="shared" si="0"/>
        <v>0</v>
      </c>
      <c r="G7" s="456">
        <f>IF(OR(VALUE(E7)=0,ISERROR(E7/C7)),"",E7/C7)</f>
        <v>0.0164835164835165</v>
      </c>
      <c r="H7" s="266">
        <f>IF(OR(VALUE(E7)=0,ISERROR(E7/D7)),"",E7/D7)</f>
        <v>1</v>
      </c>
    </row>
    <row r="8" s="139" customFormat="1" ht="24" customHeight="1" spans="1:8">
      <c r="A8" s="152" t="s">
        <v>1361</v>
      </c>
      <c r="B8" s="457">
        <v>6</v>
      </c>
      <c r="C8" s="458">
        <v>6</v>
      </c>
      <c r="D8" s="458">
        <v>6</v>
      </c>
      <c r="E8" s="457">
        <v>6</v>
      </c>
      <c r="F8" s="459">
        <f t="shared" si="0"/>
        <v>0</v>
      </c>
      <c r="G8" s="459">
        <f t="shared" ref="G8:G17" si="1">IF(OR(VALUE(E8)=0,ISERROR(E8/C8-1)),"",E8/C8-1)</f>
        <v>0</v>
      </c>
      <c r="H8" s="263">
        <f t="shared" ref="H8:H17" si="2">IF(OR(VALUE(E8)=0,ISERROR(E8/D8-1)),"",E8/D8-1)</f>
        <v>0</v>
      </c>
    </row>
    <row r="9" s="139" customFormat="1" ht="24" customHeight="1" spans="1:8">
      <c r="A9" s="152" t="s">
        <v>1362</v>
      </c>
      <c r="B9" s="457"/>
      <c r="C9" s="458"/>
      <c r="D9" s="458"/>
      <c r="E9" s="457"/>
      <c r="F9" s="459" t="str">
        <f t="shared" si="0"/>
        <v/>
      </c>
      <c r="G9" s="459" t="str">
        <f t="shared" si="1"/>
        <v/>
      </c>
      <c r="H9" s="454" t="str">
        <f t="shared" si="2"/>
        <v/>
      </c>
    </row>
    <row r="10" s="139" customFormat="1" ht="24" customHeight="1" spans="1:8">
      <c r="A10" s="152" t="s">
        <v>1363</v>
      </c>
      <c r="B10" s="457"/>
      <c r="C10" s="457">
        <v>358</v>
      </c>
      <c r="D10" s="457"/>
      <c r="E10" s="457"/>
      <c r="F10" s="459" t="str">
        <f t="shared" si="0"/>
        <v/>
      </c>
      <c r="G10" s="459" t="str">
        <f t="shared" si="1"/>
        <v/>
      </c>
      <c r="H10" s="454" t="str">
        <f t="shared" si="2"/>
        <v/>
      </c>
    </row>
    <row r="11" s="139" customFormat="1" ht="24" customHeight="1" spans="1:8">
      <c r="A11" s="155" t="s">
        <v>1364</v>
      </c>
      <c r="B11" s="457">
        <f>SUM(B12:B13)</f>
        <v>0</v>
      </c>
      <c r="C11" s="457">
        <f>SUM(C12:C13)</f>
        <v>0</v>
      </c>
      <c r="D11" s="457">
        <f>SUM(D12:D13)</f>
        <v>0</v>
      </c>
      <c r="E11" s="457">
        <f>SUM(E12:E13)</f>
        <v>0</v>
      </c>
      <c r="F11" s="459" t="str">
        <f t="shared" si="0"/>
        <v/>
      </c>
      <c r="G11" s="459" t="str">
        <f t="shared" si="1"/>
        <v/>
      </c>
      <c r="H11" s="454" t="str">
        <f t="shared" si="2"/>
        <v/>
      </c>
    </row>
    <row r="12" s="139" customFormat="1" ht="24" customHeight="1" spans="1:8">
      <c r="A12" s="152" t="s">
        <v>1365</v>
      </c>
      <c r="B12" s="455">
        <f>B13</f>
        <v>0</v>
      </c>
      <c r="C12" s="455"/>
      <c r="D12" s="455">
        <f t="shared" ref="D12:D16" si="3">D13</f>
        <v>0</v>
      </c>
      <c r="E12" s="455">
        <f t="shared" ref="E12:E16" si="4">E13</f>
        <v>0</v>
      </c>
      <c r="F12" s="456" t="str">
        <f t="shared" si="0"/>
        <v/>
      </c>
      <c r="G12" s="456" t="str">
        <f t="shared" si="1"/>
        <v/>
      </c>
      <c r="H12" s="454" t="str">
        <f t="shared" si="2"/>
        <v/>
      </c>
    </row>
    <row r="13" s="139" customFormat="1" ht="24" customHeight="1" spans="1:8">
      <c r="A13" s="152" t="s">
        <v>1366</v>
      </c>
      <c r="B13" s="457"/>
      <c r="C13" s="457"/>
      <c r="D13" s="457"/>
      <c r="E13" s="457"/>
      <c r="F13" s="459" t="str">
        <f t="shared" si="0"/>
        <v/>
      </c>
      <c r="G13" s="459" t="str">
        <f t="shared" si="1"/>
        <v/>
      </c>
      <c r="H13" s="454" t="str">
        <f t="shared" si="2"/>
        <v/>
      </c>
    </row>
    <row r="14" s="139" customFormat="1" ht="24" customHeight="1" spans="1:8">
      <c r="A14" s="155" t="s">
        <v>1367</v>
      </c>
      <c r="B14" s="261">
        <f>SUM(B15)</f>
        <v>0</v>
      </c>
      <c r="C14" s="261">
        <f>SUM(C15)</f>
        <v>0</v>
      </c>
      <c r="D14" s="261">
        <f>SUM(D15)</f>
        <v>0</v>
      </c>
      <c r="E14" s="261">
        <f>SUM(E15)</f>
        <v>0</v>
      </c>
      <c r="F14" s="266" t="str">
        <f t="shared" si="0"/>
        <v/>
      </c>
      <c r="G14" s="266" t="str">
        <f t="shared" si="1"/>
        <v/>
      </c>
      <c r="H14" s="266" t="str">
        <f t="shared" si="2"/>
        <v/>
      </c>
    </row>
    <row r="15" s="139" customFormat="1" ht="24" customHeight="1" spans="1:8">
      <c r="A15" s="152" t="s">
        <v>1368</v>
      </c>
      <c r="B15" s="457"/>
      <c r="C15" s="455"/>
      <c r="D15" s="457"/>
      <c r="E15" s="457"/>
      <c r="F15" s="263" t="str">
        <f t="shared" si="0"/>
        <v/>
      </c>
      <c r="G15" s="263" t="str">
        <f t="shared" si="1"/>
        <v/>
      </c>
      <c r="H15" s="454" t="str">
        <f t="shared" si="2"/>
        <v/>
      </c>
    </row>
    <row r="16" s="139" customFormat="1" ht="24" customHeight="1" spans="1:8">
      <c r="A16" s="155" t="s">
        <v>1369</v>
      </c>
      <c r="B16" s="457"/>
      <c r="C16" s="455">
        <f>SUM(C17)</f>
        <v>0</v>
      </c>
      <c r="D16" s="455">
        <f t="shared" si="3"/>
        <v>0</v>
      </c>
      <c r="E16" s="455">
        <f t="shared" si="4"/>
        <v>0</v>
      </c>
      <c r="F16" s="266" t="str">
        <f t="shared" si="0"/>
        <v/>
      </c>
      <c r="G16" s="266" t="str">
        <f t="shared" si="1"/>
        <v/>
      </c>
      <c r="H16" s="460" t="str">
        <f t="shared" si="2"/>
        <v/>
      </c>
    </row>
    <row r="17" s="139" customFormat="1" ht="24" customHeight="1" spans="1:8">
      <c r="A17" s="152" t="s">
        <v>1370</v>
      </c>
      <c r="B17" s="457">
        <v>0</v>
      </c>
      <c r="C17" s="458"/>
      <c r="D17" s="458"/>
      <c r="E17" s="262"/>
      <c r="F17" s="266" t="str">
        <f t="shared" si="0"/>
        <v/>
      </c>
      <c r="G17" s="263" t="str">
        <f t="shared" si="1"/>
        <v/>
      </c>
      <c r="H17" s="454" t="str">
        <f t="shared" si="2"/>
        <v/>
      </c>
    </row>
    <row r="18" ht="24" customHeight="1" spans="1:8">
      <c r="A18" s="160" t="s">
        <v>1371</v>
      </c>
      <c r="B18" s="261">
        <f>SUM(B5:B6)</f>
        <v>6</v>
      </c>
      <c r="C18" s="261">
        <f>SUM(C5:C6)</f>
        <v>364</v>
      </c>
      <c r="D18" s="261">
        <f>SUM(D5:D6)</f>
        <v>6</v>
      </c>
      <c r="E18" s="261">
        <f>SUM(E5:E6)</f>
        <v>6</v>
      </c>
      <c r="F18" s="266">
        <f t="shared" si="0"/>
        <v>0</v>
      </c>
      <c r="G18" s="266">
        <f t="shared" ref="G18:G24" si="5">IF(OR(VALUE(E18)=0,ISERROR(E18/C18)),"",E18/C18)</f>
        <v>0.0164835164835165</v>
      </c>
      <c r="H18" s="266">
        <f t="shared" ref="H18:H24" si="6">IF(OR(VALUE(E18)=0,ISERROR(E18/D18)),"",E18/D18)</f>
        <v>1</v>
      </c>
    </row>
    <row r="19" ht="24" customHeight="1" spans="1:8">
      <c r="A19" s="161" t="s">
        <v>1340</v>
      </c>
      <c r="B19" s="461">
        <f>SUM(B20:B23)</f>
        <v>320</v>
      </c>
      <c r="C19" s="461">
        <f>SUM(C20:C23)</f>
        <v>0</v>
      </c>
      <c r="D19" s="461">
        <f>SUM(D20:D23)</f>
        <v>286</v>
      </c>
      <c r="E19" s="461">
        <f>SUM(E20:E23)</f>
        <v>286</v>
      </c>
      <c r="F19" s="456">
        <f t="shared" si="0"/>
        <v>-0.10625</v>
      </c>
      <c r="G19" s="456" t="str">
        <f t="shared" si="5"/>
        <v/>
      </c>
      <c r="H19" s="325">
        <f t="shared" si="6"/>
        <v>1</v>
      </c>
    </row>
    <row r="20" ht="24" customHeight="1" spans="1:8">
      <c r="A20" s="462" t="s">
        <v>1372</v>
      </c>
      <c r="B20" s="463"/>
      <c r="C20" s="463"/>
      <c r="D20" s="463"/>
      <c r="E20" s="463"/>
      <c r="F20" s="464" t="str">
        <f t="shared" si="0"/>
        <v/>
      </c>
      <c r="G20" s="464" t="str">
        <f t="shared" si="5"/>
        <v/>
      </c>
      <c r="H20" s="465" t="str">
        <f t="shared" si="6"/>
        <v/>
      </c>
    </row>
    <row r="21" ht="24" customHeight="1" spans="1:8">
      <c r="A21" s="462" t="s">
        <v>1373</v>
      </c>
      <c r="B21" s="463"/>
      <c r="C21" s="463"/>
      <c r="D21" s="463"/>
      <c r="E21" s="463"/>
      <c r="F21" s="464" t="str">
        <f t="shared" si="0"/>
        <v/>
      </c>
      <c r="G21" s="464" t="str">
        <f t="shared" si="5"/>
        <v/>
      </c>
      <c r="H21" s="465" t="str">
        <f t="shared" si="6"/>
        <v/>
      </c>
    </row>
    <row r="22" ht="24" customHeight="1" spans="1:8">
      <c r="A22" s="462" t="s">
        <v>1374</v>
      </c>
      <c r="B22" s="463">
        <v>320</v>
      </c>
      <c r="C22" s="463"/>
      <c r="D22" s="463">
        <v>286</v>
      </c>
      <c r="E22" s="463">
        <v>286</v>
      </c>
      <c r="F22" s="464">
        <f t="shared" si="0"/>
        <v>-0.10625</v>
      </c>
      <c r="G22" s="464" t="str">
        <f t="shared" si="5"/>
        <v/>
      </c>
      <c r="H22" s="465">
        <f t="shared" si="6"/>
        <v>1</v>
      </c>
    </row>
    <row r="23" ht="24" customHeight="1" spans="1:8">
      <c r="A23" s="462" t="s">
        <v>1375</v>
      </c>
      <c r="B23" s="463"/>
      <c r="C23" s="463"/>
      <c r="D23" s="463"/>
      <c r="E23" s="463"/>
      <c r="F23" s="464" t="str">
        <f t="shared" si="0"/>
        <v/>
      </c>
      <c r="G23" s="464" t="str">
        <f t="shared" si="5"/>
        <v/>
      </c>
      <c r="H23" s="465" t="str">
        <f t="shared" si="6"/>
        <v/>
      </c>
    </row>
    <row r="24" ht="24" customHeight="1" spans="1:8">
      <c r="A24" s="466" t="s">
        <v>196</v>
      </c>
      <c r="B24" s="461">
        <f>SUM(B18,B19)</f>
        <v>326</v>
      </c>
      <c r="C24" s="461">
        <f>SUM(C18,C19)</f>
        <v>364</v>
      </c>
      <c r="D24" s="461">
        <f>SUM(D18,D19)</f>
        <v>292</v>
      </c>
      <c r="E24" s="461">
        <f>SUM(E18,E19)</f>
        <v>292</v>
      </c>
      <c r="F24" s="456">
        <f t="shared" si="0"/>
        <v>-0.104294478527607</v>
      </c>
      <c r="G24" s="456">
        <f t="shared" si="5"/>
        <v>0.802197802197802</v>
      </c>
      <c r="H24" s="456">
        <f t="shared" si="6"/>
        <v>1</v>
      </c>
    </row>
    <row r="37" spans="5:7">
      <c r="E37" s="467"/>
      <c r="F37" s="467"/>
      <c r="G37" s="467"/>
    </row>
  </sheetData>
  <mergeCells count="5">
    <mergeCell ref="A1:H1"/>
    <mergeCell ref="C3:E3"/>
    <mergeCell ref="F3:H3"/>
    <mergeCell ref="A3:A4"/>
    <mergeCell ref="B3:B4"/>
  </mergeCells>
  <conditionalFormatting sqref="H5 H19 H15:H17 H9:H13">
    <cfRule type="cellIs" dxfId="0" priority="1" stopIfTrue="1" operator="lessThan">
      <formula>0</formula>
    </cfRule>
  </conditionalFormatting>
  <printOptions horizontalCentered="1"/>
  <pageMargins left="0.75" right="0.75" top="0.4" bottom="0.789583333333333" header="0.509722222222222" footer="0.509722222222222"/>
  <pageSetup paperSize="9" scale="84" firstPageNumber="72" fitToWidth="0" orientation="landscape" useFirstPageNumber="1" horizontalDpi="600" verticalDpi="600"/>
  <headerFooter alignWithMargins="0">
    <oddFooter>&amp;C第 &amp;P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1"/>
  <sheetViews>
    <sheetView workbookViewId="0">
      <selection activeCell="A55" sqref="A55"/>
    </sheetView>
  </sheetViews>
  <sheetFormatPr defaultColWidth="9" defaultRowHeight="14.25" outlineLevelCol="7"/>
  <cols>
    <col min="1" max="1" width="31.125" style="414"/>
    <col min="2" max="2" width="14.625" style="417" customWidth="1"/>
    <col min="3" max="3" width="11.875" style="417" customWidth="1"/>
    <col min="4" max="4" width="11.75" style="417" customWidth="1"/>
    <col min="5" max="5" width="12.625" style="418" customWidth="1"/>
    <col min="6" max="6" width="13" style="418" customWidth="1"/>
    <col min="7" max="7" width="12.75" style="418" customWidth="1"/>
    <col min="8" max="8" width="11.875" style="414" customWidth="1"/>
    <col min="9" max="243" width="9" style="414"/>
  </cols>
  <sheetData>
    <row r="1" s="414" customFormat="1" ht="48" customHeight="1" spans="1:8">
      <c r="A1" s="107" t="s">
        <v>32</v>
      </c>
      <c r="B1" s="107"/>
      <c r="C1" s="107"/>
      <c r="D1" s="107"/>
      <c r="E1" s="419"/>
      <c r="F1" s="419"/>
      <c r="G1" s="419"/>
      <c r="H1" s="107"/>
    </row>
    <row r="2" s="415" customFormat="1" ht="16" customHeight="1" spans="1:8">
      <c r="A2" s="420" t="s">
        <v>31</v>
      </c>
      <c r="B2" s="421"/>
      <c r="C2" s="421"/>
      <c r="D2" s="422" t="s">
        <v>72</v>
      </c>
      <c r="E2" s="423"/>
      <c r="F2" s="423"/>
      <c r="G2" s="423"/>
      <c r="H2" s="422"/>
    </row>
    <row r="3" s="414" customFormat="1" ht="24" customHeight="1" spans="1:8">
      <c r="A3" s="424" t="s">
        <v>1376</v>
      </c>
      <c r="B3" s="425" t="s">
        <v>1377</v>
      </c>
      <c r="C3" s="426"/>
      <c r="D3" s="426"/>
      <c r="E3" s="426"/>
      <c r="F3" s="426"/>
      <c r="G3" s="426"/>
      <c r="H3" s="427"/>
    </row>
    <row r="4" s="414" customFormat="1" ht="24" customHeight="1" spans="1:8">
      <c r="A4" s="424"/>
      <c r="B4" s="428" t="s">
        <v>74</v>
      </c>
      <c r="C4" s="429" t="s">
        <v>75</v>
      </c>
      <c r="D4" s="430"/>
      <c r="E4" s="431"/>
      <c r="F4" s="118" t="s">
        <v>76</v>
      </c>
      <c r="G4" s="432"/>
      <c r="H4" s="119"/>
    </row>
    <row r="5" s="414" customFormat="1" ht="34" customHeight="1" spans="1:8">
      <c r="A5" s="424"/>
      <c r="B5" s="433"/>
      <c r="C5" s="424" t="s">
        <v>77</v>
      </c>
      <c r="D5" s="424" t="s">
        <v>78</v>
      </c>
      <c r="E5" s="434" t="s">
        <v>79</v>
      </c>
      <c r="F5" s="123" t="s">
        <v>80</v>
      </c>
      <c r="G5" s="323" t="s">
        <v>81</v>
      </c>
      <c r="H5" s="323" t="s">
        <v>82</v>
      </c>
    </row>
    <row r="6" s="104" customFormat="1" ht="21" customHeight="1" spans="1:8">
      <c r="A6" s="435" t="s">
        <v>1378</v>
      </c>
      <c r="B6" s="125">
        <f>SUM(B7,B14)</f>
        <v>16956</v>
      </c>
      <c r="C6" s="125">
        <f>SUM(C7,C14)</f>
        <v>20216</v>
      </c>
      <c r="D6" s="125">
        <f>SUM(D7,D14)</f>
        <v>20216</v>
      </c>
      <c r="E6" s="130">
        <f>SUM(E7,E14)</f>
        <v>20547</v>
      </c>
      <c r="F6" s="436">
        <f t="shared" ref="F6:F21" si="0">IF(OR(VALUE(E6)=0,ISERROR(E6/B6-1)),"",E6/B6-1)</f>
        <v>0.211783439490446</v>
      </c>
      <c r="G6" s="436">
        <f t="shared" ref="G6:G21" si="1">(E6/C6)</f>
        <v>1.01637316976652</v>
      </c>
      <c r="H6" s="437">
        <f t="shared" ref="H6:H21" si="2">(E6/D6)</f>
        <v>1.01637316976652</v>
      </c>
    </row>
    <row r="7" s="416" customFormat="1" ht="21" customHeight="1" spans="1:8">
      <c r="A7" s="438" t="s">
        <v>1379</v>
      </c>
      <c r="B7" s="125">
        <f>SUM(B8:B13)</f>
        <v>16956</v>
      </c>
      <c r="C7" s="130">
        <f>SUM(C8:C13)</f>
        <v>18264</v>
      </c>
      <c r="D7" s="130">
        <f>SUM(D8:D13)</f>
        <v>18264</v>
      </c>
      <c r="E7" s="130">
        <f>SUM(E8:E13)</f>
        <v>20547</v>
      </c>
      <c r="F7" s="436">
        <f t="shared" si="0"/>
        <v>0.211783439490446</v>
      </c>
      <c r="G7" s="436">
        <f t="shared" si="1"/>
        <v>1.125</v>
      </c>
      <c r="H7" s="437">
        <f t="shared" si="2"/>
        <v>1.125</v>
      </c>
    </row>
    <row r="8" s="414" customFormat="1" ht="21" customHeight="1" spans="1:8">
      <c r="A8" s="439" t="s">
        <v>1380</v>
      </c>
      <c r="B8" s="440">
        <v>11416</v>
      </c>
      <c r="C8" s="440">
        <v>11785</v>
      </c>
      <c r="D8" s="440">
        <v>11785</v>
      </c>
      <c r="E8" s="441">
        <v>12028</v>
      </c>
      <c r="F8" s="442">
        <f t="shared" si="0"/>
        <v>0.0536089698668536</v>
      </c>
      <c r="G8" s="442">
        <f t="shared" si="1"/>
        <v>1.0206194314807</v>
      </c>
      <c r="H8" s="443">
        <f t="shared" si="2"/>
        <v>1.0206194314807</v>
      </c>
    </row>
    <row r="9" s="414" customFormat="1" ht="21" customHeight="1" spans="1:8">
      <c r="A9" s="439" t="s">
        <v>1381</v>
      </c>
      <c r="B9" s="440">
        <v>59</v>
      </c>
      <c r="C9" s="440">
        <v>8</v>
      </c>
      <c r="D9" s="440">
        <v>8</v>
      </c>
      <c r="E9" s="441">
        <v>7</v>
      </c>
      <c r="F9" s="442">
        <f t="shared" si="0"/>
        <v>-0.88135593220339</v>
      </c>
      <c r="G9" s="442">
        <f t="shared" si="1"/>
        <v>0.875</v>
      </c>
      <c r="H9" s="443">
        <f t="shared" si="2"/>
        <v>0.875</v>
      </c>
    </row>
    <row r="10" s="414" customFormat="1" ht="21" customHeight="1" spans="1:8">
      <c r="A10" s="439" t="s">
        <v>1382</v>
      </c>
      <c r="B10" s="440">
        <v>5016</v>
      </c>
      <c r="C10" s="440">
        <v>6189</v>
      </c>
      <c r="D10" s="440">
        <v>6189</v>
      </c>
      <c r="E10" s="441">
        <v>8271</v>
      </c>
      <c r="F10" s="442">
        <f t="shared" si="0"/>
        <v>0.648923444976077</v>
      </c>
      <c r="G10" s="442">
        <f t="shared" si="1"/>
        <v>1.33640329617063</v>
      </c>
      <c r="H10" s="443">
        <f t="shared" si="2"/>
        <v>1.33640329617063</v>
      </c>
    </row>
    <row r="11" s="414" customFormat="1" ht="21" customHeight="1" spans="1:8">
      <c r="A11" s="439" t="s">
        <v>1383</v>
      </c>
      <c r="B11" s="440"/>
      <c r="C11" s="440">
        <v>280</v>
      </c>
      <c r="D11" s="440">
        <v>280</v>
      </c>
      <c r="E11" s="441"/>
      <c r="F11" s="442" t="str">
        <f t="shared" si="0"/>
        <v/>
      </c>
      <c r="G11" s="442">
        <f t="shared" si="1"/>
        <v>0</v>
      </c>
      <c r="H11" s="443">
        <f t="shared" si="2"/>
        <v>0</v>
      </c>
    </row>
    <row r="12" s="414" customFormat="1" ht="21" customHeight="1" spans="1:8">
      <c r="A12" s="439" t="s">
        <v>1384</v>
      </c>
      <c r="B12" s="440">
        <v>17</v>
      </c>
      <c r="C12" s="440">
        <v>2</v>
      </c>
      <c r="D12" s="440">
        <v>2</v>
      </c>
      <c r="E12" s="441">
        <v>1</v>
      </c>
      <c r="F12" s="442">
        <f t="shared" si="0"/>
        <v>-0.941176470588235</v>
      </c>
      <c r="G12" s="442">
        <f t="shared" si="1"/>
        <v>0.5</v>
      </c>
      <c r="H12" s="443">
        <f t="shared" si="2"/>
        <v>0.5</v>
      </c>
    </row>
    <row r="13" s="414" customFormat="1" ht="21" customHeight="1" spans="1:8">
      <c r="A13" s="439" t="s">
        <v>1385</v>
      </c>
      <c r="B13" s="440">
        <v>448</v>
      </c>
      <c r="C13" s="440"/>
      <c r="D13" s="440"/>
      <c r="E13" s="441">
        <v>240</v>
      </c>
      <c r="F13" s="442">
        <f t="shared" si="0"/>
        <v>-0.464285714285714</v>
      </c>
      <c r="G13" s="442" t="e">
        <f t="shared" si="1"/>
        <v>#DIV/0!</v>
      </c>
      <c r="H13" s="443" t="e">
        <f t="shared" si="2"/>
        <v>#DIV/0!</v>
      </c>
    </row>
    <row r="14" s="414" customFormat="1" ht="21" customHeight="1" spans="1:8">
      <c r="A14" s="438" t="s">
        <v>1386</v>
      </c>
      <c r="B14" s="125"/>
      <c r="C14" s="137">
        <v>1952</v>
      </c>
      <c r="D14" s="444">
        <v>1952</v>
      </c>
      <c r="E14" s="130"/>
      <c r="F14" s="436" t="str">
        <f t="shared" si="0"/>
        <v/>
      </c>
      <c r="G14" s="436">
        <f t="shared" si="1"/>
        <v>0</v>
      </c>
      <c r="H14" s="437">
        <f t="shared" si="2"/>
        <v>0</v>
      </c>
    </row>
    <row r="15" s="104" customFormat="1" ht="21" customHeight="1" spans="1:8">
      <c r="A15" s="435" t="s">
        <v>1387</v>
      </c>
      <c r="B15" s="125">
        <f>SUM(B16:B18)</f>
        <v>18418</v>
      </c>
      <c r="C15" s="125">
        <f>SUM(C16:C18)</f>
        <v>20094</v>
      </c>
      <c r="D15" s="125">
        <f>SUM(D16:D18)</f>
        <v>20094</v>
      </c>
      <c r="E15" s="130">
        <f>SUM(E16:E18)</f>
        <v>19752</v>
      </c>
      <c r="F15" s="436">
        <f t="shared" si="0"/>
        <v>0.072429145401238</v>
      </c>
      <c r="G15" s="436">
        <f t="shared" si="1"/>
        <v>0.982979994028068</v>
      </c>
      <c r="H15" s="437">
        <f t="shared" si="2"/>
        <v>0.982979994028068</v>
      </c>
    </row>
    <row r="16" s="414" customFormat="1" ht="21" customHeight="1" spans="1:8">
      <c r="A16" s="439" t="s">
        <v>1388</v>
      </c>
      <c r="B16" s="440">
        <v>18384</v>
      </c>
      <c r="C16" s="440">
        <v>20059</v>
      </c>
      <c r="D16" s="440">
        <v>20059</v>
      </c>
      <c r="E16" s="441">
        <v>19751</v>
      </c>
      <c r="F16" s="442">
        <f t="shared" si="0"/>
        <v>0.0743581375108791</v>
      </c>
      <c r="G16" s="442">
        <f t="shared" si="1"/>
        <v>0.984645296375692</v>
      </c>
      <c r="H16" s="443">
        <f t="shared" si="2"/>
        <v>0.984645296375692</v>
      </c>
    </row>
    <row r="17" s="414" customFormat="1" ht="21" customHeight="1" spans="1:8">
      <c r="A17" s="439" t="s">
        <v>1389</v>
      </c>
      <c r="B17" s="440">
        <v>5</v>
      </c>
      <c r="C17" s="440">
        <v>5</v>
      </c>
      <c r="D17" s="440">
        <v>5</v>
      </c>
      <c r="E17" s="441">
        <v>1</v>
      </c>
      <c r="F17" s="442">
        <f t="shared" si="0"/>
        <v>-0.8</v>
      </c>
      <c r="G17" s="442">
        <f t="shared" si="1"/>
        <v>0.2</v>
      </c>
      <c r="H17" s="443">
        <f t="shared" si="2"/>
        <v>0.2</v>
      </c>
    </row>
    <row r="18" s="414" customFormat="1" ht="21" customHeight="1" spans="1:8">
      <c r="A18" s="439" t="s">
        <v>1390</v>
      </c>
      <c r="B18" s="440">
        <v>29</v>
      </c>
      <c r="C18" s="440">
        <v>30</v>
      </c>
      <c r="D18" s="440">
        <v>30</v>
      </c>
      <c r="E18" s="441"/>
      <c r="F18" s="442" t="str">
        <f t="shared" si="0"/>
        <v/>
      </c>
      <c r="G18" s="442">
        <f t="shared" si="1"/>
        <v>0</v>
      </c>
      <c r="H18" s="443">
        <f t="shared" si="2"/>
        <v>0</v>
      </c>
    </row>
    <row r="19" s="104" customFormat="1" ht="21" customHeight="1" spans="1:8">
      <c r="A19" s="435" t="s">
        <v>1391</v>
      </c>
      <c r="B19" s="125">
        <f t="shared" ref="B19:E19" si="3">B6-B15</f>
        <v>-1462</v>
      </c>
      <c r="C19" s="125">
        <f t="shared" si="3"/>
        <v>122</v>
      </c>
      <c r="D19" s="125">
        <f t="shared" si="3"/>
        <v>122</v>
      </c>
      <c r="E19" s="130">
        <f t="shared" si="3"/>
        <v>795</v>
      </c>
      <c r="F19" s="436">
        <f t="shared" si="0"/>
        <v>-1.5437756497948</v>
      </c>
      <c r="G19" s="436">
        <f t="shared" si="1"/>
        <v>6.51639344262295</v>
      </c>
      <c r="H19" s="437">
        <f t="shared" si="2"/>
        <v>6.51639344262295</v>
      </c>
    </row>
    <row r="20" s="104" customFormat="1" ht="21" customHeight="1" spans="1:8">
      <c r="A20" s="435" t="s">
        <v>1392</v>
      </c>
      <c r="B20" s="125">
        <v>1838</v>
      </c>
      <c r="C20" s="125">
        <v>376</v>
      </c>
      <c r="D20" s="125">
        <v>376</v>
      </c>
      <c r="E20" s="130">
        <v>376</v>
      </c>
      <c r="F20" s="436">
        <f t="shared" si="0"/>
        <v>-0.795429815016322</v>
      </c>
      <c r="G20" s="436">
        <f t="shared" si="1"/>
        <v>1</v>
      </c>
      <c r="H20" s="437">
        <f t="shared" si="2"/>
        <v>1</v>
      </c>
    </row>
    <row r="21" s="104" customFormat="1" ht="21" customHeight="1" spans="1:8">
      <c r="A21" s="435" t="s">
        <v>1393</v>
      </c>
      <c r="B21" s="125">
        <f t="shared" ref="B21:E21" si="4">B19+B20</f>
        <v>376</v>
      </c>
      <c r="C21" s="125">
        <f t="shared" si="4"/>
        <v>498</v>
      </c>
      <c r="D21" s="125">
        <f t="shared" si="4"/>
        <v>498</v>
      </c>
      <c r="E21" s="130">
        <f t="shared" si="4"/>
        <v>1171</v>
      </c>
      <c r="F21" s="436">
        <f t="shared" si="0"/>
        <v>2.11436170212766</v>
      </c>
      <c r="G21" s="436">
        <f t="shared" si="1"/>
        <v>2.35140562248996</v>
      </c>
      <c r="H21" s="437">
        <f t="shared" si="2"/>
        <v>2.35140562248996</v>
      </c>
    </row>
  </sheetData>
  <mergeCells count="7">
    <mergeCell ref="A1:H1"/>
    <mergeCell ref="D2:H2"/>
    <mergeCell ref="B3:H3"/>
    <mergeCell ref="C4:E4"/>
    <mergeCell ref="F4:H4"/>
    <mergeCell ref="A3:A5"/>
    <mergeCell ref="B4:B5"/>
  </mergeCells>
  <printOptions horizontalCentered="1"/>
  <pageMargins left="0.751388888888889" right="0.751388888888889" top="0.798611111111111" bottom="0.798611111111111" header="0.5" footer="0.5"/>
  <pageSetup paperSize="9" scale="97" firstPageNumber="73" orientation="landscape" useFirstPageNumber="1" horizontalDpi="600"/>
  <headerFooter>
    <oddFooter>&amp;C第 &amp;P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2"/>
  <sheetViews>
    <sheetView showZeros="0" zoomScale="115" zoomScaleNormal="115" workbookViewId="0">
      <pane xSplit="1" ySplit="5" topLeftCell="B38" activePane="bottomRight" state="frozen"/>
      <selection/>
      <selection pane="topRight"/>
      <selection pane="bottomLeft"/>
      <selection pane="bottomRight" activeCell="A47" sqref="A47"/>
    </sheetView>
  </sheetViews>
  <sheetFormatPr defaultColWidth="9" defaultRowHeight="14.25" outlineLevelCol="5"/>
  <cols>
    <col min="1" max="1" width="63.475" style="364" customWidth="1"/>
    <col min="2" max="2" width="17.7083333333333" style="366" customWidth="1"/>
    <col min="3" max="3" width="16.4083333333333" style="366" customWidth="1"/>
    <col min="4" max="4" width="16.1833333333333" style="366" customWidth="1"/>
    <col min="5" max="5" width="13.0333333333333" style="366" customWidth="1"/>
    <col min="6" max="6" width="13.9083333333333" style="368" customWidth="1"/>
    <col min="7" max="16384" width="9" style="364"/>
  </cols>
  <sheetData>
    <row r="1" s="363" customFormat="1" ht="18.75" spans="1:6">
      <c r="A1" s="402"/>
      <c r="B1" s="403"/>
      <c r="C1" s="403"/>
      <c r="D1" s="371"/>
      <c r="E1" s="371"/>
      <c r="F1" s="373"/>
    </row>
    <row r="2" ht="25.5" spans="1:6">
      <c r="A2" s="374" t="s">
        <v>35</v>
      </c>
      <c r="B2" s="374"/>
      <c r="C2" s="374"/>
      <c r="D2" s="374"/>
      <c r="E2" s="374"/>
      <c r="F2" s="374"/>
    </row>
    <row r="3" ht="15.95" customHeight="1" spans="1:6">
      <c r="A3" s="364" t="s">
        <v>34</v>
      </c>
      <c r="F3" s="404" t="s">
        <v>72</v>
      </c>
    </row>
    <row r="4" ht="24.95" customHeight="1" spans="1:6">
      <c r="A4" s="377" t="s">
        <v>1376</v>
      </c>
      <c r="B4" s="378" t="s">
        <v>75</v>
      </c>
      <c r="C4" s="379"/>
      <c r="D4" s="198" t="s">
        <v>1394</v>
      </c>
      <c r="E4" s="380" t="s">
        <v>76</v>
      </c>
      <c r="F4" s="381"/>
    </row>
    <row r="5" s="365" customFormat="1" ht="31" customHeight="1" spans="1:6">
      <c r="A5" s="377"/>
      <c r="B5" s="382" t="s">
        <v>77</v>
      </c>
      <c r="C5" s="382" t="s">
        <v>79</v>
      </c>
      <c r="D5" s="200"/>
      <c r="E5" s="383" t="s">
        <v>1395</v>
      </c>
      <c r="F5" s="383" t="s">
        <v>1396</v>
      </c>
    </row>
    <row r="6" ht="20" customHeight="1" spans="1:6">
      <c r="A6" s="405" t="s">
        <v>83</v>
      </c>
      <c r="B6" s="390">
        <f>SUM(B7:B21)</f>
        <v>17596</v>
      </c>
      <c r="C6" s="390">
        <f>SUM(C7:C21)</f>
        <v>16512</v>
      </c>
      <c r="D6" s="390">
        <f>SUM(D7:D21)</f>
        <v>17338</v>
      </c>
      <c r="E6" s="391">
        <f t="shared" ref="E6:E25" si="0">IF(OR(VALUE(D6)=0,ISERROR(D6/B6-1)),"",D6/B6-1)</f>
        <v>-0.0146624232780177</v>
      </c>
      <c r="F6" s="391">
        <f t="shared" ref="F6:F25" si="1">IF(OR(VALUE(D6)=0,ISERROR(D6/C6-1)),"",D6/C6-1)</f>
        <v>0.0500242248062015</v>
      </c>
    </row>
    <row r="7" ht="20" customHeight="1" spans="1:6">
      <c r="A7" s="406" t="s">
        <v>84</v>
      </c>
      <c r="B7" s="407">
        <v>6531</v>
      </c>
      <c r="C7" s="407">
        <v>6321</v>
      </c>
      <c r="D7" s="407">
        <v>6360</v>
      </c>
      <c r="E7" s="385">
        <f t="shared" si="0"/>
        <v>-0.0261828203950391</v>
      </c>
      <c r="F7" s="385">
        <f t="shared" si="1"/>
        <v>0.0061699098243948</v>
      </c>
    </row>
    <row r="8" ht="20" customHeight="1" spans="1:6">
      <c r="A8" s="406" t="s">
        <v>85</v>
      </c>
      <c r="B8" s="407">
        <v>411</v>
      </c>
      <c r="C8" s="407">
        <v>565</v>
      </c>
      <c r="D8" s="407">
        <v>512</v>
      </c>
      <c r="E8" s="385">
        <f t="shared" si="0"/>
        <v>0.245742092457421</v>
      </c>
      <c r="F8" s="385">
        <f t="shared" si="1"/>
        <v>-0.0938053097345133</v>
      </c>
    </row>
    <row r="9" ht="20" customHeight="1" spans="1:6">
      <c r="A9" s="406" t="s">
        <v>86</v>
      </c>
      <c r="B9" s="407">
        <v>130</v>
      </c>
      <c r="C9" s="407">
        <v>166</v>
      </c>
      <c r="D9" s="407">
        <v>157</v>
      </c>
      <c r="E9" s="385">
        <f t="shared" si="0"/>
        <v>0.207692307692308</v>
      </c>
      <c r="F9" s="385">
        <f t="shared" si="1"/>
        <v>-0.0542168674698795</v>
      </c>
    </row>
    <row r="10" ht="20" customHeight="1" spans="1:6">
      <c r="A10" s="406" t="s">
        <v>87</v>
      </c>
      <c r="B10" s="407">
        <v>230</v>
      </c>
      <c r="C10" s="407">
        <v>395</v>
      </c>
      <c r="D10" s="407">
        <v>335</v>
      </c>
      <c r="E10" s="385">
        <f t="shared" si="0"/>
        <v>0.456521739130435</v>
      </c>
      <c r="F10" s="385">
        <f t="shared" si="1"/>
        <v>-0.151898734177215</v>
      </c>
    </row>
    <row r="11" ht="20" customHeight="1" spans="1:6">
      <c r="A11" s="406" t="s">
        <v>88</v>
      </c>
      <c r="B11" s="407">
        <v>563</v>
      </c>
      <c r="C11" s="407">
        <v>580</v>
      </c>
      <c r="D11" s="407">
        <v>458</v>
      </c>
      <c r="E11" s="385">
        <f t="shared" si="0"/>
        <v>-0.186500888099467</v>
      </c>
      <c r="F11" s="385">
        <f t="shared" si="1"/>
        <v>-0.210344827586207</v>
      </c>
    </row>
    <row r="12" ht="20" customHeight="1" spans="1:6">
      <c r="A12" s="406" t="s">
        <v>89</v>
      </c>
      <c r="B12" s="407">
        <v>644</v>
      </c>
      <c r="C12" s="407">
        <v>760</v>
      </c>
      <c r="D12" s="407">
        <v>770</v>
      </c>
      <c r="E12" s="385">
        <f t="shared" si="0"/>
        <v>0.195652173913043</v>
      </c>
      <c r="F12" s="385">
        <f t="shared" si="1"/>
        <v>0.013157894736842</v>
      </c>
    </row>
    <row r="13" ht="20" customHeight="1" spans="1:6">
      <c r="A13" s="406" t="s">
        <v>90</v>
      </c>
      <c r="B13" s="407">
        <v>266</v>
      </c>
      <c r="C13" s="407">
        <v>289</v>
      </c>
      <c r="D13" s="407">
        <v>210</v>
      </c>
      <c r="E13" s="385">
        <f t="shared" si="0"/>
        <v>-0.210526315789474</v>
      </c>
      <c r="F13" s="385">
        <f t="shared" si="1"/>
        <v>-0.273356401384083</v>
      </c>
    </row>
    <row r="14" ht="20" customHeight="1" spans="1:6">
      <c r="A14" s="406" t="s">
        <v>91</v>
      </c>
      <c r="B14" s="407">
        <v>553</v>
      </c>
      <c r="C14" s="407">
        <v>527</v>
      </c>
      <c r="D14" s="407">
        <v>490</v>
      </c>
      <c r="E14" s="385">
        <f t="shared" si="0"/>
        <v>-0.113924050632911</v>
      </c>
      <c r="F14" s="385">
        <f t="shared" si="1"/>
        <v>-0.0702087286527514</v>
      </c>
    </row>
    <row r="15" ht="20" customHeight="1" spans="1:6">
      <c r="A15" s="406" t="s">
        <v>92</v>
      </c>
      <c r="B15" s="407">
        <v>457</v>
      </c>
      <c r="C15" s="407">
        <v>388</v>
      </c>
      <c r="D15" s="407">
        <v>700</v>
      </c>
      <c r="E15" s="385">
        <f t="shared" si="0"/>
        <v>0.531728665207877</v>
      </c>
      <c r="F15" s="385">
        <f t="shared" si="1"/>
        <v>0.804123711340206</v>
      </c>
    </row>
    <row r="16" ht="20" customHeight="1" spans="1:6">
      <c r="A16" s="406" t="s">
        <v>93</v>
      </c>
      <c r="B16" s="407">
        <v>728</v>
      </c>
      <c r="C16" s="407">
        <v>730</v>
      </c>
      <c r="D16" s="407">
        <v>735</v>
      </c>
      <c r="E16" s="385">
        <f t="shared" si="0"/>
        <v>0.00961538461538458</v>
      </c>
      <c r="F16" s="385">
        <f t="shared" si="1"/>
        <v>0.00684931506849318</v>
      </c>
    </row>
    <row r="17" ht="20" customHeight="1" spans="1:6">
      <c r="A17" s="406" t="s">
        <v>94</v>
      </c>
      <c r="B17" s="407">
        <v>1470</v>
      </c>
      <c r="C17" s="407">
        <v>497</v>
      </c>
      <c r="D17" s="407">
        <v>1690</v>
      </c>
      <c r="E17" s="385">
        <f t="shared" si="0"/>
        <v>0.149659863945578</v>
      </c>
      <c r="F17" s="385">
        <f t="shared" si="1"/>
        <v>2.40040241448692</v>
      </c>
    </row>
    <row r="18" ht="20" customHeight="1" spans="1:6">
      <c r="A18" s="406" t="s">
        <v>95</v>
      </c>
      <c r="B18" s="407">
        <v>1091</v>
      </c>
      <c r="C18" s="407">
        <v>677</v>
      </c>
      <c r="D18" s="407">
        <v>490</v>
      </c>
      <c r="E18" s="385">
        <f t="shared" si="0"/>
        <v>-0.550870760769936</v>
      </c>
      <c r="F18" s="385">
        <f t="shared" si="1"/>
        <v>-0.276218611521418</v>
      </c>
    </row>
    <row r="19" ht="20" customHeight="1" spans="1:6">
      <c r="A19" s="406" t="s">
        <v>96</v>
      </c>
      <c r="B19" s="401">
        <v>4424</v>
      </c>
      <c r="C19" s="401">
        <v>4488</v>
      </c>
      <c r="D19" s="401">
        <v>4340</v>
      </c>
      <c r="E19" s="385">
        <f t="shared" si="0"/>
        <v>-0.0189873417721519</v>
      </c>
      <c r="F19" s="385">
        <f t="shared" si="1"/>
        <v>-0.0329768270944741</v>
      </c>
    </row>
    <row r="20" ht="20" customHeight="1" spans="1:6">
      <c r="A20" s="408" t="s">
        <v>1397</v>
      </c>
      <c r="B20" s="401">
        <v>98</v>
      </c>
      <c r="C20" s="401">
        <v>129</v>
      </c>
      <c r="D20" s="401">
        <v>91</v>
      </c>
      <c r="E20" s="385">
        <f t="shared" si="0"/>
        <v>-0.0714285714285714</v>
      </c>
      <c r="F20" s="385">
        <f t="shared" si="1"/>
        <v>-0.294573643410853</v>
      </c>
    </row>
    <row r="21" ht="20" customHeight="1" spans="1:6">
      <c r="A21" s="408" t="s">
        <v>98</v>
      </c>
      <c r="B21" s="401"/>
      <c r="C21" s="401"/>
      <c r="D21" s="401"/>
      <c r="E21" s="391" t="str">
        <f t="shared" si="0"/>
        <v/>
      </c>
      <c r="F21" s="391" t="str">
        <f t="shared" si="1"/>
        <v/>
      </c>
    </row>
    <row r="22" ht="20" customHeight="1" spans="1:6">
      <c r="A22" s="409" t="s">
        <v>99</v>
      </c>
      <c r="B22" s="390">
        <f>SUM(B23:B30)</f>
        <v>16611</v>
      </c>
      <c r="C22" s="390">
        <f>SUM(C23:C30)</f>
        <v>9082</v>
      </c>
      <c r="D22" s="390">
        <f>SUM(D23:D30)</f>
        <v>9536</v>
      </c>
      <c r="E22" s="391">
        <f t="shared" si="0"/>
        <v>-0.425922581421949</v>
      </c>
      <c r="F22" s="391">
        <f t="shared" si="1"/>
        <v>0.0499889892094252</v>
      </c>
    </row>
    <row r="23" ht="20" customHeight="1" spans="1:6">
      <c r="A23" s="406" t="s">
        <v>100</v>
      </c>
      <c r="B23" s="401">
        <v>781</v>
      </c>
      <c r="C23" s="401">
        <v>2541</v>
      </c>
      <c r="D23" s="401">
        <v>1858</v>
      </c>
      <c r="E23" s="385">
        <f t="shared" si="0"/>
        <v>1.37900128040973</v>
      </c>
      <c r="F23" s="385">
        <f t="shared" si="1"/>
        <v>-0.26879181424636</v>
      </c>
    </row>
    <row r="24" ht="20" customHeight="1" spans="1:6">
      <c r="A24" s="406" t="s">
        <v>101</v>
      </c>
      <c r="B24" s="401">
        <v>2167</v>
      </c>
      <c r="C24" s="401">
        <v>2497</v>
      </c>
      <c r="D24" s="401">
        <v>1432</v>
      </c>
      <c r="E24" s="385">
        <f t="shared" si="0"/>
        <v>-0.339178587909552</v>
      </c>
      <c r="F24" s="385">
        <f t="shared" si="1"/>
        <v>-0.426511814177012</v>
      </c>
    </row>
    <row r="25" ht="20" customHeight="1" spans="1:6">
      <c r="A25" s="406" t="s">
        <v>102</v>
      </c>
      <c r="B25" s="401">
        <v>1611</v>
      </c>
      <c r="C25" s="401">
        <v>2403</v>
      </c>
      <c r="D25" s="401">
        <v>2437</v>
      </c>
      <c r="E25" s="385">
        <f t="shared" si="0"/>
        <v>0.512725015518312</v>
      </c>
      <c r="F25" s="385">
        <f t="shared" si="1"/>
        <v>0.0141489804411152</v>
      </c>
    </row>
    <row r="26" ht="20" customHeight="1" spans="1:6">
      <c r="A26" s="406" t="s">
        <v>103</v>
      </c>
      <c r="B26" s="401"/>
      <c r="C26" s="401"/>
      <c r="D26" s="401"/>
      <c r="E26" s="385"/>
      <c r="F26" s="385"/>
    </row>
    <row r="27" ht="20" customHeight="1" spans="1:6">
      <c r="A27" s="406" t="s">
        <v>104</v>
      </c>
      <c r="B27" s="401">
        <v>11917</v>
      </c>
      <c r="C27" s="401">
        <v>916</v>
      </c>
      <c r="D27" s="401">
        <v>3146</v>
      </c>
      <c r="E27" s="385">
        <f t="shared" ref="E27:E43" si="2">IF(OR(VALUE(D27)=0,ISERROR(D27/B27-1)),"",D27/B27-1)</f>
        <v>-0.736007384408828</v>
      </c>
      <c r="F27" s="385">
        <f t="shared" ref="F27:F43" si="3">IF(OR(VALUE(D27)=0,ISERROR(D27/C27-1)),"",D27/C27-1)</f>
        <v>2.43449781659389</v>
      </c>
    </row>
    <row r="28" ht="20" customHeight="1" spans="1:6">
      <c r="A28" s="406" t="s">
        <v>105</v>
      </c>
      <c r="B28" s="401"/>
      <c r="C28" s="401"/>
      <c r="D28" s="401"/>
      <c r="E28" s="385" t="str">
        <f t="shared" si="2"/>
        <v/>
      </c>
      <c r="F28" s="385" t="str">
        <f t="shared" si="3"/>
        <v/>
      </c>
    </row>
    <row r="29" ht="20" customHeight="1" spans="1:6">
      <c r="A29" s="406" t="s">
        <v>1398</v>
      </c>
      <c r="B29" s="401">
        <v>114</v>
      </c>
      <c r="C29" s="401">
        <v>122</v>
      </c>
      <c r="D29" s="401">
        <v>124</v>
      </c>
      <c r="E29" s="385">
        <f t="shared" si="2"/>
        <v>0.0877192982456141</v>
      </c>
      <c r="F29" s="385">
        <f t="shared" si="3"/>
        <v>0.0163934426229508</v>
      </c>
    </row>
    <row r="30" ht="20" customHeight="1" spans="1:6">
      <c r="A30" s="406" t="s">
        <v>107</v>
      </c>
      <c r="B30" s="401">
        <v>21</v>
      </c>
      <c r="C30" s="401">
        <v>603</v>
      </c>
      <c r="D30" s="401">
        <v>539</v>
      </c>
      <c r="E30" s="385">
        <f t="shared" si="2"/>
        <v>24.6666666666667</v>
      </c>
      <c r="F30" s="385">
        <f t="shared" si="3"/>
        <v>-0.106135986733002</v>
      </c>
    </row>
    <row r="31" ht="20" customHeight="1" spans="1:6">
      <c r="A31" s="389" t="s">
        <v>108</v>
      </c>
      <c r="B31" s="390">
        <f>SUM(B6,B22)</f>
        <v>34207</v>
      </c>
      <c r="C31" s="390">
        <f>SUM(C6,C22)</f>
        <v>25594</v>
      </c>
      <c r="D31" s="390">
        <f>SUM(D6,D22)</f>
        <v>26874</v>
      </c>
      <c r="E31" s="391">
        <f t="shared" si="2"/>
        <v>-0.214371327506066</v>
      </c>
      <c r="F31" s="391">
        <f t="shared" si="3"/>
        <v>0.050011721497226</v>
      </c>
    </row>
    <row r="32" ht="20" customHeight="1" spans="1:6">
      <c r="A32" s="409" t="s">
        <v>109</v>
      </c>
      <c r="B32" s="390">
        <f>SUM(B33,B39,B73:B75,B79:B80)</f>
        <v>261070</v>
      </c>
      <c r="C32" s="390">
        <f>SUM(C33,C39,C73,C74,C75,C79,C80)</f>
        <v>235343</v>
      </c>
      <c r="D32" s="390">
        <f>SUM(D33,D39,D73,D74,D75,D79,D80)</f>
        <v>259943</v>
      </c>
      <c r="E32" s="391">
        <f t="shared" si="2"/>
        <v>-0.00431684988700354</v>
      </c>
      <c r="F32" s="391">
        <f t="shared" si="3"/>
        <v>0.104528284248947</v>
      </c>
    </row>
    <row r="33" ht="20" customHeight="1" spans="1:6">
      <c r="A33" s="409" t="s">
        <v>110</v>
      </c>
      <c r="B33" s="390">
        <f>SUM(B34:B38)</f>
        <v>3886</v>
      </c>
      <c r="C33" s="390">
        <f>SUM(C34:C38)</f>
        <v>3280</v>
      </c>
      <c r="D33" s="390">
        <f>SUM(D34:D38)</f>
        <v>3886</v>
      </c>
      <c r="E33" s="391">
        <f t="shared" si="2"/>
        <v>0</v>
      </c>
      <c r="F33" s="391">
        <f t="shared" si="3"/>
        <v>0.184756097560976</v>
      </c>
    </row>
    <row r="34" ht="20" customHeight="1" spans="1:6">
      <c r="A34" s="406" t="s">
        <v>111</v>
      </c>
      <c r="B34" s="401">
        <v>112</v>
      </c>
      <c r="C34" s="401">
        <v>112</v>
      </c>
      <c r="D34" s="401">
        <v>112</v>
      </c>
      <c r="E34" s="391">
        <f t="shared" si="2"/>
        <v>0</v>
      </c>
      <c r="F34" s="391">
        <f t="shared" si="3"/>
        <v>0</v>
      </c>
    </row>
    <row r="35" ht="20" customHeight="1" spans="1:6">
      <c r="A35" s="406" t="s">
        <v>112</v>
      </c>
      <c r="B35" s="401">
        <v>2699</v>
      </c>
      <c r="C35" s="401">
        <v>2699</v>
      </c>
      <c r="D35" s="401">
        <v>2699</v>
      </c>
      <c r="E35" s="391">
        <f t="shared" si="2"/>
        <v>0</v>
      </c>
      <c r="F35" s="391">
        <f t="shared" si="3"/>
        <v>0</v>
      </c>
    </row>
    <row r="36" ht="20" customHeight="1" spans="1:6">
      <c r="A36" s="406" t="s">
        <v>113</v>
      </c>
      <c r="B36" s="401">
        <v>190</v>
      </c>
      <c r="C36" s="401">
        <v>190</v>
      </c>
      <c r="D36" s="401">
        <v>190</v>
      </c>
      <c r="E36" s="391">
        <f t="shared" si="2"/>
        <v>0</v>
      </c>
      <c r="F36" s="391">
        <f t="shared" si="3"/>
        <v>0</v>
      </c>
    </row>
    <row r="37" ht="20" customHeight="1" spans="1:6">
      <c r="A37" s="406" t="s">
        <v>114</v>
      </c>
      <c r="B37" s="401">
        <v>885</v>
      </c>
      <c r="C37" s="401">
        <v>885</v>
      </c>
      <c r="D37" s="401">
        <v>885</v>
      </c>
      <c r="E37" s="391">
        <f t="shared" si="2"/>
        <v>0</v>
      </c>
      <c r="F37" s="391">
        <f t="shared" si="3"/>
        <v>0</v>
      </c>
    </row>
    <row r="38" ht="20" customHeight="1" spans="1:6">
      <c r="A38" s="406" t="s">
        <v>115</v>
      </c>
      <c r="B38" s="401"/>
      <c r="C38" s="205">
        <v>-606</v>
      </c>
      <c r="D38" s="401"/>
      <c r="E38" s="391" t="str">
        <f t="shared" si="2"/>
        <v/>
      </c>
      <c r="F38" s="391" t="str">
        <f t="shared" si="3"/>
        <v/>
      </c>
    </row>
    <row r="39" ht="20" customHeight="1" spans="1:6">
      <c r="A39" s="409" t="s">
        <v>116</v>
      </c>
      <c r="B39" s="390">
        <f>SUM(B40:B72)</f>
        <v>184541</v>
      </c>
      <c r="C39" s="390">
        <f>SUM(C40:C72)</f>
        <v>150981</v>
      </c>
      <c r="D39" s="390">
        <f>SUM(D40:D72)</f>
        <v>186818</v>
      </c>
      <c r="E39" s="391">
        <f t="shared" si="2"/>
        <v>0.0123387214765283</v>
      </c>
      <c r="F39" s="391">
        <f t="shared" si="3"/>
        <v>0.237360992442758</v>
      </c>
    </row>
    <row r="40" ht="20" customHeight="1" spans="1:6">
      <c r="A40" s="406" t="s">
        <v>117</v>
      </c>
      <c r="B40" s="401"/>
      <c r="C40" s="401"/>
      <c r="D40" s="401"/>
      <c r="E40" s="385" t="str">
        <f t="shared" si="2"/>
        <v/>
      </c>
      <c r="F40" s="385" t="str">
        <f t="shared" si="3"/>
        <v/>
      </c>
    </row>
    <row r="41" ht="20" customHeight="1" spans="1:6">
      <c r="A41" s="406" t="s">
        <v>118</v>
      </c>
      <c r="B41" s="401">
        <v>25264</v>
      </c>
      <c r="C41" s="401">
        <v>25428</v>
      </c>
      <c r="D41" s="401">
        <v>34680</v>
      </c>
      <c r="E41" s="385">
        <f t="shared" si="2"/>
        <v>0.372704243191894</v>
      </c>
      <c r="F41" s="385">
        <f t="shared" si="3"/>
        <v>0.363850873053327</v>
      </c>
    </row>
    <row r="42" ht="20" customHeight="1" spans="1:6">
      <c r="A42" s="406" t="s">
        <v>119</v>
      </c>
      <c r="B42" s="401">
        <v>28017</v>
      </c>
      <c r="C42" s="401">
        <v>19551</v>
      </c>
      <c r="D42" s="401">
        <v>28017</v>
      </c>
      <c r="E42" s="385">
        <f t="shared" si="2"/>
        <v>0</v>
      </c>
      <c r="F42" s="385">
        <f t="shared" si="3"/>
        <v>0.433021328832285</v>
      </c>
    </row>
    <row r="43" ht="20" customHeight="1" spans="1:6">
      <c r="A43" s="410" t="s">
        <v>120</v>
      </c>
      <c r="B43" s="401">
        <v>31104</v>
      </c>
      <c r="C43" s="401">
        <v>6632</v>
      </c>
      <c r="D43" s="401">
        <v>31048</v>
      </c>
      <c r="E43" s="385">
        <f t="shared" si="2"/>
        <v>-0.00180041152263377</v>
      </c>
      <c r="F43" s="385">
        <f t="shared" si="3"/>
        <v>3.68154402895054</v>
      </c>
    </row>
    <row r="44" ht="20" customHeight="1" spans="1:6">
      <c r="A44" s="410" t="s">
        <v>121</v>
      </c>
      <c r="B44" s="401"/>
      <c r="C44" s="401"/>
      <c r="D44" s="401"/>
      <c r="E44" s="385"/>
      <c r="F44" s="385"/>
    </row>
    <row r="45" ht="20" customHeight="1" spans="1:6">
      <c r="A45" s="410" t="s">
        <v>122</v>
      </c>
      <c r="B45" s="401"/>
      <c r="C45" s="401"/>
      <c r="D45" s="401"/>
      <c r="E45" s="385"/>
      <c r="F45" s="385"/>
    </row>
    <row r="46" ht="20" customHeight="1" spans="1:6">
      <c r="A46" s="410" t="s">
        <v>123</v>
      </c>
      <c r="B46" s="401">
        <v>1477</v>
      </c>
      <c r="C46" s="401">
        <v>2463</v>
      </c>
      <c r="D46" s="401">
        <v>1958</v>
      </c>
      <c r="E46" s="385">
        <f t="shared" ref="E46:E51" si="4">IF(OR(VALUE(D46)=0,ISERROR(D46/B46-1)),"",D46/B46-1)</f>
        <v>0.325660121868653</v>
      </c>
      <c r="F46" s="385">
        <f t="shared" ref="F46:F51" si="5">IF(OR(VALUE(D46)=0,ISERROR(D46/C46-1)),"",D46/C46-1)</f>
        <v>-0.205034510759237</v>
      </c>
    </row>
    <row r="47" ht="20" customHeight="1" spans="1:6">
      <c r="A47" s="410" t="s">
        <v>124</v>
      </c>
      <c r="B47" s="401">
        <v>24543</v>
      </c>
      <c r="C47" s="401">
        <v>15009</v>
      </c>
      <c r="D47" s="401">
        <v>24263</v>
      </c>
      <c r="E47" s="385">
        <f t="shared" si="4"/>
        <v>-0.0114085482622336</v>
      </c>
      <c r="F47" s="385">
        <f t="shared" si="5"/>
        <v>0.616563395296156</v>
      </c>
    </row>
    <row r="48" ht="20" customHeight="1" spans="1:6">
      <c r="A48" s="410" t="s">
        <v>125</v>
      </c>
      <c r="B48" s="401">
        <v>3158</v>
      </c>
      <c r="C48" s="401">
        <v>2095</v>
      </c>
      <c r="D48" s="401">
        <v>3080</v>
      </c>
      <c r="E48" s="385">
        <f t="shared" si="4"/>
        <v>-0.0246991766941101</v>
      </c>
      <c r="F48" s="385">
        <f t="shared" si="5"/>
        <v>0.470167064439141</v>
      </c>
    </row>
    <row r="49" ht="20" customHeight="1" spans="1:6">
      <c r="A49" s="410" t="s">
        <v>126</v>
      </c>
      <c r="B49" s="401">
        <v>15456</v>
      </c>
      <c r="C49" s="401">
        <v>17579</v>
      </c>
      <c r="D49" s="401">
        <v>15412</v>
      </c>
      <c r="E49" s="385">
        <f t="shared" si="4"/>
        <v>-0.00284679089026918</v>
      </c>
      <c r="F49" s="385">
        <f t="shared" si="5"/>
        <v>-0.123272086011719</v>
      </c>
    </row>
    <row r="50" ht="20" customHeight="1" spans="1:6">
      <c r="A50" s="411" t="s">
        <v>127</v>
      </c>
      <c r="B50" s="401">
        <v>7255</v>
      </c>
      <c r="C50" s="401">
        <v>8030</v>
      </c>
      <c r="D50" s="401">
        <v>4893</v>
      </c>
      <c r="E50" s="385">
        <f t="shared" si="4"/>
        <v>-0.325568573397657</v>
      </c>
      <c r="F50" s="385">
        <f t="shared" si="5"/>
        <v>-0.3906600249066</v>
      </c>
    </row>
    <row r="51" ht="20" customHeight="1" spans="1:6">
      <c r="A51" s="406" t="s">
        <v>128</v>
      </c>
      <c r="B51" s="401"/>
      <c r="C51" s="401"/>
      <c r="D51" s="401"/>
      <c r="E51" s="385" t="str">
        <f t="shared" si="4"/>
        <v/>
      </c>
      <c r="F51" s="385" t="str">
        <f t="shared" si="5"/>
        <v/>
      </c>
    </row>
    <row r="52" ht="20" customHeight="1" spans="1:6">
      <c r="A52" s="406" t="s">
        <v>129</v>
      </c>
      <c r="B52" s="401"/>
      <c r="C52" s="401"/>
      <c r="D52" s="401"/>
      <c r="E52" s="385"/>
      <c r="F52" s="385"/>
    </row>
    <row r="53" ht="20" customHeight="1" spans="1:6">
      <c r="A53" s="406" t="s">
        <v>130</v>
      </c>
      <c r="B53" s="401"/>
      <c r="C53" s="401"/>
      <c r="D53" s="401"/>
      <c r="E53" s="385"/>
      <c r="F53" s="385"/>
    </row>
    <row r="54" ht="20" customHeight="1" spans="1:6">
      <c r="A54" s="410" t="s">
        <v>131</v>
      </c>
      <c r="B54" s="401"/>
      <c r="C54" s="401">
        <v>2250</v>
      </c>
      <c r="D54" s="401"/>
      <c r="E54" s="385" t="str">
        <f>IF(OR(VALUE(D54)=0,ISERROR(D54/B54-1)),"",D54/B54-1)</f>
        <v/>
      </c>
      <c r="F54" s="385" t="str">
        <f>IF(OR(VALUE(D54)=0,ISERROR(D54/C54-1)),"",D54/C54-1)</f>
        <v/>
      </c>
    </row>
    <row r="55" ht="20" customHeight="1" spans="1:6">
      <c r="A55" s="410" t="s">
        <v>132</v>
      </c>
      <c r="B55" s="401">
        <v>13037</v>
      </c>
      <c r="C55" s="401">
        <v>16547</v>
      </c>
      <c r="D55" s="401">
        <v>10812</v>
      </c>
      <c r="E55" s="385">
        <f>IF(OR(VALUE(D55)=0,ISERROR(D55/B55-1)),"",D55/B55-1)</f>
        <v>-0.170668098488916</v>
      </c>
      <c r="F55" s="385">
        <f>IF(OR(VALUE(D55)=0,ISERROR(D55/C55-1)),"",D55/C55-1)</f>
        <v>-0.346588505469269</v>
      </c>
    </row>
    <row r="56" ht="20" customHeight="1" spans="1:6">
      <c r="A56" s="410" t="s">
        <v>133</v>
      </c>
      <c r="B56" s="401"/>
      <c r="C56" s="401"/>
      <c r="D56" s="401"/>
      <c r="E56" s="385"/>
      <c r="F56" s="385"/>
    </row>
    <row r="57" ht="20" customHeight="1" spans="1:6">
      <c r="A57" s="410" t="s">
        <v>134</v>
      </c>
      <c r="B57" s="401"/>
      <c r="C57" s="401">
        <v>455</v>
      </c>
      <c r="D57" s="401"/>
      <c r="E57" s="385"/>
      <c r="F57" s="385"/>
    </row>
    <row r="58" ht="20" customHeight="1" spans="1:6">
      <c r="A58" s="410" t="s">
        <v>135</v>
      </c>
      <c r="B58" s="401">
        <v>8397</v>
      </c>
      <c r="C58" s="401">
        <v>11306</v>
      </c>
      <c r="D58" s="401">
        <v>7781</v>
      </c>
      <c r="E58" s="385">
        <f>IF(OR(VALUE(D58)=0,ISERROR(D58/B58-1)),"",D58/B58-1)</f>
        <v>-0.0733595331666071</v>
      </c>
      <c r="F58" s="385">
        <f>IF(OR(VALUE(D58)=0,ISERROR(D58/C58-1)),"",D58/C58-1)</f>
        <v>-0.311781355032726</v>
      </c>
    </row>
    <row r="59" ht="20" customHeight="1" spans="1:6">
      <c r="A59" s="410" t="s">
        <v>136</v>
      </c>
      <c r="B59" s="401">
        <v>438</v>
      </c>
      <c r="C59" s="401">
        <v>5369</v>
      </c>
      <c r="D59" s="401">
        <v>3115</v>
      </c>
      <c r="E59" s="385">
        <f>IF(OR(VALUE(D59)=0,ISERROR(D59/B59-1)),"",D59/B59-1)</f>
        <v>6.11187214611872</v>
      </c>
      <c r="F59" s="385">
        <f>IF(OR(VALUE(D59)=0,ISERROR(D59/C59-1)),"",D59/C59-1)</f>
        <v>-0.419817470664928</v>
      </c>
    </row>
    <row r="60" ht="20" customHeight="1" spans="1:6">
      <c r="A60" s="410" t="s">
        <v>137</v>
      </c>
      <c r="B60" s="401">
        <v>1089</v>
      </c>
      <c r="C60" s="401">
        <v>3436</v>
      </c>
      <c r="D60" s="401"/>
      <c r="E60" s="385" t="str">
        <f>IF(OR(VALUE(D60)=0,ISERROR(D60/B60-1)),"",D60/B60-1)</f>
        <v/>
      </c>
      <c r="F60" s="385" t="str">
        <f>IF(OR(VALUE(D60)=0,ISERROR(D60/C60-1)),"",D60/C60-1)</f>
        <v/>
      </c>
    </row>
    <row r="61" ht="20" customHeight="1" spans="1:6">
      <c r="A61" s="410" t="s">
        <v>138</v>
      </c>
      <c r="B61" s="401"/>
      <c r="C61" s="401"/>
      <c r="D61" s="401"/>
      <c r="E61" s="385"/>
      <c r="F61" s="385"/>
    </row>
    <row r="62" ht="20" customHeight="1" spans="1:6">
      <c r="A62" s="410" t="s">
        <v>139</v>
      </c>
      <c r="B62" s="401">
        <v>9256</v>
      </c>
      <c r="C62" s="401">
        <v>11585</v>
      </c>
      <c r="D62" s="401">
        <v>8999</v>
      </c>
      <c r="E62" s="385">
        <f>IF(OR(VALUE(D62)=0,ISERROR(D62/B62-1)),"",D62/B62-1)</f>
        <v>-0.0277657735522904</v>
      </c>
      <c r="F62" s="385">
        <f>IF(OR(VALUE(D62)=0,ISERROR(D62/C62-1)),"",D62/C62-1)</f>
        <v>-0.223219680621493</v>
      </c>
    </row>
    <row r="63" ht="20" customHeight="1" spans="1:6">
      <c r="A63" s="410" t="s">
        <v>140</v>
      </c>
      <c r="B63" s="401">
        <v>404</v>
      </c>
      <c r="C63" s="401">
        <v>1016</v>
      </c>
      <c r="D63" s="401">
        <v>32</v>
      </c>
      <c r="E63" s="385">
        <f>IF(OR(VALUE(D63)=0,ISERROR(D63/B63-1)),"",D63/B63-1)</f>
        <v>-0.920792079207921</v>
      </c>
      <c r="F63" s="385">
        <f>IF(OR(VALUE(D63)=0,ISERROR(D63/C63-1)),"",D63/C63-1)</f>
        <v>-0.968503937007874</v>
      </c>
    </row>
    <row r="64" ht="20" customHeight="1" spans="1:6">
      <c r="A64" s="410" t="s">
        <v>141</v>
      </c>
      <c r="B64" s="401"/>
      <c r="C64" s="401"/>
      <c r="D64" s="401"/>
      <c r="E64" s="385" t="str">
        <f>IF(OR(VALUE(D64)=0,ISERROR(D64/B64-1)),"",D64/B64-1)</f>
        <v/>
      </c>
      <c r="F64" s="385" t="str">
        <f>IF(OR(VALUE(D64)=0,ISERROR(D64/C64-1)),"",D64/C64-1)</f>
        <v/>
      </c>
    </row>
    <row r="65" ht="20" customHeight="1" spans="1:6">
      <c r="A65" s="410" t="s">
        <v>142</v>
      </c>
      <c r="B65" s="401"/>
      <c r="C65" s="401"/>
      <c r="D65" s="401"/>
      <c r="E65" s="385"/>
      <c r="F65" s="385"/>
    </row>
    <row r="66" ht="20" customHeight="1" spans="1:6">
      <c r="A66" s="410" t="s">
        <v>143</v>
      </c>
      <c r="B66" s="401"/>
      <c r="C66" s="401"/>
      <c r="D66" s="401"/>
      <c r="E66" s="385"/>
      <c r="F66" s="385"/>
    </row>
    <row r="67" ht="20" customHeight="1" spans="1:6">
      <c r="A67" s="410" t="s">
        <v>144</v>
      </c>
      <c r="B67" s="401"/>
      <c r="C67" s="401"/>
      <c r="D67" s="401"/>
      <c r="E67" s="385"/>
      <c r="F67" s="385"/>
    </row>
    <row r="68" ht="20" customHeight="1" spans="1:6">
      <c r="A68" s="410" t="s">
        <v>145</v>
      </c>
      <c r="B68" s="401">
        <v>37</v>
      </c>
      <c r="C68" s="401">
        <v>1866</v>
      </c>
      <c r="D68" s="401">
        <v>47</v>
      </c>
      <c r="E68" s="385">
        <f t="shared" ref="E68:E81" si="6">IF(OR(VALUE(D68)=0,ISERROR(D68/B68-1)),"",D68/B68-1)</f>
        <v>0.27027027027027</v>
      </c>
      <c r="F68" s="385">
        <f t="shared" ref="F68:F81" si="7">IF(OR(VALUE(D68)=0,ISERROR(D68/C68-1)),"",D68/C68-1)</f>
        <v>-0.97481243301179</v>
      </c>
    </row>
    <row r="69" ht="20" customHeight="1" spans="1:6">
      <c r="A69" s="410" t="s">
        <v>146</v>
      </c>
      <c r="B69" s="401"/>
      <c r="C69" s="401">
        <v>117</v>
      </c>
      <c r="D69" s="401"/>
      <c r="E69" s="385" t="str">
        <f t="shared" si="6"/>
        <v/>
      </c>
      <c r="F69" s="385" t="str">
        <f t="shared" si="7"/>
        <v/>
      </c>
    </row>
    <row r="70" ht="20" customHeight="1" spans="1:6">
      <c r="A70" s="410" t="s">
        <v>147</v>
      </c>
      <c r="B70" s="401"/>
      <c r="C70" s="401">
        <v>154</v>
      </c>
      <c r="D70" s="401"/>
      <c r="E70" s="385" t="str">
        <f t="shared" si="6"/>
        <v/>
      </c>
      <c r="F70" s="385" t="str">
        <f t="shared" si="7"/>
        <v/>
      </c>
    </row>
    <row r="71" ht="20" customHeight="1" spans="1:6">
      <c r="A71" s="410" t="s">
        <v>148</v>
      </c>
      <c r="B71" s="401"/>
      <c r="C71" s="401"/>
      <c r="D71" s="401"/>
      <c r="E71" s="385" t="str">
        <f t="shared" si="6"/>
        <v/>
      </c>
      <c r="F71" s="385" t="str">
        <f t="shared" si="7"/>
        <v/>
      </c>
    </row>
    <row r="72" ht="20" customHeight="1" spans="1:6">
      <c r="A72" s="410" t="s">
        <v>149</v>
      </c>
      <c r="B72" s="401">
        <v>15609</v>
      </c>
      <c r="C72" s="401">
        <v>93</v>
      </c>
      <c r="D72" s="401">
        <v>12681</v>
      </c>
      <c r="E72" s="385">
        <f t="shared" si="6"/>
        <v>-0.187584086104171</v>
      </c>
      <c r="F72" s="385">
        <f t="shared" si="7"/>
        <v>135.354838709677</v>
      </c>
    </row>
    <row r="73" ht="20" customHeight="1" spans="1:6">
      <c r="A73" s="409" t="s">
        <v>150</v>
      </c>
      <c r="B73" s="390">
        <v>8006</v>
      </c>
      <c r="C73" s="390">
        <v>42911</v>
      </c>
      <c r="D73" s="390">
        <v>2277</v>
      </c>
      <c r="E73" s="391">
        <f t="shared" si="6"/>
        <v>-0.715588308768424</v>
      </c>
      <c r="F73" s="391">
        <f t="shared" si="7"/>
        <v>-0.94693668290182</v>
      </c>
    </row>
    <row r="74" ht="20" customHeight="1" spans="1:6">
      <c r="A74" s="412" t="s">
        <v>151</v>
      </c>
      <c r="B74" s="390">
        <v>7900</v>
      </c>
      <c r="C74" s="390">
        <v>8331</v>
      </c>
      <c r="D74" s="390">
        <v>749</v>
      </c>
      <c r="E74" s="391">
        <f t="shared" si="6"/>
        <v>-0.905189873417722</v>
      </c>
      <c r="F74" s="391">
        <f t="shared" si="7"/>
        <v>-0.910094826551434</v>
      </c>
    </row>
    <row r="75" ht="20" customHeight="1" spans="1:6">
      <c r="A75" s="409" t="s">
        <v>152</v>
      </c>
      <c r="B75" s="390">
        <f>SUM(B76:B78)</f>
        <v>41837</v>
      </c>
      <c r="C75" s="390">
        <f>SUM(C76:C78)</f>
        <v>10440</v>
      </c>
      <c r="D75" s="390">
        <f>SUM(D76:D78)</f>
        <v>54713</v>
      </c>
      <c r="E75" s="391">
        <f t="shared" si="6"/>
        <v>0.307765853192151</v>
      </c>
      <c r="F75" s="391">
        <f t="shared" si="7"/>
        <v>4.24070881226054</v>
      </c>
    </row>
    <row r="76" ht="20" customHeight="1" spans="1:6">
      <c r="A76" s="410" t="s">
        <v>153</v>
      </c>
      <c r="B76" s="401"/>
      <c r="C76" s="401">
        <v>395</v>
      </c>
      <c r="D76" s="401"/>
      <c r="E76" s="391" t="str">
        <f t="shared" si="6"/>
        <v/>
      </c>
      <c r="F76" s="391" t="str">
        <f t="shared" si="7"/>
        <v/>
      </c>
    </row>
    <row r="77" ht="20" customHeight="1" spans="1:6">
      <c r="A77" s="410" t="s">
        <v>154</v>
      </c>
      <c r="B77" s="401"/>
      <c r="C77" s="401">
        <v>286</v>
      </c>
      <c r="D77" s="401">
        <v>259</v>
      </c>
      <c r="E77" s="385" t="str">
        <f t="shared" si="6"/>
        <v/>
      </c>
      <c r="F77" s="385">
        <f t="shared" si="7"/>
        <v>-0.0944055944055944</v>
      </c>
    </row>
    <row r="78" ht="20" customHeight="1" spans="1:6">
      <c r="A78" s="413" t="s">
        <v>155</v>
      </c>
      <c r="B78" s="401">
        <v>41837</v>
      </c>
      <c r="C78" s="401">
        <v>9759</v>
      </c>
      <c r="D78" s="401">
        <v>54454</v>
      </c>
      <c r="E78" s="385">
        <f t="shared" si="6"/>
        <v>0.301575160742883</v>
      </c>
      <c r="F78" s="385">
        <f t="shared" si="7"/>
        <v>4.57987498719131</v>
      </c>
    </row>
    <row r="79" ht="20" customHeight="1" spans="1:6">
      <c r="A79" s="409" t="s">
        <v>156</v>
      </c>
      <c r="B79" s="390">
        <v>14900</v>
      </c>
      <c r="C79" s="390">
        <v>19400</v>
      </c>
      <c r="D79" s="390">
        <v>11500</v>
      </c>
      <c r="E79" s="391">
        <f t="shared" si="6"/>
        <v>-0.228187919463087</v>
      </c>
      <c r="F79" s="391">
        <f t="shared" si="7"/>
        <v>-0.407216494845361</v>
      </c>
    </row>
    <row r="80" ht="20" customHeight="1" spans="1:6">
      <c r="A80" s="409" t="s">
        <v>157</v>
      </c>
      <c r="B80" s="390"/>
      <c r="C80" s="390"/>
      <c r="D80" s="390"/>
      <c r="E80" s="391" t="str">
        <f t="shared" si="6"/>
        <v/>
      </c>
      <c r="F80" s="391" t="str">
        <f t="shared" si="7"/>
        <v/>
      </c>
    </row>
    <row r="81" ht="20" customHeight="1" spans="1:6">
      <c r="A81" s="389" t="s">
        <v>158</v>
      </c>
      <c r="B81" s="390">
        <f>SUM(B31:B32)</f>
        <v>295277</v>
      </c>
      <c r="C81" s="390">
        <f>SUM(C31:C32)</f>
        <v>260937</v>
      </c>
      <c r="D81" s="390">
        <f>SUM(D31:D32)</f>
        <v>286817</v>
      </c>
      <c r="E81" s="391">
        <f t="shared" si="6"/>
        <v>-0.0286510632389249</v>
      </c>
      <c r="F81" s="391">
        <f t="shared" si="7"/>
        <v>0.0991810283708328</v>
      </c>
    </row>
    <row r="82" ht="20.1" customHeight="1"/>
  </sheetData>
  <sheetProtection selectLockedCells="1" selectUnlockedCells="1"/>
  <mergeCells count="5">
    <mergeCell ref="A2:F2"/>
    <mergeCell ref="B4:C4"/>
    <mergeCell ref="E4:F4"/>
    <mergeCell ref="A4:A5"/>
    <mergeCell ref="D4:D5"/>
  </mergeCells>
  <conditionalFormatting sqref="A78">
    <cfRule type="expression" dxfId="1" priority="1" stopIfTrue="1">
      <formula>"len($A:$A)=3"</formula>
    </cfRule>
  </conditionalFormatting>
  <conditionalFormatting sqref="A44:A45">
    <cfRule type="expression" dxfId="1" priority="2" stopIfTrue="1">
      <formula>"len($A:$A)=3"</formula>
    </cfRule>
  </conditionalFormatting>
  <conditionalFormatting sqref="A6:A30 A32:A43 A47:A53 A71:A77 A79:A80">
    <cfRule type="expression" dxfId="1" priority="10" stopIfTrue="1">
      <formula>"len($A:$A)=3"</formula>
    </cfRule>
  </conditionalFormatting>
  <printOptions horizontalCentered="1"/>
  <pageMargins left="0.75" right="0.55" top="0.349305555555556" bottom="0.309722222222222" header="0.239583333333333" footer="0.159722222222222"/>
  <pageSetup paperSize="9" scale="85" firstPageNumber="74" fitToHeight="0" orientation="landscape" blackAndWhite="1" useFirstPageNumber="1" horizontalDpi="600" verticalDpi="600"/>
  <headerFooter alignWithMargins="0">
    <oddFooter>&amp;C第 &amp;P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3"/>
  <sheetViews>
    <sheetView workbookViewId="0">
      <pane xSplit="1" ySplit="4" topLeftCell="B5" activePane="bottomRight" state="frozen"/>
      <selection/>
      <selection pane="topRight"/>
      <selection pane="bottomLeft"/>
      <selection pane="bottomRight" activeCell="B19" sqref="A2:F42"/>
    </sheetView>
  </sheetViews>
  <sheetFormatPr defaultColWidth="9" defaultRowHeight="14.25" outlineLevelCol="5"/>
  <cols>
    <col min="1" max="1" width="44.375" style="364" customWidth="1"/>
    <col min="2" max="3" width="16.75" style="366" customWidth="1"/>
    <col min="4" max="4" width="14.375" style="367" customWidth="1"/>
    <col min="5" max="5" width="16.75" style="367" customWidth="1"/>
    <col min="6" max="6" width="14.75" style="368" customWidth="1"/>
    <col min="7" max="254" width="9" style="364"/>
    <col min="255" max="256" width="9" style="369"/>
  </cols>
  <sheetData>
    <row r="1" s="363" customFormat="1" ht="18" customHeight="1" spans="1:6">
      <c r="A1" s="370"/>
      <c r="B1" s="371"/>
      <c r="C1" s="371"/>
      <c r="D1" s="372"/>
      <c r="E1" s="372"/>
      <c r="F1" s="373"/>
    </row>
    <row r="2" s="364" customFormat="1" ht="25.5" spans="1:6">
      <c r="A2" s="374" t="s">
        <v>38</v>
      </c>
      <c r="B2" s="374"/>
      <c r="C2" s="374"/>
      <c r="D2" s="374"/>
      <c r="E2" s="374"/>
      <c r="F2" s="374"/>
    </row>
    <row r="3" s="364" customFormat="1" ht="15.95" customHeight="1" spans="1:6">
      <c r="A3" s="364" t="s">
        <v>37</v>
      </c>
      <c r="B3" s="366"/>
      <c r="C3" s="366"/>
      <c r="D3" s="375"/>
      <c r="E3" s="375"/>
      <c r="F3" s="376" t="s">
        <v>72</v>
      </c>
    </row>
    <row r="4" s="364" customFormat="1" ht="24.95" customHeight="1" spans="1:6">
      <c r="A4" s="377" t="s">
        <v>1399</v>
      </c>
      <c r="B4" s="378" t="s">
        <v>75</v>
      </c>
      <c r="C4" s="379"/>
      <c r="D4" s="198" t="s">
        <v>1394</v>
      </c>
      <c r="E4" s="380" t="s">
        <v>76</v>
      </c>
      <c r="F4" s="381"/>
    </row>
    <row r="5" s="365" customFormat="1" ht="28.5" spans="1:6">
      <c r="A5" s="377"/>
      <c r="B5" s="382" t="s">
        <v>77</v>
      </c>
      <c r="C5" s="382" t="s">
        <v>79</v>
      </c>
      <c r="D5" s="200"/>
      <c r="E5" s="383" t="s">
        <v>1395</v>
      </c>
      <c r="F5" s="383" t="s">
        <v>1396</v>
      </c>
    </row>
    <row r="6" s="364" customFormat="1" ht="20" customHeight="1" spans="1:6">
      <c r="A6" s="326" t="s">
        <v>160</v>
      </c>
      <c r="B6" s="384">
        <v>47201</v>
      </c>
      <c r="C6" s="384">
        <v>32079</v>
      </c>
      <c r="D6" s="384">
        <v>50357</v>
      </c>
      <c r="E6" s="385">
        <f t="shared" ref="E6:E42" si="0">IF(OR(VALUE(D6)=0,ISERROR(D6/B6-1)),"",D6/B6-1)</f>
        <v>0.0668629901908857</v>
      </c>
      <c r="F6" s="385">
        <f t="shared" ref="F6:F42" si="1">IF(OR(VALUE(D6)=0,ISERROR(D6/C6-1)),"",D6/C6-1)</f>
        <v>0.569780853517878</v>
      </c>
    </row>
    <row r="7" s="364" customFormat="1" ht="20" customHeight="1" spans="1:6">
      <c r="A7" s="326" t="s">
        <v>161</v>
      </c>
      <c r="B7" s="386"/>
      <c r="C7" s="386"/>
      <c r="D7" s="386"/>
      <c r="E7" s="385" t="str">
        <f t="shared" si="0"/>
        <v/>
      </c>
      <c r="F7" s="385" t="str">
        <f t="shared" si="1"/>
        <v/>
      </c>
    </row>
    <row r="8" s="364" customFormat="1" ht="20" customHeight="1" spans="1:6">
      <c r="A8" s="326" t="s">
        <v>162</v>
      </c>
      <c r="B8" s="384">
        <v>5</v>
      </c>
      <c r="C8" s="384">
        <v>47</v>
      </c>
      <c r="D8" s="384">
        <v>5</v>
      </c>
      <c r="E8" s="385">
        <f t="shared" si="0"/>
        <v>0</v>
      </c>
      <c r="F8" s="385">
        <f t="shared" si="1"/>
        <v>-0.893617021276596</v>
      </c>
    </row>
    <row r="9" s="364" customFormat="1" ht="20" customHeight="1" spans="1:6">
      <c r="A9" s="326" t="s">
        <v>163</v>
      </c>
      <c r="B9" s="384">
        <v>14278</v>
      </c>
      <c r="C9" s="384">
        <v>12563</v>
      </c>
      <c r="D9" s="384">
        <v>12914</v>
      </c>
      <c r="E9" s="385">
        <f t="shared" si="0"/>
        <v>-0.0955315870570108</v>
      </c>
      <c r="F9" s="385">
        <f t="shared" si="1"/>
        <v>0.0279391865000398</v>
      </c>
    </row>
    <row r="10" s="364" customFormat="1" ht="20" customHeight="1" spans="1:6">
      <c r="A10" s="326" t="s">
        <v>164</v>
      </c>
      <c r="B10" s="384">
        <v>47676</v>
      </c>
      <c r="C10" s="384">
        <v>40151</v>
      </c>
      <c r="D10" s="384">
        <v>50185</v>
      </c>
      <c r="E10" s="385">
        <f t="shared" si="0"/>
        <v>0.0526260592331571</v>
      </c>
      <c r="F10" s="385">
        <f t="shared" si="1"/>
        <v>0.249906602575278</v>
      </c>
    </row>
    <row r="11" s="364" customFormat="1" ht="20" customHeight="1" spans="1:6">
      <c r="A11" s="387" t="s">
        <v>165</v>
      </c>
      <c r="B11" s="384">
        <v>264</v>
      </c>
      <c r="C11" s="384">
        <v>502</v>
      </c>
      <c r="D11" s="384">
        <v>236</v>
      </c>
      <c r="E11" s="385">
        <f t="shared" si="0"/>
        <v>-0.106060606060606</v>
      </c>
      <c r="F11" s="385">
        <f t="shared" si="1"/>
        <v>-0.529880478087649</v>
      </c>
    </row>
    <row r="12" s="364" customFormat="1" ht="20" customHeight="1" spans="1:6">
      <c r="A12" s="387" t="s">
        <v>166</v>
      </c>
      <c r="B12" s="384">
        <v>3358</v>
      </c>
      <c r="C12" s="384">
        <v>1712</v>
      </c>
      <c r="D12" s="384">
        <v>3481</v>
      </c>
      <c r="E12" s="385">
        <f t="shared" si="0"/>
        <v>0.036628945801072</v>
      </c>
      <c r="F12" s="385">
        <f t="shared" si="1"/>
        <v>1.03329439252336</v>
      </c>
    </row>
    <row r="13" s="364" customFormat="1" ht="20" customHeight="1" spans="1:6">
      <c r="A13" s="387" t="s">
        <v>167</v>
      </c>
      <c r="B13" s="384">
        <v>57205</v>
      </c>
      <c r="C13" s="384">
        <v>44673</v>
      </c>
      <c r="D13" s="384">
        <v>53177</v>
      </c>
      <c r="E13" s="385">
        <f t="shared" si="0"/>
        <v>-0.0704134253998776</v>
      </c>
      <c r="F13" s="385">
        <f t="shared" si="1"/>
        <v>0.190361068206747</v>
      </c>
    </row>
    <row r="14" s="364" customFormat="1" ht="20" customHeight="1" spans="1:6">
      <c r="A14" s="387" t="s">
        <v>168</v>
      </c>
      <c r="B14" s="384">
        <v>22691</v>
      </c>
      <c r="C14" s="384">
        <v>18415</v>
      </c>
      <c r="D14" s="384">
        <v>22755</v>
      </c>
      <c r="E14" s="385">
        <f t="shared" si="0"/>
        <v>0.00282050152042657</v>
      </c>
      <c r="F14" s="385">
        <f t="shared" si="1"/>
        <v>0.235677436872115</v>
      </c>
    </row>
    <row r="15" s="364" customFormat="1" ht="20" customHeight="1" spans="1:6">
      <c r="A15" s="387" t="s">
        <v>169</v>
      </c>
      <c r="B15" s="384">
        <v>1476</v>
      </c>
      <c r="C15" s="384">
        <v>2771</v>
      </c>
      <c r="D15" s="384">
        <v>1712</v>
      </c>
      <c r="E15" s="385">
        <f t="shared" si="0"/>
        <v>0.159891598915989</v>
      </c>
      <c r="F15" s="385">
        <f t="shared" si="1"/>
        <v>-0.382172500902201</v>
      </c>
    </row>
    <row r="16" s="364" customFormat="1" ht="20" customHeight="1" spans="1:6">
      <c r="A16" s="387" t="s">
        <v>170</v>
      </c>
      <c r="B16" s="384">
        <v>1357</v>
      </c>
      <c r="C16" s="384">
        <v>1580</v>
      </c>
      <c r="D16" s="384">
        <v>1102</v>
      </c>
      <c r="E16" s="385">
        <f t="shared" si="0"/>
        <v>-0.187914517317612</v>
      </c>
      <c r="F16" s="385">
        <f t="shared" si="1"/>
        <v>-0.30253164556962</v>
      </c>
    </row>
    <row r="17" s="364" customFormat="1" ht="20" customHeight="1" spans="1:6">
      <c r="A17" s="387" t="s">
        <v>171</v>
      </c>
      <c r="B17" s="384">
        <v>50677</v>
      </c>
      <c r="C17" s="384">
        <v>40138</v>
      </c>
      <c r="D17" s="384">
        <v>39166</v>
      </c>
      <c r="E17" s="385">
        <f t="shared" si="0"/>
        <v>-0.227144463958009</v>
      </c>
      <c r="F17" s="385">
        <f t="shared" si="1"/>
        <v>-0.0242164532363347</v>
      </c>
    </row>
    <row r="18" s="364" customFormat="1" ht="20" customHeight="1" spans="1:6">
      <c r="A18" s="333" t="s">
        <v>172</v>
      </c>
      <c r="B18" s="384">
        <v>6765</v>
      </c>
      <c r="C18" s="384">
        <v>10982</v>
      </c>
      <c r="D18" s="384">
        <v>7667</v>
      </c>
      <c r="E18" s="385">
        <f t="shared" si="0"/>
        <v>0.133333333333333</v>
      </c>
      <c r="F18" s="385">
        <f t="shared" si="1"/>
        <v>-0.301857585139319</v>
      </c>
    </row>
    <row r="19" s="364" customFormat="1" ht="20" customHeight="1" spans="1:6">
      <c r="A19" s="333" t="s">
        <v>173</v>
      </c>
      <c r="B19" s="384"/>
      <c r="C19" s="384">
        <v>130</v>
      </c>
      <c r="D19" s="384"/>
      <c r="E19" s="385" t="str">
        <f t="shared" si="0"/>
        <v/>
      </c>
      <c r="F19" s="385" t="str">
        <f t="shared" si="1"/>
        <v/>
      </c>
    </row>
    <row r="20" s="364" customFormat="1" ht="20" customHeight="1" spans="1:6">
      <c r="A20" s="387" t="s">
        <v>174</v>
      </c>
      <c r="B20" s="384">
        <v>133</v>
      </c>
      <c r="C20" s="384">
        <v>1128</v>
      </c>
      <c r="D20" s="384">
        <v>122</v>
      </c>
      <c r="E20" s="385">
        <f t="shared" si="0"/>
        <v>-0.0827067669172933</v>
      </c>
      <c r="F20" s="385">
        <f t="shared" si="1"/>
        <v>-0.891843971631206</v>
      </c>
    </row>
    <row r="21" s="364" customFormat="1" ht="20" customHeight="1" spans="1:6">
      <c r="A21" s="387" t="s">
        <v>175</v>
      </c>
      <c r="B21" s="384"/>
      <c r="C21" s="384"/>
      <c r="D21" s="384"/>
      <c r="E21" s="385" t="str">
        <f t="shared" si="0"/>
        <v/>
      </c>
      <c r="F21" s="385" t="str">
        <f t="shared" si="1"/>
        <v/>
      </c>
    </row>
    <row r="22" s="364" customFormat="1" ht="20" customHeight="1" spans="1:6">
      <c r="A22" s="387" t="s">
        <v>176</v>
      </c>
      <c r="B22" s="384"/>
      <c r="C22" s="384"/>
      <c r="D22" s="384"/>
      <c r="E22" s="385" t="str">
        <f t="shared" si="0"/>
        <v/>
      </c>
      <c r="F22" s="385" t="str">
        <f t="shared" si="1"/>
        <v/>
      </c>
    </row>
    <row r="23" s="364" customFormat="1" ht="20" customHeight="1" spans="1:6">
      <c r="A23" s="333" t="s">
        <v>177</v>
      </c>
      <c r="B23" s="384">
        <v>614</v>
      </c>
      <c r="C23" s="384">
        <v>1872</v>
      </c>
      <c r="D23" s="384">
        <v>671</v>
      </c>
      <c r="E23" s="385">
        <f t="shared" si="0"/>
        <v>0.0928338762214984</v>
      </c>
      <c r="F23" s="385">
        <f t="shared" si="1"/>
        <v>-0.641559829059829</v>
      </c>
    </row>
    <row r="24" s="364" customFormat="1" ht="20" customHeight="1" spans="1:6">
      <c r="A24" s="387" t="s">
        <v>178</v>
      </c>
      <c r="B24" s="384">
        <v>6899</v>
      </c>
      <c r="C24" s="384">
        <v>8427</v>
      </c>
      <c r="D24" s="384">
        <v>5982</v>
      </c>
      <c r="E24" s="385">
        <f t="shared" si="0"/>
        <v>-0.132917814175967</v>
      </c>
      <c r="F24" s="385">
        <f t="shared" si="1"/>
        <v>-0.290138839444642</v>
      </c>
    </row>
    <row r="25" s="364" customFormat="1" ht="20" customHeight="1" spans="1:6">
      <c r="A25" s="388" t="s">
        <v>179</v>
      </c>
      <c r="B25" s="384">
        <v>134</v>
      </c>
      <c r="C25" s="384">
        <v>247</v>
      </c>
      <c r="D25" s="384">
        <v>129</v>
      </c>
      <c r="E25" s="385">
        <f t="shared" si="0"/>
        <v>-0.0373134328358209</v>
      </c>
      <c r="F25" s="385">
        <f t="shared" si="1"/>
        <v>-0.477732793522267</v>
      </c>
    </row>
    <row r="26" s="364" customFormat="1" ht="20" customHeight="1" spans="1:6">
      <c r="A26" s="388" t="s">
        <v>180</v>
      </c>
      <c r="B26" s="384">
        <v>1159</v>
      </c>
      <c r="C26" s="384">
        <v>1099</v>
      </c>
      <c r="D26" s="384">
        <v>1093</v>
      </c>
      <c r="E26" s="385">
        <f t="shared" si="0"/>
        <v>-0.0569456427955134</v>
      </c>
      <c r="F26" s="385">
        <f t="shared" si="1"/>
        <v>-0.00545950864422207</v>
      </c>
    </row>
    <row r="27" s="364" customFormat="1" ht="20" customHeight="1" spans="1:6">
      <c r="A27" s="388" t="s">
        <v>181</v>
      </c>
      <c r="B27" s="384">
        <v>2751</v>
      </c>
      <c r="C27" s="384"/>
      <c r="D27" s="384">
        <v>2601</v>
      </c>
      <c r="E27" s="385">
        <f t="shared" si="0"/>
        <v>-0.054525627044711</v>
      </c>
      <c r="F27" s="385" t="str">
        <f t="shared" si="1"/>
        <v/>
      </c>
    </row>
    <row r="28" s="364" customFormat="1" ht="20" customHeight="1" spans="1:6">
      <c r="A28" s="388" t="s">
        <v>182</v>
      </c>
      <c r="B28" s="384">
        <v>3532</v>
      </c>
      <c r="C28" s="384">
        <v>854</v>
      </c>
      <c r="D28" s="384">
        <v>3502</v>
      </c>
      <c r="E28" s="385">
        <f t="shared" si="0"/>
        <v>-0.00849377123442807</v>
      </c>
      <c r="F28" s="385">
        <f t="shared" si="1"/>
        <v>3.10070257611241</v>
      </c>
    </row>
    <row r="29" s="364" customFormat="1" ht="20" customHeight="1" spans="1:6">
      <c r="A29" s="388" t="s">
        <v>183</v>
      </c>
      <c r="B29" s="384">
        <v>6116</v>
      </c>
      <c r="C29" s="384">
        <v>5899</v>
      </c>
      <c r="D29" s="384">
        <v>5739</v>
      </c>
      <c r="E29" s="385">
        <f t="shared" si="0"/>
        <v>-0.0616415958142577</v>
      </c>
      <c r="F29" s="385">
        <f t="shared" si="1"/>
        <v>-0.0271232412273267</v>
      </c>
    </row>
    <row r="30" s="364" customFormat="1" ht="20" customHeight="1" spans="1:6">
      <c r="A30" s="388" t="s">
        <v>184</v>
      </c>
      <c r="B30" s="384">
        <v>20</v>
      </c>
      <c r="C30" s="384">
        <v>19</v>
      </c>
      <c r="D30" s="384">
        <v>18</v>
      </c>
      <c r="E30" s="385">
        <f t="shared" si="0"/>
        <v>-0.1</v>
      </c>
      <c r="F30" s="385">
        <f t="shared" si="1"/>
        <v>-0.0526315789473685</v>
      </c>
    </row>
    <row r="31" s="364" customFormat="1" ht="20" customHeight="1" spans="1:6">
      <c r="A31" s="389" t="s">
        <v>1400</v>
      </c>
      <c r="B31" s="390">
        <f>SUM(B6:B30)</f>
        <v>274311</v>
      </c>
      <c r="C31" s="390">
        <f>SUM(C6:C30)</f>
        <v>225288</v>
      </c>
      <c r="D31" s="390">
        <f>SUM(D6:D30)</f>
        <v>262614</v>
      </c>
      <c r="E31" s="391">
        <f t="shared" si="0"/>
        <v>-0.0426413814976432</v>
      </c>
      <c r="F31" s="391">
        <f t="shared" si="1"/>
        <v>0.165681261318845</v>
      </c>
    </row>
    <row r="32" s="364" customFormat="1" ht="20" customHeight="1" spans="1:6">
      <c r="A32" s="392" t="s">
        <v>186</v>
      </c>
      <c r="B32" s="390">
        <f>SUM(B33,B36,B37,B39)</f>
        <v>4136</v>
      </c>
      <c r="C32" s="390">
        <f>SUM(C33,C36,C37,C39)</f>
        <v>14319</v>
      </c>
      <c r="D32" s="390">
        <f>SUM(D33,D36,D37,D39)</f>
        <v>11294</v>
      </c>
      <c r="E32" s="391">
        <f t="shared" si="0"/>
        <v>1.73065764023211</v>
      </c>
      <c r="F32" s="391">
        <f t="shared" si="1"/>
        <v>-0.211257769397304</v>
      </c>
    </row>
    <row r="33" s="364" customFormat="1" ht="20" customHeight="1" spans="1:6">
      <c r="A33" s="392" t="s">
        <v>187</v>
      </c>
      <c r="B33" s="390">
        <f>SUM(B34:B35)</f>
        <v>4136</v>
      </c>
      <c r="C33" s="390">
        <f>SUM(C34:C35)</f>
        <v>8228</v>
      </c>
      <c r="D33" s="390">
        <f>SUM(D34:D35)</f>
        <v>4167</v>
      </c>
      <c r="E33" s="391">
        <f t="shared" si="0"/>
        <v>0.00749516441005804</v>
      </c>
      <c r="F33" s="391">
        <f t="shared" si="1"/>
        <v>-0.493558580456976</v>
      </c>
    </row>
    <row r="34" s="364" customFormat="1" ht="20" customHeight="1" spans="1:6">
      <c r="A34" s="393" t="s">
        <v>188</v>
      </c>
      <c r="B34" s="394"/>
      <c r="C34" s="394"/>
      <c r="D34" s="395"/>
      <c r="E34" s="391" t="str">
        <f t="shared" si="0"/>
        <v/>
      </c>
      <c r="F34" s="391" t="str">
        <f t="shared" si="1"/>
        <v/>
      </c>
    </row>
    <row r="35" s="364" customFormat="1" ht="20" customHeight="1" spans="1:6">
      <c r="A35" s="393" t="s">
        <v>189</v>
      </c>
      <c r="B35" s="394">
        <v>4136</v>
      </c>
      <c r="C35" s="394">
        <v>8228</v>
      </c>
      <c r="D35" s="394">
        <v>4167</v>
      </c>
      <c r="E35" s="385">
        <f t="shared" si="0"/>
        <v>0.00749516441005804</v>
      </c>
      <c r="F35" s="385">
        <f t="shared" si="1"/>
        <v>-0.493558580456976</v>
      </c>
    </row>
    <row r="36" s="364" customFormat="1" ht="20" customHeight="1" spans="1:6">
      <c r="A36" s="392" t="s">
        <v>190</v>
      </c>
      <c r="B36" s="396"/>
      <c r="C36" s="397">
        <v>5342</v>
      </c>
      <c r="D36" s="398">
        <v>7127</v>
      </c>
      <c r="E36" s="391" t="str">
        <f t="shared" si="0"/>
        <v/>
      </c>
      <c r="F36" s="391">
        <f t="shared" si="1"/>
        <v>0.33414451516286</v>
      </c>
    </row>
    <row r="37" s="364" customFormat="1" ht="20" customHeight="1" spans="1:6">
      <c r="A37" s="392" t="s">
        <v>191</v>
      </c>
      <c r="B37" s="396">
        <f>SUM(B38)</f>
        <v>0</v>
      </c>
      <c r="C37" s="396">
        <v>749</v>
      </c>
      <c r="D37" s="396">
        <f>SUM(D38)</f>
        <v>0</v>
      </c>
      <c r="E37" s="391" t="str">
        <f t="shared" si="0"/>
        <v/>
      </c>
      <c r="F37" s="391" t="str">
        <f t="shared" si="1"/>
        <v/>
      </c>
    </row>
    <row r="38" s="364" customFormat="1" ht="20" customHeight="1" spans="1:6">
      <c r="A38" s="393" t="s">
        <v>192</v>
      </c>
      <c r="B38" s="399"/>
      <c r="C38" s="399"/>
      <c r="D38" s="400"/>
      <c r="E38" s="391" t="str">
        <f t="shared" si="0"/>
        <v/>
      </c>
      <c r="F38" s="391" t="str">
        <f t="shared" si="1"/>
        <v/>
      </c>
    </row>
    <row r="39" s="364" customFormat="1" ht="20" customHeight="1" spans="1:6">
      <c r="A39" s="392" t="s">
        <v>193</v>
      </c>
      <c r="B39" s="399"/>
      <c r="C39" s="396"/>
      <c r="D39" s="390"/>
      <c r="E39" s="391" t="str">
        <f t="shared" si="0"/>
        <v/>
      </c>
      <c r="F39" s="391" t="str">
        <f t="shared" si="1"/>
        <v/>
      </c>
    </row>
    <row r="40" s="364" customFormat="1" ht="20" customHeight="1" spans="1:6">
      <c r="A40" s="392" t="s">
        <v>194</v>
      </c>
      <c r="B40" s="397">
        <f>SUM(B41)</f>
        <v>16830</v>
      </c>
      <c r="C40" s="397">
        <f>SUM(C41)</f>
        <v>21330</v>
      </c>
      <c r="D40" s="397">
        <f>SUM(D41)</f>
        <v>12909</v>
      </c>
      <c r="E40" s="391">
        <f t="shared" si="0"/>
        <v>-0.232976827094474</v>
      </c>
      <c r="F40" s="391">
        <f t="shared" si="1"/>
        <v>-0.394796061884669</v>
      </c>
    </row>
    <row r="41" s="364" customFormat="1" ht="20" customHeight="1" spans="1:6">
      <c r="A41" s="393" t="s">
        <v>195</v>
      </c>
      <c r="B41" s="394">
        <v>16830</v>
      </c>
      <c r="C41" s="394">
        <v>21330</v>
      </c>
      <c r="D41" s="401">
        <v>12909</v>
      </c>
      <c r="E41" s="385">
        <f t="shared" si="0"/>
        <v>-0.232976827094474</v>
      </c>
      <c r="F41" s="385">
        <f t="shared" si="1"/>
        <v>-0.394796061884669</v>
      </c>
    </row>
    <row r="42" s="364" customFormat="1" ht="20" customHeight="1" spans="1:6">
      <c r="A42" s="389" t="s">
        <v>196</v>
      </c>
      <c r="B42" s="400">
        <f>SUM(B31,B32,B40)</f>
        <v>295277</v>
      </c>
      <c r="C42" s="400">
        <f>SUM(C31,C32,C40)</f>
        <v>260937</v>
      </c>
      <c r="D42" s="400">
        <f>SUM(D31,D32,D40)</f>
        <v>286817</v>
      </c>
      <c r="E42" s="391">
        <f t="shared" si="0"/>
        <v>-0.0286510632389249</v>
      </c>
      <c r="F42" s="391">
        <f t="shared" si="1"/>
        <v>0.0991810283708328</v>
      </c>
    </row>
    <row r="43" s="364" customFormat="1" ht="20.1" customHeight="1" spans="2:6">
      <c r="B43" s="366"/>
      <c r="C43" s="366"/>
      <c r="D43" s="367"/>
      <c r="E43" s="367"/>
      <c r="F43" s="368"/>
    </row>
  </sheetData>
  <mergeCells count="5">
    <mergeCell ref="A2:F2"/>
    <mergeCell ref="B4:C4"/>
    <mergeCell ref="E4:F4"/>
    <mergeCell ref="A4:A5"/>
    <mergeCell ref="D4:D5"/>
  </mergeCells>
  <conditionalFormatting sqref="A40">
    <cfRule type="expression" dxfId="1" priority="1" stopIfTrue="1">
      <formula>"len($A:$A)=3"</formula>
    </cfRule>
  </conditionalFormatting>
  <printOptions horizontalCentered="1"/>
  <pageMargins left="0.75" right="0.75" top="0.409722222222222" bottom="0.809722222222222" header="0.5" footer="0.5"/>
  <pageSetup paperSize="9" scale="98" firstPageNumber="77" fitToHeight="0" orientation="landscape" useFirstPageNumber="1" horizontalDpi="600"/>
  <headerFooter>
    <oddFooter>&amp;C第 &amp;P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40"/>
  <sheetViews>
    <sheetView showZeros="0" topLeftCell="A354" workbookViewId="0">
      <selection activeCell="A381" sqref="A381"/>
    </sheetView>
  </sheetViews>
  <sheetFormatPr defaultColWidth="9" defaultRowHeight="14.25" outlineLevelCol="5"/>
  <cols>
    <col min="1" max="1" width="46.125" style="190" customWidth="1"/>
    <col min="2" max="2" width="14.75" style="190" customWidth="1"/>
    <col min="3" max="3" width="12.875" style="190" customWidth="1"/>
    <col min="4" max="4" width="16.25" style="190" customWidth="1"/>
    <col min="5" max="5" width="14.25" style="190" customWidth="1"/>
    <col min="6" max="6" width="13.25" style="190" customWidth="1"/>
    <col min="7" max="16384" width="9" style="190"/>
  </cols>
  <sheetData>
    <row r="1" s="190" customFormat="1" ht="25.5" spans="1:6">
      <c r="A1" s="191" t="s">
        <v>41</v>
      </c>
      <c r="B1" s="308"/>
      <c r="C1" s="308"/>
      <c r="D1" s="309"/>
      <c r="E1" s="310"/>
      <c r="F1" s="310"/>
    </row>
    <row r="2" s="190" customFormat="1" spans="1:6">
      <c r="A2" s="311" t="s">
        <v>40</v>
      </c>
      <c r="B2" s="312"/>
      <c r="C2" s="312"/>
      <c r="D2" s="313"/>
      <c r="E2" s="314"/>
      <c r="F2" s="315" t="s">
        <v>72</v>
      </c>
    </row>
    <row r="3" s="190" customFormat="1" ht="22" customHeight="1" spans="1:6">
      <c r="A3" s="316" t="s">
        <v>197</v>
      </c>
      <c r="B3" s="317" t="s">
        <v>75</v>
      </c>
      <c r="C3" s="318"/>
      <c r="D3" s="319" t="s">
        <v>1394</v>
      </c>
      <c r="E3" s="320" t="s">
        <v>76</v>
      </c>
      <c r="F3" s="321"/>
    </row>
    <row r="4" s="190" customFormat="1" ht="28.5" spans="1:6">
      <c r="A4" s="316"/>
      <c r="B4" s="202" t="s">
        <v>77</v>
      </c>
      <c r="C4" s="202" t="s">
        <v>79</v>
      </c>
      <c r="D4" s="322"/>
      <c r="E4" s="323" t="s">
        <v>1395</v>
      </c>
      <c r="F4" s="323" t="s">
        <v>1396</v>
      </c>
    </row>
    <row r="5" s="190" customFormat="1" ht="19.5" customHeight="1" spans="1:6">
      <c r="A5" s="201" t="s">
        <v>201</v>
      </c>
      <c r="B5" s="324">
        <f>B6+B18+B27+B37+B48+B59+B70+B78+B87+B100+B109+B120+B132+B139+B147+B153+B160+B167+B174+B181+B188+B196+B202+B208+B215+B230+B237+B244+B250</f>
        <v>47201</v>
      </c>
      <c r="C5" s="324">
        <f>C6+C18+C27+C37+C48+C59+C70+C78+C87+C100+C109+C120+C132+C139+C147+C153+C160+C167+C174+C181+C188+C196+C202+C208+C215+C230+C237+C244+C250</f>
        <v>32079</v>
      </c>
      <c r="D5" s="324">
        <v>50357</v>
      </c>
      <c r="E5" s="325">
        <f t="shared" ref="E5:E33" si="0">IF(OR(VALUE(D5)=0,ISERROR(D5/B5-1)),"",D5/B5-1)</f>
        <v>0.0668629901908857</v>
      </c>
      <c r="F5" s="325">
        <f t="shared" ref="F5:F33" si="1">IF(OR(VALUE(D5)=0,ISERROR(D5/C5-1)),"",D5/C5-1)</f>
        <v>0.569780853517878</v>
      </c>
    </row>
    <row r="6" s="190" customFormat="1" ht="19.5" customHeight="1" spans="1:6">
      <c r="A6" s="326" t="s">
        <v>202</v>
      </c>
      <c r="B6" s="324">
        <f>SUM(B7:B17)</f>
        <v>865</v>
      </c>
      <c r="C6" s="324">
        <f>SUM(C7:C17)</f>
        <v>411</v>
      </c>
      <c r="D6" s="324">
        <v>853</v>
      </c>
      <c r="E6" s="327">
        <f t="shared" si="0"/>
        <v>-0.0138728323699422</v>
      </c>
      <c r="F6" s="325">
        <f t="shared" si="1"/>
        <v>1.07542579075426</v>
      </c>
    </row>
    <row r="7" s="190" customFormat="1" ht="19.5" customHeight="1" spans="1:6">
      <c r="A7" s="326" t="s">
        <v>203</v>
      </c>
      <c r="B7" s="328">
        <v>447</v>
      </c>
      <c r="C7" s="329">
        <v>340</v>
      </c>
      <c r="D7" s="330">
        <v>330</v>
      </c>
      <c r="E7" s="331">
        <f t="shared" si="0"/>
        <v>-0.261744966442953</v>
      </c>
      <c r="F7" s="332">
        <f t="shared" si="1"/>
        <v>-0.0294117647058824</v>
      </c>
    </row>
    <row r="8" s="190" customFormat="1" ht="19.5" customHeight="1" spans="1:6">
      <c r="A8" s="326" t="s">
        <v>204</v>
      </c>
      <c r="B8" s="328"/>
      <c r="C8" s="329">
        <v>3</v>
      </c>
      <c r="D8" s="330"/>
      <c r="E8" s="331" t="str">
        <f t="shared" si="0"/>
        <v/>
      </c>
      <c r="F8" s="332" t="str">
        <f t="shared" si="1"/>
        <v/>
      </c>
    </row>
    <row r="9" s="190" customFormat="1" ht="19.5" customHeight="1" spans="1:6">
      <c r="A9" s="326" t="s">
        <v>205</v>
      </c>
      <c r="B9" s="328"/>
      <c r="C9" s="329"/>
      <c r="D9" s="330"/>
      <c r="E9" s="331" t="str">
        <f t="shared" si="0"/>
        <v/>
      </c>
      <c r="F9" s="332" t="str">
        <f t="shared" si="1"/>
        <v/>
      </c>
    </row>
    <row r="10" s="190" customFormat="1" ht="19.5" customHeight="1" spans="1:6">
      <c r="A10" s="326" t="s">
        <v>206</v>
      </c>
      <c r="B10" s="328">
        <v>56</v>
      </c>
      <c r="C10" s="329">
        <v>24</v>
      </c>
      <c r="D10" s="330">
        <v>56</v>
      </c>
      <c r="E10" s="331">
        <f t="shared" si="0"/>
        <v>0</v>
      </c>
      <c r="F10" s="332">
        <f t="shared" si="1"/>
        <v>1.33333333333333</v>
      </c>
    </row>
    <row r="11" s="190" customFormat="1" ht="19.5" customHeight="1" spans="1:6">
      <c r="A11" s="326" t="s">
        <v>207</v>
      </c>
      <c r="B11" s="328"/>
      <c r="C11" s="329"/>
      <c r="D11" s="330"/>
      <c r="E11" s="331" t="str">
        <f t="shared" si="0"/>
        <v/>
      </c>
      <c r="F11" s="332" t="str">
        <f t="shared" si="1"/>
        <v/>
      </c>
    </row>
    <row r="12" s="190" customFormat="1" ht="19.5" customHeight="1" spans="1:6">
      <c r="A12" s="326" t="s">
        <v>208</v>
      </c>
      <c r="B12" s="328"/>
      <c r="C12" s="329"/>
      <c r="D12" s="330"/>
      <c r="E12" s="331" t="str">
        <f t="shared" si="0"/>
        <v/>
      </c>
      <c r="F12" s="332" t="str">
        <f t="shared" si="1"/>
        <v/>
      </c>
    </row>
    <row r="13" s="190" customFormat="1" ht="19.5" customHeight="1" spans="1:6">
      <c r="A13" s="333" t="s">
        <v>209</v>
      </c>
      <c r="B13" s="328">
        <v>17</v>
      </c>
      <c r="C13" s="329">
        <v>12</v>
      </c>
      <c r="D13" s="330">
        <v>17</v>
      </c>
      <c r="E13" s="331">
        <f t="shared" si="0"/>
        <v>0</v>
      </c>
      <c r="F13" s="332">
        <f t="shared" si="1"/>
        <v>0.416666666666667</v>
      </c>
    </row>
    <row r="14" s="190" customFormat="1" ht="19.5" customHeight="1" spans="1:6">
      <c r="A14" s="326" t="s">
        <v>210</v>
      </c>
      <c r="B14" s="328">
        <v>125</v>
      </c>
      <c r="C14" s="329">
        <v>11</v>
      </c>
      <c r="D14" s="330">
        <v>245</v>
      </c>
      <c r="E14" s="331">
        <f t="shared" si="0"/>
        <v>0.96</v>
      </c>
      <c r="F14" s="332">
        <f t="shared" si="1"/>
        <v>21.2727272727273</v>
      </c>
    </row>
    <row r="15" s="190" customFormat="1" ht="19.5" customHeight="1" spans="1:6">
      <c r="A15" s="326" t="s">
        <v>211</v>
      </c>
      <c r="B15" s="328"/>
      <c r="C15" s="329"/>
      <c r="D15" s="330"/>
      <c r="E15" s="331" t="str">
        <f t="shared" si="0"/>
        <v/>
      </c>
      <c r="F15" s="332" t="str">
        <f t="shared" si="1"/>
        <v/>
      </c>
    </row>
    <row r="16" s="190" customFormat="1" ht="19.5" customHeight="1" spans="1:6">
      <c r="A16" s="326" t="s">
        <v>212</v>
      </c>
      <c r="B16" s="328"/>
      <c r="C16" s="329"/>
      <c r="D16" s="330"/>
      <c r="E16" s="331" t="str">
        <f t="shared" si="0"/>
        <v/>
      </c>
      <c r="F16" s="332" t="str">
        <f t="shared" si="1"/>
        <v/>
      </c>
    </row>
    <row r="17" s="190" customFormat="1" ht="19.5" customHeight="1" spans="1:6">
      <c r="A17" s="326" t="s">
        <v>213</v>
      </c>
      <c r="B17" s="328">
        <v>220</v>
      </c>
      <c r="C17" s="329">
        <v>21</v>
      </c>
      <c r="D17" s="330">
        <v>205</v>
      </c>
      <c r="E17" s="331">
        <f t="shared" si="0"/>
        <v>-0.0681818181818182</v>
      </c>
      <c r="F17" s="332">
        <f t="shared" si="1"/>
        <v>8.76190476190476</v>
      </c>
    </row>
    <row r="18" s="190" customFormat="1" ht="19.5" customHeight="1" spans="1:6">
      <c r="A18" s="203" t="s">
        <v>214</v>
      </c>
      <c r="B18" s="324">
        <f>SUM(B19:B26)</f>
        <v>585</v>
      </c>
      <c r="C18" s="324">
        <f>SUM(C19:C26)</f>
        <v>470</v>
      </c>
      <c r="D18" s="324">
        <v>479</v>
      </c>
      <c r="E18" s="327">
        <f t="shared" si="0"/>
        <v>-0.181196581196581</v>
      </c>
      <c r="F18" s="325">
        <f t="shared" si="1"/>
        <v>0.0191489361702128</v>
      </c>
    </row>
    <row r="19" s="190" customFormat="1" ht="19.5" customHeight="1" spans="1:6">
      <c r="A19" s="326" t="s">
        <v>203</v>
      </c>
      <c r="B19" s="328">
        <v>418</v>
      </c>
      <c r="C19" s="329">
        <v>351</v>
      </c>
      <c r="D19" s="330">
        <v>312</v>
      </c>
      <c r="E19" s="331">
        <f t="shared" si="0"/>
        <v>-0.253588516746411</v>
      </c>
      <c r="F19" s="332">
        <f t="shared" si="1"/>
        <v>-0.111111111111111</v>
      </c>
    </row>
    <row r="20" s="190" customFormat="1" ht="19.5" customHeight="1" spans="1:6">
      <c r="A20" s="326" t="s">
        <v>204</v>
      </c>
      <c r="B20" s="328"/>
      <c r="C20" s="329"/>
      <c r="D20" s="330"/>
      <c r="E20" s="331" t="str">
        <f t="shared" si="0"/>
        <v/>
      </c>
      <c r="F20" s="332" t="str">
        <f t="shared" si="1"/>
        <v/>
      </c>
    </row>
    <row r="21" s="190" customFormat="1" ht="19.5" customHeight="1" spans="1:6">
      <c r="A21" s="326" t="s">
        <v>205</v>
      </c>
      <c r="B21" s="328"/>
      <c r="C21" s="329"/>
      <c r="D21" s="330"/>
      <c r="E21" s="331" t="str">
        <f t="shared" si="0"/>
        <v/>
      </c>
      <c r="F21" s="332" t="str">
        <f t="shared" si="1"/>
        <v/>
      </c>
    </row>
    <row r="22" s="190" customFormat="1" ht="19.5" customHeight="1" spans="1:6">
      <c r="A22" s="326" t="s">
        <v>215</v>
      </c>
      <c r="B22" s="328">
        <v>9</v>
      </c>
      <c r="C22" s="329">
        <v>15</v>
      </c>
      <c r="D22" s="330">
        <v>9</v>
      </c>
      <c r="E22" s="331">
        <f t="shared" si="0"/>
        <v>0</v>
      </c>
      <c r="F22" s="332">
        <f t="shared" si="1"/>
        <v>-0.4</v>
      </c>
    </row>
    <row r="23" s="190" customFormat="1" ht="19.5" customHeight="1" spans="1:6">
      <c r="A23" s="326" t="s">
        <v>216</v>
      </c>
      <c r="B23" s="328">
        <v>37</v>
      </c>
      <c r="C23" s="329">
        <v>9</v>
      </c>
      <c r="D23" s="330">
        <v>37</v>
      </c>
      <c r="E23" s="331">
        <f t="shared" si="0"/>
        <v>0</v>
      </c>
      <c r="F23" s="332">
        <f t="shared" si="1"/>
        <v>3.11111111111111</v>
      </c>
    </row>
    <row r="24" s="190" customFormat="1" ht="19.5" customHeight="1" spans="1:6">
      <c r="A24" s="326" t="s">
        <v>217</v>
      </c>
      <c r="B24" s="328">
        <v>16</v>
      </c>
      <c r="C24" s="329">
        <v>1</v>
      </c>
      <c r="D24" s="330">
        <v>16</v>
      </c>
      <c r="E24" s="331">
        <f t="shared" si="0"/>
        <v>0</v>
      </c>
      <c r="F24" s="332">
        <f t="shared" si="1"/>
        <v>15</v>
      </c>
    </row>
    <row r="25" s="190" customFormat="1" ht="19.5" customHeight="1" spans="1:6">
      <c r="A25" s="326" t="s">
        <v>212</v>
      </c>
      <c r="B25" s="328"/>
      <c r="C25" s="329"/>
      <c r="D25" s="330"/>
      <c r="E25" s="331" t="str">
        <f t="shared" si="0"/>
        <v/>
      </c>
      <c r="F25" s="332" t="str">
        <f t="shared" si="1"/>
        <v/>
      </c>
    </row>
    <row r="26" s="190" customFormat="1" ht="19.5" customHeight="1" spans="1:6">
      <c r="A26" s="326" t="s">
        <v>218</v>
      </c>
      <c r="B26" s="328">
        <v>105</v>
      </c>
      <c r="C26" s="329">
        <v>94</v>
      </c>
      <c r="D26" s="330">
        <v>105</v>
      </c>
      <c r="E26" s="331">
        <f t="shared" si="0"/>
        <v>0</v>
      </c>
      <c r="F26" s="332">
        <f t="shared" si="1"/>
        <v>0.117021276595745</v>
      </c>
    </row>
    <row r="27" s="190" customFormat="1" ht="19.5" customHeight="1" spans="1:6">
      <c r="A27" s="334" t="s">
        <v>219</v>
      </c>
      <c r="B27" s="324">
        <f>SUM(B28:B36)</f>
        <v>12431</v>
      </c>
      <c r="C27" s="324">
        <f>SUM(C28:C36)</f>
        <v>11375</v>
      </c>
      <c r="D27" s="324">
        <v>10514</v>
      </c>
      <c r="E27" s="327">
        <f t="shared" si="0"/>
        <v>-0.154211246078352</v>
      </c>
      <c r="F27" s="325">
        <f t="shared" si="1"/>
        <v>-0.0756923076923077</v>
      </c>
    </row>
    <row r="28" s="190" customFormat="1" ht="19.5" customHeight="1" spans="1:6">
      <c r="A28" s="203" t="s">
        <v>203</v>
      </c>
      <c r="B28" s="328">
        <v>7444</v>
      </c>
      <c r="C28" s="329">
        <v>7300</v>
      </c>
      <c r="D28" s="330">
        <v>6226</v>
      </c>
      <c r="E28" s="331">
        <f t="shared" si="0"/>
        <v>-0.163621708758732</v>
      </c>
      <c r="F28" s="332">
        <f t="shared" si="1"/>
        <v>-0.147123287671233</v>
      </c>
    </row>
    <row r="29" s="190" customFormat="1" ht="19.5" customHeight="1" spans="1:6">
      <c r="A29" s="203" t="s">
        <v>204</v>
      </c>
      <c r="B29" s="328">
        <v>5</v>
      </c>
      <c r="C29" s="329">
        <v>11</v>
      </c>
      <c r="D29" s="330">
        <v>63</v>
      </c>
      <c r="E29" s="331">
        <f t="shared" si="0"/>
        <v>11.6</v>
      </c>
      <c r="F29" s="332">
        <f t="shared" si="1"/>
        <v>4.72727272727273</v>
      </c>
    </row>
    <row r="30" s="190" customFormat="1" ht="19.5" customHeight="1" spans="1:6">
      <c r="A30" s="203" t="s">
        <v>205</v>
      </c>
      <c r="B30" s="328"/>
      <c r="C30" s="329"/>
      <c r="D30" s="330"/>
      <c r="E30" s="331" t="str">
        <f t="shared" si="0"/>
        <v/>
      </c>
      <c r="F30" s="332" t="str">
        <f t="shared" si="1"/>
        <v/>
      </c>
    </row>
    <row r="31" s="190" customFormat="1" ht="19.5" customHeight="1" spans="1:6">
      <c r="A31" s="203" t="s">
        <v>220</v>
      </c>
      <c r="B31" s="328"/>
      <c r="C31" s="329"/>
      <c r="D31" s="330"/>
      <c r="E31" s="331" t="str">
        <f t="shared" si="0"/>
        <v/>
      </c>
      <c r="F31" s="332" t="str">
        <f t="shared" si="1"/>
        <v/>
      </c>
    </row>
    <row r="32" s="190" customFormat="1" ht="19.5" customHeight="1" spans="1:6">
      <c r="A32" s="203" t="s">
        <v>221</v>
      </c>
      <c r="B32" s="328"/>
      <c r="C32" s="329"/>
      <c r="D32" s="330"/>
      <c r="E32" s="331" t="str">
        <f t="shared" si="0"/>
        <v/>
      </c>
      <c r="F32" s="332" t="str">
        <f t="shared" si="1"/>
        <v/>
      </c>
    </row>
    <row r="33" s="190" customFormat="1" ht="19.5" customHeight="1" spans="1:6">
      <c r="A33" s="203" t="s">
        <v>222</v>
      </c>
      <c r="B33" s="328"/>
      <c r="C33" s="329"/>
      <c r="D33" s="330"/>
      <c r="E33" s="331" t="str">
        <f t="shared" si="0"/>
        <v/>
      </c>
      <c r="F33" s="332" t="str">
        <f t="shared" si="1"/>
        <v/>
      </c>
    </row>
    <row r="34" s="190" customFormat="1" ht="19.5" customHeight="1" spans="1:6">
      <c r="A34" s="232" t="s">
        <v>223</v>
      </c>
      <c r="B34" s="328"/>
      <c r="C34" s="329"/>
      <c r="D34" s="330"/>
      <c r="E34" s="331"/>
      <c r="F34" s="332"/>
    </row>
    <row r="35" s="190" customFormat="1" ht="19.5" customHeight="1" spans="1:6">
      <c r="A35" s="232" t="s">
        <v>212</v>
      </c>
      <c r="B35" s="328">
        <v>3655</v>
      </c>
      <c r="C35" s="329">
        <v>3425</v>
      </c>
      <c r="D35" s="330">
        <v>3510</v>
      </c>
      <c r="E35" s="331">
        <f t="shared" ref="E35:E98" si="2">IF(OR(VALUE(D35)=0,ISERROR(D35/B35-1)),"",D35/B35-1)</f>
        <v>-0.039671682626539</v>
      </c>
      <c r="F35" s="332">
        <f t="shared" ref="F35:F98" si="3">IF(OR(VALUE(D35)=0,ISERROR(D35/C35-1)),"",D35/C35-1)</f>
        <v>0.0248175182481751</v>
      </c>
    </row>
    <row r="36" s="190" customFormat="1" ht="19.5" customHeight="1" spans="1:6">
      <c r="A36" s="334" t="s">
        <v>224</v>
      </c>
      <c r="B36" s="328">
        <v>1327</v>
      </c>
      <c r="C36" s="329">
        <v>639</v>
      </c>
      <c r="D36" s="330">
        <v>715</v>
      </c>
      <c r="E36" s="331">
        <f t="shared" si="2"/>
        <v>-0.461190655614167</v>
      </c>
      <c r="F36" s="332">
        <f t="shared" si="3"/>
        <v>0.118935837245696</v>
      </c>
    </row>
    <row r="37" s="190" customFormat="1" ht="19.5" customHeight="1" spans="1:6">
      <c r="A37" s="203" t="s">
        <v>225</v>
      </c>
      <c r="B37" s="335">
        <f>SUM(B38:B47)</f>
        <v>1468</v>
      </c>
      <c r="C37" s="335">
        <f>SUM(C38:C47)</f>
        <v>463</v>
      </c>
      <c r="D37" s="335">
        <v>1373</v>
      </c>
      <c r="E37" s="336">
        <f t="shared" si="2"/>
        <v>-0.0647138964577657</v>
      </c>
      <c r="F37" s="325">
        <f t="shared" si="3"/>
        <v>1.96544276457883</v>
      </c>
    </row>
    <row r="38" s="190" customFormat="1" ht="19.5" customHeight="1" spans="1:6">
      <c r="A38" s="326" t="s">
        <v>203</v>
      </c>
      <c r="B38" s="337">
        <v>438</v>
      </c>
      <c r="C38" s="337">
        <v>319</v>
      </c>
      <c r="D38" s="337">
        <v>373</v>
      </c>
      <c r="E38" s="331">
        <f t="shared" si="2"/>
        <v>-0.148401826484018</v>
      </c>
      <c r="F38" s="332">
        <f t="shared" si="3"/>
        <v>0.169278996865204</v>
      </c>
    </row>
    <row r="39" s="190" customFormat="1" ht="19.5" customHeight="1" spans="1:6">
      <c r="A39" s="326" t="s">
        <v>204</v>
      </c>
      <c r="B39" s="328"/>
      <c r="C39" s="337"/>
      <c r="D39" s="337"/>
      <c r="E39" s="338" t="str">
        <f t="shared" si="2"/>
        <v/>
      </c>
      <c r="F39" s="332" t="str">
        <f t="shared" si="3"/>
        <v/>
      </c>
    </row>
    <row r="40" s="190" customFormat="1" ht="19.5" customHeight="1" spans="1:6">
      <c r="A40" s="326" t="s">
        <v>205</v>
      </c>
      <c r="B40" s="328"/>
      <c r="C40" s="329"/>
      <c r="D40" s="330"/>
      <c r="E40" s="331" t="str">
        <f t="shared" si="2"/>
        <v/>
      </c>
      <c r="F40" s="332" t="str">
        <f t="shared" si="3"/>
        <v/>
      </c>
    </row>
    <row r="41" s="190" customFormat="1" ht="19.5" customHeight="1" spans="1:6">
      <c r="A41" s="326" t="s">
        <v>226</v>
      </c>
      <c r="B41" s="328"/>
      <c r="C41" s="329"/>
      <c r="D41" s="330"/>
      <c r="E41" s="331" t="str">
        <f t="shared" si="2"/>
        <v/>
      </c>
      <c r="F41" s="332" t="str">
        <f t="shared" si="3"/>
        <v/>
      </c>
    </row>
    <row r="42" s="190" customFormat="1" ht="19.5" customHeight="1" spans="1:6">
      <c r="A42" s="326" t="s">
        <v>227</v>
      </c>
      <c r="B42" s="328"/>
      <c r="C42" s="329"/>
      <c r="D42" s="330"/>
      <c r="E42" s="331" t="str">
        <f t="shared" si="2"/>
        <v/>
      </c>
      <c r="F42" s="332" t="str">
        <f t="shared" si="3"/>
        <v/>
      </c>
    </row>
    <row r="43" s="190" customFormat="1" ht="19.5" customHeight="1" spans="1:6">
      <c r="A43" s="326" t="s">
        <v>228</v>
      </c>
      <c r="B43" s="328"/>
      <c r="C43" s="329"/>
      <c r="D43" s="330"/>
      <c r="E43" s="331" t="str">
        <f t="shared" si="2"/>
        <v/>
      </c>
      <c r="F43" s="332" t="str">
        <f t="shared" si="3"/>
        <v/>
      </c>
    </row>
    <row r="44" s="190" customFormat="1" ht="19.5" customHeight="1" spans="1:6">
      <c r="A44" s="326" t="s">
        <v>229</v>
      </c>
      <c r="B44" s="328"/>
      <c r="C44" s="329"/>
      <c r="D44" s="330"/>
      <c r="E44" s="331" t="str">
        <f t="shared" si="2"/>
        <v/>
      </c>
      <c r="F44" s="332" t="str">
        <f t="shared" si="3"/>
        <v/>
      </c>
    </row>
    <row r="45" s="190" customFormat="1" ht="19.5" customHeight="1" spans="1:6">
      <c r="A45" s="326" t="s">
        <v>230</v>
      </c>
      <c r="B45" s="328"/>
      <c r="C45" s="329"/>
      <c r="D45" s="330"/>
      <c r="E45" s="331" t="str">
        <f t="shared" si="2"/>
        <v/>
      </c>
      <c r="F45" s="332" t="str">
        <f t="shared" si="3"/>
        <v/>
      </c>
    </row>
    <row r="46" s="190" customFormat="1" ht="19.5" customHeight="1" spans="1:6">
      <c r="A46" s="326" t="s">
        <v>212</v>
      </c>
      <c r="B46" s="328"/>
      <c r="C46" s="329"/>
      <c r="D46" s="330"/>
      <c r="E46" s="331" t="str">
        <f t="shared" si="2"/>
        <v/>
      </c>
      <c r="F46" s="332" t="str">
        <f t="shared" si="3"/>
        <v/>
      </c>
    </row>
    <row r="47" s="190" customFormat="1" ht="19.5" customHeight="1" spans="1:6">
      <c r="A47" s="326" t="s">
        <v>231</v>
      </c>
      <c r="B47" s="328">
        <v>1030</v>
      </c>
      <c r="C47" s="329">
        <v>144</v>
      </c>
      <c r="D47" s="330">
        <v>1000</v>
      </c>
      <c r="E47" s="331">
        <f t="shared" si="2"/>
        <v>-0.029126213592233</v>
      </c>
      <c r="F47" s="332">
        <f t="shared" si="3"/>
        <v>5.94444444444444</v>
      </c>
    </row>
    <row r="48" s="190" customFormat="1" ht="19.5" customHeight="1" spans="1:6">
      <c r="A48" s="203" t="s">
        <v>232</v>
      </c>
      <c r="B48" s="335">
        <f>SUM(B49:B58)</f>
        <v>305</v>
      </c>
      <c r="C48" s="335">
        <f>SUM(C49:C58)</f>
        <v>217</v>
      </c>
      <c r="D48" s="335">
        <v>395</v>
      </c>
      <c r="E48" s="336">
        <f t="shared" si="2"/>
        <v>0.295081967213115</v>
      </c>
      <c r="F48" s="325">
        <f t="shared" si="3"/>
        <v>0.820276497695853</v>
      </c>
    </row>
    <row r="49" s="190" customFormat="1" ht="19.5" customHeight="1" spans="1:6">
      <c r="A49" s="326" t="s">
        <v>203</v>
      </c>
      <c r="B49" s="337">
        <v>223</v>
      </c>
      <c r="C49" s="337">
        <v>181</v>
      </c>
      <c r="D49" s="337">
        <v>158</v>
      </c>
      <c r="E49" s="331">
        <f t="shared" si="2"/>
        <v>-0.291479820627803</v>
      </c>
      <c r="F49" s="332">
        <f t="shared" si="3"/>
        <v>-0.12707182320442</v>
      </c>
    </row>
    <row r="50" s="190" customFormat="1" ht="19.5" customHeight="1" spans="1:6">
      <c r="A50" s="326" t="s">
        <v>204</v>
      </c>
      <c r="B50" s="328"/>
      <c r="C50" s="337"/>
      <c r="D50" s="337">
        <v>15</v>
      </c>
      <c r="E50" s="338" t="str">
        <f t="shared" si="2"/>
        <v/>
      </c>
      <c r="F50" s="332" t="str">
        <f t="shared" si="3"/>
        <v/>
      </c>
    </row>
    <row r="51" s="190" customFormat="1" ht="19.5" customHeight="1" spans="1:6">
      <c r="A51" s="326" t="s">
        <v>205</v>
      </c>
      <c r="B51" s="328"/>
      <c r="C51" s="329"/>
      <c r="D51" s="337"/>
      <c r="E51" s="338" t="str">
        <f t="shared" si="2"/>
        <v/>
      </c>
      <c r="F51" s="332" t="str">
        <f t="shared" si="3"/>
        <v/>
      </c>
    </row>
    <row r="52" s="190" customFormat="1" ht="19.5" customHeight="1" spans="1:6">
      <c r="A52" s="326" t="s">
        <v>233</v>
      </c>
      <c r="B52" s="328"/>
      <c r="C52" s="329"/>
      <c r="D52" s="330"/>
      <c r="E52" s="331" t="str">
        <f t="shared" si="2"/>
        <v/>
      </c>
      <c r="F52" s="332" t="str">
        <f t="shared" si="3"/>
        <v/>
      </c>
    </row>
    <row r="53" s="190" customFormat="1" ht="19.5" customHeight="1" spans="1:6">
      <c r="A53" s="326" t="s">
        <v>234</v>
      </c>
      <c r="B53" s="328"/>
      <c r="C53" s="329"/>
      <c r="D53" s="330">
        <v>5</v>
      </c>
      <c r="E53" s="331" t="str">
        <f t="shared" si="2"/>
        <v/>
      </c>
      <c r="F53" s="332" t="str">
        <f t="shared" si="3"/>
        <v/>
      </c>
    </row>
    <row r="54" s="190" customFormat="1" ht="19.5" customHeight="1" spans="1:6">
      <c r="A54" s="326" t="s">
        <v>235</v>
      </c>
      <c r="B54" s="328"/>
      <c r="C54" s="329"/>
      <c r="D54" s="330"/>
      <c r="E54" s="331" t="str">
        <f t="shared" si="2"/>
        <v/>
      </c>
      <c r="F54" s="332" t="str">
        <f t="shared" si="3"/>
        <v/>
      </c>
    </row>
    <row r="55" s="190" customFormat="1" ht="19.5" customHeight="1" spans="1:6">
      <c r="A55" s="326" t="s">
        <v>236</v>
      </c>
      <c r="B55" s="328">
        <v>33</v>
      </c>
      <c r="C55" s="329">
        <v>22</v>
      </c>
      <c r="D55" s="330">
        <v>180</v>
      </c>
      <c r="E55" s="331">
        <f t="shared" si="2"/>
        <v>4.45454545454545</v>
      </c>
      <c r="F55" s="332">
        <f t="shared" si="3"/>
        <v>7.18181818181818</v>
      </c>
    </row>
    <row r="56" s="190" customFormat="1" ht="19.5" customHeight="1" spans="1:6">
      <c r="A56" s="326" t="s">
        <v>237</v>
      </c>
      <c r="B56" s="328">
        <v>49</v>
      </c>
      <c r="C56" s="329">
        <v>14</v>
      </c>
      <c r="D56" s="330">
        <v>37</v>
      </c>
      <c r="E56" s="331">
        <f t="shared" si="2"/>
        <v>-0.244897959183674</v>
      </c>
      <c r="F56" s="332">
        <f t="shared" si="3"/>
        <v>1.64285714285714</v>
      </c>
    </row>
    <row r="57" s="190" customFormat="1" ht="19.5" customHeight="1" spans="1:6">
      <c r="A57" s="326" t="s">
        <v>212</v>
      </c>
      <c r="B57" s="328"/>
      <c r="C57" s="329"/>
      <c r="D57" s="330"/>
      <c r="E57" s="331" t="str">
        <f t="shared" si="2"/>
        <v/>
      </c>
      <c r="F57" s="332" t="str">
        <f t="shared" si="3"/>
        <v/>
      </c>
    </row>
    <row r="58" s="190" customFormat="1" ht="19.5" customHeight="1" spans="1:6">
      <c r="A58" s="326" t="s">
        <v>238</v>
      </c>
      <c r="B58" s="328"/>
      <c r="C58" s="329"/>
      <c r="D58" s="330"/>
      <c r="E58" s="331" t="str">
        <f t="shared" si="2"/>
        <v/>
      </c>
      <c r="F58" s="332" t="str">
        <f t="shared" si="3"/>
        <v/>
      </c>
    </row>
    <row r="59" s="190" customFormat="1" ht="19.5" customHeight="1" spans="1:6">
      <c r="A59" s="203" t="s">
        <v>239</v>
      </c>
      <c r="B59" s="335">
        <f>SUM(B60:B69)</f>
        <v>717</v>
      </c>
      <c r="C59" s="335">
        <f>SUM(C60:C69)</f>
        <v>551</v>
      </c>
      <c r="D59" s="335">
        <v>619</v>
      </c>
      <c r="E59" s="336">
        <f t="shared" si="2"/>
        <v>-0.136680613668061</v>
      </c>
      <c r="F59" s="325">
        <f t="shared" si="3"/>
        <v>0.123411978221416</v>
      </c>
    </row>
    <row r="60" s="190" customFormat="1" ht="19.5" customHeight="1" spans="1:6">
      <c r="A60" s="326" t="s">
        <v>203</v>
      </c>
      <c r="B60" s="337">
        <v>496</v>
      </c>
      <c r="C60" s="337">
        <v>435</v>
      </c>
      <c r="D60" s="337">
        <v>399</v>
      </c>
      <c r="E60" s="331">
        <f t="shared" si="2"/>
        <v>-0.195564516129032</v>
      </c>
      <c r="F60" s="332">
        <f t="shared" si="3"/>
        <v>-0.0827586206896552</v>
      </c>
    </row>
    <row r="61" s="190" customFormat="1" ht="19.5" customHeight="1" spans="1:6">
      <c r="A61" s="326" t="s">
        <v>204</v>
      </c>
      <c r="B61" s="328"/>
      <c r="C61" s="337">
        <v>2</v>
      </c>
      <c r="D61" s="337"/>
      <c r="E61" s="338" t="str">
        <f t="shared" si="2"/>
        <v/>
      </c>
      <c r="F61" s="332" t="str">
        <f t="shared" si="3"/>
        <v/>
      </c>
    </row>
    <row r="62" s="190" customFormat="1" ht="19.5" customHeight="1" spans="1:6">
      <c r="A62" s="326" t="s">
        <v>205</v>
      </c>
      <c r="B62" s="328"/>
      <c r="C62" s="329"/>
      <c r="D62" s="337"/>
      <c r="E62" s="338" t="str">
        <f t="shared" si="2"/>
        <v/>
      </c>
      <c r="F62" s="332" t="str">
        <f t="shared" si="3"/>
        <v/>
      </c>
    </row>
    <row r="63" s="190" customFormat="1" ht="19.5" customHeight="1" spans="1:6">
      <c r="A63" s="326" t="s">
        <v>240</v>
      </c>
      <c r="B63" s="328"/>
      <c r="C63" s="329"/>
      <c r="D63" s="330"/>
      <c r="E63" s="331" t="str">
        <f t="shared" si="2"/>
        <v/>
      </c>
      <c r="F63" s="332" t="str">
        <f t="shared" si="3"/>
        <v/>
      </c>
    </row>
    <row r="64" s="190" customFormat="1" ht="19.5" customHeight="1" spans="1:6">
      <c r="A64" s="326" t="s">
        <v>241</v>
      </c>
      <c r="B64" s="328">
        <v>15</v>
      </c>
      <c r="C64" s="329"/>
      <c r="D64" s="330">
        <v>15</v>
      </c>
      <c r="E64" s="331">
        <f t="shared" si="2"/>
        <v>0</v>
      </c>
      <c r="F64" s="332" t="str">
        <f t="shared" si="3"/>
        <v/>
      </c>
    </row>
    <row r="65" s="190" customFormat="1" ht="19.5" customHeight="1" spans="1:6">
      <c r="A65" s="326" t="s">
        <v>1401</v>
      </c>
      <c r="B65" s="328"/>
      <c r="C65" s="329"/>
      <c r="D65" s="330"/>
      <c r="E65" s="331" t="str">
        <f t="shared" si="2"/>
        <v/>
      </c>
      <c r="F65" s="332" t="str">
        <f t="shared" si="3"/>
        <v/>
      </c>
    </row>
    <row r="66" s="190" customFormat="1" ht="19.5" customHeight="1" spans="1:6">
      <c r="A66" s="326" t="s">
        <v>243</v>
      </c>
      <c r="B66" s="328">
        <v>41</v>
      </c>
      <c r="C66" s="329">
        <v>41</v>
      </c>
      <c r="D66" s="330">
        <v>45</v>
      </c>
      <c r="E66" s="331">
        <f t="shared" si="2"/>
        <v>0.0975609756097562</v>
      </c>
      <c r="F66" s="332">
        <f t="shared" si="3"/>
        <v>0.0975609756097562</v>
      </c>
    </row>
    <row r="67" s="190" customFormat="1" ht="19.5" customHeight="1" spans="1:6">
      <c r="A67" s="326" t="s">
        <v>244</v>
      </c>
      <c r="B67" s="328"/>
      <c r="C67" s="329"/>
      <c r="D67" s="330"/>
      <c r="E67" s="331" t="str">
        <f t="shared" si="2"/>
        <v/>
      </c>
      <c r="F67" s="332" t="str">
        <f t="shared" si="3"/>
        <v/>
      </c>
    </row>
    <row r="68" s="190" customFormat="1" ht="19.5" customHeight="1" spans="1:6">
      <c r="A68" s="326" t="s">
        <v>212</v>
      </c>
      <c r="B68" s="328"/>
      <c r="C68" s="329"/>
      <c r="D68" s="330"/>
      <c r="E68" s="331" t="str">
        <f t="shared" si="2"/>
        <v/>
      </c>
      <c r="F68" s="332" t="str">
        <f t="shared" si="3"/>
        <v/>
      </c>
    </row>
    <row r="69" s="190" customFormat="1" ht="19.5" customHeight="1" spans="1:6">
      <c r="A69" s="326" t="s">
        <v>245</v>
      </c>
      <c r="B69" s="328">
        <v>165</v>
      </c>
      <c r="C69" s="329">
        <v>73</v>
      </c>
      <c r="D69" s="330">
        <v>160</v>
      </c>
      <c r="E69" s="331">
        <f t="shared" si="2"/>
        <v>-0.0303030303030303</v>
      </c>
      <c r="F69" s="332">
        <f t="shared" si="3"/>
        <v>1.19178082191781</v>
      </c>
    </row>
    <row r="70" s="190" customFormat="1" ht="19.5" customHeight="1" spans="1:6">
      <c r="A70" s="203" t="s">
        <v>246</v>
      </c>
      <c r="B70" s="335">
        <f>SUM(B71:B77)</f>
        <v>348</v>
      </c>
      <c r="C70" s="335">
        <f>SUM(C71:C77)</f>
        <v>253</v>
      </c>
      <c r="D70" s="335">
        <v>335</v>
      </c>
      <c r="E70" s="336">
        <f t="shared" si="2"/>
        <v>-0.0373563218390804</v>
      </c>
      <c r="F70" s="325">
        <f t="shared" si="3"/>
        <v>0.324110671936759</v>
      </c>
    </row>
    <row r="71" s="190" customFormat="1" ht="19.5" customHeight="1" spans="1:6">
      <c r="A71" s="326" t="s">
        <v>203</v>
      </c>
      <c r="B71" s="337"/>
      <c r="C71" s="337"/>
      <c r="D71" s="337"/>
      <c r="E71" s="331" t="str">
        <f t="shared" si="2"/>
        <v/>
      </c>
      <c r="F71" s="332" t="str">
        <f t="shared" si="3"/>
        <v/>
      </c>
    </row>
    <row r="72" s="190" customFormat="1" ht="19.5" customHeight="1" spans="1:6">
      <c r="A72" s="326" t="s">
        <v>204</v>
      </c>
      <c r="B72" s="328"/>
      <c r="C72" s="324"/>
      <c r="D72" s="324"/>
      <c r="E72" s="338" t="str">
        <f t="shared" si="2"/>
        <v/>
      </c>
      <c r="F72" s="332" t="str">
        <f t="shared" si="3"/>
        <v/>
      </c>
    </row>
    <row r="73" s="190" customFormat="1" ht="19.5" customHeight="1" spans="1:6">
      <c r="A73" s="326" t="s">
        <v>205</v>
      </c>
      <c r="B73" s="328"/>
      <c r="C73" s="330"/>
      <c r="D73" s="337"/>
      <c r="E73" s="338" t="str">
        <f t="shared" si="2"/>
        <v/>
      </c>
      <c r="F73" s="332" t="str">
        <f t="shared" si="3"/>
        <v/>
      </c>
    </row>
    <row r="74" s="190" customFormat="1" ht="19.5" customHeight="1" spans="1:6">
      <c r="A74" s="326" t="s">
        <v>243</v>
      </c>
      <c r="B74" s="328"/>
      <c r="C74" s="330"/>
      <c r="D74" s="330"/>
      <c r="E74" s="331" t="str">
        <f t="shared" si="2"/>
        <v/>
      </c>
      <c r="F74" s="332" t="str">
        <f t="shared" si="3"/>
        <v/>
      </c>
    </row>
    <row r="75" s="190" customFormat="1" ht="19.5" customHeight="1" spans="1:6">
      <c r="A75" s="326" t="s">
        <v>247</v>
      </c>
      <c r="B75" s="328">
        <v>280</v>
      </c>
      <c r="C75" s="330">
        <v>150</v>
      </c>
      <c r="D75" s="330">
        <v>280</v>
      </c>
      <c r="E75" s="331">
        <f t="shared" si="2"/>
        <v>0</v>
      </c>
      <c r="F75" s="332">
        <f t="shared" si="3"/>
        <v>0.866666666666667</v>
      </c>
    </row>
    <row r="76" s="190" customFormat="1" ht="19.5" customHeight="1" spans="1:6">
      <c r="A76" s="326" t="s">
        <v>212</v>
      </c>
      <c r="B76" s="328"/>
      <c r="C76" s="330"/>
      <c r="D76" s="330"/>
      <c r="E76" s="331" t="str">
        <f t="shared" si="2"/>
        <v/>
      </c>
      <c r="F76" s="332" t="str">
        <f t="shared" si="3"/>
        <v/>
      </c>
    </row>
    <row r="77" s="190" customFormat="1" ht="19.5" customHeight="1" spans="1:6">
      <c r="A77" s="326" t="s">
        <v>248</v>
      </c>
      <c r="B77" s="328">
        <v>68</v>
      </c>
      <c r="C77" s="329">
        <v>103</v>
      </c>
      <c r="D77" s="330">
        <v>55</v>
      </c>
      <c r="E77" s="331">
        <f t="shared" si="2"/>
        <v>-0.191176470588235</v>
      </c>
      <c r="F77" s="332">
        <f t="shared" si="3"/>
        <v>-0.466019417475728</v>
      </c>
    </row>
    <row r="78" s="190" customFormat="1" ht="19.5" customHeight="1" spans="1:6">
      <c r="A78" s="203" t="s">
        <v>249</v>
      </c>
      <c r="B78" s="335">
        <f>SUM(B79:B86)</f>
        <v>0</v>
      </c>
      <c r="C78" s="335">
        <f>SUM(C79:C86)</f>
        <v>0</v>
      </c>
      <c r="D78" s="335">
        <v>0</v>
      </c>
      <c r="E78" s="336" t="str">
        <f t="shared" si="2"/>
        <v/>
      </c>
      <c r="F78" s="325" t="str">
        <f t="shared" si="3"/>
        <v/>
      </c>
    </row>
    <row r="79" s="190" customFormat="1" ht="19.5" customHeight="1" spans="1:6">
      <c r="A79" s="326" t="s">
        <v>203</v>
      </c>
      <c r="B79" s="337"/>
      <c r="C79" s="337"/>
      <c r="D79" s="337"/>
      <c r="E79" s="331" t="str">
        <f t="shared" si="2"/>
        <v/>
      </c>
      <c r="F79" s="332" t="str">
        <f t="shared" si="3"/>
        <v/>
      </c>
    </row>
    <row r="80" s="190" customFormat="1" ht="19.5" customHeight="1" spans="1:6">
      <c r="A80" s="326" t="s">
        <v>204</v>
      </c>
      <c r="B80" s="328"/>
      <c r="C80" s="337"/>
      <c r="D80" s="337"/>
      <c r="E80" s="338" t="str">
        <f t="shared" si="2"/>
        <v/>
      </c>
      <c r="F80" s="332" t="str">
        <f t="shared" si="3"/>
        <v/>
      </c>
    </row>
    <row r="81" s="190" customFormat="1" ht="19.5" customHeight="1" spans="1:6">
      <c r="A81" s="326" t="s">
        <v>205</v>
      </c>
      <c r="B81" s="328"/>
      <c r="C81" s="330"/>
      <c r="D81" s="330"/>
      <c r="E81" s="331" t="str">
        <f t="shared" si="2"/>
        <v/>
      </c>
      <c r="F81" s="332" t="str">
        <f t="shared" si="3"/>
        <v/>
      </c>
    </row>
    <row r="82" s="190" customFormat="1" ht="19.5" customHeight="1" spans="1:6">
      <c r="A82" s="326" t="s">
        <v>250</v>
      </c>
      <c r="B82" s="328"/>
      <c r="C82" s="330"/>
      <c r="D82" s="330"/>
      <c r="E82" s="331" t="str">
        <f t="shared" si="2"/>
        <v/>
      </c>
      <c r="F82" s="332" t="str">
        <f t="shared" si="3"/>
        <v/>
      </c>
    </row>
    <row r="83" s="190" customFormat="1" ht="19.5" customHeight="1" spans="1:6">
      <c r="A83" s="326" t="s">
        <v>251</v>
      </c>
      <c r="B83" s="328"/>
      <c r="C83" s="330"/>
      <c r="D83" s="330"/>
      <c r="E83" s="331" t="str">
        <f t="shared" si="2"/>
        <v/>
      </c>
      <c r="F83" s="332" t="str">
        <f t="shared" si="3"/>
        <v/>
      </c>
    </row>
    <row r="84" s="190" customFormat="1" ht="19.5" customHeight="1" spans="1:6">
      <c r="A84" s="326" t="s">
        <v>243</v>
      </c>
      <c r="B84" s="328"/>
      <c r="C84" s="329"/>
      <c r="D84" s="337"/>
      <c r="E84" s="338" t="str">
        <f t="shared" si="2"/>
        <v/>
      </c>
      <c r="F84" s="332" t="str">
        <f t="shared" si="3"/>
        <v/>
      </c>
    </row>
    <row r="85" s="190" customFormat="1" ht="19.5" customHeight="1" spans="1:6">
      <c r="A85" s="326" t="s">
        <v>212</v>
      </c>
      <c r="B85" s="328"/>
      <c r="C85" s="330"/>
      <c r="D85" s="337"/>
      <c r="E85" s="338" t="str">
        <f t="shared" si="2"/>
        <v/>
      </c>
      <c r="F85" s="332" t="str">
        <f t="shared" si="3"/>
        <v/>
      </c>
    </row>
    <row r="86" s="190" customFormat="1" ht="19.5" customHeight="1" spans="1:6">
      <c r="A86" s="326" t="s">
        <v>252</v>
      </c>
      <c r="B86" s="328"/>
      <c r="C86" s="330"/>
      <c r="D86" s="330"/>
      <c r="E86" s="331" t="str">
        <f t="shared" si="2"/>
        <v/>
      </c>
      <c r="F86" s="332" t="str">
        <f t="shared" si="3"/>
        <v/>
      </c>
    </row>
    <row r="87" s="190" customFormat="1" ht="19.5" customHeight="1" spans="1:6">
      <c r="A87" s="203" t="s">
        <v>253</v>
      </c>
      <c r="B87" s="335">
        <f>SUM(B88:B99)</f>
        <v>0</v>
      </c>
      <c r="C87" s="339">
        <f>SUM(C88:C99)</f>
        <v>1000</v>
      </c>
      <c r="D87" s="339">
        <v>4620</v>
      </c>
      <c r="E87" s="336" t="str">
        <f t="shared" si="2"/>
        <v/>
      </c>
      <c r="F87" s="325">
        <f t="shared" si="3"/>
        <v>3.62</v>
      </c>
    </row>
    <row r="88" s="190" customFormat="1" ht="19.5" customHeight="1" spans="1:6">
      <c r="A88" s="203" t="s">
        <v>203</v>
      </c>
      <c r="B88" s="337"/>
      <c r="C88" s="337"/>
      <c r="D88" s="337"/>
      <c r="E88" s="331" t="str">
        <f t="shared" si="2"/>
        <v/>
      </c>
      <c r="F88" s="332" t="str">
        <f t="shared" si="3"/>
        <v/>
      </c>
    </row>
    <row r="89" s="190" customFormat="1" ht="19.5" customHeight="1" spans="1:6">
      <c r="A89" s="203" t="s">
        <v>204</v>
      </c>
      <c r="B89" s="328"/>
      <c r="C89" s="337"/>
      <c r="D89" s="337"/>
      <c r="E89" s="338" t="str">
        <f t="shared" si="2"/>
        <v/>
      </c>
      <c r="F89" s="332" t="str">
        <f t="shared" si="3"/>
        <v/>
      </c>
    </row>
    <row r="90" s="190" customFormat="1" ht="19.5" customHeight="1" spans="1:6">
      <c r="A90" s="203" t="s">
        <v>205</v>
      </c>
      <c r="B90" s="328"/>
      <c r="C90" s="330"/>
      <c r="D90" s="330"/>
      <c r="E90" s="331" t="str">
        <f t="shared" si="2"/>
        <v/>
      </c>
      <c r="F90" s="332" t="str">
        <f t="shared" si="3"/>
        <v/>
      </c>
    </row>
    <row r="91" s="190" customFormat="1" ht="19.5" customHeight="1" spans="1:6">
      <c r="A91" s="203" t="s">
        <v>254</v>
      </c>
      <c r="B91" s="328"/>
      <c r="C91" s="330"/>
      <c r="D91" s="330"/>
      <c r="E91" s="331" t="str">
        <f t="shared" si="2"/>
        <v/>
      </c>
      <c r="F91" s="332" t="str">
        <f t="shared" si="3"/>
        <v/>
      </c>
    </row>
    <row r="92" s="190" customFormat="1" ht="19.5" customHeight="1" spans="1:6">
      <c r="A92" s="203" t="s">
        <v>255</v>
      </c>
      <c r="B92" s="328"/>
      <c r="C92" s="330"/>
      <c r="D92" s="330"/>
      <c r="E92" s="331" t="str">
        <f t="shared" si="2"/>
        <v/>
      </c>
      <c r="F92" s="332" t="str">
        <f t="shared" si="3"/>
        <v/>
      </c>
    </row>
    <row r="93" s="190" customFormat="1" ht="19.5" customHeight="1" spans="1:6">
      <c r="A93" s="203" t="s">
        <v>243</v>
      </c>
      <c r="B93" s="328"/>
      <c r="C93" s="330"/>
      <c r="D93" s="337"/>
      <c r="E93" s="338" t="str">
        <f t="shared" si="2"/>
        <v/>
      </c>
      <c r="F93" s="332" t="str">
        <f t="shared" si="3"/>
        <v/>
      </c>
    </row>
    <row r="94" s="190" customFormat="1" ht="19.5" customHeight="1" spans="1:6">
      <c r="A94" s="203" t="s">
        <v>256</v>
      </c>
      <c r="B94" s="328"/>
      <c r="C94" s="330">
        <v>1000</v>
      </c>
      <c r="D94" s="337">
        <v>4620</v>
      </c>
      <c r="E94" s="338" t="str">
        <f t="shared" si="2"/>
        <v/>
      </c>
      <c r="F94" s="332">
        <f t="shared" si="3"/>
        <v>3.62</v>
      </c>
    </row>
    <row r="95" s="190" customFormat="1" ht="19.5" customHeight="1" spans="1:6">
      <c r="A95" s="340" t="s">
        <v>257</v>
      </c>
      <c r="B95" s="328"/>
      <c r="C95" s="330"/>
      <c r="D95" s="330"/>
      <c r="E95" s="331" t="str">
        <f t="shared" si="2"/>
        <v/>
      </c>
      <c r="F95" s="332" t="str">
        <f t="shared" si="3"/>
        <v/>
      </c>
    </row>
    <row r="96" s="190" customFormat="1" ht="19.5" customHeight="1" spans="1:6">
      <c r="A96" s="203" t="s">
        <v>258</v>
      </c>
      <c r="B96" s="328"/>
      <c r="C96" s="330"/>
      <c r="D96" s="330"/>
      <c r="E96" s="331" t="str">
        <f t="shared" si="2"/>
        <v/>
      </c>
      <c r="F96" s="332" t="str">
        <f t="shared" si="3"/>
        <v/>
      </c>
    </row>
    <row r="97" s="190" customFormat="1" ht="19.5" customHeight="1" spans="1:6">
      <c r="A97" s="203" t="s">
        <v>259</v>
      </c>
      <c r="B97" s="328"/>
      <c r="C97" s="330"/>
      <c r="D97" s="330"/>
      <c r="E97" s="331" t="str">
        <f t="shared" si="2"/>
        <v/>
      </c>
      <c r="F97" s="332" t="str">
        <f t="shared" si="3"/>
        <v/>
      </c>
    </row>
    <row r="98" s="190" customFormat="1" ht="19.5" customHeight="1" spans="1:6">
      <c r="A98" s="203" t="s">
        <v>212</v>
      </c>
      <c r="B98" s="328"/>
      <c r="C98" s="330"/>
      <c r="D98" s="330"/>
      <c r="E98" s="331" t="str">
        <f t="shared" si="2"/>
        <v/>
      </c>
      <c r="F98" s="332" t="str">
        <f t="shared" si="3"/>
        <v/>
      </c>
    </row>
    <row r="99" s="190" customFormat="1" ht="19.5" customHeight="1" spans="1:6">
      <c r="A99" s="203" t="s">
        <v>260</v>
      </c>
      <c r="B99" s="328"/>
      <c r="C99" s="330"/>
      <c r="D99" s="330"/>
      <c r="E99" s="331" t="str">
        <f t="shared" ref="E99:E162" si="4">IF(OR(VALUE(D99)=0,ISERROR(D99/B99-1)),"",D99/B99-1)</f>
        <v/>
      </c>
      <c r="F99" s="332" t="str">
        <f t="shared" ref="F99:F162" si="5">IF(OR(VALUE(D99)=0,ISERROR(D99/C99-1)),"",D99/C99-1)</f>
        <v/>
      </c>
    </row>
    <row r="100" s="190" customFormat="1" ht="19.5" customHeight="1" spans="1:6">
      <c r="A100" s="203" t="s">
        <v>261</v>
      </c>
      <c r="B100" s="335">
        <f>SUM(B101:B108)</f>
        <v>1566</v>
      </c>
      <c r="C100" s="335">
        <f>SUM(C101:C108)</f>
        <v>1317</v>
      </c>
      <c r="D100" s="335">
        <v>1471</v>
      </c>
      <c r="E100" s="327">
        <f t="shared" si="4"/>
        <v>-0.0606641123882503</v>
      </c>
      <c r="F100" s="325">
        <f t="shared" si="5"/>
        <v>0.116932422171602</v>
      </c>
    </row>
    <row r="101" s="190" customFormat="1" ht="19.5" customHeight="1" spans="1:6">
      <c r="A101" s="203" t="s">
        <v>203</v>
      </c>
      <c r="B101" s="337">
        <v>1234</v>
      </c>
      <c r="C101" s="337">
        <v>1182</v>
      </c>
      <c r="D101" s="337">
        <v>1137</v>
      </c>
      <c r="E101" s="331">
        <f t="shared" si="4"/>
        <v>-0.0786061588330632</v>
      </c>
      <c r="F101" s="332">
        <f t="shared" si="5"/>
        <v>-0.0380710659898477</v>
      </c>
    </row>
    <row r="102" s="190" customFormat="1" ht="19.5" customHeight="1" spans="1:6">
      <c r="A102" s="203" t="s">
        <v>204</v>
      </c>
      <c r="B102" s="328">
        <v>77</v>
      </c>
      <c r="C102" s="337">
        <v>52</v>
      </c>
      <c r="D102" s="337">
        <v>79</v>
      </c>
      <c r="E102" s="338">
        <f t="shared" si="4"/>
        <v>0.025974025974026</v>
      </c>
      <c r="F102" s="332">
        <f t="shared" si="5"/>
        <v>0.519230769230769</v>
      </c>
    </row>
    <row r="103" s="190" customFormat="1" ht="19.5" customHeight="1" spans="1:6">
      <c r="A103" s="203" t="s">
        <v>205</v>
      </c>
      <c r="B103" s="328"/>
      <c r="C103" s="329"/>
      <c r="D103" s="330"/>
      <c r="E103" s="331" t="str">
        <f t="shared" si="4"/>
        <v/>
      </c>
      <c r="F103" s="332" t="str">
        <f t="shared" si="5"/>
        <v/>
      </c>
    </row>
    <row r="104" s="190" customFormat="1" ht="19.5" customHeight="1" spans="1:6">
      <c r="A104" s="203" t="s">
        <v>262</v>
      </c>
      <c r="B104" s="328">
        <v>200</v>
      </c>
      <c r="C104" s="329">
        <v>70</v>
      </c>
      <c r="D104" s="330">
        <v>200</v>
      </c>
      <c r="E104" s="331">
        <f t="shared" si="4"/>
        <v>0</v>
      </c>
      <c r="F104" s="332">
        <f t="shared" si="5"/>
        <v>1.85714285714286</v>
      </c>
    </row>
    <row r="105" s="190" customFormat="1" ht="19.5" customHeight="1" spans="1:6">
      <c r="A105" s="203" t="s">
        <v>263</v>
      </c>
      <c r="B105" s="328"/>
      <c r="C105" s="329"/>
      <c r="D105" s="330"/>
      <c r="E105" s="331" t="str">
        <f t="shared" si="4"/>
        <v/>
      </c>
      <c r="F105" s="332" t="str">
        <f t="shared" si="5"/>
        <v/>
      </c>
    </row>
    <row r="106" s="190" customFormat="1" ht="19.5" customHeight="1" spans="1:6">
      <c r="A106" s="340" t="s">
        <v>264</v>
      </c>
      <c r="B106" s="328">
        <v>40</v>
      </c>
      <c r="C106" s="329">
        <v>13</v>
      </c>
      <c r="D106" s="337">
        <v>40</v>
      </c>
      <c r="E106" s="338">
        <f t="shared" si="4"/>
        <v>0</v>
      </c>
      <c r="F106" s="332">
        <f t="shared" si="5"/>
        <v>2.07692307692308</v>
      </c>
    </row>
    <row r="107" s="190" customFormat="1" ht="19.5" customHeight="1" spans="1:6">
      <c r="A107" s="203" t="s">
        <v>212</v>
      </c>
      <c r="B107" s="328"/>
      <c r="C107" s="329"/>
      <c r="D107" s="337"/>
      <c r="E107" s="338" t="str">
        <f t="shared" si="4"/>
        <v/>
      </c>
      <c r="F107" s="332" t="str">
        <f t="shared" si="5"/>
        <v/>
      </c>
    </row>
    <row r="108" s="190" customFormat="1" ht="19.5" customHeight="1" spans="1:6">
      <c r="A108" s="326" t="s">
        <v>265</v>
      </c>
      <c r="B108" s="328">
        <v>15</v>
      </c>
      <c r="C108" s="329"/>
      <c r="D108" s="330">
        <v>15</v>
      </c>
      <c r="E108" s="331">
        <f t="shared" si="4"/>
        <v>0</v>
      </c>
      <c r="F108" s="332" t="str">
        <f t="shared" si="5"/>
        <v/>
      </c>
    </row>
    <row r="109" s="190" customFormat="1" ht="19.5" customHeight="1" spans="1:6">
      <c r="A109" s="203" t="s">
        <v>266</v>
      </c>
      <c r="B109" s="335">
        <f>SUM(B110:B119)</f>
        <v>446</v>
      </c>
      <c r="C109" s="335">
        <f>SUM(C110:C119)</f>
        <v>311</v>
      </c>
      <c r="D109" s="335">
        <v>2473</v>
      </c>
      <c r="E109" s="336">
        <f t="shared" si="4"/>
        <v>4.54484304932735</v>
      </c>
      <c r="F109" s="325">
        <f t="shared" si="5"/>
        <v>6.95176848874598</v>
      </c>
    </row>
    <row r="110" s="190" customFormat="1" ht="19.5" customHeight="1" spans="1:6">
      <c r="A110" s="203" t="s">
        <v>203</v>
      </c>
      <c r="B110" s="337">
        <v>262</v>
      </c>
      <c r="C110" s="337">
        <v>200</v>
      </c>
      <c r="D110" s="337">
        <v>262</v>
      </c>
      <c r="E110" s="331">
        <f t="shared" si="4"/>
        <v>0</v>
      </c>
      <c r="F110" s="332">
        <f t="shared" si="5"/>
        <v>0.31</v>
      </c>
    </row>
    <row r="111" s="190" customFormat="1" ht="19.5" customHeight="1" spans="1:6">
      <c r="A111" s="203" t="s">
        <v>204</v>
      </c>
      <c r="B111" s="328"/>
      <c r="C111" s="337"/>
      <c r="D111" s="337"/>
      <c r="E111" s="338" t="str">
        <f t="shared" si="4"/>
        <v/>
      </c>
      <c r="F111" s="332" t="str">
        <f t="shared" si="5"/>
        <v/>
      </c>
    </row>
    <row r="112" s="190" customFormat="1" ht="19.5" customHeight="1" spans="1:6">
      <c r="A112" s="203" t="s">
        <v>205</v>
      </c>
      <c r="B112" s="328"/>
      <c r="C112" s="329"/>
      <c r="D112" s="330"/>
      <c r="E112" s="331" t="str">
        <f t="shared" si="4"/>
        <v/>
      </c>
      <c r="F112" s="332" t="str">
        <f t="shared" si="5"/>
        <v/>
      </c>
    </row>
    <row r="113" s="190" customFormat="1" ht="19.5" customHeight="1" spans="1:6">
      <c r="A113" s="203" t="s">
        <v>267</v>
      </c>
      <c r="B113" s="328"/>
      <c r="C113" s="329"/>
      <c r="D113" s="330"/>
      <c r="E113" s="331" t="str">
        <f t="shared" si="4"/>
        <v/>
      </c>
      <c r="F113" s="332" t="str">
        <f t="shared" si="5"/>
        <v/>
      </c>
    </row>
    <row r="114" s="190" customFormat="1" ht="19.5" customHeight="1" spans="1:6">
      <c r="A114" s="203" t="s">
        <v>268</v>
      </c>
      <c r="B114" s="328"/>
      <c r="C114" s="329"/>
      <c r="D114" s="330"/>
      <c r="E114" s="331" t="str">
        <f t="shared" si="4"/>
        <v/>
      </c>
      <c r="F114" s="332" t="str">
        <f t="shared" si="5"/>
        <v/>
      </c>
    </row>
    <row r="115" s="190" customFormat="1" ht="19.5" customHeight="1" spans="1:6">
      <c r="A115" s="203" t="s">
        <v>269</v>
      </c>
      <c r="B115" s="328"/>
      <c r="C115" s="329"/>
      <c r="D115" s="330"/>
      <c r="E115" s="331" t="str">
        <f t="shared" si="4"/>
        <v/>
      </c>
      <c r="F115" s="332" t="str">
        <f t="shared" si="5"/>
        <v/>
      </c>
    </row>
    <row r="116" s="190" customFormat="1" ht="19.5" customHeight="1" spans="1:6">
      <c r="A116" s="203" t="s">
        <v>270</v>
      </c>
      <c r="B116" s="328"/>
      <c r="C116" s="329"/>
      <c r="D116" s="337"/>
      <c r="E116" s="338" t="str">
        <f t="shared" si="4"/>
        <v/>
      </c>
      <c r="F116" s="332" t="str">
        <f t="shared" si="5"/>
        <v/>
      </c>
    </row>
    <row r="117" s="190" customFormat="1" ht="19.5" customHeight="1" spans="1:6">
      <c r="A117" s="203" t="s">
        <v>271</v>
      </c>
      <c r="B117" s="328">
        <v>110</v>
      </c>
      <c r="C117" s="329">
        <v>83</v>
      </c>
      <c r="D117" s="337">
        <v>1842</v>
      </c>
      <c r="E117" s="338">
        <f t="shared" si="4"/>
        <v>15.7454545454545</v>
      </c>
      <c r="F117" s="332">
        <f t="shared" si="5"/>
        <v>21.1927710843373</v>
      </c>
    </row>
    <row r="118" s="190" customFormat="1" ht="19.5" customHeight="1" spans="1:6">
      <c r="A118" s="203" t="s">
        <v>212</v>
      </c>
      <c r="B118" s="328"/>
      <c r="C118" s="329"/>
      <c r="D118" s="330"/>
      <c r="E118" s="331" t="str">
        <f t="shared" si="4"/>
        <v/>
      </c>
      <c r="F118" s="332" t="str">
        <f t="shared" si="5"/>
        <v/>
      </c>
    </row>
    <row r="119" s="190" customFormat="1" ht="19.5" customHeight="1" spans="1:6">
      <c r="A119" s="203" t="s">
        <v>272</v>
      </c>
      <c r="B119" s="328">
        <v>74</v>
      </c>
      <c r="C119" s="329">
        <v>28</v>
      </c>
      <c r="D119" s="330">
        <v>369</v>
      </c>
      <c r="E119" s="331">
        <f t="shared" si="4"/>
        <v>3.98648648648649</v>
      </c>
      <c r="F119" s="332">
        <f t="shared" si="5"/>
        <v>12.1785714285714</v>
      </c>
    </row>
    <row r="120" s="190" customFormat="1" ht="19.5" customHeight="1" spans="1:6">
      <c r="A120" s="203" t="s">
        <v>273</v>
      </c>
      <c r="B120" s="335">
        <f>SUM(B121:B131)</f>
        <v>0</v>
      </c>
      <c r="C120" s="335">
        <f>SUM(C121:C131)</f>
        <v>8</v>
      </c>
      <c r="D120" s="335">
        <v>0</v>
      </c>
      <c r="E120" s="336" t="str">
        <f t="shared" si="4"/>
        <v/>
      </c>
      <c r="F120" s="325" t="str">
        <f t="shared" si="5"/>
        <v/>
      </c>
    </row>
    <row r="121" s="190" customFormat="1" ht="19.5" customHeight="1" spans="1:6">
      <c r="A121" s="203" t="s">
        <v>203</v>
      </c>
      <c r="B121" s="337"/>
      <c r="C121" s="337"/>
      <c r="D121" s="337"/>
      <c r="E121" s="331" t="str">
        <f t="shared" si="4"/>
        <v/>
      </c>
      <c r="F121" s="332" t="str">
        <f t="shared" si="5"/>
        <v/>
      </c>
    </row>
    <row r="122" s="190" customFormat="1" ht="19.5" customHeight="1" spans="1:6">
      <c r="A122" s="203" t="s">
        <v>204</v>
      </c>
      <c r="B122" s="328"/>
      <c r="C122" s="337"/>
      <c r="D122" s="337"/>
      <c r="E122" s="338" t="str">
        <f t="shared" si="4"/>
        <v/>
      </c>
      <c r="F122" s="332" t="str">
        <f t="shared" si="5"/>
        <v/>
      </c>
    </row>
    <row r="123" s="190" customFormat="1" ht="19.5" customHeight="1" spans="1:6">
      <c r="A123" s="203" t="s">
        <v>205</v>
      </c>
      <c r="B123" s="328"/>
      <c r="C123" s="330"/>
      <c r="D123" s="330"/>
      <c r="E123" s="331" t="str">
        <f t="shared" si="4"/>
        <v/>
      </c>
      <c r="F123" s="332" t="str">
        <f t="shared" si="5"/>
        <v/>
      </c>
    </row>
    <row r="124" s="190" customFormat="1" ht="19.5" customHeight="1" spans="1:6">
      <c r="A124" s="203" t="s">
        <v>274</v>
      </c>
      <c r="B124" s="328"/>
      <c r="C124" s="330"/>
      <c r="D124" s="330"/>
      <c r="E124" s="331" t="str">
        <f t="shared" si="4"/>
        <v/>
      </c>
      <c r="F124" s="332" t="str">
        <f t="shared" si="5"/>
        <v/>
      </c>
    </row>
    <row r="125" s="190" customFormat="1" ht="19.5" customHeight="1" spans="1:6">
      <c r="A125" s="203" t="s">
        <v>275</v>
      </c>
      <c r="B125" s="328"/>
      <c r="C125" s="330"/>
      <c r="D125" s="337"/>
      <c r="E125" s="338" t="str">
        <f t="shared" si="4"/>
        <v/>
      </c>
      <c r="F125" s="332" t="str">
        <f t="shared" si="5"/>
        <v/>
      </c>
    </row>
    <row r="126" s="190" customFormat="1" ht="19.5" customHeight="1" spans="1:6">
      <c r="A126" s="203" t="s">
        <v>276</v>
      </c>
      <c r="B126" s="328"/>
      <c r="C126" s="330"/>
      <c r="D126" s="337"/>
      <c r="E126" s="338" t="str">
        <f t="shared" si="4"/>
        <v/>
      </c>
      <c r="F126" s="332" t="str">
        <f t="shared" si="5"/>
        <v/>
      </c>
    </row>
    <row r="127" s="190" customFormat="1" ht="19.5" customHeight="1" spans="1:6">
      <c r="A127" s="203" t="s">
        <v>277</v>
      </c>
      <c r="B127" s="328"/>
      <c r="C127" s="330">
        <v>8</v>
      </c>
      <c r="D127" s="330"/>
      <c r="E127" s="331" t="str">
        <f t="shared" si="4"/>
        <v/>
      </c>
      <c r="F127" s="332" t="str">
        <f t="shared" si="5"/>
        <v/>
      </c>
    </row>
    <row r="128" s="190" customFormat="1" ht="19.5" customHeight="1" spans="1:6">
      <c r="A128" s="203" t="s">
        <v>278</v>
      </c>
      <c r="B128" s="328"/>
      <c r="C128" s="330"/>
      <c r="D128" s="330"/>
      <c r="E128" s="331" t="str">
        <f t="shared" si="4"/>
        <v/>
      </c>
      <c r="F128" s="332" t="str">
        <f t="shared" si="5"/>
        <v/>
      </c>
    </row>
    <row r="129" s="190" customFormat="1" ht="19.5" customHeight="1" spans="1:6">
      <c r="A129" s="203" t="s">
        <v>279</v>
      </c>
      <c r="B129" s="328"/>
      <c r="C129" s="330"/>
      <c r="D129" s="330"/>
      <c r="E129" s="331" t="str">
        <f t="shared" si="4"/>
        <v/>
      </c>
      <c r="F129" s="332" t="str">
        <f t="shared" si="5"/>
        <v/>
      </c>
    </row>
    <row r="130" s="190" customFormat="1" ht="19.5" customHeight="1" spans="1:6">
      <c r="A130" s="203" t="s">
        <v>212</v>
      </c>
      <c r="B130" s="328"/>
      <c r="C130" s="330"/>
      <c r="D130" s="330"/>
      <c r="E130" s="331" t="str">
        <f t="shared" si="4"/>
        <v/>
      </c>
      <c r="F130" s="332" t="str">
        <f t="shared" si="5"/>
        <v/>
      </c>
    </row>
    <row r="131" s="190" customFormat="1" ht="19.5" customHeight="1" spans="1:6">
      <c r="A131" s="203" t="s">
        <v>280</v>
      </c>
      <c r="B131" s="328"/>
      <c r="C131" s="330"/>
      <c r="D131" s="330"/>
      <c r="E131" s="331" t="str">
        <f t="shared" si="4"/>
        <v/>
      </c>
      <c r="F131" s="332" t="str">
        <f t="shared" si="5"/>
        <v/>
      </c>
    </row>
    <row r="132" s="190" customFormat="1" ht="19.5" customHeight="1" spans="1:6">
      <c r="A132" s="203" t="s">
        <v>281</v>
      </c>
      <c r="B132" s="335">
        <f>SUM(B133:B138)</f>
        <v>81</v>
      </c>
      <c r="C132" s="335">
        <f>SUM(C133:C138)</f>
        <v>27</v>
      </c>
      <c r="D132" s="335">
        <v>81</v>
      </c>
      <c r="E132" s="336">
        <f t="shared" si="4"/>
        <v>0</v>
      </c>
      <c r="F132" s="325">
        <f t="shared" si="5"/>
        <v>2</v>
      </c>
    </row>
    <row r="133" s="190" customFormat="1" ht="19.5" customHeight="1" spans="1:6">
      <c r="A133" s="203" t="s">
        <v>203</v>
      </c>
      <c r="B133" s="337"/>
      <c r="C133" s="337"/>
      <c r="D133" s="337"/>
      <c r="E133" s="331" t="str">
        <f t="shared" si="4"/>
        <v/>
      </c>
      <c r="F133" s="332" t="str">
        <f t="shared" si="5"/>
        <v/>
      </c>
    </row>
    <row r="134" s="190" customFormat="1" ht="19.5" customHeight="1" spans="1:6">
      <c r="A134" s="203" t="s">
        <v>204</v>
      </c>
      <c r="B134" s="328"/>
      <c r="C134" s="337"/>
      <c r="D134" s="337"/>
      <c r="E134" s="338" t="str">
        <f t="shared" si="4"/>
        <v/>
      </c>
      <c r="F134" s="332" t="str">
        <f t="shared" si="5"/>
        <v/>
      </c>
    </row>
    <row r="135" s="190" customFormat="1" ht="19.5" customHeight="1" spans="1:6">
      <c r="A135" s="203" t="s">
        <v>205</v>
      </c>
      <c r="B135" s="328"/>
      <c r="C135" s="329"/>
      <c r="D135" s="330"/>
      <c r="E135" s="331" t="str">
        <f t="shared" si="4"/>
        <v/>
      </c>
      <c r="F135" s="332" t="str">
        <f t="shared" si="5"/>
        <v/>
      </c>
    </row>
    <row r="136" s="190" customFormat="1" ht="19.5" customHeight="1" spans="1:6">
      <c r="A136" s="203" t="s">
        <v>282</v>
      </c>
      <c r="B136" s="328">
        <v>81</v>
      </c>
      <c r="C136" s="329">
        <v>27</v>
      </c>
      <c r="D136" s="337">
        <v>81</v>
      </c>
      <c r="E136" s="338">
        <f t="shared" si="4"/>
        <v>0</v>
      </c>
      <c r="F136" s="332">
        <f t="shared" si="5"/>
        <v>2</v>
      </c>
    </row>
    <row r="137" s="190" customFormat="1" ht="19.5" customHeight="1" spans="1:6">
      <c r="A137" s="203" t="s">
        <v>212</v>
      </c>
      <c r="B137" s="328"/>
      <c r="C137" s="329"/>
      <c r="D137" s="337"/>
      <c r="E137" s="338" t="str">
        <f t="shared" si="4"/>
        <v/>
      </c>
      <c r="F137" s="332" t="str">
        <f t="shared" si="5"/>
        <v/>
      </c>
    </row>
    <row r="138" s="190" customFormat="1" ht="19.5" customHeight="1" spans="1:6">
      <c r="A138" s="203" t="s">
        <v>283</v>
      </c>
      <c r="B138" s="328"/>
      <c r="C138" s="329"/>
      <c r="D138" s="330"/>
      <c r="E138" s="331" t="str">
        <f t="shared" si="4"/>
        <v/>
      </c>
      <c r="F138" s="332" t="str">
        <f t="shared" si="5"/>
        <v/>
      </c>
    </row>
    <row r="139" s="190" customFormat="1" ht="19.5" customHeight="1" spans="1:6">
      <c r="A139" s="203" t="s">
        <v>284</v>
      </c>
      <c r="B139" s="335">
        <f>SUM(B140:B146)</f>
        <v>14</v>
      </c>
      <c r="C139" s="335">
        <f>SUM(C140:C146)</f>
        <v>10</v>
      </c>
      <c r="D139" s="335">
        <v>14</v>
      </c>
      <c r="E139" s="336">
        <f t="shared" si="4"/>
        <v>0</v>
      </c>
      <c r="F139" s="325">
        <f t="shared" si="5"/>
        <v>0.4</v>
      </c>
    </row>
    <row r="140" s="190" customFormat="1" ht="19.5" customHeight="1" spans="1:6">
      <c r="A140" s="203" t="s">
        <v>203</v>
      </c>
      <c r="B140" s="337"/>
      <c r="C140" s="337"/>
      <c r="D140" s="337"/>
      <c r="E140" s="331" t="str">
        <f t="shared" si="4"/>
        <v/>
      </c>
      <c r="F140" s="332" t="str">
        <f t="shared" si="5"/>
        <v/>
      </c>
    </row>
    <row r="141" s="190" customFormat="1" ht="19.5" customHeight="1" spans="1:6">
      <c r="A141" s="203" t="s">
        <v>204</v>
      </c>
      <c r="B141" s="328"/>
      <c r="C141" s="337"/>
      <c r="D141" s="337"/>
      <c r="E141" s="338" t="str">
        <f t="shared" si="4"/>
        <v/>
      </c>
      <c r="F141" s="332" t="str">
        <f t="shared" si="5"/>
        <v/>
      </c>
    </row>
    <row r="142" s="190" customFormat="1" ht="19.5" customHeight="1" spans="1:6">
      <c r="A142" s="203" t="s">
        <v>205</v>
      </c>
      <c r="B142" s="328"/>
      <c r="C142" s="330"/>
      <c r="D142" s="330"/>
      <c r="E142" s="331" t="str">
        <f t="shared" si="4"/>
        <v/>
      </c>
      <c r="F142" s="332" t="str">
        <f t="shared" si="5"/>
        <v/>
      </c>
    </row>
    <row r="143" s="190" customFormat="1" ht="19.5" customHeight="1" spans="1:6">
      <c r="A143" s="203" t="s">
        <v>285</v>
      </c>
      <c r="B143" s="328"/>
      <c r="C143" s="330"/>
      <c r="D143" s="330"/>
      <c r="E143" s="331" t="str">
        <f t="shared" si="4"/>
        <v/>
      </c>
      <c r="F143" s="332" t="str">
        <f t="shared" si="5"/>
        <v/>
      </c>
    </row>
    <row r="144" s="190" customFormat="1" ht="19.5" customHeight="1" spans="1:6">
      <c r="A144" s="203" t="s">
        <v>286</v>
      </c>
      <c r="B144" s="328"/>
      <c r="C144" s="330"/>
      <c r="D144" s="330"/>
      <c r="E144" s="331" t="str">
        <f t="shared" si="4"/>
        <v/>
      </c>
      <c r="F144" s="332" t="str">
        <f t="shared" si="5"/>
        <v/>
      </c>
    </row>
    <row r="145" s="190" customFormat="1" ht="19.5" customHeight="1" spans="1:6">
      <c r="A145" s="203" t="s">
        <v>212</v>
      </c>
      <c r="B145" s="328"/>
      <c r="C145" s="330"/>
      <c r="D145" s="330"/>
      <c r="E145" s="331" t="str">
        <f t="shared" si="4"/>
        <v/>
      </c>
      <c r="F145" s="332" t="str">
        <f t="shared" si="5"/>
        <v/>
      </c>
    </row>
    <row r="146" s="190" customFormat="1" ht="19.5" customHeight="1" spans="1:6">
      <c r="A146" s="203" t="s">
        <v>287</v>
      </c>
      <c r="B146" s="328">
        <v>14</v>
      </c>
      <c r="C146" s="330">
        <v>10</v>
      </c>
      <c r="D146" s="330">
        <v>14</v>
      </c>
      <c r="E146" s="331">
        <f t="shared" si="4"/>
        <v>0</v>
      </c>
      <c r="F146" s="332">
        <f t="shared" si="5"/>
        <v>0.4</v>
      </c>
    </row>
    <row r="147" s="190" customFormat="1" ht="19.5" customHeight="1" spans="1:6">
      <c r="A147" s="203" t="s">
        <v>288</v>
      </c>
      <c r="B147" s="335">
        <f>SUM(B148:B152)</f>
        <v>145</v>
      </c>
      <c r="C147" s="335">
        <f>SUM(C148:C152)</f>
        <v>84</v>
      </c>
      <c r="D147" s="335">
        <v>0</v>
      </c>
      <c r="E147" s="336" t="str">
        <f t="shared" si="4"/>
        <v/>
      </c>
      <c r="F147" s="325" t="str">
        <f t="shared" si="5"/>
        <v/>
      </c>
    </row>
    <row r="148" s="190" customFormat="1" ht="19.5" customHeight="1" spans="1:6">
      <c r="A148" s="203" t="s">
        <v>203</v>
      </c>
      <c r="B148" s="337">
        <v>125</v>
      </c>
      <c r="C148" s="337">
        <v>84</v>
      </c>
      <c r="D148" s="337"/>
      <c r="E148" s="331" t="str">
        <f t="shared" si="4"/>
        <v/>
      </c>
      <c r="F148" s="332" t="str">
        <f t="shared" si="5"/>
        <v/>
      </c>
    </row>
    <row r="149" s="190" customFormat="1" ht="19.5" customHeight="1" spans="1:6">
      <c r="A149" s="203" t="s">
        <v>204</v>
      </c>
      <c r="B149" s="328"/>
      <c r="C149" s="337"/>
      <c r="D149" s="337"/>
      <c r="E149" s="338" t="str">
        <f t="shared" si="4"/>
        <v/>
      </c>
      <c r="F149" s="332" t="str">
        <f t="shared" si="5"/>
        <v/>
      </c>
    </row>
    <row r="150" s="190" customFormat="1" ht="19.5" customHeight="1" spans="1:6">
      <c r="A150" s="203" t="s">
        <v>205</v>
      </c>
      <c r="B150" s="328"/>
      <c r="C150" s="329"/>
      <c r="D150" s="330"/>
      <c r="E150" s="331" t="str">
        <f t="shared" si="4"/>
        <v/>
      </c>
      <c r="F150" s="332" t="str">
        <f t="shared" si="5"/>
        <v/>
      </c>
    </row>
    <row r="151" s="190" customFormat="1" ht="19.5" customHeight="1" spans="1:6">
      <c r="A151" s="203" t="s">
        <v>289</v>
      </c>
      <c r="B151" s="328">
        <v>20</v>
      </c>
      <c r="C151" s="337"/>
      <c r="D151" s="337"/>
      <c r="E151" s="338" t="str">
        <f t="shared" si="4"/>
        <v/>
      </c>
      <c r="F151" s="332" t="str">
        <f t="shared" si="5"/>
        <v/>
      </c>
    </row>
    <row r="152" s="190" customFormat="1" ht="19.5" customHeight="1" spans="1:6">
      <c r="A152" s="203" t="s">
        <v>290</v>
      </c>
      <c r="B152" s="328"/>
      <c r="C152" s="330"/>
      <c r="D152" s="330"/>
      <c r="E152" s="331" t="str">
        <f t="shared" si="4"/>
        <v/>
      </c>
      <c r="F152" s="332" t="str">
        <f t="shared" si="5"/>
        <v/>
      </c>
    </row>
    <row r="153" s="190" customFormat="1" ht="19.5" customHeight="1" spans="1:6">
      <c r="A153" s="203" t="s">
        <v>291</v>
      </c>
      <c r="B153" s="335">
        <f>SUM(B154:B159)</f>
        <v>77</v>
      </c>
      <c r="C153" s="335">
        <f>SUM(C154:C159)</f>
        <v>63</v>
      </c>
      <c r="D153" s="335">
        <v>58</v>
      </c>
      <c r="E153" s="336">
        <f t="shared" si="4"/>
        <v>-0.246753246753247</v>
      </c>
      <c r="F153" s="332">
        <f t="shared" si="5"/>
        <v>-0.0793650793650794</v>
      </c>
    </row>
    <row r="154" s="190" customFormat="1" ht="19.5" customHeight="1" spans="1:6">
      <c r="A154" s="203" t="s">
        <v>203</v>
      </c>
      <c r="B154" s="337">
        <v>57</v>
      </c>
      <c r="C154" s="337">
        <v>47</v>
      </c>
      <c r="D154" s="337">
        <v>38</v>
      </c>
      <c r="E154" s="331">
        <f t="shared" si="4"/>
        <v>-0.333333333333333</v>
      </c>
      <c r="F154" s="332">
        <f t="shared" si="5"/>
        <v>-0.191489361702128</v>
      </c>
    </row>
    <row r="155" s="190" customFormat="1" ht="19.5" customHeight="1" spans="1:6">
      <c r="A155" s="203" t="s">
        <v>204</v>
      </c>
      <c r="B155" s="328"/>
      <c r="C155" s="337"/>
      <c r="D155" s="337"/>
      <c r="E155" s="338" t="str">
        <f t="shared" si="4"/>
        <v/>
      </c>
      <c r="F155" s="332" t="str">
        <f t="shared" si="5"/>
        <v/>
      </c>
    </row>
    <row r="156" s="190" customFormat="1" ht="19.5" customHeight="1" spans="1:6">
      <c r="A156" s="203" t="s">
        <v>205</v>
      </c>
      <c r="B156" s="328"/>
      <c r="C156" s="329"/>
      <c r="D156" s="337"/>
      <c r="E156" s="338" t="str">
        <f t="shared" si="4"/>
        <v/>
      </c>
      <c r="F156" s="332" t="str">
        <f t="shared" si="5"/>
        <v/>
      </c>
    </row>
    <row r="157" s="190" customFormat="1" ht="19.5" customHeight="1" spans="1:6">
      <c r="A157" s="203" t="s">
        <v>217</v>
      </c>
      <c r="B157" s="328"/>
      <c r="C157" s="329"/>
      <c r="D157" s="330"/>
      <c r="E157" s="331" t="str">
        <f t="shared" si="4"/>
        <v/>
      </c>
      <c r="F157" s="332" t="str">
        <f t="shared" si="5"/>
        <v/>
      </c>
    </row>
    <row r="158" s="190" customFormat="1" ht="19.5" customHeight="1" spans="1:6">
      <c r="A158" s="203" t="s">
        <v>212</v>
      </c>
      <c r="B158" s="328"/>
      <c r="C158" s="329"/>
      <c r="D158" s="337"/>
      <c r="E158" s="338" t="str">
        <f t="shared" si="4"/>
        <v/>
      </c>
      <c r="F158" s="332" t="str">
        <f t="shared" si="5"/>
        <v/>
      </c>
    </row>
    <row r="159" s="190" customFormat="1" ht="19.5" customHeight="1" spans="1:6">
      <c r="A159" s="203" t="s">
        <v>292</v>
      </c>
      <c r="B159" s="328">
        <v>20</v>
      </c>
      <c r="C159" s="329">
        <v>16</v>
      </c>
      <c r="D159" s="330">
        <v>20</v>
      </c>
      <c r="E159" s="331">
        <f t="shared" si="4"/>
        <v>0</v>
      </c>
      <c r="F159" s="332">
        <f t="shared" si="5"/>
        <v>0.25</v>
      </c>
    </row>
    <row r="160" s="190" customFormat="1" ht="19.5" customHeight="1" spans="1:6">
      <c r="A160" s="203" t="s">
        <v>293</v>
      </c>
      <c r="B160" s="335">
        <f>SUM(B161:B166)</f>
        <v>726</v>
      </c>
      <c r="C160" s="335">
        <f>SUM(C161:C166)</f>
        <v>628</v>
      </c>
      <c r="D160" s="335">
        <v>539</v>
      </c>
      <c r="E160" s="336">
        <f t="shared" si="4"/>
        <v>-0.257575757575758</v>
      </c>
      <c r="F160" s="325">
        <f t="shared" si="5"/>
        <v>-0.14171974522293</v>
      </c>
    </row>
    <row r="161" s="190" customFormat="1" ht="19.5" customHeight="1" spans="1:6">
      <c r="A161" s="203" t="s">
        <v>203</v>
      </c>
      <c r="B161" s="337">
        <v>322</v>
      </c>
      <c r="C161" s="337">
        <v>276</v>
      </c>
      <c r="D161" s="337">
        <v>253</v>
      </c>
      <c r="E161" s="331">
        <f t="shared" si="4"/>
        <v>-0.214285714285714</v>
      </c>
      <c r="F161" s="332">
        <f t="shared" si="5"/>
        <v>-0.0833333333333334</v>
      </c>
    </row>
    <row r="162" s="190" customFormat="1" ht="19.5" customHeight="1" spans="1:6">
      <c r="A162" s="203" t="s">
        <v>204</v>
      </c>
      <c r="B162" s="328"/>
      <c r="C162" s="337">
        <v>83</v>
      </c>
      <c r="D162" s="337">
        <v>73</v>
      </c>
      <c r="E162" s="338" t="str">
        <f t="shared" si="4"/>
        <v/>
      </c>
      <c r="F162" s="332">
        <f t="shared" si="5"/>
        <v>-0.120481927710843</v>
      </c>
    </row>
    <row r="163" s="190" customFormat="1" ht="19.5" customHeight="1" spans="1:6">
      <c r="A163" s="203" t="s">
        <v>205</v>
      </c>
      <c r="B163" s="328"/>
      <c r="C163" s="329"/>
      <c r="D163" s="330"/>
      <c r="E163" s="331" t="str">
        <f t="shared" ref="E163:E226" si="6">IF(OR(VALUE(D163)=0,ISERROR(D163/B163-1)),"",D163/B163-1)</f>
        <v/>
      </c>
      <c r="F163" s="332" t="str">
        <f t="shared" ref="F163:F226" si="7">IF(OR(VALUE(D163)=0,ISERROR(D163/C163-1)),"",D163/C163-1)</f>
        <v/>
      </c>
    </row>
    <row r="164" s="190" customFormat="1" ht="19.5" customHeight="1" spans="1:6">
      <c r="A164" s="203" t="s">
        <v>294</v>
      </c>
      <c r="B164" s="328"/>
      <c r="C164" s="329"/>
      <c r="D164" s="337"/>
      <c r="E164" s="338" t="str">
        <f t="shared" si="6"/>
        <v/>
      </c>
      <c r="F164" s="332" t="str">
        <f t="shared" si="7"/>
        <v/>
      </c>
    </row>
    <row r="165" s="190" customFormat="1" ht="19.5" customHeight="1" spans="1:6">
      <c r="A165" s="203" t="s">
        <v>212</v>
      </c>
      <c r="B165" s="328"/>
      <c r="C165" s="329"/>
      <c r="D165" s="330"/>
      <c r="E165" s="331" t="str">
        <f t="shared" si="6"/>
        <v/>
      </c>
      <c r="F165" s="332" t="str">
        <f t="shared" si="7"/>
        <v/>
      </c>
    </row>
    <row r="166" s="190" customFormat="1" ht="19.5" customHeight="1" spans="1:6">
      <c r="A166" s="203" t="s">
        <v>295</v>
      </c>
      <c r="B166" s="328">
        <v>404</v>
      </c>
      <c r="C166" s="329">
        <v>269</v>
      </c>
      <c r="D166" s="337">
        <v>213</v>
      </c>
      <c r="E166" s="338">
        <f t="shared" si="6"/>
        <v>-0.472772277227723</v>
      </c>
      <c r="F166" s="332">
        <f t="shared" si="7"/>
        <v>-0.20817843866171</v>
      </c>
    </row>
    <row r="167" s="190" customFormat="1" ht="19.5" customHeight="1" spans="1:6">
      <c r="A167" s="203" t="s">
        <v>296</v>
      </c>
      <c r="B167" s="335">
        <f>SUM(B168:B173)</f>
        <v>1418</v>
      </c>
      <c r="C167" s="335">
        <f>SUM(C168:C173)</f>
        <v>975</v>
      </c>
      <c r="D167" s="335">
        <v>1329</v>
      </c>
      <c r="E167" s="336">
        <f t="shared" si="6"/>
        <v>-0.0627644569816643</v>
      </c>
      <c r="F167" s="325">
        <f t="shared" si="7"/>
        <v>0.363076923076923</v>
      </c>
    </row>
    <row r="168" s="190" customFormat="1" ht="19.5" customHeight="1" spans="1:6">
      <c r="A168" s="203" t="s">
        <v>203</v>
      </c>
      <c r="B168" s="337">
        <v>1087</v>
      </c>
      <c r="C168" s="337">
        <v>835</v>
      </c>
      <c r="D168" s="337">
        <v>1062</v>
      </c>
      <c r="E168" s="331">
        <f t="shared" si="6"/>
        <v>-0.0229990800367985</v>
      </c>
      <c r="F168" s="332">
        <f t="shared" si="7"/>
        <v>0.27185628742515</v>
      </c>
    </row>
    <row r="169" s="190" customFormat="1" ht="19.5" customHeight="1" spans="1:6">
      <c r="A169" s="203" t="s">
        <v>204</v>
      </c>
      <c r="B169" s="328">
        <v>262</v>
      </c>
      <c r="C169" s="337">
        <v>103</v>
      </c>
      <c r="D169" s="337">
        <v>225</v>
      </c>
      <c r="E169" s="338">
        <f t="shared" si="6"/>
        <v>-0.141221374045801</v>
      </c>
      <c r="F169" s="332">
        <f t="shared" si="7"/>
        <v>1.18446601941748</v>
      </c>
    </row>
    <row r="170" s="190" customFormat="1" ht="19.5" customHeight="1" spans="1:6">
      <c r="A170" s="203" t="s">
        <v>205</v>
      </c>
      <c r="B170" s="328"/>
      <c r="C170" s="329"/>
      <c r="D170" s="337"/>
      <c r="E170" s="338" t="str">
        <f t="shared" si="6"/>
        <v/>
      </c>
      <c r="F170" s="332" t="str">
        <f t="shared" si="7"/>
        <v/>
      </c>
    </row>
    <row r="171" s="190" customFormat="1" ht="19.5" customHeight="1" spans="1:6">
      <c r="A171" s="203" t="s">
        <v>297</v>
      </c>
      <c r="B171" s="328">
        <v>19</v>
      </c>
      <c r="C171" s="329">
        <v>26</v>
      </c>
      <c r="D171" s="330">
        <v>2</v>
      </c>
      <c r="E171" s="331">
        <f t="shared" si="6"/>
        <v>-0.894736842105263</v>
      </c>
      <c r="F171" s="332">
        <f t="shared" si="7"/>
        <v>-0.923076923076923</v>
      </c>
    </row>
    <row r="172" s="190" customFormat="1" ht="19.5" customHeight="1" spans="1:6">
      <c r="A172" s="203" t="s">
        <v>212</v>
      </c>
      <c r="B172" s="328"/>
      <c r="C172" s="329"/>
      <c r="D172" s="337"/>
      <c r="E172" s="338" t="str">
        <f t="shared" si="6"/>
        <v/>
      </c>
      <c r="F172" s="332" t="str">
        <f t="shared" si="7"/>
        <v/>
      </c>
    </row>
    <row r="173" s="190" customFormat="1" ht="19.5" customHeight="1" spans="1:6">
      <c r="A173" s="334" t="s">
        <v>298</v>
      </c>
      <c r="B173" s="328">
        <v>50</v>
      </c>
      <c r="C173" s="329">
        <v>11</v>
      </c>
      <c r="D173" s="330">
        <v>40</v>
      </c>
      <c r="E173" s="331">
        <f t="shared" si="6"/>
        <v>-0.2</v>
      </c>
      <c r="F173" s="332">
        <f t="shared" si="7"/>
        <v>2.63636363636364</v>
      </c>
    </row>
    <row r="174" s="190" customFormat="1" ht="19.5" customHeight="1" spans="1:6">
      <c r="A174" s="203" t="s">
        <v>299</v>
      </c>
      <c r="B174" s="335">
        <f>SUM(B175:B180)</f>
        <v>3206</v>
      </c>
      <c r="C174" s="335">
        <f>SUM(C175:C180)</f>
        <v>1778</v>
      </c>
      <c r="D174" s="335">
        <v>3349</v>
      </c>
      <c r="E174" s="336">
        <f t="shared" si="6"/>
        <v>0.0446038677479725</v>
      </c>
      <c r="F174" s="325">
        <f t="shared" si="7"/>
        <v>0.883577052868391</v>
      </c>
    </row>
    <row r="175" s="190" customFormat="1" ht="19.5" customHeight="1" spans="1:6">
      <c r="A175" s="203" t="s">
        <v>203</v>
      </c>
      <c r="B175" s="337">
        <v>454</v>
      </c>
      <c r="C175" s="337">
        <v>392</v>
      </c>
      <c r="D175" s="337">
        <v>399</v>
      </c>
      <c r="E175" s="331">
        <f t="shared" si="6"/>
        <v>-0.121145374449339</v>
      </c>
      <c r="F175" s="332">
        <f t="shared" si="7"/>
        <v>0.0178571428571428</v>
      </c>
    </row>
    <row r="176" s="190" customFormat="1" ht="19.5" customHeight="1" spans="1:6">
      <c r="A176" s="203" t="s">
        <v>204</v>
      </c>
      <c r="B176" s="328"/>
      <c r="C176" s="337">
        <v>7</v>
      </c>
      <c r="D176" s="337"/>
      <c r="E176" s="338" t="str">
        <f t="shared" si="6"/>
        <v/>
      </c>
      <c r="F176" s="332" t="str">
        <f t="shared" si="7"/>
        <v/>
      </c>
    </row>
    <row r="177" s="190" customFormat="1" ht="19.5" customHeight="1" spans="1:6">
      <c r="A177" s="203" t="s">
        <v>205</v>
      </c>
      <c r="B177" s="328"/>
      <c r="C177" s="329"/>
      <c r="D177" s="337"/>
      <c r="E177" s="338" t="str">
        <f t="shared" si="6"/>
        <v/>
      </c>
      <c r="F177" s="332" t="str">
        <f t="shared" si="7"/>
        <v/>
      </c>
    </row>
    <row r="178" s="190" customFormat="1" ht="19.5" customHeight="1" spans="1:6">
      <c r="A178" s="203" t="s">
        <v>300</v>
      </c>
      <c r="B178" s="328"/>
      <c r="C178" s="329"/>
      <c r="D178" s="330"/>
      <c r="E178" s="331" t="str">
        <f t="shared" si="6"/>
        <v/>
      </c>
      <c r="F178" s="332" t="str">
        <f t="shared" si="7"/>
        <v/>
      </c>
    </row>
    <row r="179" s="190" customFormat="1" ht="19.5" customHeight="1" spans="1:6">
      <c r="A179" s="203" t="s">
        <v>212</v>
      </c>
      <c r="B179" s="328"/>
      <c r="C179" s="329"/>
      <c r="D179" s="337"/>
      <c r="E179" s="338" t="str">
        <f t="shared" si="6"/>
        <v/>
      </c>
      <c r="F179" s="332" t="str">
        <f t="shared" si="7"/>
        <v/>
      </c>
    </row>
    <row r="180" s="190" customFormat="1" ht="19.5" customHeight="1" spans="1:6">
      <c r="A180" s="203" t="s">
        <v>301</v>
      </c>
      <c r="B180" s="328">
        <v>2752</v>
      </c>
      <c r="C180" s="329">
        <v>1379</v>
      </c>
      <c r="D180" s="330">
        <v>2950</v>
      </c>
      <c r="E180" s="331">
        <f t="shared" si="6"/>
        <v>0.0719476744186047</v>
      </c>
      <c r="F180" s="332">
        <f t="shared" si="7"/>
        <v>1.13923132704859</v>
      </c>
    </row>
    <row r="181" s="190" customFormat="1" ht="19.5" customHeight="1" spans="1:6">
      <c r="A181" s="203" t="s">
        <v>302</v>
      </c>
      <c r="B181" s="335">
        <f>SUM(B182:B187)</f>
        <v>780</v>
      </c>
      <c r="C181" s="335">
        <f>SUM(C182:C187)</f>
        <v>641</v>
      </c>
      <c r="D181" s="335">
        <v>709</v>
      </c>
      <c r="E181" s="336">
        <f t="shared" si="6"/>
        <v>-0.091025641025641</v>
      </c>
      <c r="F181" s="325">
        <f t="shared" si="7"/>
        <v>0.106084243369735</v>
      </c>
    </row>
    <row r="182" s="190" customFormat="1" ht="19.5" customHeight="1" spans="1:6">
      <c r="A182" s="203" t="s">
        <v>203</v>
      </c>
      <c r="B182" s="337">
        <v>312</v>
      </c>
      <c r="C182" s="337">
        <v>250</v>
      </c>
      <c r="D182" s="337">
        <v>277</v>
      </c>
      <c r="E182" s="331">
        <f t="shared" si="6"/>
        <v>-0.112179487179487</v>
      </c>
      <c r="F182" s="332">
        <f t="shared" si="7"/>
        <v>0.108</v>
      </c>
    </row>
    <row r="183" s="190" customFormat="1" ht="19.5" customHeight="1" spans="1:6">
      <c r="A183" s="203" t="s">
        <v>204</v>
      </c>
      <c r="B183" s="328"/>
      <c r="C183" s="337"/>
      <c r="D183" s="337"/>
      <c r="E183" s="338" t="str">
        <f t="shared" si="6"/>
        <v/>
      </c>
      <c r="F183" s="332" t="str">
        <f t="shared" si="7"/>
        <v/>
      </c>
    </row>
    <row r="184" s="190" customFormat="1" ht="19.5" customHeight="1" spans="1:6">
      <c r="A184" s="203" t="s">
        <v>205</v>
      </c>
      <c r="B184" s="328"/>
      <c r="C184" s="329"/>
      <c r="D184" s="337"/>
      <c r="E184" s="338" t="str">
        <f t="shared" si="6"/>
        <v/>
      </c>
      <c r="F184" s="332" t="str">
        <f t="shared" si="7"/>
        <v/>
      </c>
    </row>
    <row r="185" s="190" customFormat="1" ht="19.5" customHeight="1" spans="1:6">
      <c r="A185" s="340" t="s">
        <v>303</v>
      </c>
      <c r="B185" s="328">
        <v>30</v>
      </c>
      <c r="C185" s="329">
        <v>2</v>
      </c>
      <c r="D185" s="330">
        <v>33</v>
      </c>
      <c r="E185" s="331">
        <f t="shared" si="6"/>
        <v>0.1</v>
      </c>
      <c r="F185" s="332">
        <f t="shared" si="7"/>
        <v>15.5</v>
      </c>
    </row>
    <row r="186" s="190" customFormat="1" ht="19.5" customHeight="1" spans="1:6">
      <c r="A186" s="203" t="s">
        <v>212</v>
      </c>
      <c r="B186" s="328">
        <v>350</v>
      </c>
      <c r="C186" s="329">
        <v>347</v>
      </c>
      <c r="D186" s="337">
        <v>336</v>
      </c>
      <c r="E186" s="338">
        <f t="shared" si="6"/>
        <v>-0.04</v>
      </c>
      <c r="F186" s="332">
        <f t="shared" si="7"/>
        <v>-0.031700288184438</v>
      </c>
    </row>
    <row r="187" s="190" customFormat="1" ht="19.5" customHeight="1" spans="1:6">
      <c r="A187" s="203" t="s">
        <v>304</v>
      </c>
      <c r="B187" s="328">
        <v>88</v>
      </c>
      <c r="C187" s="329">
        <v>42</v>
      </c>
      <c r="D187" s="330">
        <v>63</v>
      </c>
      <c r="E187" s="331">
        <f t="shared" si="6"/>
        <v>-0.284090909090909</v>
      </c>
      <c r="F187" s="332">
        <f t="shared" si="7"/>
        <v>0.5</v>
      </c>
    </row>
    <row r="188" s="190" customFormat="1" ht="19.5" customHeight="1" spans="1:6">
      <c r="A188" s="203" t="s">
        <v>305</v>
      </c>
      <c r="B188" s="335">
        <f>SUM(B189:B195)</f>
        <v>229</v>
      </c>
      <c r="C188" s="335">
        <f>SUM(C189:C195)</f>
        <v>215</v>
      </c>
      <c r="D188" s="335">
        <v>215</v>
      </c>
      <c r="E188" s="336">
        <f t="shared" si="6"/>
        <v>-0.0611353711790393</v>
      </c>
      <c r="F188" s="325">
        <f t="shared" si="7"/>
        <v>0</v>
      </c>
    </row>
    <row r="189" s="190" customFormat="1" ht="19.5" customHeight="1" spans="1:6">
      <c r="A189" s="203" t="s">
        <v>203</v>
      </c>
      <c r="B189" s="337">
        <v>209</v>
      </c>
      <c r="C189" s="337">
        <v>206</v>
      </c>
      <c r="D189" s="337">
        <v>194</v>
      </c>
      <c r="E189" s="331">
        <f t="shared" si="6"/>
        <v>-0.0717703349282297</v>
      </c>
      <c r="F189" s="332">
        <f t="shared" si="7"/>
        <v>-0.058252427184466</v>
      </c>
    </row>
    <row r="190" s="190" customFormat="1" ht="19.5" customHeight="1" spans="1:6">
      <c r="A190" s="203" t="s">
        <v>204</v>
      </c>
      <c r="B190" s="328"/>
      <c r="C190" s="337"/>
      <c r="D190" s="337"/>
      <c r="E190" s="338" t="str">
        <f t="shared" si="6"/>
        <v/>
      </c>
      <c r="F190" s="332" t="str">
        <f t="shared" si="7"/>
        <v/>
      </c>
    </row>
    <row r="191" s="190" customFormat="1" ht="19.5" customHeight="1" spans="1:6">
      <c r="A191" s="203" t="s">
        <v>205</v>
      </c>
      <c r="B191" s="328"/>
      <c r="C191" s="329"/>
      <c r="D191" s="337"/>
      <c r="E191" s="338" t="str">
        <f t="shared" si="6"/>
        <v/>
      </c>
      <c r="F191" s="332" t="str">
        <f t="shared" si="7"/>
        <v/>
      </c>
    </row>
    <row r="192" s="190" customFormat="1" ht="19.5" customHeight="1" spans="1:6">
      <c r="A192" s="203" t="s">
        <v>306</v>
      </c>
      <c r="B192" s="328">
        <v>17</v>
      </c>
      <c r="C192" s="329">
        <v>9</v>
      </c>
      <c r="D192" s="330">
        <v>18</v>
      </c>
      <c r="E192" s="331">
        <f t="shared" si="6"/>
        <v>0.0588235294117647</v>
      </c>
      <c r="F192" s="332">
        <f t="shared" si="7"/>
        <v>1</v>
      </c>
    </row>
    <row r="193" s="190" customFormat="1" ht="19.5" customHeight="1" spans="1:6">
      <c r="A193" s="203" t="s">
        <v>307</v>
      </c>
      <c r="B193" s="328"/>
      <c r="C193" s="329"/>
      <c r="D193" s="337"/>
      <c r="E193" s="338" t="str">
        <f t="shared" si="6"/>
        <v/>
      </c>
      <c r="F193" s="332" t="str">
        <f t="shared" si="7"/>
        <v/>
      </c>
    </row>
    <row r="194" s="190" customFormat="1" ht="19.5" customHeight="1" spans="1:6">
      <c r="A194" s="203" t="s">
        <v>212</v>
      </c>
      <c r="B194" s="328"/>
      <c r="C194" s="329"/>
      <c r="D194" s="330"/>
      <c r="E194" s="331" t="str">
        <f t="shared" si="6"/>
        <v/>
      </c>
      <c r="F194" s="332" t="str">
        <f t="shared" si="7"/>
        <v/>
      </c>
    </row>
    <row r="195" s="190" customFormat="1" ht="19.5" customHeight="1" spans="1:6">
      <c r="A195" s="326" t="s">
        <v>308</v>
      </c>
      <c r="B195" s="328">
        <v>3</v>
      </c>
      <c r="C195" s="329"/>
      <c r="D195" s="330">
        <v>3</v>
      </c>
      <c r="E195" s="331">
        <f t="shared" si="6"/>
        <v>0</v>
      </c>
      <c r="F195" s="332" t="str">
        <f t="shared" si="7"/>
        <v/>
      </c>
    </row>
    <row r="196" s="190" customFormat="1" ht="19.5" customHeight="1" spans="1:6">
      <c r="A196" s="203" t="s">
        <v>309</v>
      </c>
      <c r="B196" s="335">
        <f>SUM(B197:B201)</f>
        <v>0</v>
      </c>
      <c r="C196" s="335">
        <f>SUM(C197:C201)</f>
        <v>0</v>
      </c>
      <c r="D196" s="335">
        <v>0</v>
      </c>
      <c r="E196" s="336" t="str">
        <f t="shared" si="6"/>
        <v/>
      </c>
      <c r="F196" s="325" t="str">
        <f t="shared" si="7"/>
        <v/>
      </c>
    </row>
    <row r="197" s="190" customFormat="1" ht="19.5" customHeight="1" spans="1:6">
      <c r="A197" s="203" t="s">
        <v>203</v>
      </c>
      <c r="B197" s="337"/>
      <c r="C197" s="337"/>
      <c r="D197" s="337"/>
      <c r="E197" s="331" t="str">
        <f t="shared" si="6"/>
        <v/>
      </c>
      <c r="F197" s="332" t="str">
        <f t="shared" si="7"/>
        <v/>
      </c>
    </row>
    <row r="198" s="190" customFormat="1" ht="19.5" customHeight="1" spans="1:6">
      <c r="A198" s="203" t="s">
        <v>204</v>
      </c>
      <c r="B198" s="328"/>
      <c r="C198" s="337"/>
      <c r="D198" s="337"/>
      <c r="E198" s="338" t="str">
        <f t="shared" si="6"/>
        <v/>
      </c>
      <c r="F198" s="332" t="str">
        <f t="shared" si="7"/>
        <v/>
      </c>
    </row>
    <row r="199" s="190" customFormat="1" ht="19.5" customHeight="1" spans="1:6">
      <c r="A199" s="203" t="s">
        <v>205</v>
      </c>
      <c r="B199" s="328"/>
      <c r="C199" s="330"/>
      <c r="D199" s="330"/>
      <c r="E199" s="331" t="str">
        <f t="shared" si="6"/>
        <v/>
      </c>
      <c r="F199" s="332" t="str">
        <f t="shared" si="7"/>
        <v/>
      </c>
    </row>
    <row r="200" s="190" customFormat="1" ht="19.5" customHeight="1" spans="1:6">
      <c r="A200" s="203" t="s">
        <v>212</v>
      </c>
      <c r="B200" s="328"/>
      <c r="C200" s="330"/>
      <c r="D200" s="337"/>
      <c r="E200" s="338" t="str">
        <f t="shared" si="6"/>
        <v/>
      </c>
      <c r="F200" s="332" t="str">
        <f t="shared" si="7"/>
        <v/>
      </c>
    </row>
    <row r="201" s="190" customFormat="1" ht="19.5" customHeight="1" spans="1:6">
      <c r="A201" s="203" t="s">
        <v>310</v>
      </c>
      <c r="B201" s="328"/>
      <c r="C201" s="330"/>
      <c r="D201" s="330"/>
      <c r="E201" s="331" t="str">
        <f t="shared" si="6"/>
        <v/>
      </c>
      <c r="F201" s="332" t="str">
        <f t="shared" si="7"/>
        <v/>
      </c>
    </row>
    <row r="202" s="190" customFormat="1" ht="19.5" customHeight="1" spans="1:6">
      <c r="A202" s="203" t="s">
        <v>311</v>
      </c>
      <c r="B202" s="335">
        <f>SUM(B203:B207)</f>
        <v>0</v>
      </c>
      <c r="C202" s="335">
        <f>SUM(C203:C207)</f>
        <v>15</v>
      </c>
      <c r="D202" s="335">
        <v>0</v>
      </c>
      <c r="E202" s="336" t="str">
        <f t="shared" si="6"/>
        <v/>
      </c>
      <c r="F202" s="325" t="str">
        <f t="shared" si="7"/>
        <v/>
      </c>
    </row>
    <row r="203" s="190" customFormat="1" ht="19.5" customHeight="1" spans="1:6">
      <c r="A203" s="203" t="s">
        <v>203</v>
      </c>
      <c r="B203" s="337"/>
      <c r="C203" s="337"/>
      <c r="D203" s="337"/>
      <c r="E203" s="331" t="str">
        <f t="shared" si="6"/>
        <v/>
      </c>
      <c r="F203" s="332" t="str">
        <f t="shared" si="7"/>
        <v/>
      </c>
    </row>
    <row r="204" s="190" customFormat="1" ht="19.5" customHeight="1" spans="1:6">
      <c r="A204" s="203" t="s">
        <v>204</v>
      </c>
      <c r="B204" s="328"/>
      <c r="C204" s="337"/>
      <c r="D204" s="337"/>
      <c r="E204" s="338" t="str">
        <f t="shared" si="6"/>
        <v/>
      </c>
      <c r="F204" s="332" t="str">
        <f t="shared" si="7"/>
        <v/>
      </c>
    </row>
    <row r="205" s="190" customFormat="1" ht="19.5" customHeight="1" spans="1:6">
      <c r="A205" s="203" t="s">
        <v>205</v>
      </c>
      <c r="B205" s="328"/>
      <c r="C205" s="330"/>
      <c r="D205" s="337"/>
      <c r="E205" s="338" t="str">
        <f t="shared" si="6"/>
        <v/>
      </c>
      <c r="F205" s="332" t="str">
        <f t="shared" si="7"/>
        <v/>
      </c>
    </row>
    <row r="206" s="190" customFormat="1" ht="19.5" customHeight="1" spans="1:6">
      <c r="A206" s="203" t="s">
        <v>212</v>
      </c>
      <c r="B206" s="328"/>
      <c r="C206" s="330"/>
      <c r="D206" s="337"/>
      <c r="E206" s="338" t="str">
        <f t="shared" si="6"/>
        <v/>
      </c>
      <c r="F206" s="332" t="str">
        <f t="shared" si="7"/>
        <v/>
      </c>
    </row>
    <row r="207" s="190" customFormat="1" ht="19.5" customHeight="1" spans="1:6">
      <c r="A207" s="203" t="s">
        <v>312</v>
      </c>
      <c r="B207" s="328"/>
      <c r="C207" s="330">
        <v>15</v>
      </c>
      <c r="D207" s="330"/>
      <c r="E207" s="331" t="str">
        <f t="shared" si="6"/>
        <v/>
      </c>
      <c r="F207" s="332" t="str">
        <f t="shared" si="7"/>
        <v/>
      </c>
    </row>
    <row r="208" s="190" customFormat="1" ht="19.5" customHeight="1" spans="1:6">
      <c r="A208" s="203" t="s">
        <v>313</v>
      </c>
      <c r="B208" s="335">
        <f>SUM(B209:B214)</f>
        <v>0</v>
      </c>
      <c r="C208" s="335">
        <f>SUM(C209:C214)</f>
        <v>0</v>
      </c>
      <c r="D208" s="335">
        <v>0</v>
      </c>
      <c r="E208" s="336" t="str">
        <f t="shared" si="6"/>
        <v/>
      </c>
      <c r="F208" s="325" t="str">
        <f t="shared" si="7"/>
        <v/>
      </c>
    </row>
    <row r="209" s="190" customFormat="1" ht="19.5" customHeight="1" spans="1:6">
      <c r="A209" s="203" t="s">
        <v>203</v>
      </c>
      <c r="B209" s="328"/>
      <c r="C209" s="328"/>
      <c r="D209" s="328"/>
      <c r="E209" s="331" t="str">
        <f t="shared" si="6"/>
        <v/>
      </c>
      <c r="F209" s="332" t="str">
        <f t="shared" si="7"/>
        <v/>
      </c>
    </row>
    <row r="210" s="190" customFormat="1" ht="19.5" customHeight="1" spans="1:6">
      <c r="A210" s="203" t="s">
        <v>204</v>
      </c>
      <c r="B210" s="328"/>
      <c r="C210" s="330"/>
      <c r="D210" s="330"/>
      <c r="E210" s="331" t="str">
        <f t="shared" si="6"/>
        <v/>
      </c>
      <c r="F210" s="332" t="str">
        <f t="shared" si="7"/>
        <v/>
      </c>
    </row>
    <row r="211" s="190" customFormat="1" ht="19.5" customHeight="1" spans="1:6">
      <c r="A211" s="203" t="s">
        <v>205</v>
      </c>
      <c r="B211" s="328"/>
      <c r="C211" s="330"/>
      <c r="D211" s="330"/>
      <c r="E211" s="331" t="str">
        <f t="shared" si="6"/>
        <v/>
      </c>
      <c r="F211" s="332" t="str">
        <f t="shared" si="7"/>
        <v/>
      </c>
    </row>
    <row r="212" s="190" customFormat="1" ht="19.5" customHeight="1" spans="1:6">
      <c r="A212" s="340" t="s">
        <v>314</v>
      </c>
      <c r="B212" s="328"/>
      <c r="C212" s="330"/>
      <c r="D212" s="330"/>
      <c r="E212" s="331" t="str">
        <f t="shared" si="6"/>
        <v/>
      </c>
      <c r="F212" s="332" t="str">
        <f t="shared" si="7"/>
        <v/>
      </c>
    </row>
    <row r="213" s="190" customFormat="1" ht="19.5" customHeight="1" spans="1:6">
      <c r="A213" s="203" t="s">
        <v>212</v>
      </c>
      <c r="B213" s="328"/>
      <c r="C213" s="330"/>
      <c r="D213" s="337"/>
      <c r="E213" s="338" t="str">
        <f t="shared" si="6"/>
        <v/>
      </c>
      <c r="F213" s="332" t="str">
        <f t="shared" si="7"/>
        <v/>
      </c>
    </row>
    <row r="214" s="190" customFormat="1" ht="19.5" customHeight="1" spans="1:6">
      <c r="A214" s="203" t="s">
        <v>315</v>
      </c>
      <c r="B214" s="328"/>
      <c r="C214" s="330"/>
      <c r="D214" s="337"/>
      <c r="E214" s="338" t="str">
        <f t="shared" si="6"/>
        <v/>
      </c>
      <c r="F214" s="332" t="str">
        <f t="shared" si="7"/>
        <v/>
      </c>
    </row>
    <row r="215" s="190" customFormat="1" ht="19.5" customHeight="1" spans="1:6">
      <c r="A215" s="203" t="s">
        <v>316</v>
      </c>
      <c r="B215" s="335">
        <f>SUM(B216:B229)</f>
        <v>909</v>
      </c>
      <c r="C215" s="335">
        <f>SUM(C216:C229)</f>
        <v>851</v>
      </c>
      <c r="D215" s="335">
        <v>895</v>
      </c>
      <c r="E215" s="336">
        <f t="shared" si="6"/>
        <v>-0.0154015401540154</v>
      </c>
      <c r="F215" s="325">
        <f t="shared" si="7"/>
        <v>0.0517038777908343</v>
      </c>
    </row>
    <row r="216" s="190" customFormat="1" ht="19.5" customHeight="1" spans="1:6">
      <c r="A216" s="203" t="s">
        <v>203</v>
      </c>
      <c r="B216" s="328">
        <v>721</v>
      </c>
      <c r="C216" s="328">
        <v>707</v>
      </c>
      <c r="D216" s="328">
        <v>675</v>
      </c>
      <c r="E216" s="331">
        <f t="shared" si="6"/>
        <v>-0.0638002773925104</v>
      </c>
      <c r="F216" s="332">
        <f t="shared" si="7"/>
        <v>-0.0452616690240453</v>
      </c>
    </row>
    <row r="217" s="190" customFormat="1" ht="19.5" customHeight="1" spans="1:6">
      <c r="A217" s="203" t="s">
        <v>204</v>
      </c>
      <c r="B217" s="328"/>
      <c r="C217" s="330"/>
      <c r="D217" s="330"/>
      <c r="E217" s="331" t="str">
        <f t="shared" si="6"/>
        <v/>
      </c>
      <c r="F217" s="332" t="str">
        <f t="shared" si="7"/>
        <v/>
      </c>
    </row>
    <row r="218" s="190" customFormat="1" ht="19.5" customHeight="1" spans="1:6">
      <c r="A218" s="203" t="s">
        <v>205</v>
      </c>
      <c r="B218" s="328"/>
      <c r="C218" s="329"/>
      <c r="D218" s="330"/>
      <c r="E218" s="331" t="str">
        <f t="shared" si="6"/>
        <v/>
      </c>
      <c r="F218" s="332" t="str">
        <f t="shared" si="7"/>
        <v/>
      </c>
    </row>
    <row r="219" s="190" customFormat="1" ht="19.5" customHeight="1" spans="1:6">
      <c r="A219" s="340" t="s">
        <v>1402</v>
      </c>
      <c r="B219" s="328">
        <v>5</v>
      </c>
      <c r="C219" s="329">
        <v>5</v>
      </c>
      <c r="D219" s="337">
        <v>5</v>
      </c>
      <c r="E219" s="338">
        <f t="shared" si="6"/>
        <v>0</v>
      </c>
      <c r="F219" s="332">
        <f t="shared" si="7"/>
        <v>0</v>
      </c>
    </row>
    <row r="220" s="190" customFormat="1" ht="19.5" customHeight="1" spans="1:6">
      <c r="A220" s="340" t="s">
        <v>318</v>
      </c>
      <c r="B220" s="328">
        <v>10</v>
      </c>
      <c r="C220" s="329">
        <v>6</v>
      </c>
      <c r="D220" s="337">
        <v>10</v>
      </c>
      <c r="E220" s="338">
        <f t="shared" si="6"/>
        <v>0</v>
      </c>
      <c r="F220" s="332">
        <f t="shared" si="7"/>
        <v>0.666666666666667</v>
      </c>
    </row>
    <row r="221" s="190" customFormat="1" ht="19.5" customHeight="1" spans="1:6">
      <c r="A221" s="203" t="s">
        <v>243</v>
      </c>
      <c r="B221" s="328"/>
      <c r="C221" s="329"/>
      <c r="D221" s="330"/>
      <c r="E221" s="331" t="str">
        <f t="shared" si="6"/>
        <v/>
      </c>
      <c r="F221" s="332" t="str">
        <f t="shared" si="7"/>
        <v/>
      </c>
    </row>
    <row r="222" s="190" customFormat="1" ht="19.5" customHeight="1" spans="1:6">
      <c r="A222" s="340" t="s">
        <v>319</v>
      </c>
      <c r="B222" s="328"/>
      <c r="C222" s="329"/>
      <c r="D222" s="330"/>
      <c r="E222" s="331" t="str">
        <f t="shared" si="6"/>
        <v/>
      </c>
      <c r="F222" s="332" t="str">
        <f t="shared" si="7"/>
        <v/>
      </c>
    </row>
    <row r="223" s="190" customFormat="1" ht="19.5" customHeight="1" spans="1:6">
      <c r="A223" s="203" t="s">
        <v>320</v>
      </c>
      <c r="B223" s="328"/>
      <c r="C223" s="329"/>
      <c r="D223" s="330"/>
      <c r="E223" s="331" t="str">
        <f t="shared" si="6"/>
        <v/>
      </c>
      <c r="F223" s="332" t="str">
        <f t="shared" si="7"/>
        <v/>
      </c>
    </row>
    <row r="224" s="190" customFormat="1" ht="19.5" customHeight="1" spans="1:6">
      <c r="A224" s="203" t="s">
        <v>321</v>
      </c>
      <c r="B224" s="328"/>
      <c r="C224" s="329"/>
      <c r="D224" s="330"/>
      <c r="E224" s="331" t="str">
        <f t="shared" si="6"/>
        <v/>
      </c>
      <c r="F224" s="332" t="str">
        <f t="shared" si="7"/>
        <v/>
      </c>
    </row>
    <row r="225" s="190" customFormat="1" ht="19.5" customHeight="1" spans="1:6">
      <c r="A225" s="203" t="s">
        <v>322</v>
      </c>
      <c r="B225" s="328"/>
      <c r="C225" s="329"/>
      <c r="D225" s="330"/>
      <c r="E225" s="331" t="str">
        <f t="shared" si="6"/>
        <v/>
      </c>
      <c r="F225" s="332" t="str">
        <f t="shared" si="7"/>
        <v/>
      </c>
    </row>
    <row r="226" s="190" customFormat="1" ht="19.5" customHeight="1" spans="1:6">
      <c r="A226" s="340" t="s">
        <v>323</v>
      </c>
      <c r="B226" s="328">
        <v>5</v>
      </c>
      <c r="C226" s="329">
        <v>5</v>
      </c>
      <c r="D226" s="330">
        <v>5</v>
      </c>
      <c r="E226" s="331">
        <f t="shared" si="6"/>
        <v>0</v>
      </c>
      <c r="F226" s="332">
        <f t="shared" si="7"/>
        <v>0</v>
      </c>
    </row>
    <row r="227" s="190" customFormat="1" ht="19.5" customHeight="1" spans="1:6">
      <c r="A227" s="340" t="s">
        <v>324</v>
      </c>
      <c r="B227" s="328">
        <v>20</v>
      </c>
      <c r="C227" s="329">
        <v>19</v>
      </c>
      <c r="D227" s="330">
        <v>20</v>
      </c>
      <c r="E227" s="331">
        <f t="shared" ref="E227:E290" si="8">IF(OR(VALUE(D227)=0,ISERROR(D227/B227-1)),"",D227/B227-1)</f>
        <v>0</v>
      </c>
      <c r="F227" s="332">
        <f t="shared" ref="F227:F290" si="9">IF(OR(VALUE(D227)=0,ISERROR(D227/C227-1)),"",D227/C227-1)</f>
        <v>0.0526315789473684</v>
      </c>
    </row>
    <row r="228" s="190" customFormat="1" ht="19.5" customHeight="1" spans="1:6">
      <c r="A228" s="203" t="s">
        <v>212</v>
      </c>
      <c r="B228" s="328">
        <v>108</v>
      </c>
      <c r="C228" s="329">
        <v>90</v>
      </c>
      <c r="D228" s="330">
        <v>160</v>
      </c>
      <c r="E228" s="331">
        <f t="shared" si="8"/>
        <v>0.481481481481481</v>
      </c>
      <c r="F228" s="332">
        <f t="shared" si="9"/>
        <v>0.777777777777778</v>
      </c>
    </row>
    <row r="229" s="190" customFormat="1" ht="19.5" customHeight="1" spans="1:6">
      <c r="A229" s="203" t="s">
        <v>325</v>
      </c>
      <c r="B229" s="328">
        <v>40</v>
      </c>
      <c r="C229" s="329">
        <v>19</v>
      </c>
      <c r="D229" s="330">
        <v>20</v>
      </c>
      <c r="E229" s="331">
        <f t="shared" si="8"/>
        <v>-0.5</v>
      </c>
      <c r="F229" s="332">
        <f t="shared" si="9"/>
        <v>0.0526315789473684</v>
      </c>
    </row>
    <row r="230" s="190" customFormat="1" ht="19.5" customHeight="1" spans="1:6">
      <c r="A230" s="203" t="s">
        <v>326</v>
      </c>
      <c r="B230" s="335">
        <f>SUM(B231:B236)</f>
        <v>194</v>
      </c>
      <c r="C230" s="335">
        <f>SUM(C231:C236)</f>
        <v>128</v>
      </c>
      <c r="D230" s="335">
        <v>181</v>
      </c>
      <c r="E230" s="336">
        <f t="shared" si="8"/>
        <v>-0.0670103092783505</v>
      </c>
      <c r="F230" s="325">
        <f t="shared" si="9"/>
        <v>0.4140625</v>
      </c>
    </row>
    <row r="231" s="190" customFormat="1" ht="19.5" customHeight="1" spans="1:6">
      <c r="A231" s="203" t="s">
        <v>203</v>
      </c>
      <c r="B231" s="328">
        <v>140</v>
      </c>
      <c r="C231" s="328">
        <v>113</v>
      </c>
      <c r="D231" s="328">
        <v>118</v>
      </c>
      <c r="E231" s="331">
        <f t="shared" si="8"/>
        <v>-0.157142857142857</v>
      </c>
      <c r="F231" s="332">
        <f t="shared" si="9"/>
        <v>0.0442477876106195</v>
      </c>
    </row>
    <row r="232" s="190" customFormat="1" ht="19.5" customHeight="1" spans="1:6">
      <c r="A232" s="203" t="s">
        <v>204</v>
      </c>
      <c r="B232" s="328"/>
      <c r="C232" s="337"/>
      <c r="D232" s="337"/>
      <c r="E232" s="338" t="str">
        <f t="shared" si="8"/>
        <v/>
      </c>
      <c r="F232" s="332" t="str">
        <f t="shared" si="9"/>
        <v/>
      </c>
    </row>
    <row r="233" s="190" customFormat="1" ht="19.5" customHeight="1" spans="1:6">
      <c r="A233" s="203" t="s">
        <v>205</v>
      </c>
      <c r="B233" s="328"/>
      <c r="C233" s="330"/>
      <c r="D233" s="330"/>
      <c r="E233" s="331" t="str">
        <f t="shared" si="8"/>
        <v/>
      </c>
      <c r="F233" s="332" t="str">
        <f t="shared" si="9"/>
        <v/>
      </c>
    </row>
    <row r="234" s="190" customFormat="1" ht="19.5" customHeight="1" spans="1:6">
      <c r="A234" s="340" t="s">
        <v>297</v>
      </c>
      <c r="B234" s="328">
        <v>30</v>
      </c>
      <c r="C234" s="329">
        <v>11</v>
      </c>
      <c r="D234" s="330">
        <v>30</v>
      </c>
      <c r="E234" s="331">
        <f t="shared" si="8"/>
        <v>0</v>
      </c>
      <c r="F234" s="332">
        <f t="shared" si="9"/>
        <v>1.72727272727273</v>
      </c>
    </row>
    <row r="235" s="190" customFormat="1" ht="19.5" customHeight="1" spans="1:6">
      <c r="A235" s="203" t="s">
        <v>212</v>
      </c>
      <c r="B235" s="328">
        <v>0</v>
      </c>
      <c r="C235" s="337">
        <v>4</v>
      </c>
      <c r="D235" s="337">
        <v>9</v>
      </c>
      <c r="E235" s="338" t="str">
        <f t="shared" si="8"/>
        <v/>
      </c>
      <c r="F235" s="332">
        <f t="shared" si="9"/>
        <v>1.25</v>
      </c>
    </row>
    <row r="236" s="190" customFormat="1" ht="19.5" customHeight="1" spans="1:6">
      <c r="A236" s="340" t="s">
        <v>327</v>
      </c>
      <c r="B236" s="328">
        <v>24</v>
      </c>
      <c r="C236" s="337"/>
      <c r="D236" s="337">
        <v>24</v>
      </c>
      <c r="E236" s="338">
        <f t="shared" si="8"/>
        <v>0</v>
      </c>
      <c r="F236" s="332" t="str">
        <f t="shared" si="9"/>
        <v/>
      </c>
    </row>
    <row r="237" s="190" customFormat="1" ht="19.5" customHeight="1" spans="1:6">
      <c r="A237" s="203" t="s">
        <v>328</v>
      </c>
      <c r="B237" s="335">
        <f>SUM(B238:B243)</f>
        <v>0</v>
      </c>
      <c r="C237" s="335">
        <f>SUM(C238:C243)</f>
        <v>1</v>
      </c>
      <c r="D237" s="335">
        <v>0</v>
      </c>
      <c r="E237" s="336" t="str">
        <f t="shared" si="8"/>
        <v/>
      </c>
      <c r="F237" s="325" t="str">
        <f t="shared" si="9"/>
        <v/>
      </c>
    </row>
    <row r="238" s="190" customFormat="1" ht="19.5" customHeight="1" spans="1:6">
      <c r="A238" s="203" t="s">
        <v>203</v>
      </c>
      <c r="B238" s="328"/>
      <c r="C238" s="328">
        <v>1</v>
      </c>
      <c r="D238" s="328"/>
      <c r="E238" s="331" t="str">
        <f t="shared" si="8"/>
        <v/>
      </c>
      <c r="F238" s="332" t="str">
        <f t="shared" si="9"/>
        <v/>
      </c>
    </row>
    <row r="239" s="190" customFormat="1" ht="19.5" customHeight="1" spans="1:6">
      <c r="A239" s="203" t="s">
        <v>204</v>
      </c>
      <c r="B239" s="328"/>
      <c r="C239" s="330"/>
      <c r="D239" s="330"/>
      <c r="E239" s="331" t="str">
        <f t="shared" si="8"/>
        <v/>
      </c>
      <c r="F239" s="332" t="str">
        <f t="shared" si="9"/>
        <v/>
      </c>
    </row>
    <row r="240" s="190" customFormat="1" ht="19.5" customHeight="1" spans="1:6">
      <c r="A240" s="203" t="s">
        <v>205</v>
      </c>
      <c r="B240" s="328"/>
      <c r="C240" s="330"/>
      <c r="D240" s="330"/>
      <c r="E240" s="331" t="str">
        <f t="shared" si="8"/>
        <v/>
      </c>
      <c r="F240" s="332" t="str">
        <f t="shared" si="9"/>
        <v/>
      </c>
    </row>
    <row r="241" s="190" customFormat="1" ht="19.5" customHeight="1" spans="1:6">
      <c r="A241" s="340" t="s">
        <v>329</v>
      </c>
      <c r="B241" s="328"/>
      <c r="C241" s="330"/>
      <c r="D241" s="330"/>
      <c r="E241" s="331" t="str">
        <f t="shared" si="8"/>
        <v/>
      </c>
      <c r="F241" s="332" t="str">
        <f t="shared" si="9"/>
        <v/>
      </c>
    </row>
    <row r="242" s="190" customFormat="1" ht="19.5" customHeight="1" spans="1:6">
      <c r="A242" s="203" t="s">
        <v>212</v>
      </c>
      <c r="B242" s="328"/>
      <c r="C242" s="330"/>
      <c r="D242" s="330"/>
      <c r="E242" s="331" t="str">
        <f t="shared" si="8"/>
        <v/>
      </c>
      <c r="F242" s="332" t="str">
        <f t="shared" si="9"/>
        <v/>
      </c>
    </row>
    <row r="243" s="190" customFormat="1" ht="19.5" customHeight="1" spans="1:6">
      <c r="A243" s="203" t="s">
        <v>331</v>
      </c>
      <c r="B243" s="328"/>
      <c r="C243" s="337"/>
      <c r="D243" s="337"/>
      <c r="E243" s="338" t="str">
        <f t="shared" si="8"/>
        <v/>
      </c>
      <c r="F243" s="332" t="str">
        <f t="shared" si="9"/>
        <v/>
      </c>
    </row>
    <row r="244" s="190" customFormat="1" ht="19.5" customHeight="1" spans="1:6">
      <c r="A244" s="203" t="s">
        <v>1403</v>
      </c>
      <c r="B244" s="324">
        <f>SUM(B245:B249)</f>
        <v>0</v>
      </c>
      <c r="C244" s="324">
        <f>SUM(C245:C249)</f>
        <v>0</v>
      </c>
      <c r="D244" s="324">
        <v>0</v>
      </c>
      <c r="E244" s="336" t="str">
        <f t="shared" si="8"/>
        <v/>
      </c>
      <c r="F244" s="325" t="str">
        <f t="shared" si="9"/>
        <v/>
      </c>
    </row>
    <row r="245" s="190" customFormat="1" ht="19.5" customHeight="1" spans="1:6">
      <c r="A245" s="203" t="s">
        <v>203</v>
      </c>
      <c r="B245" s="328"/>
      <c r="C245" s="330"/>
      <c r="D245" s="330"/>
      <c r="E245" s="331" t="str">
        <f t="shared" si="8"/>
        <v/>
      </c>
      <c r="F245" s="332" t="str">
        <f t="shared" si="9"/>
        <v/>
      </c>
    </row>
    <row r="246" s="190" customFormat="1" ht="19.5" customHeight="1" spans="1:6">
      <c r="A246" s="203" t="s">
        <v>204</v>
      </c>
      <c r="B246" s="328"/>
      <c r="C246" s="337"/>
      <c r="D246" s="337"/>
      <c r="E246" s="338" t="str">
        <f t="shared" si="8"/>
        <v/>
      </c>
      <c r="F246" s="332" t="str">
        <f t="shared" si="9"/>
        <v/>
      </c>
    </row>
    <row r="247" s="190" customFormat="1" ht="19.5" customHeight="1" spans="1:6">
      <c r="A247" s="203" t="s">
        <v>205</v>
      </c>
      <c r="B247" s="337"/>
      <c r="C247" s="337"/>
      <c r="D247" s="337"/>
      <c r="E247" s="338" t="str">
        <f t="shared" si="8"/>
        <v/>
      </c>
      <c r="F247" s="332" t="str">
        <f t="shared" si="9"/>
        <v/>
      </c>
    </row>
    <row r="248" s="190" customFormat="1" ht="19.5" customHeight="1" spans="1:6">
      <c r="A248" s="203" t="s">
        <v>212</v>
      </c>
      <c r="B248" s="337"/>
      <c r="C248" s="337"/>
      <c r="D248" s="337"/>
      <c r="E248" s="331" t="str">
        <f t="shared" si="8"/>
        <v/>
      </c>
      <c r="F248" s="332" t="str">
        <f t="shared" si="9"/>
        <v/>
      </c>
    </row>
    <row r="249" s="190" customFormat="1" ht="19.5" customHeight="1" spans="1:6">
      <c r="A249" s="203" t="s">
        <v>1404</v>
      </c>
      <c r="B249" s="328"/>
      <c r="C249" s="337"/>
      <c r="D249" s="337"/>
      <c r="E249" s="338" t="str">
        <f t="shared" si="8"/>
        <v/>
      </c>
      <c r="F249" s="332" t="str">
        <f t="shared" si="9"/>
        <v/>
      </c>
    </row>
    <row r="250" s="190" customFormat="1" ht="19.5" customHeight="1" spans="1:6">
      <c r="A250" s="203" t="s">
        <v>337</v>
      </c>
      <c r="B250" s="335">
        <f>SUM(B251:B252)</f>
        <v>20691</v>
      </c>
      <c r="C250" s="335">
        <f>SUM(C251:C252)</f>
        <v>10287</v>
      </c>
      <c r="D250" s="335">
        <v>19855</v>
      </c>
      <c r="E250" s="327">
        <f t="shared" si="8"/>
        <v>-0.0404040404040404</v>
      </c>
      <c r="F250" s="325">
        <f t="shared" si="9"/>
        <v>0.93010595897735</v>
      </c>
    </row>
    <row r="251" s="190" customFormat="1" ht="19.5" customHeight="1" spans="1:6">
      <c r="A251" s="203" t="s">
        <v>338</v>
      </c>
      <c r="B251" s="328"/>
      <c r="C251" s="330"/>
      <c r="D251" s="337">
        <v>0</v>
      </c>
      <c r="E251" s="338" t="str">
        <f t="shared" si="8"/>
        <v/>
      </c>
      <c r="F251" s="332" t="str">
        <f t="shared" si="9"/>
        <v/>
      </c>
    </row>
    <row r="252" s="190" customFormat="1" ht="19.5" customHeight="1" spans="1:6">
      <c r="A252" s="203" t="s">
        <v>339</v>
      </c>
      <c r="B252" s="328">
        <v>20691</v>
      </c>
      <c r="C252" s="330">
        <v>10287</v>
      </c>
      <c r="D252" s="337">
        <v>19855</v>
      </c>
      <c r="E252" s="338">
        <f t="shared" si="8"/>
        <v>-0.0404040404040404</v>
      </c>
      <c r="F252" s="332">
        <f t="shared" si="9"/>
        <v>0.93010595897735</v>
      </c>
    </row>
    <row r="253" s="190" customFormat="1" ht="19.5" customHeight="1" spans="1:6">
      <c r="A253" s="201" t="s">
        <v>340</v>
      </c>
      <c r="B253" s="335">
        <f>SUM(B254,B261,B264,B267,B273,B278,B280,B285,B291)</f>
        <v>0</v>
      </c>
      <c r="C253" s="335">
        <f>SUM(C254,C261,C264,C267,C273,C278,C280,C285,C291)</f>
        <v>0</v>
      </c>
      <c r="D253" s="335">
        <v>0</v>
      </c>
      <c r="E253" s="338" t="str">
        <f t="shared" si="8"/>
        <v/>
      </c>
      <c r="F253" s="332" t="str">
        <f t="shared" si="9"/>
        <v/>
      </c>
    </row>
    <row r="254" s="190" customFormat="1" ht="19.5" customHeight="1" spans="1:6">
      <c r="A254" s="203" t="s">
        <v>341</v>
      </c>
      <c r="B254" s="335">
        <f>SUM(B255:B260)</f>
        <v>0</v>
      </c>
      <c r="C254" s="335">
        <f>SUM(C255:C260)</f>
        <v>0</v>
      </c>
      <c r="D254" s="335">
        <v>0</v>
      </c>
      <c r="E254" s="327" t="str">
        <f t="shared" si="8"/>
        <v/>
      </c>
      <c r="F254" s="325" t="str">
        <f t="shared" si="9"/>
        <v/>
      </c>
    </row>
    <row r="255" s="190" customFormat="1" ht="19.5" customHeight="1" spans="1:6">
      <c r="A255" s="341" t="s">
        <v>342</v>
      </c>
      <c r="B255" s="337"/>
      <c r="C255" s="337"/>
      <c r="D255" s="337"/>
      <c r="E255" s="331" t="str">
        <f t="shared" si="8"/>
        <v/>
      </c>
      <c r="F255" s="332" t="str">
        <f t="shared" si="9"/>
        <v/>
      </c>
    </row>
    <row r="256" s="190" customFormat="1" ht="19.5" customHeight="1" spans="1:6">
      <c r="A256" s="341" t="s">
        <v>343</v>
      </c>
      <c r="B256" s="328"/>
      <c r="C256" s="330"/>
      <c r="D256" s="337"/>
      <c r="E256" s="338" t="str">
        <f t="shared" si="8"/>
        <v/>
      </c>
      <c r="F256" s="332" t="str">
        <f t="shared" si="9"/>
        <v/>
      </c>
    </row>
    <row r="257" s="190" customFormat="1" ht="19.5" customHeight="1" spans="1:6">
      <c r="A257" s="341" t="s">
        <v>344</v>
      </c>
      <c r="B257" s="328"/>
      <c r="C257" s="330"/>
      <c r="D257" s="337"/>
      <c r="E257" s="338" t="str">
        <f t="shared" si="8"/>
        <v/>
      </c>
      <c r="F257" s="332" t="str">
        <f t="shared" si="9"/>
        <v/>
      </c>
    </row>
    <row r="258" s="190" customFormat="1" ht="19.5" customHeight="1" spans="1:6">
      <c r="A258" s="341" t="s">
        <v>345</v>
      </c>
      <c r="B258" s="337"/>
      <c r="C258" s="330"/>
      <c r="D258" s="337"/>
      <c r="E258" s="338" t="str">
        <f t="shared" si="8"/>
        <v/>
      </c>
      <c r="F258" s="332" t="str">
        <f t="shared" si="9"/>
        <v/>
      </c>
    </row>
    <row r="259" s="190" customFormat="1" ht="19.5" customHeight="1" spans="1:6">
      <c r="A259" s="341" t="s">
        <v>346</v>
      </c>
      <c r="B259" s="328"/>
      <c r="C259" s="330"/>
      <c r="D259" s="337"/>
      <c r="E259" s="338" t="str">
        <f t="shared" si="8"/>
        <v/>
      </c>
      <c r="F259" s="332" t="str">
        <f t="shared" si="9"/>
        <v/>
      </c>
    </row>
    <row r="260" s="190" customFormat="1" ht="19.5" customHeight="1" spans="1:6">
      <c r="A260" s="341" t="s">
        <v>347</v>
      </c>
      <c r="B260" s="328"/>
      <c r="C260" s="330"/>
      <c r="D260" s="330"/>
      <c r="E260" s="331" t="str">
        <f t="shared" si="8"/>
        <v/>
      </c>
      <c r="F260" s="332" t="str">
        <f t="shared" si="9"/>
        <v/>
      </c>
    </row>
    <row r="261" s="190" customFormat="1" ht="19.5" customHeight="1" spans="1:6">
      <c r="A261" s="203" t="s">
        <v>348</v>
      </c>
      <c r="B261" s="324">
        <f>SUM(B262:B263)</f>
        <v>0</v>
      </c>
      <c r="C261" s="324">
        <f>SUM(C262:C263)</f>
        <v>0</v>
      </c>
      <c r="D261" s="324">
        <v>0</v>
      </c>
      <c r="E261" s="327" t="str">
        <f t="shared" si="8"/>
        <v/>
      </c>
      <c r="F261" s="325" t="str">
        <f t="shared" si="9"/>
        <v/>
      </c>
    </row>
    <row r="262" s="190" customFormat="1" ht="19.5" customHeight="1" spans="1:6">
      <c r="A262" s="341" t="s">
        <v>1405</v>
      </c>
      <c r="B262" s="328"/>
      <c r="C262" s="330"/>
      <c r="D262" s="330"/>
      <c r="E262" s="331" t="str">
        <f t="shared" si="8"/>
        <v/>
      </c>
      <c r="F262" s="332" t="str">
        <f t="shared" si="9"/>
        <v/>
      </c>
    </row>
    <row r="263" s="190" customFormat="1" ht="19.5" customHeight="1" spans="1:6">
      <c r="A263" s="341" t="s">
        <v>1406</v>
      </c>
      <c r="B263" s="328"/>
      <c r="C263" s="330"/>
      <c r="D263" s="337"/>
      <c r="E263" s="338" t="str">
        <f t="shared" si="8"/>
        <v/>
      </c>
      <c r="F263" s="332" t="str">
        <f t="shared" si="9"/>
        <v/>
      </c>
    </row>
    <row r="264" s="190" customFormat="1" ht="19.5" customHeight="1" spans="1:6">
      <c r="A264" s="203" t="s">
        <v>351</v>
      </c>
      <c r="B264" s="335">
        <f>SUM(B265:B266)</f>
        <v>0</v>
      </c>
      <c r="C264" s="335">
        <f>SUM(C265:C266)</f>
        <v>0</v>
      </c>
      <c r="D264" s="335">
        <v>0</v>
      </c>
      <c r="E264" s="327" t="str">
        <f t="shared" si="8"/>
        <v/>
      </c>
      <c r="F264" s="325" t="str">
        <f t="shared" si="9"/>
        <v/>
      </c>
    </row>
    <row r="265" s="190" customFormat="1" ht="19.5" customHeight="1" spans="1:6">
      <c r="A265" s="341" t="s">
        <v>352</v>
      </c>
      <c r="B265" s="328"/>
      <c r="C265" s="330"/>
      <c r="D265" s="337"/>
      <c r="E265" s="338" t="str">
        <f t="shared" si="8"/>
        <v/>
      </c>
      <c r="F265" s="332" t="str">
        <f t="shared" si="9"/>
        <v/>
      </c>
    </row>
    <row r="266" s="190" customFormat="1" ht="19.5" customHeight="1" spans="1:6">
      <c r="A266" s="341" t="s">
        <v>353</v>
      </c>
      <c r="B266" s="328"/>
      <c r="C266" s="330"/>
      <c r="D266" s="337"/>
      <c r="E266" s="338" t="str">
        <f t="shared" si="8"/>
        <v/>
      </c>
      <c r="F266" s="332" t="str">
        <f t="shared" si="9"/>
        <v/>
      </c>
    </row>
    <row r="267" s="190" customFormat="1" ht="19.5" customHeight="1" spans="1:6">
      <c r="A267" s="203" t="s">
        <v>354</v>
      </c>
      <c r="B267" s="339">
        <f>SUM(B268:B272)</f>
        <v>0</v>
      </c>
      <c r="C267" s="339">
        <f>SUM(C268:C272)</f>
        <v>0</v>
      </c>
      <c r="D267" s="339">
        <v>0</v>
      </c>
      <c r="E267" s="336" t="str">
        <f t="shared" si="8"/>
        <v/>
      </c>
      <c r="F267" s="325" t="str">
        <f t="shared" si="9"/>
        <v/>
      </c>
    </row>
    <row r="268" s="190" customFormat="1" ht="19.5" customHeight="1" spans="1:6">
      <c r="A268" s="341" t="s">
        <v>355</v>
      </c>
      <c r="B268" s="328"/>
      <c r="C268" s="330"/>
      <c r="D268" s="337"/>
      <c r="E268" s="338" t="str">
        <f t="shared" si="8"/>
        <v/>
      </c>
      <c r="F268" s="332" t="str">
        <f t="shared" si="9"/>
        <v/>
      </c>
    </row>
    <row r="269" s="190" customFormat="1" ht="19.5" customHeight="1" spans="1:6">
      <c r="A269" s="341" t="s">
        <v>356</v>
      </c>
      <c r="B269" s="328"/>
      <c r="C269" s="330"/>
      <c r="D269" s="337"/>
      <c r="E269" s="338" t="str">
        <f t="shared" si="8"/>
        <v/>
      </c>
      <c r="F269" s="332" t="str">
        <f t="shared" si="9"/>
        <v/>
      </c>
    </row>
    <row r="270" s="190" customFormat="1" ht="19.5" customHeight="1" spans="1:6">
      <c r="A270" s="341" t="s">
        <v>357</v>
      </c>
      <c r="B270" s="328"/>
      <c r="C270" s="330"/>
      <c r="D270" s="330"/>
      <c r="E270" s="331" t="str">
        <f t="shared" si="8"/>
        <v/>
      </c>
      <c r="F270" s="332" t="str">
        <f t="shared" si="9"/>
        <v/>
      </c>
    </row>
    <row r="271" s="190" customFormat="1" ht="19.5" customHeight="1" spans="1:6">
      <c r="A271" s="341" t="s">
        <v>358</v>
      </c>
      <c r="B271" s="328"/>
      <c r="C271" s="330"/>
      <c r="D271" s="337"/>
      <c r="E271" s="338" t="str">
        <f t="shared" si="8"/>
        <v/>
      </c>
      <c r="F271" s="332" t="str">
        <f t="shared" si="9"/>
        <v/>
      </c>
    </row>
    <row r="272" s="190" customFormat="1" ht="19.5" customHeight="1" spans="1:6">
      <c r="A272" s="341" t="s">
        <v>359</v>
      </c>
      <c r="B272" s="330"/>
      <c r="C272" s="330"/>
      <c r="D272" s="330"/>
      <c r="E272" s="331" t="str">
        <f t="shared" si="8"/>
        <v/>
      </c>
      <c r="F272" s="332" t="str">
        <f t="shared" si="9"/>
        <v/>
      </c>
    </row>
    <row r="273" s="190" customFormat="1" ht="19.5" customHeight="1" spans="1:6">
      <c r="A273" s="203" t="s">
        <v>360</v>
      </c>
      <c r="B273" s="335">
        <f>SUM(B274:B277)</f>
        <v>0</v>
      </c>
      <c r="C273" s="339">
        <f>SUM(C274:C277)</f>
        <v>0</v>
      </c>
      <c r="D273" s="339">
        <v>0</v>
      </c>
      <c r="E273" s="336" t="str">
        <f t="shared" si="8"/>
        <v/>
      </c>
      <c r="F273" s="325" t="str">
        <f t="shared" si="9"/>
        <v/>
      </c>
    </row>
    <row r="274" s="190" customFormat="1" ht="19.5" customHeight="1" spans="1:6">
      <c r="A274" s="341" t="s">
        <v>361</v>
      </c>
      <c r="B274" s="330"/>
      <c r="C274" s="330"/>
      <c r="D274" s="330"/>
      <c r="E274" s="331" t="str">
        <f t="shared" si="8"/>
        <v/>
      </c>
      <c r="F274" s="332" t="str">
        <f t="shared" si="9"/>
        <v/>
      </c>
    </row>
    <row r="275" s="190" customFormat="1" ht="19.5" customHeight="1" spans="1:6">
      <c r="A275" s="341" t="s">
        <v>362</v>
      </c>
      <c r="B275" s="328"/>
      <c r="C275" s="337"/>
      <c r="D275" s="337"/>
      <c r="E275" s="338" t="str">
        <f t="shared" si="8"/>
        <v/>
      </c>
      <c r="F275" s="332" t="str">
        <f t="shared" si="9"/>
        <v/>
      </c>
    </row>
    <row r="276" s="190" customFormat="1" ht="19.5" customHeight="1" spans="1:6">
      <c r="A276" s="342" t="s">
        <v>363</v>
      </c>
      <c r="B276" s="328"/>
      <c r="C276" s="337"/>
      <c r="D276" s="330"/>
      <c r="E276" s="331" t="str">
        <f t="shared" si="8"/>
        <v/>
      </c>
      <c r="F276" s="332" t="str">
        <f t="shared" si="9"/>
        <v/>
      </c>
    </row>
    <row r="277" s="190" customFormat="1" ht="19.5" customHeight="1" spans="1:6">
      <c r="A277" s="341" t="s">
        <v>364</v>
      </c>
      <c r="B277" s="328"/>
      <c r="C277" s="330"/>
      <c r="D277" s="330"/>
      <c r="E277" s="331" t="str">
        <f t="shared" si="8"/>
        <v/>
      </c>
      <c r="F277" s="332" t="str">
        <f t="shared" si="9"/>
        <v/>
      </c>
    </row>
    <row r="278" s="190" customFormat="1" ht="19.5" customHeight="1" spans="1:6">
      <c r="A278" s="203" t="s">
        <v>365</v>
      </c>
      <c r="B278" s="335">
        <f>SUM(B279)</f>
        <v>0</v>
      </c>
      <c r="C278" s="339">
        <f>SUM(C279)</f>
        <v>0</v>
      </c>
      <c r="D278" s="339">
        <v>0</v>
      </c>
      <c r="E278" s="336" t="str">
        <f t="shared" si="8"/>
        <v/>
      </c>
      <c r="F278" s="325" t="str">
        <f t="shared" si="9"/>
        <v/>
      </c>
    </row>
    <row r="279" s="190" customFormat="1" ht="19.5" customHeight="1" spans="1:6">
      <c r="A279" s="341" t="s">
        <v>366</v>
      </c>
      <c r="B279" s="330"/>
      <c r="C279" s="330"/>
      <c r="D279" s="330"/>
      <c r="E279" s="331" t="str">
        <f t="shared" si="8"/>
        <v/>
      </c>
      <c r="F279" s="332" t="str">
        <f t="shared" si="9"/>
        <v/>
      </c>
    </row>
    <row r="280" s="190" customFormat="1" ht="19.5" customHeight="1" spans="1:6">
      <c r="A280" s="203" t="s">
        <v>367</v>
      </c>
      <c r="B280" s="335">
        <f>SUM(B281:B284)</f>
        <v>0</v>
      </c>
      <c r="C280" s="335">
        <f>SUM(C281:C284)</f>
        <v>0</v>
      </c>
      <c r="D280" s="335">
        <v>0</v>
      </c>
      <c r="E280" s="327" t="str">
        <f t="shared" si="8"/>
        <v/>
      </c>
      <c r="F280" s="325" t="str">
        <f t="shared" si="9"/>
        <v/>
      </c>
    </row>
    <row r="281" s="190" customFormat="1" ht="19.5" customHeight="1" spans="1:6">
      <c r="A281" s="341" t="s">
        <v>368</v>
      </c>
      <c r="B281" s="328"/>
      <c r="C281" s="330"/>
      <c r="D281" s="330"/>
      <c r="E281" s="331" t="str">
        <f t="shared" si="8"/>
        <v/>
      </c>
      <c r="F281" s="332" t="str">
        <f t="shared" si="9"/>
        <v/>
      </c>
    </row>
    <row r="282" s="190" customFormat="1" ht="19.5" customHeight="1" spans="1:6">
      <c r="A282" s="341" t="s">
        <v>369</v>
      </c>
      <c r="B282" s="328"/>
      <c r="C282" s="337"/>
      <c r="D282" s="337"/>
      <c r="E282" s="338" t="str">
        <f t="shared" si="8"/>
        <v/>
      </c>
      <c r="F282" s="332" t="str">
        <f t="shared" si="9"/>
        <v/>
      </c>
    </row>
    <row r="283" s="190" customFormat="1" ht="19.5" customHeight="1" spans="1:6">
      <c r="A283" s="341" t="s">
        <v>370</v>
      </c>
      <c r="B283" s="328"/>
      <c r="C283" s="330"/>
      <c r="D283" s="330"/>
      <c r="E283" s="331" t="str">
        <f t="shared" si="8"/>
        <v/>
      </c>
      <c r="F283" s="332" t="str">
        <f t="shared" si="9"/>
        <v/>
      </c>
    </row>
    <row r="284" s="190" customFormat="1" ht="19.5" customHeight="1" spans="1:6">
      <c r="A284" s="341" t="s">
        <v>371</v>
      </c>
      <c r="B284" s="328"/>
      <c r="C284" s="337"/>
      <c r="D284" s="337"/>
      <c r="E284" s="338" t="str">
        <f t="shared" si="8"/>
        <v/>
      </c>
      <c r="F284" s="332" t="str">
        <f t="shared" si="9"/>
        <v/>
      </c>
    </row>
    <row r="285" s="190" customFormat="1" ht="19.5" customHeight="1" spans="1:6">
      <c r="A285" s="340" t="s">
        <v>372</v>
      </c>
      <c r="B285" s="339">
        <f>SUM(B286:B290)</f>
        <v>0</v>
      </c>
      <c r="C285" s="339">
        <f>SUM(C286:C290)</f>
        <v>0</v>
      </c>
      <c r="D285" s="339">
        <v>0</v>
      </c>
      <c r="E285" s="336" t="str">
        <f t="shared" si="8"/>
        <v/>
      </c>
      <c r="F285" s="325" t="str">
        <f t="shared" si="9"/>
        <v/>
      </c>
    </row>
    <row r="286" s="190" customFormat="1" ht="19.5" customHeight="1" spans="1:6">
      <c r="A286" s="342" t="s">
        <v>342</v>
      </c>
      <c r="B286" s="328"/>
      <c r="C286" s="330"/>
      <c r="D286" s="330"/>
      <c r="E286" s="331" t="str">
        <f t="shared" si="8"/>
        <v/>
      </c>
      <c r="F286" s="332" t="str">
        <f t="shared" si="9"/>
        <v/>
      </c>
    </row>
    <row r="287" s="190" customFormat="1" ht="19.5" customHeight="1" spans="1:6">
      <c r="A287" s="342" t="s">
        <v>343</v>
      </c>
      <c r="B287" s="337"/>
      <c r="C287" s="337"/>
      <c r="D287" s="337"/>
      <c r="E287" s="331" t="str">
        <f t="shared" si="8"/>
        <v/>
      </c>
      <c r="F287" s="332" t="str">
        <f t="shared" si="9"/>
        <v/>
      </c>
    </row>
    <row r="288" s="190" customFormat="1" ht="19.5" customHeight="1" spans="1:6">
      <c r="A288" s="342" t="s">
        <v>344</v>
      </c>
      <c r="B288" s="337"/>
      <c r="C288" s="337"/>
      <c r="D288" s="337"/>
      <c r="E288" s="331" t="str">
        <f t="shared" si="8"/>
        <v/>
      </c>
      <c r="F288" s="332" t="str">
        <f t="shared" si="9"/>
        <v/>
      </c>
    </row>
    <row r="289" s="190" customFormat="1" ht="19.5" customHeight="1" spans="1:6">
      <c r="A289" s="342" t="s">
        <v>346</v>
      </c>
      <c r="B289" s="328"/>
      <c r="C289" s="329"/>
      <c r="D289" s="330"/>
      <c r="E289" s="331" t="str">
        <f t="shared" si="8"/>
        <v/>
      </c>
      <c r="F289" s="332" t="str">
        <f t="shared" si="9"/>
        <v/>
      </c>
    </row>
    <row r="290" s="190" customFormat="1" ht="19.5" customHeight="1" spans="1:6">
      <c r="A290" s="342" t="s">
        <v>373</v>
      </c>
      <c r="B290" s="328"/>
      <c r="C290" s="329"/>
      <c r="D290" s="337"/>
      <c r="E290" s="338" t="str">
        <f t="shared" si="8"/>
        <v/>
      </c>
      <c r="F290" s="332" t="str">
        <f t="shared" si="9"/>
        <v/>
      </c>
    </row>
    <row r="291" s="190" customFormat="1" ht="19.5" customHeight="1" spans="1:6">
      <c r="A291" s="203" t="s">
        <v>374</v>
      </c>
      <c r="B291" s="335">
        <f>SUM(B292)</f>
        <v>0</v>
      </c>
      <c r="C291" s="343">
        <f>SUM(C292)</f>
        <v>0</v>
      </c>
      <c r="D291" s="324">
        <v>0</v>
      </c>
      <c r="E291" s="327" t="str">
        <f t="shared" ref="E291:E354" si="10">IF(OR(VALUE(D291)=0,ISERROR(D291/B291-1)),"",D291/B291-1)</f>
        <v/>
      </c>
      <c r="F291" s="325" t="str">
        <f t="shared" ref="F291:F354" si="11">IF(OR(VALUE(D291)=0,ISERROR(D291/C291-1)),"",D291/C291-1)</f>
        <v/>
      </c>
    </row>
    <row r="292" s="190" customFormat="1" ht="19.5" customHeight="1" spans="1:6">
      <c r="A292" s="341" t="s">
        <v>375</v>
      </c>
      <c r="B292" s="337"/>
      <c r="C292" s="337"/>
      <c r="D292" s="337"/>
      <c r="E292" s="331" t="str">
        <f t="shared" si="10"/>
        <v/>
      </c>
      <c r="F292" s="332" t="str">
        <f t="shared" si="11"/>
        <v/>
      </c>
    </row>
    <row r="293" s="190" customFormat="1" ht="19.5" customHeight="1" spans="1:6">
      <c r="A293" s="201" t="s">
        <v>376</v>
      </c>
      <c r="B293" s="335">
        <f>SUM(B294,B298,B300,B302,B310)</f>
        <v>5</v>
      </c>
      <c r="C293" s="335">
        <f>SUM(C294,C298,C300,C302,C310)</f>
        <v>47</v>
      </c>
      <c r="D293" s="335">
        <v>5</v>
      </c>
      <c r="E293" s="327">
        <f t="shared" si="10"/>
        <v>0</v>
      </c>
      <c r="F293" s="325">
        <f t="shared" si="11"/>
        <v>-0.893617021276596</v>
      </c>
    </row>
    <row r="294" s="190" customFormat="1" ht="19.5" customHeight="1" spans="1:6">
      <c r="A294" s="203" t="s">
        <v>377</v>
      </c>
      <c r="B294" s="324">
        <f>SUM(B295:B297)</f>
        <v>0</v>
      </c>
      <c r="C294" s="324">
        <f>SUM(C295:C297)</f>
        <v>0</v>
      </c>
      <c r="D294" s="324">
        <v>0</v>
      </c>
      <c r="E294" s="327" t="str">
        <f t="shared" si="10"/>
        <v/>
      </c>
      <c r="F294" s="325" t="str">
        <f t="shared" si="11"/>
        <v/>
      </c>
    </row>
    <row r="295" s="190" customFormat="1" ht="19.5" customHeight="1" spans="1:6">
      <c r="A295" s="341" t="s">
        <v>378</v>
      </c>
      <c r="B295" s="328"/>
      <c r="C295" s="337"/>
      <c r="D295" s="337"/>
      <c r="E295" s="338" t="str">
        <f t="shared" si="10"/>
        <v/>
      </c>
      <c r="F295" s="332" t="str">
        <f t="shared" si="11"/>
        <v/>
      </c>
    </row>
    <row r="296" s="190" customFormat="1" ht="19.5" customHeight="1" spans="1:6">
      <c r="A296" s="341" t="s">
        <v>379</v>
      </c>
      <c r="B296" s="337"/>
      <c r="C296" s="337"/>
      <c r="D296" s="337"/>
      <c r="E296" s="338" t="str">
        <f t="shared" si="10"/>
        <v/>
      </c>
      <c r="F296" s="332" t="str">
        <f t="shared" si="11"/>
        <v/>
      </c>
    </row>
    <row r="297" s="190" customFormat="1" ht="19.5" customHeight="1" spans="1:6">
      <c r="A297" s="341" t="s">
        <v>380</v>
      </c>
      <c r="B297" s="328"/>
      <c r="C297" s="337"/>
      <c r="D297" s="337"/>
      <c r="E297" s="338" t="str">
        <f t="shared" si="10"/>
        <v/>
      </c>
      <c r="F297" s="332" t="str">
        <f t="shared" si="11"/>
        <v/>
      </c>
    </row>
    <row r="298" s="190" customFormat="1" ht="19.5" customHeight="1" spans="1:6">
      <c r="A298" s="203" t="s">
        <v>381</v>
      </c>
      <c r="B298" s="335">
        <f>SUM(B299)</f>
        <v>0</v>
      </c>
      <c r="C298" s="335">
        <f>SUM(C299)</f>
        <v>0</v>
      </c>
      <c r="D298" s="335">
        <v>0</v>
      </c>
      <c r="E298" s="327" t="str">
        <f t="shared" si="10"/>
        <v/>
      </c>
      <c r="F298" s="325" t="str">
        <f t="shared" si="11"/>
        <v/>
      </c>
    </row>
    <row r="299" s="190" customFormat="1" ht="19.5" customHeight="1" spans="1:6">
      <c r="A299" s="341" t="s">
        <v>382</v>
      </c>
      <c r="B299" s="328"/>
      <c r="C299" s="329"/>
      <c r="D299" s="330"/>
      <c r="E299" s="331" t="str">
        <f t="shared" si="10"/>
        <v/>
      </c>
      <c r="F299" s="332" t="str">
        <f t="shared" si="11"/>
        <v/>
      </c>
    </row>
    <row r="300" s="190" customFormat="1" ht="19.5" customHeight="1" spans="1:6">
      <c r="A300" s="203" t="s">
        <v>383</v>
      </c>
      <c r="B300" s="335">
        <f>SUM(B301)</f>
        <v>0</v>
      </c>
      <c r="C300" s="335">
        <f>SUM(C301)</f>
        <v>0</v>
      </c>
      <c r="D300" s="335">
        <v>0</v>
      </c>
      <c r="E300" s="336" t="str">
        <f t="shared" si="10"/>
        <v/>
      </c>
      <c r="F300" s="325" t="str">
        <f t="shared" si="11"/>
        <v/>
      </c>
    </row>
    <row r="301" s="190" customFormat="1" ht="19.5" customHeight="1" spans="1:6">
      <c r="A301" s="341" t="s">
        <v>384</v>
      </c>
      <c r="B301" s="328"/>
      <c r="C301" s="329"/>
      <c r="D301" s="330"/>
      <c r="E301" s="331" t="str">
        <f t="shared" si="10"/>
        <v/>
      </c>
      <c r="F301" s="332" t="str">
        <f t="shared" si="11"/>
        <v/>
      </c>
    </row>
    <row r="302" s="190" customFormat="1" ht="19.5" customHeight="1" spans="1:6">
      <c r="A302" s="203" t="s">
        <v>385</v>
      </c>
      <c r="B302" s="335">
        <f>SUM(B303:B309)</f>
        <v>5</v>
      </c>
      <c r="C302" s="335">
        <f>SUM(C303:C309)</f>
        <v>20</v>
      </c>
      <c r="D302" s="335">
        <v>5</v>
      </c>
      <c r="E302" s="336">
        <f t="shared" si="10"/>
        <v>0</v>
      </c>
      <c r="F302" s="325">
        <f t="shared" si="11"/>
        <v>-0.75</v>
      </c>
    </row>
    <row r="303" s="190" customFormat="1" ht="19.5" customHeight="1" spans="1:6">
      <c r="A303" s="203" t="s">
        <v>386</v>
      </c>
      <c r="B303" s="328"/>
      <c r="C303" s="329"/>
      <c r="D303" s="330"/>
      <c r="E303" s="331" t="str">
        <f t="shared" si="10"/>
        <v/>
      </c>
      <c r="F303" s="332" t="str">
        <f t="shared" si="11"/>
        <v/>
      </c>
    </row>
    <row r="304" s="190" customFormat="1" ht="19.5" customHeight="1" spans="1:6">
      <c r="A304" s="203" t="s">
        <v>387</v>
      </c>
      <c r="B304" s="330"/>
      <c r="C304" s="330"/>
      <c r="D304" s="330"/>
      <c r="E304" s="331" t="str">
        <f t="shared" si="10"/>
        <v/>
      </c>
      <c r="F304" s="332" t="str">
        <f t="shared" si="11"/>
        <v/>
      </c>
    </row>
    <row r="305" s="190" customFormat="1" ht="19.5" customHeight="1" spans="1:6">
      <c r="A305" s="203" t="s">
        <v>388</v>
      </c>
      <c r="B305" s="328">
        <v>5</v>
      </c>
      <c r="C305" s="329"/>
      <c r="D305" s="330">
        <v>5</v>
      </c>
      <c r="E305" s="331">
        <f t="shared" si="10"/>
        <v>0</v>
      </c>
      <c r="F305" s="332" t="str">
        <f t="shared" si="11"/>
        <v/>
      </c>
    </row>
    <row r="306" s="190" customFormat="1" ht="19.5" customHeight="1" spans="1:6">
      <c r="A306" s="203" t="s">
        <v>389</v>
      </c>
      <c r="B306" s="337"/>
      <c r="C306" s="337"/>
      <c r="D306" s="337"/>
      <c r="E306" s="331" t="str">
        <f t="shared" si="10"/>
        <v/>
      </c>
      <c r="F306" s="332" t="str">
        <f t="shared" si="11"/>
        <v/>
      </c>
    </row>
    <row r="307" s="190" customFormat="1" ht="19.5" customHeight="1" spans="1:6">
      <c r="A307" s="203" t="s">
        <v>390</v>
      </c>
      <c r="B307" s="337"/>
      <c r="C307" s="337"/>
      <c r="D307" s="337"/>
      <c r="E307" s="331" t="str">
        <f t="shared" si="10"/>
        <v/>
      </c>
      <c r="F307" s="332" t="str">
        <f t="shared" si="11"/>
        <v/>
      </c>
    </row>
    <row r="308" s="190" customFormat="1" ht="19.5" customHeight="1" spans="1:6">
      <c r="A308" s="203" t="s">
        <v>391</v>
      </c>
      <c r="B308" s="328"/>
      <c r="C308" s="329">
        <v>20</v>
      </c>
      <c r="D308" s="330"/>
      <c r="E308" s="331" t="str">
        <f t="shared" si="10"/>
        <v/>
      </c>
      <c r="F308" s="332" t="str">
        <f t="shared" si="11"/>
        <v/>
      </c>
    </row>
    <row r="309" s="190" customFormat="1" ht="19.5" customHeight="1" spans="1:6">
      <c r="A309" s="203" t="s">
        <v>392</v>
      </c>
      <c r="B309" s="328"/>
      <c r="C309" s="337"/>
      <c r="D309" s="337"/>
      <c r="E309" s="338" t="str">
        <f t="shared" si="10"/>
        <v/>
      </c>
      <c r="F309" s="332" t="str">
        <f t="shared" si="11"/>
        <v/>
      </c>
    </row>
    <row r="310" s="190" customFormat="1" ht="19.5" customHeight="1" spans="1:6">
      <c r="A310" s="203" t="s">
        <v>393</v>
      </c>
      <c r="B310" s="324">
        <f>SUM(B311)</f>
        <v>0</v>
      </c>
      <c r="C310" s="324">
        <f>SUM(C311)</f>
        <v>27</v>
      </c>
      <c r="D310" s="324">
        <v>0</v>
      </c>
      <c r="E310" s="327" t="str">
        <f t="shared" si="10"/>
        <v/>
      </c>
      <c r="F310" s="325" t="str">
        <f t="shared" si="11"/>
        <v/>
      </c>
    </row>
    <row r="311" s="190" customFormat="1" ht="19.5" customHeight="1" spans="1:6">
      <c r="A311" s="341" t="s">
        <v>394</v>
      </c>
      <c r="B311" s="328"/>
      <c r="C311" s="330">
        <v>27</v>
      </c>
      <c r="D311" s="337"/>
      <c r="E311" s="338" t="str">
        <f t="shared" si="10"/>
        <v/>
      </c>
      <c r="F311" s="332" t="str">
        <f t="shared" si="11"/>
        <v/>
      </c>
    </row>
    <row r="312" s="190" customFormat="1" ht="19.5" customHeight="1" spans="1:6">
      <c r="A312" s="201" t="s">
        <v>395</v>
      </c>
      <c r="B312" s="335">
        <f>B313+B316+B327+B334+B342+B351+B365+B375+B385+B393+B399</f>
        <v>14278</v>
      </c>
      <c r="C312" s="335">
        <f>C313+C316+C327+C334+C342+C351+C365+C375+C385+C393+C399</f>
        <v>12563</v>
      </c>
      <c r="D312" s="335">
        <v>12914</v>
      </c>
      <c r="E312" s="336">
        <f t="shared" si="10"/>
        <v>-0.0955315870570108</v>
      </c>
      <c r="F312" s="325">
        <f t="shared" si="11"/>
        <v>0.0279391865000398</v>
      </c>
    </row>
    <row r="313" s="190" customFormat="1" ht="19.5" customHeight="1" spans="1:6">
      <c r="A313" s="340" t="s">
        <v>396</v>
      </c>
      <c r="B313" s="335">
        <f>SUM(B314:B315)</f>
        <v>33</v>
      </c>
      <c r="C313" s="339">
        <f>SUM(C314:C315)</f>
        <v>40</v>
      </c>
      <c r="D313" s="324">
        <v>28</v>
      </c>
      <c r="E313" s="327">
        <f t="shared" si="10"/>
        <v>-0.151515151515151</v>
      </c>
      <c r="F313" s="325">
        <f t="shared" si="11"/>
        <v>-0.3</v>
      </c>
    </row>
    <row r="314" s="190" customFormat="1" ht="19.5" customHeight="1" spans="1:6">
      <c r="A314" s="203" t="s">
        <v>397</v>
      </c>
      <c r="B314" s="328"/>
      <c r="C314" s="330">
        <v>7</v>
      </c>
      <c r="D314" s="337"/>
      <c r="E314" s="338" t="str">
        <f t="shared" si="10"/>
        <v/>
      </c>
      <c r="F314" s="332" t="str">
        <f t="shared" si="11"/>
        <v/>
      </c>
    </row>
    <row r="315" s="190" customFormat="1" ht="19.5" customHeight="1" spans="1:6">
      <c r="A315" s="203" t="s">
        <v>398</v>
      </c>
      <c r="B315" s="328">
        <v>33</v>
      </c>
      <c r="C315" s="330">
        <v>33</v>
      </c>
      <c r="D315" s="330">
        <v>28</v>
      </c>
      <c r="E315" s="331">
        <f t="shared" si="10"/>
        <v>-0.151515151515151</v>
      </c>
      <c r="F315" s="332">
        <f t="shared" si="11"/>
        <v>-0.151515151515151</v>
      </c>
    </row>
    <row r="316" s="190" customFormat="1" ht="19.5" customHeight="1" spans="1:6">
      <c r="A316" s="203" t="s">
        <v>399</v>
      </c>
      <c r="B316" s="335">
        <f>SUM(B317:B326)</f>
        <v>11679</v>
      </c>
      <c r="C316" s="335">
        <f>SUM(C317:C326)</f>
        <v>11564</v>
      </c>
      <c r="D316" s="335">
        <v>10343</v>
      </c>
      <c r="E316" s="327">
        <f t="shared" si="10"/>
        <v>-0.114393355595513</v>
      </c>
      <c r="F316" s="325">
        <f t="shared" si="11"/>
        <v>-0.105586302317537</v>
      </c>
    </row>
    <row r="317" s="190" customFormat="1" ht="19.5" customHeight="1" spans="1:6">
      <c r="A317" s="326" t="s">
        <v>203</v>
      </c>
      <c r="B317" s="328">
        <v>7511</v>
      </c>
      <c r="C317" s="329">
        <v>6615</v>
      </c>
      <c r="D317" s="330">
        <v>6686</v>
      </c>
      <c r="E317" s="331">
        <f t="shared" si="10"/>
        <v>-0.109838902942351</v>
      </c>
      <c r="F317" s="332">
        <f t="shared" si="11"/>
        <v>0.0107331821617536</v>
      </c>
    </row>
    <row r="318" s="190" customFormat="1" ht="19.5" customHeight="1" spans="1:6">
      <c r="A318" s="326" t="s">
        <v>204</v>
      </c>
      <c r="B318" s="328"/>
      <c r="C318" s="329"/>
      <c r="D318" s="330"/>
      <c r="E318" s="331" t="str">
        <f t="shared" si="10"/>
        <v/>
      </c>
      <c r="F318" s="332" t="str">
        <f t="shared" si="11"/>
        <v/>
      </c>
    </row>
    <row r="319" s="190" customFormat="1" ht="19.5" customHeight="1" spans="1:6">
      <c r="A319" s="326" t="s">
        <v>205</v>
      </c>
      <c r="B319" s="328"/>
      <c r="C319" s="330"/>
      <c r="D319" s="330"/>
      <c r="E319" s="331" t="str">
        <f t="shared" si="10"/>
        <v/>
      </c>
      <c r="F319" s="332" t="str">
        <f t="shared" si="11"/>
        <v/>
      </c>
    </row>
    <row r="320" s="190" customFormat="1" ht="19.5" customHeight="1" spans="1:6">
      <c r="A320" s="326" t="s">
        <v>243</v>
      </c>
      <c r="B320" s="328">
        <v>800</v>
      </c>
      <c r="C320" s="330"/>
      <c r="D320" s="330">
        <v>411</v>
      </c>
      <c r="E320" s="331">
        <f t="shared" si="10"/>
        <v>-0.48625</v>
      </c>
      <c r="F320" s="332" t="str">
        <f t="shared" si="11"/>
        <v/>
      </c>
    </row>
    <row r="321" s="190" customFormat="1" ht="19.5" customHeight="1" spans="1:6">
      <c r="A321" s="326" t="s">
        <v>400</v>
      </c>
      <c r="B321" s="337">
        <v>120</v>
      </c>
      <c r="C321" s="337">
        <v>1010</v>
      </c>
      <c r="D321" s="337">
        <v>154</v>
      </c>
      <c r="E321" s="331">
        <f t="shared" si="10"/>
        <v>0.283333333333333</v>
      </c>
      <c r="F321" s="332">
        <f t="shared" si="11"/>
        <v>-0.847524752475248</v>
      </c>
    </row>
    <row r="322" s="190" customFormat="1" ht="19.5" customHeight="1" spans="1:6">
      <c r="A322" s="326" t="s">
        <v>401</v>
      </c>
      <c r="B322" s="328"/>
      <c r="C322" s="330"/>
      <c r="D322" s="330"/>
      <c r="E322" s="331" t="str">
        <f t="shared" si="10"/>
        <v/>
      </c>
      <c r="F322" s="332" t="str">
        <f t="shared" si="11"/>
        <v/>
      </c>
    </row>
    <row r="323" s="190" customFormat="1" ht="19.5" customHeight="1" spans="1:6">
      <c r="A323" s="326" t="s">
        <v>402</v>
      </c>
      <c r="B323" s="328"/>
      <c r="C323" s="330"/>
      <c r="D323" s="337"/>
      <c r="E323" s="338" t="str">
        <f t="shared" si="10"/>
        <v/>
      </c>
      <c r="F323" s="332" t="str">
        <f t="shared" si="11"/>
        <v/>
      </c>
    </row>
    <row r="324" s="190" customFormat="1" ht="19.5" customHeight="1" spans="1:6">
      <c r="A324" s="326" t="s">
        <v>403</v>
      </c>
      <c r="B324" s="328">
        <v>1860</v>
      </c>
      <c r="C324" s="337">
        <v>2998</v>
      </c>
      <c r="D324" s="337">
        <v>1859</v>
      </c>
      <c r="E324" s="338">
        <f t="shared" si="10"/>
        <v>-0.000537634408602106</v>
      </c>
      <c r="F324" s="332">
        <f t="shared" si="11"/>
        <v>-0.379919946631087</v>
      </c>
    </row>
    <row r="325" s="190" customFormat="1" ht="19.5" customHeight="1" spans="1:6">
      <c r="A325" s="326" t="s">
        <v>212</v>
      </c>
      <c r="B325" s="328"/>
      <c r="C325" s="329"/>
      <c r="D325" s="330"/>
      <c r="E325" s="331" t="str">
        <f t="shared" si="10"/>
        <v/>
      </c>
      <c r="F325" s="332" t="str">
        <f t="shared" si="11"/>
        <v/>
      </c>
    </row>
    <row r="326" s="190" customFormat="1" ht="19.5" customHeight="1" spans="1:6">
      <c r="A326" s="326" t="s">
        <v>404</v>
      </c>
      <c r="B326" s="328">
        <v>1388</v>
      </c>
      <c r="C326" s="330">
        <v>941</v>
      </c>
      <c r="D326" s="330">
        <v>1233</v>
      </c>
      <c r="E326" s="331">
        <f t="shared" si="10"/>
        <v>-0.111671469740634</v>
      </c>
      <c r="F326" s="332">
        <f t="shared" si="11"/>
        <v>0.310308182784272</v>
      </c>
    </row>
    <row r="327" s="190" customFormat="1" ht="19.5" customHeight="1" spans="1:6">
      <c r="A327" s="203" t="s">
        <v>405</v>
      </c>
      <c r="B327" s="335">
        <f>SUM(B328:B333)</f>
        <v>0</v>
      </c>
      <c r="C327" s="335">
        <f>SUM(C328:C333)</f>
        <v>0</v>
      </c>
      <c r="D327" s="335">
        <v>9</v>
      </c>
      <c r="E327" s="336" t="str">
        <f t="shared" si="10"/>
        <v/>
      </c>
      <c r="F327" s="325" t="str">
        <f t="shared" si="11"/>
        <v/>
      </c>
    </row>
    <row r="328" s="190" customFormat="1" ht="19.5" customHeight="1" spans="1:6">
      <c r="A328" s="203" t="s">
        <v>203</v>
      </c>
      <c r="B328" s="337"/>
      <c r="C328" s="337"/>
      <c r="D328" s="337"/>
      <c r="E328" s="331" t="str">
        <f t="shared" si="10"/>
        <v/>
      </c>
      <c r="F328" s="332" t="str">
        <f t="shared" si="11"/>
        <v/>
      </c>
    </row>
    <row r="329" s="190" customFormat="1" ht="19.5" customHeight="1" spans="1:6">
      <c r="A329" s="203" t="s">
        <v>204</v>
      </c>
      <c r="B329" s="328"/>
      <c r="C329" s="330"/>
      <c r="D329" s="330">
        <v>9</v>
      </c>
      <c r="E329" s="331" t="str">
        <f t="shared" si="10"/>
        <v/>
      </c>
      <c r="F329" s="332" t="str">
        <f t="shared" si="11"/>
        <v/>
      </c>
    </row>
    <row r="330" s="190" customFormat="1" ht="19.5" customHeight="1" spans="1:6">
      <c r="A330" s="203" t="s">
        <v>205</v>
      </c>
      <c r="B330" s="328"/>
      <c r="C330" s="330"/>
      <c r="D330" s="337"/>
      <c r="E330" s="338" t="str">
        <f t="shared" si="10"/>
        <v/>
      </c>
      <c r="F330" s="332" t="str">
        <f t="shared" si="11"/>
        <v/>
      </c>
    </row>
    <row r="331" s="190" customFormat="1" ht="19.5" customHeight="1" spans="1:6">
      <c r="A331" s="203" t="s">
        <v>406</v>
      </c>
      <c r="B331" s="328"/>
      <c r="C331" s="330"/>
      <c r="D331" s="337"/>
      <c r="E331" s="338" t="str">
        <f t="shared" si="10"/>
        <v/>
      </c>
      <c r="F331" s="332" t="str">
        <f t="shared" si="11"/>
        <v/>
      </c>
    </row>
    <row r="332" s="190" customFormat="1" ht="19.5" customHeight="1" spans="1:6">
      <c r="A332" s="203" t="s">
        <v>212</v>
      </c>
      <c r="B332" s="328"/>
      <c r="C332" s="330"/>
      <c r="D332" s="330"/>
      <c r="E332" s="331" t="str">
        <f t="shared" si="10"/>
        <v/>
      </c>
      <c r="F332" s="332" t="str">
        <f t="shared" si="11"/>
        <v/>
      </c>
    </row>
    <row r="333" s="190" customFormat="1" ht="19.5" customHeight="1" spans="1:6">
      <c r="A333" s="203" t="s">
        <v>407</v>
      </c>
      <c r="B333" s="328"/>
      <c r="C333" s="337"/>
      <c r="D333" s="337"/>
      <c r="E333" s="338" t="str">
        <f t="shared" si="10"/>
        <v/>
      </c>
      <c r="F333" s="332" t="str">
        <f t="shared" si="11"/>
        <v/>
      </c>
    </row>
    <row r="334" s="190" customFormat="1" ht="19.5" customHeight="1" spans="1:6">
      <c r="A334" s="203" t="s">
        <v>408</v>
      </c>
      <c r="B334" s="335">
        <f>SUM(B335:B341)</f>
        <v>49</v>
      </c>
      <c r="C334" s="335">
        <f>SUM(C335:C341)</f>
        <v>15</v>
      </c>
      <c r="D334" s="335">
        <v>42</v>
      </c>
      <c r="E334" s="336">
        <f t="shared" si="10"/>
        <v>-0.142857142857143</v>
      </c>
      <c r="F334" s="325">
        <f t="shared" si="11"/>
        <v>1.8</v>
      </c>
    </row>
    <row r="335" s="190" customFormat="1" ht="19.5" customHeight="1" spans="1:6">
      <c r="A335" s="326" t="s">
        <v>203</v>
      </c>
      <c r="B335" s="328">
        <v>49</v>
      </c>
      <c r="C335" s="329">
        <v>15</v>
      </c>
      <c r="D335" s="330">
        <v>42</v>
      </c>
      <c r="E335" s="331">
        <f t="shared" si="10"/>
        <v>-0.142857142857143</v>
      </c>
      <c r="F335" s="332">
        <f t="shared" si="11"/>
        <v>1.8</v>
      </c>
    </row>
    <row r="336" s="190" customFormat="1" ht="19.5" customHeight="1" spans="1:6">
      <c r="A336" s="326" t="s">
        <v>204</v>
      </c>
      <c r="B336" s="337"/>
      <c r="C336" s="337"/>
      <c r="D336" s="337"/>
      <c r="E336" s="331" t="str">
        <f t="shared" si="10"/>
        <v/>
      </c>
      <c r="F336" s="332" t="str">
        <f t="shared" si="11"/>
        <v/>
      </c>
    </row>
    <row r="337" s="190" customFormat="1" ht="19.5" customHeight="1" spans="1:6">
      <c r="A337" s="326" t="s">
        <v>205</v>
      </c>
      <c r="B337" s="328"/>
      <c r="C337" s="329"/>
      <c r="D337" s="330"/>
      <c r="E337" s="331" t="str">
        <f t="shared" si="10"/>
        <v/>
      </c>
      <c r="F337" s="332" t="str">
        <f t="shared" si="11"/>
        <v/>
      </c>
    </row>
    <row r="338" s="190" customFormat="1" ht="19.5" customHeight="1" spans="1:6">
      <c r="A338" s="326" t="s">
        <v>409</v>
      </c>
      <c r="B338" s="328"/>
      <c r="C338" s="329"/>
      <c r="D338" s="337"/>
      <c r="E338" s="338" t="str">
        <f t="shared" si="10"/>
        <v/>
      </c>
      <c r="F338" s="332" t="str">
        <f t="shared" si="11"/>
        <v/>
      </c>
    </row>
    <row r="339" s="190" customFormat="1" ht="19.5" customHeight="1" spans="1:6">
      <c r="A339" s="326" t="s">
        <v>410</v>
      </c>
      <c r="B339" s="328"/>
      <c r="C339" s="329"/>
      <c r="D339" s="337"/>
      <c r="E339" s="338" t="str">
        <f t="shared" si="10"/>
        <v/>
      </c>
      <c r="F339" s="332" t="str">
        <f t="shared" si="11"/>
        <v/>
      </c>
    </row>
    <row r="340" s="190" customFormat="1" ht="19.5" customHeight="1" spans="1:6">
      <c r="A340" s="203" t="s">
        <v>212</v>
      </c>
      <c r="B340" s="328"/>
      <c r="C340" s="329"/>
      <c r="D340" s="330"/>
      <c r="E340" s="331" t="str">
        <f t="shared" si="10"/>
        <v/>
      </c>
      <c r="F340" s="332" t="str">
        <f t="shared" si="11"/>
        <v/>
      </c>
    </row>
    <row r="341" s="190" customFormat="1" ht="19.5" customHeight="1" spans="1:6">
      <c r="A341" s="203" t="s">
        <v>411</v>
      </c>
      <c r="B341" s="328"/>
      <c r="C341" s="329"/>
      <c r="D341" s="330"/>
      <c r="E341" s="331" t="str">
        <f t="shared" si="10"/>
        <v/>
      </c>
      <c r="F341" s="332" t="str">
        <f t="shared" si="11"/>
        <v/>
      </c>
    </row>
    <row r="342" s="190" customFormat="1" ht="19.5" customHeight="1" spans="1:6">
      <c r="A342" s="326" t="s">
        <v>412</v>
      </c>
      <c r="B342" s="335">
        <f>SUM(B343:B350)</f>
        <v>70</v>
      </c>
      <c r="C342" s="335">
        <f>SUM(C343:C350)</f>
        <v>15</v>
      </c>
      <c r="D342" s="335">
        <v>63</v>
      </c>
      <c r="E342" s="336">
        <f t="shared" si="10"/>
        <v>-0.1</v>
      </c>
      <c r="F342" s="325">
        <f t="shared" si="11"/>
        <v>3.2</v>
      </c>
    </row>
    <row r="343" s="190" customFormat="1" ht="19.5" customHeight="1" spans="1:6">
      <c r="A343" s="326" t="s">
        <v>203</v>
      </c>
      <c r="B343" s="328">
        <v>70</v>
      </c>
      <c r="C343" s="329">
        <v>15</v>
      </c>
      <c r="D343" s="330">
        <v>63</v>
      </c>
      <c r="E343" s="331">
        <f t="shared" si="10"/>
        <v>-0.1</v>
      </c>
      <c r="F343" s="332">
        <f t="shared" si="11"/>
        <v>3.2</v>
      </c>
    </row>
    <row r="344" s="190" customFormat="1" ht="19.5" customHeight="1" spans="1:6">
      <c r="A344" s="326" t="s">
        <v>204</v>
      </c>
      <c r="B344" s="328"/>
      <c r="C344" s="329"/>
      <c r="D344" s="330"/>
      <c r="E344" s="331" t="str">
        <f t="shared" si="10"/>
        <v/>
      </c>
      <c r="F344" s="332" t="str">
        <f t="shared" si="11"/>
        <v/>
      </c>
    </row>
    <row r="345" s="190" customFormat="1" ht="19.5" customHeight="1" spans="1:6">
      <c r="A345" s="326" t="s">
        <v>205</v>
      </c>
      <c r="B345" s="337"/>
      <c r="C345" s="337"/>
      <c r="D345" s="337"/>
      <c r="E345" s="331" t="str">
        <f t="shared" si="10"/>
        <v/>
      </c>
      <c r="F345" s="332" t="str">
        <f t="shared" si="11"/>
        <v/>
      </c>
    </row>
    <row r="346" s="190" customFormat="1" ht="19.5" customHeight="1" spans="1:6">
      <c r="A346" s="326" t="s">
        <v>413</v>
      </c>
      <c r="B346" s="328"/>
      <c r="C346" s="329"/>
      <c r="D346" s="330"/>
      <c r="E346" s="331" t="str">
        <f t="shared" si="10"/>
        <v/>
      </c>
      <c r="F346" s="332" t="str">
        <f t="shared" si="11"/>
        <v/>
      </c>
    </row>
    <row r="347" s="190" customFormat="1" ht="19.5" customHeight="1" spans="1:6">
      <c r="A347" s="326" t="s">
        <v>414</v>
      </c>
      <c r="B347" s="328"/>
      <c r="C347" s="337"/>
      <c r="D347" s="337"/>
      <c r="E347" s="338" t="str">
        <f t="shared" si="10"/>
        <v/>
      </c>
      <c r="F347" s="332" t="str">
        <f t="shared" si="11"/>
        <v/>
      </c>
    </row>
    <row r="348" s="190" customFormat="1" ht="19.5" customHeight="1" spans="1:6">
      <c r="A348" s="326" t="s">
        <v>415</v>
      </c>
      <c r="B348" s="328"/>
      <c r="C348" s="330"/>
      <c r="D348" s="337"/>
      <c r="E348" s="338" t="str">
        <f t="shared" si="10"/>
        <v/>
      </c>
      <c r="F348" s="332" t="str">
        <f t="shared" si="11"/>
        <v/>
      </c>
    </row>
    <row r="349" s="190" customFormat="1" ht="19.5" customHeight="1" spans="1:6">
      <c r="A349" s="326" t="s">
        <v>212</v>
      </c>
      <c r="B349" s="328"/>
      <c r="C349" s="330"/>
      <c r="D349" s="330"/>
      <c r="E349" s="331" t="str">
        <f t="shared" si="10"/>
        <v/>
      </c>
      <c r="F349" s="332" t="str">
        <f t="shared" si="11"/>
        <v/>
      </c>
    </row>
    <row r="350" s="190" customFormat="1" ht="19.5" customHeight="1" spans="1:6">
      <c r="A350" s="326" t="s">
        <v>416</v>
      </c>
      <c r="B350" s="328"/>
      <c r="C350" s="330"/>
      <c r="D350" s="330"/>
      <c r="E350" s="331" t="str">
        <f t="shared" si="10"/>
        <v/>
      </c>
      <c r="F350" s="332" t="str">
        <f t="shared" si="11"/>
        <v/>
      </c>
    </row>
    <row r="351" s="190" customFormat="1" ht="19.5" customHeight="1" spans="1:6">
      <c r="A351" s="203" t="s">
        <v>417</v>
      </c>
      <c r="B351" s="335">
        <f>SUM(B352:B364)</f>
        <v>678</v>
      </c>
      <c r="C351" s="335">
        <f>SUM(C352:C364)</f>
        <v>616</v>
      </c>
      <c r="D351" s="335">
        <v>609</v>
      </c>
      <c r="E351" s="336">
        <f t="shared" si="10"/>
        <v>-0.101769911504425</v>
      </c>
      <c r="F351" s="325">
        <f t="shared" si="11"/>
        <v>-0.0113636363636364</v>
      </c>
    </row>
    <row r="352" s="190" customFormat="1" ht="19.5" customHeight="1" spans="1:6">
      <c r="A352" s="203" t="s">
        <v>203</v>
      </c>
      <c r="B352" s="328">
        <v>492</v>
      </c>
      <c r="C352" s="330">
        <v>462</v>
      </c>
      <c r="D352" s="330">
        <v>423</v>
      </c>
      <c r="E352" s="331">
        <f t="shared" si="10"/>
        <v>-0.140243902439024</v>
      </c>
      <c r="F352" s="332">
        <f t="shared" si="11"/>
        <v>-0.0844155844155844</v>
      </c>
    </row>
    <row r="353" s="190" customFormat="1" ht="19.5" customHeight="1" spans="1:6">
      <c r="A353" s="203" t="s">
        <v>204</v>
      </c>
      <c r="B353" s="328"/>
      <c r="C353" s="330"/>
      <c r="D353" s="330"/>
      <c r="E353" s="331" t="str">
        <f t="shared" si="10"/>
        <v/>
      </c>
      <c r="F353" s="332" t="str">
        <f t="shared" si="11"/>
        <v/>
      </c>
    </row>
    <row r="354" s="190" customFormat="1" ht="19.5" customHeight="1" spans="1:6">
      <c r="A354" s="203" t="s">
        <v>205</v>
      </c>
      <c r="B354" s="328"/>
      <c r="C354" s="330"/>
      <c r="D354" s="330"/>
      <c r="E354" s="331" t="str">
        <f t="shared" si="10"/>
        <v/>
      </c>
      <c r="F354" s="332" t="str">
        <f t="shared" si="11"/>
        <v/>
      </c>
    </row>
    <row r="355" s="190" customFormat="1" ht="19.5" customHeight="1" spans="1:6">
      <c r="A355" s="203" t="s">
        <v>418</v>
      </c>
      <c r="B355" s="328"/>
      <c r="C355" s="330"/>
      <c r="D355" s="330"/>
      <c r="E355" s="331" t="str">
        <f t="shared" ref="E355:E418" si="12">IF(OR(VALUE(D355)=0,ISERROR(D355/B355-1)),"",D355/B355-1)</f>
        <v/>
      </c>
      <c r="F355" s="332" t="str">
        <f t="shared" ref="F355:F418" si="13">IF(OR(VALUE(D355)=0,ISERROR(D355/C355-1)),"",D355/C355-1)</f>
        <v/>
      </c>
    </row>
    <row r="356" s="190" customFormat="1" ht="19.5" customHeight="1" spans="1:6">
      <c r="A356" s="203" t="s">
        <v>419</v>
      </c>
      <c r="B356" s="328">
        <v>29</v>
      </c>
      <c r="C356" s="330">
        <v>14</v>
      </c>
      <c r="D356" s="330">
        <v>29</v>
      </c>
      <c r="E356" s="331">
        <f t="shared" si="12"/>
        <v>0</v>
      </c>
      <c r="F356" s="332">
        <f t="shared" si="13"/>
        <v>1.07142857142857</v>
      </c>
    </row>
    <row r="357" s="190" customFormat="1" ht="19.5" customHeight="1" spans="1:6">
      <c r="A357" s="203" t="s">
        <v>420</v>
      </c>
      <c r="B357" s="328">
        <v>30</v>
      </c>
      <c r="C357" s="337"/>
      <c r="D357" s="337">
        <v>30</v>
      </c>
      <c r="E357" s="338">
        <f t="shared" si="12"/>
        <v>0</v>
      </c>
      <c r="F357" s="332" t="str">
        <f t="shared" si="13"/>
        <v/>
      </c>
    </row>
    <row r="358" s="190" customFormat="1" ht="19.5" customHeight="1" spans="1:6">
      <c r="A358" s="203" t="s">
        <v>421</v>
      </c>
      <c r="B358" s="328">
        <v>15</v>
      </c>
      <c r="C358" s="330">
        <v>19</v>
      </c>
      <c r="D358" s="330">
        <v>15</v>
      </c>
      <c r="E358" s="331">
        <f t="shared" si="12"/>
        <v>0</v>
      </c>
      <c r="F358" s="332">
        <f t="shared" si="13"/>
        <v>-0.210526315789474</v>
      </c>
    </row>
    <row r="359" s="190" customFormat="1" ht="19.5" customHeight="1" spans="1:6">
      <c r="A359" s="203" t="s">
        <v>422</v>
      </c>
      <c r="B359" s="337"/>
      <c r="C359" s="337"/>
      <c r="D359" s="337"/>
      <c r="E359" s="331" t="str">
        <f t="shared" si="12"/>
        <v/>
      </c>
      <c r="F359" s="332" t="str">
        <f t="shared" si="13"/>
        <v/>
      </c>
    </row>
    <row r="360" s="190" customFormat="1" ht="19.5" customHeight="1" spans="1:6">
      <c r="A360" s="341" t="s">
        <v>423</v>
      </c>
      <c r="B360" s="328">
        <v>24</v>
      </c>
      <c r="C360" s="330">
        <v>41</v>
      </c>
      <c r="D360" s="330">
        <v>24</v>
      </c>
      <c r="E360" s="331">
        <f t="shared" si="12"/>
        <v>0</v>
      </c>
      <c r="F360" s="332">
        <f t="shared" si="13"/>
        <v>-0.414634146341463</v>
      </c>
    </row>
    <row r="361" s="190" customFormat="1" ht="19.5" customHeight="1" spans="1:6">
      <c r="A361" s="341" t="s">
        <v>424</v>
      </c>
      <c r="B361" s="328">
        <v>23</v>
      </c>
      <c r="C361" s="330">
        <v>15</v>
      </c>
      <c r="D361" s="330">
        <v>23</v>
      </c>
      <c r="E361" s="331">
        <f t="shared" si="12"/>
        <v>0</v>
      </c>
      <c r="F361" s="332">
        <f t="shared" si="13"/>
        <v>0.533333333333333</v>
      </c>
    </row>
    <row r="362" s="190" customFormat="1" ht="19.5" customHeight="1" spans="1:6">
      <c r="A362" s="341" t="s">
        <v>425</v>
      </c>
      <c r="B362" s="328"/>
      <c r="C362" s="330"/>
      <c r="D362" s="330"/>
      <c r="E362" s="331" t="str">
        <f t="shared" si="12"/>
        <v/>
      </c>
      <c r="F362" s="332" t="str">
        <f t="shared" si="13"/>
        <v/>
      </c>
    </row>
    <row r="363" s="190" customFormat="1" ht="19.5" customHeight="1" spans="1:6">
      <c r="A363" s="203" t="s">
        <v>212</v>
      </c>
      <c r="B363" s="328"/>
      <c r="C363" s="330"/>
      <c r="D363" s="330"/>
      <c r="E363" s="331" t="str">
        <f t="shared" si="12"/>
        <v/>
      </c>
      <c r="F363" s="332" t="str">
        <f t="shared" si="13"/>
        <v/>
      </c>
    </row>
    <row r="364" s="190" customFormat="1" ht="19.5" customHeight="1" spans="1:6">
      <c r="A364" s="203" t="s">
        <v>426</v>
      </c>
      <c r="B364" s="328">
        <v>65</v>
      </c>
      <c r="C364" s="330">
        <v>65</v>
      </c>
      <c r="D364" s="337">
        <v>65</v>
      </c>
      <c r="E364" s="338">
        <f t="shared" si="12"/>
        <v>0</v>
      </c>
      <c r="F364" s="332">
        <f t="shared" si="13"/>
        <v>0</v>
      </c>
    </row>
    <row r="365" s="190" customFormat="1" ht="19.5" customHeight="1" spans="1:6">
      <c r="A365" s="203" t="s">
        <v>427</v>
      </c>
      <c r="B365" s="335">
        <f>SUM(B366:B374)</f>
        <v>0</v>
      </c>
      <c r="C365" s="335">
        <f>SUM(C366:C374)</f>
        <v>0</v>
      </c>
      <c r="D365" s="335">
        <v>0</v>
      </c>
      <c r="E365" s="336" t="str">
        <f t="shared" si="12"/>
        <v/>
      </c>
      <c r="F365" s="325" t="str">
        <f t="shared" si="13"/>
        <v/>
      </c>
    </row>
    <row r="366" s="190" customFormat="1" ht="19.5" customHeight="1" spans="1:6">
      <c r="A366" s="203" t="s">
        <v>203</v>
      </c>
      <c r="B366" s="328"/>
      <c r="C366" s="330"/>
      <c r="D366" s="330"/>
      <c r="E366" s="331" t="str">
        <f t="shared" si="12"/>
        <v/>
      </c>
      <c r="F366" s="332" t="str">
        <f t="shared" si="13"/>
        <v/>
      </c>
    </row>
    <row r="367" s="190" customFormat="1" ht="19.5" customHeight="1" spans="1:6">
      <c r="A367" s="203" t="s">
        <v>204</v>
      </c>
      <c r="B367" s="328"/>
      <c r="C367" s="337"/>
      <c r="D367" s="337"/>
      <c r="E367" s="338" t="str">
        <f t="shared" si="12"/>
        <v/>
      </c>
      <c r="F367" s="332" t="str">
        <f t="shared" si="13"/>
        <v/>
      </c>
    </row>
    <row r="368" s="190" customFormat="1" ht="19.5" customHeight="1" spans="1:6">
      <c r="A368" s="203" t="s">
        <v>205</v>
      </c>
      <c r="B368" s="328"/>
      <c r="C368" s="329"/>
      <c r="D368" s="330"/>
      <c r="E368" s="331" t="str">
        <f t="shared" si="12"/>
        <v/>
      </c>
      <c r="F368" s="332" t="str">
        <f t="shared" si="13"/>
        <v/>
      </c>
    </row>
    <row r="369" s="190" customFormat="1" ht="19.5" customHeight="1" spans="1:6">
      <c r="A369" s="203" t="s">
        <v>428</v>
      </c>
      <c r="B369" s="337"/>
      <c r="C369" s="337"/>
      <c r="D369" s="337"/>
      <c r="E369" s="331" t="str">
        <f t="shared" si="12"/>
        <v/>
      </c>
      <c r="F369" s="332" t="str">
        <f t="shared" si="13"/>
        <v/>
      </c>
    </row>
    <row r="370" s="190" customFormat="1" ht="19.5" customHeight="1" spans="1:6">
      <c r="A370" s="203" t="s">
        <v>429</v>
      </c>
      <c r="B370" s="328"/>
      <c r="C370" s="330"/>
      <c r="D370" s="330"/>
      <c r="E370" s="331" t="str">
        <f t="shared" si="12"/>
        <v/>
      </c>
      <c r="F370" s="332" t="str">
        <f t="shared" si="13"/>
        <v/>
      </c>
    </row>
    <row r="371" s="190" customFormat="1" ht="19.5" customHeight="1" spans="1:6">
      <c r="A371" s="203" t="s">
        <v>430</v>
      </c>
      <c r="B371" s="328"/>
      <c r="C371" s="330"/>
      <c r="D371" s="330"/>
      <c r="E371" s="331" t="str">
        <f t="shared" si="12"/>
        <v/>
      </c>
      <c r="F371" s="332" t="str">
        <f t="shared" si="13"/>
        <v/>
      </c>
    </row>
    <row r="372" s="190" customFormat="1" ht="19.5" customHeight="1" spans="1:6">
      <c r="A372" s="203" t="s">
        <v>243</v>
      </c>
      <c r="B372" s="328"/>
      <c r="C372" s="330"/>
      <c r="D372" s="330"/>
      <c r="E372" s="331" t="str">
        <f t="shared" si="12"/>
        <v/>
      </c>
      <c r="F372" s="332" t="str">
        <f t="shared" si="13"/>
        <v/>
      </c>
    </row>
    <row r="373" s="190" customFormat="1" ht="19.5" customHeight="1" spans="1:6">
      <c r="A373" s="203" t="s">
        <v>212</v>
      </c>
      <c r="B373" s="328"/>
      <c r="C373" s="330"/>
      <c r="D373" s="337"/>
      <c r="E373" s="338" t="str">
        <f t="shared" si="12"/>
        <v/>
      </c>
      <c r="F373" s="332" t="str">
        <f t="shared" si="13"/>
        <v/>
      </c>
    </row>
    <row r="374" s="190" customFormat="1" ht="19.5" customHeight="1" spans="1:6">
      <c r="A374" s="203" t="s">
        <v>431</v>
      </c>
      <c r="B374" s="328"/>
      <c r="C374" s="330"/>
      <c r="D374" s="337"/>
      <c r="E374" s="338" t="str">
        <f t="shared" si="12"/>
        <v/>
      </c>
      <c r="F374" s="332" t="str">
        <f t="shared" si="13"/>
        <v/>
      </c>
    </row>
    <row r="375" s="190" customFormat="1" ht="19.5" customHeight="1" spans="1:6">
      <c r="A375" s="203" t="s">
        <v>432</v>
      </c>
      <c r="B375" s="335">
        <f>SUM(B376:B384)</f>
        <v>0</v>
      </c>
      <c r="C375" s="335">
        <f>SUM(C376:C384)</f>
        <v>0</v>
      </c>
      <c r="D375" s="335">
        <v>0</v>
      </c>
      <c r="E375" s="327" t="str">
        <f t="shared" si="12"/>
        <v/>
      </c>
      <c r="F375" s="325" t="str">
        <f t="shared" si="13"/>
        <v/>
      </c>
    </row>
    <row r="376" s="190" customFormat="1" ht="19.5" customHeight="1" spans="1:6">
      <c r="A376" s="203" t="s">
        <v>203</v>
      </c>
      <c r="B376" s="328"/>
      <c r="C376" s="330"/>
      <c r="D376" s="330"/>
      <c r="E376" s="331" t="str">
        <f t="shared" si="12"/>
        <v/>
      </c>
      <c r="F376" s="332" t="str">
        <f t="shared" si="13"/>
        <v/>
      </c>
    </row>
    <row r="377" s="190" customFormat="1" ht="19.5" customHeight="1" spans="1:6">
      <c r="A377" s="203" t="s">
        <v>204</v>
      </c>
      <c r="B377" s="328"/>
      <c r="C377" s="330"/>
      <c r="D377" s="330"/>
      <c r="E377" s="331" t="str">
        <f t="shared" si="12"/>
        <v/>
      </c>
      <c r="F377" s="332" t="str">
        <f t="shared" si="13"/>
        <v/>
      </c>
    </row>
    <row r="378" s="190" customFormat="1" ht="19.5" customHeight="1" spans="1:6">
      <c r="A378" s="203" t="s">
        <v>205</v>
      </c>
      <c r="B378" s="328"/>
      <c r="C378" s="330"/>
      <c r="D378" s="330"/>
      <c r="E378" s="331" t="str">
        <f t="shared" si="12"/>
        <v/>
      </c>
      <c r="F378" s="332" t="str">
        <f t="shared" si="13"/>
        <v/>
      </c>
    </row>
    <row r="379" s="190" customFormat="1" ht="19.5" customHeight="1" spans="1:6">
      <c r="A379" s="203" t="s">
        <v>433</v>
      </c>
      <c r="B379" s="337"/>
      <c r="C379" s="337"/>
      <c r="D379" s="337"/>
      <c r="E379" s="331" t="str">
        <f t="shared" si="12"/>
        <v/>
      </c>
      <c r="F379" s="332" t="str">
        <f t="shared" si="13"/>
        <v/>
      </c>
    </row>
    <row r="380" s="190" customFormat="1" ht="19.5" customHeight="1" spans="1:6">
      <c r="A380" s="203" t="s">
        <v>434</v>
      </c>
      <c r="B380" s="328"/>
      <c r="C380" s="330"/>
      <c r="D380" s="330"/>
      <c r="E380" s="331" t="str">
        <f t="shared" si="12"/>
        <v/>
      </c>
      <c r="F380" s="332" t="str">
        <f t="shared" si="13"/>
        <v/>
      </c>
    </row>
    <row r="381" s="190" customFormat="1" ht="19.5" customHeight="1" spans="1:6">
      <c r="A381" s="203" t="s">
        <v>435</v>
      </c>
      <c r="B381" s="328"/>
      <c r="C381" s="330"/>
      <c r="D381" s="330"/>
      <c r="E381" s="331" t="str">
        <f t="shared" si="12"/>
        <v/>
      </c>
      <c r="F381" s="332" t="str">
        <f t="shared" si="13"/>
        <v/>
      </c>
    </row>
    <row r="382" s="190" customFormat="1" ht="19.5" customHeight="1" spans="1:6">
      <c r="A382" s="203" t="s">
        <v>243</v>
      </c>
      <c r="B382" s="328"/>
      <c r="C382" s="330"/>
      <c r="D382" s="330"/>
      <c r="E382" s="331" t="str">
        <f t="shared" si="12"/>
        <v/>
      </c>
      <c r="F382" s="332" t="str">
        <f t="shared" si="13"/>
        <v/>
      </c>
    </row>
    <row r="383" s="190" customFormat="1" ht="19.5" customHeight="1" spans="1:6">
      <c r="A383" s="203" t="s">
        <v>212</v>
      </c>
      <c r="B383" s="328"/>
      <c r="C383" s="329"/>
      <c r="D383" s="337"/>
      <c r="E383" s="338" t="str">
        <f t="shared" si="12"/>
        <v/>
      </c>
      <c r="F383" s="332" t="str">
        <f t="shared" si="13"/>
        <v/>
      </c>
    </row>
    <row r="384" s="190" customFormat="1" ht="19.5" customHeight="1" spans="1:6">
      <c r="A384" s="203" t="s">
        <v>436</v>
      </c>
      <c r="B384" s="328"/>
      <c r="C384" s="337"/>
      <c r="D384" s="337"/>
      <c r="E384" s="338" t="str">
        <f t="shared" si="12"/>
        <v/>
      </c>
      <c r="F384" s="332" t="str">
        <f t="shared" si="13"/>
        <v/>
      </c>
    </row>
    <row r="385" s="190" customFormat="1" ht="19.5" customHeight="1" spans="1:6">
      <c r="A385" s="203" t="s">
        <v>437</v>
      </c>
      <c r="B385" s="335">
        <f>SUM(B386:B392)</f>
        <v>9</v>
      </c>
      <c r="C385" s="335">
        <f>SUM(C386:C392)</f>
        <v>7</v>
      </c>
      <c r="D385" s="335">
        <v>0</v>
      </c>
      <c r="E385" s="327" t="str">
        <f t="shared" si="12"/>
        <v/>
      </c>
      <c r="F385" s="325" t="str">
        <f t="shared" si="13"/>
        <v/>
      </c>
    </row>
    <row r="386" s="190" customFormat="1" ht="19.5" customHeight="1" spans="1:6">
      <c r="A386" s="203" t="s">
        <v>203</v>
      </c>
      <c r="B386" s="328"/>
      <c r="C386" s="329"/>
      <c r="D386" s="330"/>
      <c r="E386" s="331" t="str">
        <f t="shared" si="12"/>
        <v/>
      </c>
      <c r="F386" s="332" t="str">
        <f t="shared" si="13"/>
        <v/>
      </c>
    </row>
    <row r="387" s="190" customFormat="1" ht="19.5" customHeight="1" spans="1:6">
      <c r="A387" s="203" t="s">
        <v>204</v>
      </c>
      <c r="B387" s="337">
        <v>9</v>
      </c>
      <c r="C387" s="337">
        <v>7</v>
      </c>
      <c r="D387" s="337"/>
      <c r="E387" s="331" t="str">
        <f t="shared" si="12"/>
        <v/>
      </c>
      <c r="F387" s="332" t="str">
        <f t="shared" si="13"/>
        <v/>
      </c>
    </row>
    <row r="388" s="190" customFormat="1" ht="19.5" customHeight="1" spans="1:6">
      <c r="A388" s="203" t="s">
        <v>205</v>
      </c>
      <c r="B388" s="328"/>
      <c r="C388" s="329"/>
      <c r="D388" s="330"/>
      <c r="E388" s="331" t="str">
        <f t="shared" si="12"/>
        <v/>
      </c>
      <c r="F388" s="332" t="str">
        <f t="shared" si="13"/>
        <v/>
      </c>
    </row>
    <row r="389" s="190" customFormat="1" ht="19.5" customHeight="1" spans="1:6">
      <c r="A389" s="203" t="s">
        <v>438</v>
      </c>
      <c r="B389" s="328"/>
      <c r="C389" s="329"/>
      <c r="D389" s="330"/>
      <c r="E389" s="331" t="str">
        <f t="shared" si="12"/>
        <v/>
      </c>
      <c r="F389" s="332" t="str">
        <f t="shared" si="13"/>
        <v/>
      </c>
    </row>
    <row r="390" s="190" customFormat="1" ht="19.5" customHeight="1" spans="1:6">
      <c r="A390" s="203" t="s">
        <v>439</v>
      </c>
      <c r="B390" s="328"/>
      <c r="C390" s="337"/>
      <c r="D390" s="337"/>
      <c r="E390" s="338" t="str">
        <f t="shared" si="12"/>
        <v/>
      </c>
      <c r="F390" s="332" t="str">
        <f t="shared" si="13"/>
        <v/>
      </c>
    </row>
    <row r="391" s="190" customFormat="1" ht="19.5" customHeight="1" spans="1:6">
      <c r="A391" s="203" t="s">
        <v>212</v>
      </c>
      <c r="B391" s="328"/>
      <c r="C391" s="329"/>
      <c r="D391" s="337"/>
      <c r="E391" s="338" t="str">
        <f t="shared" si="12"/>
        <v/>
      </c>
      <c r="F391" s="332" t="str">
        <f t="shared" si="13"/>
        <v/>
      </c>
    </row>
    <row r="392" s="190" customFormat="1" ht="19.5" customHeight="1" spans="1:6">
      <c r="A392" s="203" t="s">
        <v>440</v>
      </c>
      <c r="B392" s="328"/>
      <c r="C392" s="329"/>
      <c r="D392" s="337"/>
      <c r="E392" s="338" t="str">
        <f t="shared" si="12"/>
        <v/>
      </c>
      <c r="F392" s="332" t="str">
        <f t="shared" si="13"/>
        <v/>
      </c>
    </row>
    <row r="393" s="190" customFormat="1" ht="19.5" customHeight="1" spans="1:6">
      <c r="A393" s="203" t="s">
        <v>441</v>
      </c>
      <c r="B393" s="339">
        <f>SUM(B394:B398)</f>
        <v>0</v>
      </c>
      <c r="C393" s="339">
        <f>SUM(C394:C398)</f>
        <v>0</v>
      </c>
      <c r="D393" s="339">
        <v>0</v>
      </c>
      <c r="E393" s="336" t="str">
        <f t="shared" si="12"/>
        <v/>
      </c>
      <c r="F393" s="325" t="str">
        <f t="shared" si="13"/>
        <v/>
      </c>
    </row>
    <row r="394" s="190" customFormat="1" ht="19.5" customHeight="1" spans="1:6">
      <c r="A394" s="203" t="s">
        <v>203</v>
      </c>
      <c r="B394" s="330"/>
      <c r="C394" s="329"/>
      <c r="D394" s="330"/>
      <c r="E394" s="331" t="str">
        <f t="shared" si="12"/>
        <v/>
      </c>
      <c r="F394" s="332" t="str">
        <f t="shared" si="13"/>
        <v/>
      </c>
    </row>
    <row r="395" s="190" customFormat="1" ht="19.5" customHeight="1" spans="1:6">
      <c r="A395" s="203" t="s">
        <v>204</v>
      </c>
      <c r="B395" s="330"/>
      <c r="C395" s="329"/>
      <c r="D395" s="330"/>
      <c r="E395" s="331" t="str">
        <f t="shared" si="12"/>
        <v/>
      </c>
      <c r="F395" s="332" t="str">
        <f t="shared" si="13"/>
        <v/>
      </c>
    </row>
    <row r="396" s="190" customFormat="1" ht="19.5" customHeight="1" spans="1:6">
      <c r="A396" s="203" t="s">
        <v>243</v>
      </c>
      <c r="B396" s="337"/>
      <c r="C396" s="337"/>
      <c r="D396" s="337"/>
      <c r="E396" s="331" t="str">
        <f t="shared" si="12"/>
        <v/>
      </c>
      <c r="F396" s="332" t="str">
        <f t="shared" si="13"/>
        <v/>
      </c>
    </row>
    <row r="397" s="190" customFormat="1" ht="19.5" customHeight="1" spans="1:6">
      <c r="A397" s="203" t="s">
        <v>442</v>
      </c>
      <c r="B397" s="337"/>
      <c r="C397" s="337"/>
      <c r="D397" s="337"/>
      <c r="E397" s="338" t="str">
        <f t="shared" si="12"/>
        <v/>
      </c>
      <c r="F397" s="332" t="str">
        <f t="shared" si="13"/>
        <v/>
      </c>
    </row>
    <row r="398" s="190" customFormat="1" ht="19.5" customHeight="1" spans="1:6">
      <c r="A398" s="203" t="s">
        <v>443</v>
      </c>
      <c r="B398" s="328"/>
      <c r="C398" s="329"/>
      <c r="D398" s="330"/>
      <c r="E398" s="331" t="str">
        <f t="shared" si="12"/>
        <v/>
      </c>
      <c r="F398" s="332" t="str">
        <f t="shared" si="13"/>
        <v/>
      </c>
    </row>
    <row r="399" s="190" customFormat="1" ht="19.5" customHeight="1" spans="1:6">
      <c r="A399" s="344" t="s">
        <v>444</v>
      </c>
      <c r="B399" s="335">
        <f>SUM(B400:B401)</f>
        <v>1760</v>
      </c>
      <c r="C399" s="335">
        <f>SUM(C400:C401)</f>
        <v>306</v>
      </c>
      <c r="D399" s="335">
        <v>1820</v>
      </c>
      <c r="E399" s="327">
        <f t="shared" si="12"/>
        <v>0.0340909090909092</v>
      </c>
      <c r="F399" s="325">
        <f t="shared" si="13"/>
        <v>4.94771241830065</v>
      </c>
    </row>
    <row r="400" s="190" customFormat="1" ht="19.5" customHeight="1" spans="1:6">
      <c r="A400" s="326" t="s">
        <v>445</v>
      </c>
      <c r="B400" s="328"/>
      <c r="C400" s="329"/>
      <c r="D400" s="337"/>
      <c r="E400" s="338" t="str">
        <f t="shared" si="12"/>
        <v/>
      </c>
      <c r="F400" s="332" t="str">
        <f t="shared" si="13"/>
        <v/>
      </c>
    </row>
    <row r="401" s="190" customFormat="1" ht="19.5" customHeight="1" spans="1:6">
      <c r="A401" s="345" t="s">
        <v>446</v>
      </c>
      <c r="B401" s="328">
        <v>1760</v>
      </c>
      <c r="C401" s="329">
        <v>306</v>
      </c>
      <c r="D401" s="337">
        <v>1820</v>
      </c>
      <c r="E401" s="338">
        <f t="shared" si="12"/>
        <v>0.0340909090909092</v>
      </c>
      <c r="F401" s="332">
        <f t="shared" si="13"/>
        <v>4.94771241830065</v>
      </c>
    </row>
    <row r="402" s="190" customFormat="1" ht="19.5" customHeight="1" spans="1:6">
      <c r="A402" s="201" t="s">
        <v>447</v>
      </c>
      <c r="B402" s="324">
        <f>B403+B408+B415+B421+B427+B431+B435+B439+B445+B452</f>
        <v>47676</v>
      </c>
      <c r="C402" s="324">
        <f>C403+C408+C415+C421+C427+C431+C435+C439+C445+C452</f>
        <v>40151</v>
      </c>
      <c r="D402" s="324">
        <v>50185</v>
      </c>
      <c r="E402" s="336">
        <f t="shared" si="12"/>
        <v>0.0526260592331571</v>
      </c>
      <c r="F402" s="325">
        <f t="shared" si="13"/>
        <v>0.249906602575278</v>
      </c>
    </row>
    <row r="403" s="190" customFormat="1" ht="19.5" customHeight="1" spans="1:6">
      <c r="A403" s="203" t="s">
        <v>448</v>
      </c>
      <c r="B403" s="335">
        <f>SUM(B404:B407)</f>
        <v>633</v>
      </c>
      <c r="C403" s="335">
        <f>SUM(C404:C407)</f>
        <v>814</v>
      </c>
      <c r="D403" s="335">
        <v>955</v>
      </c>
      <c r="E403" s="327">
        <f t="shared" si="12"/>
        <v>0.5086887835703</v>
      </c>
      <c r="F403" s="325">
        <f t="shared" si="13"/>
        <v>0.173218673218673</v>
      </c>
    </row>
    <row r="404" s="190" customFormat="1" ht="19.5" customHeight="1" spans="1:6">
      <c r="A404" s="203" t="s">
        <v>203</v>
      </c>
      <c r="B404" s="328">
        <v>633</v>
      </c>
      <c r="C404" s="330">
        <v>814</v>
      </c>
      <c r="D404" s="330">
        <v>955</v>
      </c>
      <c r="E404" s="331">
        <f t="shared" si="12"/>
        <v>0.5086887835703</v>
      </c>
      <c r="F404" s="332">
        <f t="shared" si="13"/>
        <v>0.173218673218673</v>
      </c>
    </row>
    <row r="405" s="190" customFormat="1" ht="19.5" customHeight="1" spans="1:6">
      <c r="A405" s="203" t="s">
        <v>204</v>
      </c>
      <c r="B405" s="328"/>
      <c r="C405" s="330"/>
      <c r="D405" s="337"/>
      <c r="E405" s="338" t="str">
        <f t="shared" si="12"/>
        <v/>
      </c>
      <c r="F405" s="332" t="str">
        <f t="shared" si="13"/>
        <v/>
      </c>
    </row>
    <row r="406" s="190" customFormat="1" ht="19.5" customHeight="1" spans="1:6">
      <c r="A406" s="203" t="s">
        <v>205</v>
      </c>
      <c r="B406" s="328"/>
      <c r="C406" s="330"/>
      <c r="D406" s="337"/>
      <c r="E406" s="338" t="str">
        <f t="shared" si="12"/>
        <v/>
      </c>
      <c r="F406" s="332" t="str">
        <f t="shared" si="13"/>
        <v/>
      </c>
    </row>
    <row r="407" s="190" customFormat="1" ht="19.5" customHeight="1" spans="1:6">
      <c r="A407" s="203" t="s">
        <v>449</v>
      </c>
      <c r="B407" s="328"/>
      <c r="C407" s="330"/>
      <c r="D407" s="330"/>
      <c r="E407" s="331" t="str">
        <f t="shared" si="12"/>
        <v/>
      </c>
      <c r="F407" s="332" t="str">
        <f t="shared" si="13"/>
        <v/>
      </c>
    </row>
    <row r="408" s="190" customFormat="1" ht="19.5" customHeight="1" spans="1:6">
      <c r="A408" s="203" t="s">
        <v>450</v>
      </c>
      <c r="B408" s="335">
        <f>SUM(B409:B414)</f>
        <v>40073</v>
      </c>
      <c r="C408" s="335">
        <f>SUM(C409:C414)</f>
        <v>37143</v>
      </c>
      <c r="D408" s="335">
        <v>38320</v>
      </c>
      <c r="E408" s="336">
        <f t="shared" si="12"/>
        <v>-0.0437451650737404</v>
      </c>
      <c r="F408" s="325">
        <f t="shared" si="13"/>
        <v>0.0316883396602321</v>
      </c>
    </row>
    <row r="409" s="190" customFormat="1" ht="19.5" customHeight="1" spans="1:6">
      <c r="A409" s="203" t="s">
        <v>451</v>
      </c>
      <c r="B409" s="337">
        <v>3121</v>
      </c>
      <c r="C409" s="337">
        <v>3137</v>
      </c>
      <c r="D409" s="337">
        <v>3027</v>
      </c>
      <c r="E409" s="338">
        <f t="shared" si="12"/>
        <v>-0.0301185517462352</v>
      </c>
      <c r="F409" s="332">
        <f t="shared" si="13"/>
        <v>-0.0350653490596111</v>
      </c>
    </row>
    <row r="410" s="190" customFormat="1" ht="19.5" customHeight="1" spans="1:6">
      <c r="A410" s="203" t="s">
        <v>452</v>
      </c>
      <c r="B410" s="328">
        <v>19464</v>
      </c>
      <c r="C410" s="330">
        <v>18626</v>
      </c>
      <c r="D410" s="330">
        <v>19153</v>
      </c>
      <c r="E410" s="331">
        <f t="shared" si="12"/>
        <v>-0.0159782161939992</v>
      </c>
      <c r="F410" s="332">
        <f t="shared" si="13"/>
        <v>0.0282937828841405</v>
      </c>
    </row>
    <row r="411" s="190" customFormat="1" ht="19.5" customHeight="1" spans="1:6">
      <c r="A411" s="203" t="s">
        <v>453</v>
      </c>
      <c r="B411" s="328">
        <v>12522</v>
      </c>
      <c r="C411" s="330">
        <v>10710</v>
      </c>
      <c r="D411" s="330">
        <v>11394</v>
      </c>
      <c r="E411" s="331">
        <f t="shared" si="12"/>
        <v>-0.0900814566363201</v>
      </c>
      <c r="F411" s="332">
        <f t="shared" si="13"/>
        <v>0.0638655462184874</v>
      </c>
    </row>
    <row r="412" s="190" customFormat="1" ht="19.5" customHeight="1" spans="1:6">
      <c r="A412" s="203" t="s">
        <v>454</v>
      </c>
      <c r="B412" s="328">
        <v>4945</v>
      </c>
      <c r="C412" s="330">
        <v>4580</v>
      </c>
      <c r="D412" s="330">
        <v>4728</v>
      </c>
      <c r="E412" s="331">
        <f t="shared" si="12"/>
        <v>-0.0438827098078868</v>
      </c>
      <c r="F412" s="332">
        <f t="shared" si="13"/>
        <v>0.0323144104803494</v>
      </c>
    </row>
    <row r="413" s="190" customFormat="1" ht="19.5" customHeight="1" spans="1:6">
      <c r="A413" s="203" t="s">
        <v>455</v>
      </c>
      <c r="B413" s="328">
        <v>21</v>
      </c>
      <c r="C413" s="337">
        <v>89</v>
      </c>
      <c r="D413" s="337">
        <v>18</v>
      </c>
      <c r="E413" s="338">
        <f t="shared" si="12"/>
        <v>-0.142857142857143</v>
      </c>
      <c r="F413" s="332">
        <f t="shared" si="13"/>
        <v>-0.797752808988764</v>
      </c>
    </row>
    <row r="414" s="190" customFormat="1" ht="19.5" customHeight="1" spans="1:6">
      <c r="A414" s="203" t="s">
        <v>456</v>
      </c>
      <c r="B414" s="328"/>
      <c r="C414" s="330">
        <v>1</v>
      </c>
      <c r="D414" s="337"/>
      <c r="E414" s="338" t="str">
        <f t="shared" si="12"/>
        <v/>
      </c>
      <c r="F414" s="332" t="str">
        <f t="shared" si="13"/>
        <v/>
      </c>
    </row>
    <row r="415" s="190" customFormat="1" ht="19.5" customHeight="1" spans="1:6">
      <c r="A415" s="232" t="s">
        <v>457</v>
      </c>
      <c r="B415" s="324">
        <f>SUM(B416:B420)</f>
        <v>1286</v>
      </c>
      <c r="C415" s="324">
        <f>SUM(C416:C420)</f>
        <v>1796</v>
      </c>
      <c r="D415" s="324">
        <v>1162</v>
      </c>
      <c r="E415" s="327">
        <f t="shared" si="12"/>
        <v>-0.0964230171073095</v>
      </c>
      <c r="F415" s="325">
        <f t="shared" si="13"/>
        <v>-0.353006681514477</v>
      </c>
    </row>
    <row r="416" s="190" customFormat="1" ht="19.5" customHeight="1" spans="1:6">
      <c r="A416" s="203" t="s">
        <v>458</v>
      </c>
      <c r="B416" s="328"/>
      <c r="C416" s="330"/>
      <c r="D416" s="330"/>
      <c r="E416" s="331" t="str">
        <f t="shared" si="12"/>
        <v/>
      </c>
      <c r="F416" s="332" t="str">
        <f t="shared" si="13"/>
        <v/>
      </c>
    </row>
    <row r="417" s="190" customFormat="1" ht="19.5" customHeight="1" spans="1:6">
      <c r="A417" s="218" t="s">
        <v>459</v>
      </c>
      <c r="B417" s="328">
        <v>1286</v>
      </c>
      <c r="C417" s="337">
        <v>1796</v>
      </c>
      <c r="D417" s="337">
        <v>1162</v>
      </c>
      <c r="E417" s="338">
        <f t="shared" si="12"/>
        <v>-0.0964230171073095</v>
      </c>
      <c r="F417" s="332">
        <f t="shared" si="13"/>
        <v>-0.353006681514477</v>
      </c>
    </row>
    <row r="418" s="190" customFormat="1" ht="19.5" customHeight="1" spans="1:6">
      <c r="A418" s="218" t="s">
        <v>460</v>
      </c>
      <c r="B418" s="328"/>
      <c r="C418" s="330"/>
      <c r="D418" s="330"/>
      <c r="E418" s="331" t="str">
        <f t="shared" si="12"/>
        <v/>
      </c>
      <c r="F418" s="332" t="str">
        <f t="shared" si="13"/>
        <v/>
      </c>
    </row>
    <row r="419" s="190" customFormat="1" ht="19.5" customHeight="1" spans="1:6">
      <c r="A419" s="218" t="s">
        <v>461</v>
      </c>
      <c r="B419" s="328"/>
      <c r="C419" s="330"/>
      <c r="D419" s="330"/>
      <c r="E419" s="331" t="str">
        <f t="shared" ref="E419:E482" si="14">IF(OR(VALUE(D419)=0,ISERROR(D419/B419-1)),"",D419/B419-1)</f>
        <v/>
      </c>
      <c r="F419" s="332" t="str">
        <f t="shared" ref="F419:F482" si="15">IF(OR(VALUE(D419)=0,ISERROR(D419/C419-1)),"",D419/C419-1)</f>
        <v/>
      </c>
    </row>
    <row r="420" s="190" customFormat="1" ht="19.5" customHeight="1" spans="1:6">
      <c r="A420" s="218" t="s">
        <v>462</v>
      </c>
      <c r="B420" s="328"/>
      <c r="C420" s="330"/>
      <c r="D420" s="330"/>
      <c r="E420" s="331" t="str">
        <f t="shared" si="14"/>
        <v/>
      </c>
      <c r="F420" s="332" t="str">
        <f t="shared" si="15"/>
        <v/>
      </c>
    </row>
    <row r="421" s="190" customFormat="1" ht="19.5" customHeight="1" spans="1:6">
      <c r="A421" s="218" t="s">
        <v>463</v>
      </c>
      <c r="B421" s="324">
        <f>SUM(B422:B426)</f>
        <v>80</v>
      </c>
      <c r="C421" s="324">
        <f>SUM(C422:C426)</f>
        <v>22</v>
      </c>
      <c r="D421" s="324">
        <v>15</v>
      </c>
      <c r="E421" s="327">
        <f t="shared" si="14"/>
        <v>-0.8125</v>
      </c>
      <c r="F421" s="325">
        <f t="shared" si="15"/>
        <v>-0.318181818181818</v>
      </c>
    </row>
    <row r="422" s="190" customFormat="1" ht="19.5" customHeight="1" spans="1:6">
      <c r="A422" s="218" t="s">
        <v>464</v>
      </c>
      <c r="B422" s="328"/>
      <c r="C422" s="329"/>
      <c r="D422" s="330"/>
      <c r="E422" s="331" t="str">
        <f t="shared" si="14"/>
        <v/>
      </c>
      <c r="F422" s="332" t="str">
        <f t="shared" si="15"/>
        <v/>
      </c>
    </row>
    <row r="423" s="190" customFormat="1" ht="19.5" customHeight="1" spans="1:6">
      <c r="A423" s="218" t="s">
        <v>465</v>
      </c>
      <c r="B423" s="328"/>
      <c r="C423" s="329"/>
      <c r="D423" s="330"/>
      <c r="E423" s="331" t="str">
        <f t="shared" si="14"/>
        <v/>
      </c>
      <c r="F423" s="332" t="str">
        <f t="shared" si="15"/>
        <v/>
      </c>
    </row>
    <row r="424" s="190" customFormat="1" ht="19.5" customHeight="1" spans="1:6">
      <c r="A424" s="218" t="s">
        <v>466</v>
      </c>
      <c r="B424" s="328"/>
      <c r="C424" s="329"/>
      <c r="D424" s="330"/>
      <c r="E424" s="331" t="str">
        <f t="shared" si="14"/>
        <v/>
      </c>
      <c r="F424" s="332" t="str">
        <f t="shared" si="15"/>
        <v/>
      </c>
    </row>
    <row r="425" s="190" customFormat="1" ht="19.5" customHeight="1" spans="1:6">
      <c r="A425" s="218" t="s">
        <v>467</v>
      </c>
      <c r="B425" s="337"/>
      <c r="C425" s="337"/>
      <c r="D425" s="337"/>
      <c r="E425" s="331" t="str">
        <f t="shared" si="14"/>
        <v/>
      </c>
      <c r="F425" s="332" t="str">
        <f t="shared" si="15"/>
        <v/>
      </c>
    </row>
    <row r="426" s="190" customFormat="1" ht="19.5" customHeight="1" spans="1:6">
      <c r="A426" s="218" t="s">
        <v>468</v>
      </c>
      <c r="B426" s="328">
        <v>80</v>
      </c>
      <c r="C426" s="330">
        <v>22</v>
      </c>
      <c r="D426" s="330">
        <v>15</v>
      </c>
      <c r="E426" s="331">
        <f t="shared" si="14"/>
        <v>-0.8125</v>
      </c>
      <c r="F426" s="332">
        <f t="shared" si="15"/>
        <v>-0.318181818181818</v>
      </c>
    </row>
    <row r="427" s="190" customFormat="1" ht="19.5" customHeight="1" spans="1:6">
      <c r="A427" s="218" t="s">
        <v>469</v>
      </c>
      <c r="B427" s="335">
        <f>SUM(B428:B430)</f>
        <v>0</v>
      </c>
      <c r="C427" s="335">
        <f>SUM(C428:C430)</f>
        <v>0</v>
      </c>
      <c r="D427" s="335">
        <v>0</v>
      </c>
      <c r="E427" s="327" t="str">
        <f t="shared" si="14"/>
        <v/>
      </c>
      <c r="F427" s="325" t="str">
        <f t="shared" si="15"/>
        <v/>
      </c>
    </row>
    <row r="428" s="190" customFormat="1" ht="19.5" customHeight="1" spans="1:6">
      <c r="A428" s="218" t="s">
        <v>470</v>
      </c>
      <c r="B428" s="328"/>
      <c r="C428" s="329"/>
      <c r="D428" s="330"/>
      <c r="E428" s="331" t="str">
        <f t="shared" si="14"/>
        <v/>
      </c>
      <c r="F428" s="332" t="str">
        <f t="shared" si="15"/>
        <v/>
      </c>
    </row>
    <row r="429" s="190" customFormat="1" ht="19.5" customHeight="1" spans="1:6">
      <c r="A429" s="218" t="s">
        <v>471</v>
      </c>
      <c r="B429" s="337"/>
      <c r="C429" s="337"/>
      <c r="D429" s="337"/>
      <c r="E429" s="331" t="str">
        <f t="shared" si="14"/>
        <v/>
      </c>
      <c r="F429" s="332" t="str">
        <f t="shared" si="15"/>
        <v/>
      </c>
    </row>
    <row r="430" s="190" customFormat="1" ht="19.5" customHeight="1" spans="1:6">
      <c r="A430" s="218" t="s">
        <v>472</v>
      </c>
      <c r="B430" s="328"/>
      <c r="C430" s="329"/>
      <c r="D430" s="330"/>
      <c r="E430" s="331" t="str">
        <f t="shared" si="14"/>
        <v/>
      </c>
      <c r="F430" s="332" t="str">
        <f t="shared" si="15"/>
        <v/>
      </c>
    </row>
    <row r="431" s="190" customFormat="1" ht="19.5" customHeight="1" spans="1:6">
      <c r="A431" s="218" t="s">
        <v>1407</v>
      </c>
      <c r="B431" s="335">
        <f>SUM(B432:B434)</f>
        <v>0</v>
      </c>
      <c r="C431" s="335">
        <f>SUM(C432:C434)</f>
        <v>0</v>
      </c>
      <c r="D431" s="335">
        <v>0</v>
      </c>
      <c r="E431" s="327" t="str">
        <f t="shared" si="14"/>
        <v/>
      </c>
      <c r="F431" s="325" t="str">
        <f t="shared" si="15"/>
        <v/>
      </c>
    </row>
    <row r="432" s="190" customFormat="1" ht="19.5" customHeight="1" spans="1:6">
      <c r="A432" s="218" t="s">
        <v>1408</v>
      </c>
      <c r="B432" s="328"/>
      <c r="C432" s="329"/>
      <c r="D432" s="330"/>
      <c r="E432" s="331" t="str">
        <f t="shared" si="14"/>
        <v/>
      </c>
      <c r="F432" s="332" t="str">
        <f t="shared" si="15"/>
        <v/>
      </c>
    </row>
    <row r="433" s="190" customFormat="1" ht="19.5" customHeight="1" spans="1:6">
      <c r="A433" s="218" t="s">
        <v>1409</v>
      </c>
      <c r="B433" s="337"/>
      <c r="C433" s="337"/>
      <c r="D433" s="337"/>
      <c r="E433" s="331" t="str">
        <f t="shared" si="14"/>
        <v/>
      </c>
      <c r="F433" s="332" t="str">
        <f t="shared" si="15"/>
        <v/>
      </c>
    </row>
    <row r="434" s="190" customFormat="1" ht="19.5" customHeight="1" spans="1:6">
      <c r="A434" s="218" t="s">
        <v>1410</v>
      </c>
      <c r="B434" s="328"/>
      <c r="C434" s="330"/>
      <c r="D434" s="330"/>
      <c r="E434" s="331" t="str">
        <f t="shared" si="14"/>
        <v/>
      </c>
      <c r="F434" s="332" t="str">
        <f t="shared" si="15"/>
        <v/>
      </c>
    </row>
    <row r="435" s="190" customFormat="1" ht="19.5" customHeight="1" spans="1:6">
      <c r="A435" s="218" t="s">
        <v>1411</v>
      </c>
      <c r="B435" s="335">
        <f>SUM(B436:B438)</f>
        <v>118</v>
      </c>
      <c r="C435" s="335">
        <f>SUM(C436:C438)</f>
        <v>129</v>
      </c>
      <c r="D435" s="335">
        <v>137</v>
      </c>
      <c r="E435" s="327">
        <f t="shared" si="14"/>
        <v>0.161016949152542</v>
      </c>
      <c r="F435" s="325">
        <f t="shared" si="15"/>
        <v>0.0620155038759691</v>
      </c>
    </row>
    <row r="436" s="190" customFormat="1" ht="19.5" customHeight="1" spans="1:6">
      <c r="A436" s="218" t="s">
        <v>478</v>
      </c>
      <c r="B436" s="328">
        <v>118</v>
      </c>
      <c r="C436" s="337">
        <v>129</v>
      </c>
      <c r="D436" s="337">
        <v>137</v>
      </c>
      <c r="E436" s="338">
        <f t="shared" si="14"/>
        <v>0.161016949152542</v>
      </c>
      <c r="F436" s="332">
        <f t="shared" si="15"/>
        <v>0.0620155038759691</v>
      </c>
    </row>
    <row r="437" s="190" customFormat="1" ht="19.5" customHeight="1" spans="1:6">
      <c r="A437" s="218" t="s">
        <v>1412</v>
      </c>
      <c r="B437" s="328"/>
      <c r="C437" s="337"/>
      <c r="D437" s="337"/>
      <c r="E437" s="338" t="str">
        <f t="shared" si="14"/>
        <v/>
      </c>
      <c r="F437" s="332" t="str">
        <f t="shared" si="15"/>
        <v/>
      </c>
    </row>
    <row r="438" s="190" customFormat="1" ht="19.5" customHeight="1" spans="1:6">
      <c r="A438" s="218" t="s">
        <v>480</v>
      </c>
      <c r="B438" s="328"/>
      <c r="C438" s="329"/>
      <c r="D438" s="330"/>
      <c r="E438" s="331" t="str">
        <f t="shared" si="14"/>
        <v/>
      </c>
      <c r="F438" s="332" t="str">
        <f t="shared" si="15"/>
        <v/>
      </c>
    </row>
    <row r="439" s="190" customFormat="1" ht="19.5" customHeight="1" spans="1:6">
      <c r="A439" s="218" t="s">
        <v>481</v>
      </c>
      <c r="B439" s="324">
        <f>SUM(B440:B444)</f>
        <v>655</v>
      </c>
      <c r="C439" s="324">
        <f>SUM(C440:C444)</f>
        <v>247</v>
      </c>
      <c r="D439" s="324">
        <v>483</v>
      </c>
      <c r="E439" s="327">
        <f t="shared" si="14"/>
        <v>-0.262595419847328</v>
      </c>
      <c r="F439" s="325">
        <f t="shared" si="15"/>
        <v>0.955465587044534</v>
      </c>
    </row>
    <row r="440" s="190" customFormat="1" ht="19.5" customHeight="1" spans="1:6">
      <c r="A440" s="218" t="s">
        <v>482</v>
      </c>
      <c r="B440" s="328"/>
      <c r="C440" s="329"/>
      <c r="D440" s="330"/>
      <c r="E440" s="331" t="str">
        <f t="shared" si="14"/>
        <v/>
      </c>
      <c r="F440" s="332" t="str">
        <f t="shared" si="15"/>
        <v/>
      </c>
    </row>
    <row r="441" s="190" customFormat="1" ht="19.5" customHeight="1" spans="1:6">
      <c r="A441" s="218" t="s">
        <v>483</v>
      </c>
      <c r="B441" s="328">
        <v>423</v>
      </c>
      <c r="C441" s="329">
        <v>251</v>
      </c>
      <c r="D441" s="330">
        <v>200</v>
      </c>
      <c r="E441" s="331">
        <f t="shared" si="14"/>
        <v>-0.527186761229314</v>
      </c>
      <c r="F441" s="332">
        <f t="shared" si="15"/>
        <v>-0.203187250996016</v>
      </c>
    </row>
    <row r="442" s="190" customFormat="1" ht="19.5" customHeight="1" spans="1:6">
      <c r="A442" s="218" t="s">
        <v>1413</v>
      </c>
      <c r="B442" s="328">
        <v>232</v>
      </c>
      <c r="C442" s="337">
        <v>-4</v>
      </c>
      <c r="D442" s="337">
        <v>283</v>
      </c>
      <c r="E442" s="338">
        <f t="shared" si="14"/>
        <v>0.219827586206897</v>
      </c>
      <c r="F442" s="332">
        <f t="shared" si="15"/>
        <v>-71.75</v>
      </c>
    </row>
    <row r="443" s="190" customFormat="1" ht="19.5" customHeight="1" spans="1:6">
      <c r="A443" s="218" t="s">
        <v>1414</v>
      </c>
      <c r="B443" s="328"/>
      <c r="C443" s="330"/>
      <c r="D443" s="330"/>
      <c r="E443" s="331" t="str">
        <f t="shared" si="14"/>
        <v/>
      </c>
      <c r="F443" s="332" t="str">
        <f t="shared" si="15"/>
        <v/>
      </c>
    </row>
    <row r="444" s="190" customFormat="1" ht="19.5" customHeight="1" spans="1:6">
      <c r="A444" s="218" t="s">
        <v>486</v>
      </c>
      <c r="B444" s="328"/>
      <c r="C444" s="330"/>
      <c r="D444" s="330"/>
      <c r="E444" s="331" t="str">
        <f t="shared" si="14"/>
        <v/>
      </c>
      <c r="F444" s="332" t="str">
        <f t="shared" si="15"/>
        <v/>
      </c>
    </row>
    <row r="445" s="190" customFormat="1" ht="19.5" customHeight="1" spans="1:6">
      <c r="A445" s="218" t="s">
        <v>487</v>
      </c>
      <c r="B445" s="335">
        <f>SUM(B446:B451)</f>
        <v>2631</v>
      </c>
      <c r="C445" s="335">
        <f>SUM(C446:C451)</f>
        <v>0</v>
      </c>
      <c r="D445" s="335">
        <v>3676</v>
      </c>
      <c r="E445" s="327">
        <f t="shared" si="14"/>
        <v>0.397187381223869</v>
      </c>
      <c r="F445" s="325" t="str">
        <f t="shared" si="15"/>
        <v/>
      </c>
    </row>
    <row r="446" s="190" customFormat="1" ht="19.5" customHeight="1" spans="1:6">
      <c r="A446" s="218" t="s">
        <v>488</v>
      </c>
      <c r="B446" s="330"/>
      <c r="C446" s="330"/>
      <c r="D446" s="330"/>
      <c r="E446" s="331" t="str">
        <f t="shared" si="14"/>
        <v/>
      </c>
      <c r="F446" s="332" t="str">
        <f t="shared" si="15"/>
        <v/>
      </c>
    </row>
    <row r="447" s="190" customFormat="1" ht="19.5" customHeight="1" spans="1:6">
      <c r="A447" s="218" t="s">
        <v>489</v>
      </c>
      <c r="B447" s="328"/>
      <c r="C447" s="330"/>
      <c r="D447" s="346"/>
      <c r="E447" s="331" t="str">
        <f t="shared" si="14"/>
        <v/>
      </c>
      <c r="F447" s="332" t="str">
        <f t="shared" si="15"/>
        <v/>
      </c>
    </row>
    <row r="448" s="190" customFormat="1" ht="19.5" customHeight="1" spans="1:6">
      <c r="A448" s="218" t="s">
        <v>490</v>
      </c>
      <c r="B448" s="337"/>
      <c r="C448" s="337"/>
      <c r="D448" s="337"/>
      <c r="E448" s="331" t="str">
        <f t="shared" si="14"/>
        <v/>
      </c>
      <c r="F448" s="332" t="str">
        <f t="shared" si="15"/>
        <v/>
      </c>
    </row>
    <row r="449" s="190" customFormat="1" ht="19.5" customHeight="1" spans="1:6">
      <c r="A449" s="218" t="s">
        <v>491</v>
      </c>
      <c r="B449" s="337"/>
      <c r="C449" s="337"/>
      <c r="D449" s="337"/>
      <c r="E449" s="331" t="str">
        <f t="shared" si="14"/>
        <v/>
      </c>
      <c r="F449" s="332" t="str">
        <f t="shared" si="15"/>
        <v/>
      </c>
    </row>
    <row r="450" s="190" customFormat="1" ht="19.5" customHeight="1" spans="1:6">
      <c r="A450" s="218" t="s">
        <v>492</v>
      </c>
      <c r="B450" s="328"/>
      <c r="C450" s="330"/>
      <c r="D450" s="330"/>
      <c r="E450" s="331" t="str">
        <f t="shared" si="14"/>
        <v/>
      </c>
      <c r="F450" s="332" t="str">
        <f t="shared" si="15"/>
        <v/>
      </c>
    </row>
    <row r="451" s="190" customFormat="1" ht="19.5" customHeight="1" spans="1:6">
      <c r="A451" s="218" t="s">
        <v>493</v>
      </c>
      <c r="B451" s="328">
        <v>2631</v>
      </c>
      <c r="C451" s="337"/>
      <c r="D451" s="337">
        <v>3676</v>
      </c>
      <c r="E451" s="338">
        <f t="shared" si="14"/>
        <v>0.397187381223869</v>
      </c>
      <c r="F451" s="332" t="str">
        <f t="shared" si="15"/>
        <v/>
      </c>
    </row>
    <row r="452" s="190" customFormat="1" ht="19.5" customHeight="1" spans="1:6">
      <c r="A452" s="218" t="s">
        <v>494</v>
      </c>
      <c r="B452" s="335">
        <f>SUM(B453)</f>
        <v>2200</v>
      </c>
      <c r="C452" s="335">
        <f>SUM(C453)</f>
        <v>0</v>
      </c>
      <c r="D452" s="335">
        <v>5437</v>
      </c>
      <c r="E452" s="336">
        <f t="shared" si="14"/>
        <v>1.47136363636364</v>
      </c>
      <c r="F452" s="325" t="str">
        <f t="shared" si="15"/>
        <v/>
      </c>
    </row>
    <row r="453" s="190" customFormat="1" ht="19.5" customHeight="1" spans="1:6">
      <c r="A453" s="347" t="s">
        <v>495</v>
      </c>
      <c r="B453" s="328">
        <v>2200</v>
      </c>
      <c r="C453" s="330"/>
      <c r="D453" s="330">
        <v>5437</v>
      </c>
      <c r="E453" s="331">
        <f t="shared" si="14"/>
        <v>1.47136363636364</v>
      </c>
      <c r="F453" s="332" t="str">
        <f t="shared" si="15"/>
        <v/>
      </c>
    </row>
    <row r="454" s="190" customFormat="1" ht="19.5" customHeight="1" spans="1:6">
      <c r="A454" s="221" t="s">
        <v>496</v>
      </c>
      <c r="B454" s="324">
        <f>B455+B460+B469+B475+B480+B485+B490+B497+B501+B505</f>
        <v>264</v>
      </c>
      <c r="C454" s="324">
        <f>C455+C460+C469+C475+C480+C485+C490+C497+C501+C505</f>
        <v>502</v>
      </c>
      <c r="D454" s="324">
        <v>236</v>
      </c>
      <c r="E454" s="327">
        <f t="shared" si="14"/>
        <v>-0.106060606060606</v>
      </c>
      <c r="F454" s="325">
        <f t="shared" si="15"/>
        <v>-0.529880478087649</v>
      </c>
    </row>
    <row r="455" s="190" customFormat="1" ht="19.5" customHeight="1" spans="1:6">
      <c r="A455" s="203" t="s">
        <v>497</v>
      </c>
      <c r="B455" s="335">
        <f>SUM(B456:B459)</f>
        <v>5</v>
      </c>
      <c r="C455" s="335">
        <f>SUM(C456:C459)</f>
        <v>1</v>
      </c>
      <c r="D455" s="335">
        <v>5</v>
      </c>
      <c r="E455" s="327">
        <f t="shared" si="14"/>
        <v>0</v>
      </c>
      <c r="F455" s="325">
        <f t="shared" si="15"/>
        <v>4</v>
      </c>
    </row>
    <row r="456" s="190" customFormat="1" ht="19.5" customHeight="1" spans="1:6">
      <c r="A456" s="218" t="s">
        <v>203</v>
      </c>
      <c r="B456" s="328"/>
      <c r="C456" s="330">
        <v>1</v>
      </c>
      <c r="D456" s="330"/>
      <c r="E456" s="331" t="str">
        <f t="shared" si="14"/>
        <v/>
      </c>
      <c r="F456" s="332" t="str">
        <f t="shared" si="15"/>
        <v/>
      </c>
    </row>
    <row r="457" s="190" customFormat="1" ht="19.5" customHeight="1" spans="1:6">
      <c r="A457" s="218" t="s">
        <v>204</v>
      </c>
      <c r="B457" s="328"/>
      <c r="C457" s="337"/>
      <c r="D457" s="337"/>
      <c r="E457" s="338" t="str">
        <f t="shared" si="14"/>
        <v/>
      </c>
      <c r="F457" s="332" t="str">
        <f t="shared" si="15"/>
        <v/>
      </c>
    </row>
    <row r="458" s="190" customFormat="1" ht="19.5" customHeight="1" spans="1:6">
      <c r="A458" s="203" t="s">
        <v>205</v>
      </c>
      <c r="B458" s="328"/>
      <c r="C458" s="330"/>
      <c r="D458" s="330"/>
      <c r="E458" s="331" t="str">
        <f t="shared" si="14"/>
        <v/>
      </c>
      <c r="F458" s="332" t="str">
        <f t="shared" si="15"/>
        <v/>
      </c>
    </row>
    <row r="459" s="190" customFormat="1" ht="19.5" customHeight="1" spans="1:6">
      <c r="A459" s="218" t="s">
        <v>498</v>
      </c>
      <c r="B459" s="328">
        <v>5</v>
      </c>
      <c r="C459" s="330"/>
      <c r="D459" s="330">
        <v>5</v>
      </c>
      <c r="E459" s="331">
        <f t="shared" si="14"/>
        <v>0</v>
      </c>
      <c r="F459" s="332" t="str">
        <f t="shared" si="15"/>
        <v/>
      </c>
    </row>
    <row r="460" s="190" customFormat="1" ht="19.5" customHeight="1" spans="1:6">
      <c r="A460" s="203" t="s">
        <v>499</v>
      </c>
      <c r="B460" s="335">
        <f>SUM(B461:B468)</f>
        <v>0</v>
      </c>
      <c r="C460" s="335">
        <f>SUM(C461:C468)</f>
        <v>0</v>
      </c>
      <c r="D460" s="335">
        <v>0</v>
      </c>
      <c r="E460" s="327" t="str">
        <f t="shared" si="14"/>
        <v/>
      </c>
      <c r="F460" s="325" t="str">
        <f t="shared" si="15"/>
        <v/>
      </c>
    </row>
    <row r="461" s="190" customFormat="1" ht="19.5" customHeight="1" spans="1:6">
      <c r="A461" s="218" t="s">
        <v>500</v>
      </c>
      <c r="B461" s="328"/>
      <c r="C461" s="329"/>
      <c r="D461" s="330"/>
      <c r="E461" s="331" t="str">
        <f t="shared" si="14"/>
        <v/>
      </c>
      <c r="F461" s="332" t="str">
        <f t="shared" si="15"/>
        <v/>
      </c>
    </row>
    <row r="462" s="190" customFormat="1" ht="19.5" customHeight="1" spans="1:6">
      <c r="A462" s="218" t="s">
        <v>501</v>
      </c>
      <c r="B462" s="328"/>
      <c r="C462" s="337"/>
      <c r="D462" s="337"/>
      <c r="E462" s="338" t="str">
        <f t="shared" si="14"/>
        <v/>
      </c>
      <c r="F462" s="332" t="str">
        <f t="shared" si="15"/>
        <v/>
      </c>
    </row>
    <row r="463" s="190" customFormat="1" ht="19.5" customHeight="1" spans="1:6">
      <c r="A463" s="218" t="s">
        <v>502</v>
      </c>
      <c r="B463" s="337"/>
      <c r="C463" s="337"/>
      <c r="D463" s="337"/>
      <c r="E463" s="331" t="str">
        <f t="shared" si="14"/>
        <v/>
      </c>
      <c r="F463" s="332" t="str">
        <f t="shared" si="15"/>
        <v/>
      </c>
    </row>
    <row r="464" s="190" customFormat="1" ht="19.5" customHeight="1" spans="1:6">
      <c r="A464" s="218" t="s">
        <v>503</v>
      </c>
      <c r="B464" s="328"/>
      <c r="C464" s="330"/>
      <c r="D464" s="330"/>
      <c r="E464" s="331" t="str">
        <f t="shared" si="14"/>
        <v/>
      </c>
      <c r="F464" s="332" t="str">
        <f t="shared" si="15"/>
        <v/>
      </c>
    </row>
    <row r="465" s="190" customFormat="1" ht="19.5" customHeight="1" spans="1:6">
      <c r="A465" s="218" t="s">
        <v>504</v>
      </c>
      <c r="B465" s="328"/>
      <c r="C465" s="330"/>
      <c r="D465" s="330"/>
      <c r="E465" s="331" t="str">
        <f t="shared" si="14"/>
        <v/>
      </c>
      <c r="F465" s="332" t="str">
        <f t="shared" si="15"/>
        <v/>
      </c>
    </row>
    <row r="466" s="190" customFormat="1" ht="19.5" customHeight="1" spans="1:6">
      <c r="A466" s="218" t="s">
        <v>505</v>
      </c>
      <c r="B466" s="328"/>
      <c r="C466" s="330"/>
      <c r="D466" s="330"/>
      <c r="E466" s="331" t="str">
        <f t="shared" si="14"/>
        <v/>
      </c>
      <c r="F466" s="332" t="str">
        <f t="shared" si="15"/>
        <v/>
      </c>
    </row>
    <row r="467" s="190" customFormat="1" ht="19.5" customHeight="1" spans="1:6">
      <c r="A467" s="218" t="s">
        <v>506</v>
      </c>
      <c r="B467" s="328"/>
      <c r="C467" s="337"/>
      <c r="D467" s="337"/>
      <c r="E467" s="338" t="str">
        <f t="shared" si="14"/>
        <v/>
      </c>
      <c r="F467" s="332" t="str">
        <f t="shared" si="15"/>
        <v/>
      </c>
    </row>
    <row r="468" s="190" customFormat="1" ht="19.5" customHeight="1" spans="1:6">
      <c r="A468" s="218" t="s">
        <v>507</v>
      </c>
      <c r="B468" s="328"/>
      <c r="C468" s="330"/>
      <c r="D468" s="337"/>
      <c r="E468" s="338" t="str">
        <f t="shared" si="14"/>
        <v/>
      </c>
      <c r="F468" s="332" t="str">
        <f t="shared" si="15"/>
        <v/>
      </c>
    </row>
    <row r="469" s="190" customFormat="1" ht="19.5" customHeight="1" spans="1:6">
      <c r="A469" s="232" t="s">
        <v>508</v>
      </c>
      <c r="B469" s="324">
        <f>SUM(B470:B474)</f>
        <v>0</v>
      </c>
      <c r="C469" s="324">
        <f>SUM(C470:C474)</f>
        <v>0</v>
      </c>
      <c r="D469" s="324">
        <v>0</v>
      </c>
      <c r="E469" s="327" t="str">
        <f t="shared" si="14"/>
        <v/>
      </c>
      <c r="F469" s="325" t="str">
        <f t="shared" si="15"/>
        <v/>
      </c>
    </row>
    <row r="470" s="190" customFormat="1" ht="19.5" customHeight="1" spans="1:6">
      <c r="A470" s="218" t="s">
        <v>500</v>
      </c>
      <c r="B470" s="328"/>
      <c r="C470" s="330"/>
      <c r="D470" s="330"/>
      <c r="E470" s="331" t="str">
        <f t="shared" si="14"/>
        <v/>
      </c>
      <c r="F470" s="332" t="str">
        <f t="shared" si="15"/>
        <v/>
      </c>
    </row>
    <row r="471" s="190" customFormat="1" ht="19.5" customHeight="1" spans="1:6">
      <c r="A471" s="218" t="s">
        <v>509</v>
      </c>
      <c r="B471" s="328"/>
      <c r="C471" s="330"/>
      <c r="D471" s="330"/>
      <c r="E471" s="331" t="str">
        <f t="shared" si="14"/>
        <v/>
      </c>
      <c r="F471" s="332" t="str">
        <f t="shared" si="15"/>
        <v/>
      </c>
    </row>
    <row r="472" s="190" customFormat="1" ht="19.5" customHeight="1" spans="1:6">
      <c r="A472" s="218" t="s">
        <v>510</v>
      </c>
      <c r="B472" s="328"/>
      <c r="C472" s="337"/>
      <c r="D472" s="337"/>
      <c r="E472" s="338" t="str">
        <f t="shared" si="14"/>
        <v/>
      </c>
      <c r="F472" s="332" t="str">
        <f t="shared" si="15"/>
        <v/>
      </c>
    </row>
    <row r="473" s="190" customFormat="1" ht="19.5" customHeight="1" spans="1:6">
      <c r="A473" s="218" t="s">
        <v>511</v>
      </c>
      <c r="B473" s="328"/>
      <c r="C473" s="329"/>
      <c r="D473" s="330"/>
      <c r="E473" s="331" t="str">
        <f t="shared" si="14"/>
        <v/>
      </c>
      <c r="F473" s="332" t="str">
        <f t="shared" si="15"/>
        <v/>
      </c>
    </row>
    <row r="474" s="190" customFormat="1" ht="19.5" customHeight="1" spans="1:6">
      <c r="A474" s="218" t="s">
        <v>512</v>
      </c>
      <c r="B474" s="337"/>
      <c r="C474" s="337"/>
      <c r="D474" s="337"/>
      <c r="E474" s="338" t="str">
        <f t="shared" si="14"/>
        <v/>
      </c>
      <c r="F474" s="332" t="str">
        <f t="shared" si="15"/>
        <v/>
      </c>
    </row>
    <row r="475" s="190" customFormat="1" ht="19.5" customHeight="1" spans="1:6">
      <c r="A475" s="218" t="s">
        <v>513</v>
      </c>
      <c r="B475" s="335">
        <f>SUM(B476:B479)</f>
        <v>100</v>
      </c>
      <c r="C475" s="335">
        <f>SUM(C476:C479)</f>
        <v>350</v>
      </c>
      <c r="D475" s="335">
        <v>100</v>
      </c>
      <c r="E475" s="327">
        <f t="shared" si="14"/>
        <v>0</v>
      </c>
      <c r="F475" s="325">
        <f t="shared" si="15"/>
        <v>-0.714285714285714</v>
      </c>
    </row>
    <row r="476" s="190" customFormat="1" ht="19.5" customHeight="1" spans="1:6">
      <c r="A476" s="218" t="s">
        <v>500</v>
      </c>
      <c r="B476" s="328"/>
      <c r="C476" s="329"/>
      <c r="D476" s="330"/>
      <c r="E476" s="331" t="str">
        <f t="shared" si="14"/>
        <v/>
      </c>
      <c r="F476" s="332" t="str">
        <f t="shared" si="15"/>
        <v/>
      </c>
    </row>
    <row r="477" s="190" customFormat="1" ht="19.5" customHeight="1" spans="1:6">
      <c r="A477" s="218" t="s">
        <v>514</v>
      </c>
      <c r="B477" s="328">
        <v>100</v>
      </c>
      <c r="C477" s="329"/>
      <c r="D477" s="330">
        <v>100</v>
      </c>
      <c r="E477" s="331">
        <f t="shared" si="14"/>
        <v>0</v>
      </c>
      <c r="F477" s="332" t="str">
        <f t="shared" si="15"/>
        <v/>
      </c>
    </row>
    <row r="478" s="190" customFormat="1" ht="19.5" customHeight="1" spans="1:6">
      <c r="A478" s="218" t="s">
        <v>515</v>
      </c>
      <c r="B478" s="328"/>
      <c r="C478" s="329"/>
      <c r="D478" s="337"/>
      <c r="E478" s="338" t="str">
        <f t="shared" si="14"/>
        <v/>
      </c>
      <c r="F478" s="332" t="str">
        <f t="shared" si="15"/>
        <v/>
      </c>
    </row>
    <row r="479" s="190" customFormat="1" ht="19.5" customHeight="1" spans="1:6">
      <c r="A479" s="218" t="s">
        <v>516</v>
      </c>
      <c r="B479" s="337"/>
      <c r="C479" s="337">
        <v>350</v>
      </c>
      <c r="D479" s="337"/>
      <c r="E479" s="338" t="str">
        <f t="shared" si="14"/>
        <v/>
      </c>
      <c r="F479" s="332" t="str">
        <f t="shared" si="15"/>
        <v/>
      </c>
    </row>
    <row r="480" s="190" customFormat="1" ht="19.5" customHeight="1" spans="1:6">
      <c r="A480" s="218" t="s">
        <v>517</v>
      </c>
      <c r="B480" s="335">
        <f>SUM(B481:B484)</f>
        <v>0</v>
      </c>
      <c r="C480" s="335">
        <f>SUM(C481:C484)</f>
        <v>0</v>
      </c>
      <c r="D480" s="335">
        <v>0</v>
      </c>
      <c r="E480" s="336" t="str">
        <f t="shared" si="14"/>
        <v/>
      </c>
      <c r="F480" s="325" t="str">
        <f t="shared" si="15"/>
        <v/>
      </c>
    </row>
    <row r="481" s="190" customFormat="1" ht="19.5" customHeight="1" spans="1:6">
      <c r="A481" s="218" t="s">
        <v>500</v>
      </c>
      <c r="B481" s="328"/>
      <c r="C481" s="330"/>
      <c r="D481" s="337"/>
      <c r="E481" s="338" t="str">
        <f t="shared" si="14"/>
        <v/>
      </c>
      <c r="F481" s="332" t="str">
        <f t="shared" si="15"/>
        <v/>
      </c>
    </row>
    <row r="482" s="190" customFormat="1" ht="19.5" customHeight="1" spans="1:6">
      <c r="A482" s="218" t="s">
        <v>518</v>
      </c>
      <c r="B482" s="328"/>
      <c r="C482" s="330"/>
      <c r="D482" s="330"/>
      <c r="E482" s="331" t="str">
        <f t="shared" si="14"/>
        <v/>
      </c>
      <c r="F482" s="332" t="str">
        <f t="shared" si="15"/>
        <v/>
      </c>
    </row>
    <row r="483" s="190" customFormat="1" ht="19.5" customHeight="1" spans="1:6">
      <c r="A483" s="218" t="s">
        <v>519</v>
      </c>
      <c r="B483" s="328"/>
      <c r="C483" s="330"/>
      <c r="D483" s="330"/>
      <c r="E483" s="331" t="str">
        <f t="shared" ref="E483:E546" si="16">IF(OR(VALUE(D483)=0,ISERROR(D483/B483-1)),"",D483/B483-1)</f>
        <v/>
      </c>
      <c r="F483" s="332" t="str">
        <f t="shared" ref="F483:F546" si="17">IF(OR(VALUE(D483)=0,ISERROR(D483/C483-1)),"",D483/C483-1)</f>
        <v/>
      </c>
    </row>
    <row r="484" s="190" customFormat="1" ht="19.5" customHeight="1" spans="1:6">
      <c r="A484" s="218" t="s">
        <v>520</v>
      </c>
      <c r="B484" s="337"/>
      <c r="C484" s="337"/>
      <c r="D484" s="337"/>
      <c r="E484" s="331" t="str">
        <f t="shared" si="16"/>
        <v/>
      </c>
      <c r="F484" s="332" t="str">
        <f t="shared" si="17"/>
        <v/>
      </c>
    </row>
    <row r="485" s="190" customFormat="1" ht="19.5" customHeight="1" spans="1:6">
      <c r="A485" s="218" t="s">
        <v>521</v>
      </c>
      <c r="B485" s="335">
        <f>SUM(B486:B489)</f>
        <v>0</v>
      </c>
      <c r="C485" s="335">
        <f>SUM(C486:C489)</f>
        <v>0</v>
      </c>
      <c r="D485" s="335">
        <v>0</v>
      </c>
      <c r="E485" s="336" t="str">
        <f t="shared" si="16"/>
        <v/>
      </c>
      <c r="F485" s="325" t="str">
        <f t="shared" si="17"/>
        <v/>
      </c>
    </row>
    <row r="486" s="190" customFormat="1" ht="19.5" customHeight="1" spans="1:6">
      <c r="A486" s="218" t="s">
        <v>522</v>
      </c>
      <c r="B486" s="328"/>
      <c r="C486" s="330"/>
      <c r="D486" s="337"/>
      <c r="E486" s="338" t="str">
        <f t="shared" si="16"/>
        <v/>
      </c>
      <c r="F486" s="332" t="str">
        <f t="shared" si="17"/>
        <v/>
      </c>
    </row>
    <row r="487" s="190" customFormat="1" ht="19.5" customHeight="1" spans="1:6">
      <c r="A487" s="218" t="s">
        <v>523</v>
      </c>
      <c r="B487" s="328"/>
      <c r="C487" s="337"/>
      <c r="D487" s="337"/>
      <c r="E487" s="338" t="str">
        <f t="shared" si="16"/>
        <v/>
      </c>
      <c r="F487" s="332" t="str">
        <f t="shared" si="17"/>
        <v/>
      </c>
    </row>
    <row r="488" s="190" customFormat="1" ht="19.5" customHeight="1" spans="1:6">
      <c r="A488" s="218" t="s">
        <v>524</v>
      </c>
      <c r="B488" s="328"/>
      <c r="C488" s="330"/>
      <c r="D488" s="337"/>
      <c r="E488" s="338" t="str">
        <f t="shared" si="16"/>
        <v/>
      </c>
      <c r="F488" s="332" t="str">
        <f t="shared" si="17"/>
        <v/>
      </c>
    </row>
    <row r="489" s="190" customFormat="1" ht="19.5" customHeight="1" spans="1:6">
      <c r="A489" s="218" t="s">
        <v>525</v>
      </c>
      <c r="B489" s="328"/>
      <c r="C489" s="330"/>
      <c r="D489" s="330"/>
      <c r="E489" s="331" t="str">
        <f t="shared" si="16"/>
        <v/>
      </c>
      <c r="F489" s="332" t="str">
        <f t="shared" si="17"/>
        <v/>
      </c>
    </row>
    <row r="490" s="190" customFormat="1" ht="19.5" customHeight="1" spans="1:6">
      <c r="A490" s="218" t="s">
        <v>526</v>
      </c>
      <c r="B490" s="335">
        <f>SUM(B491:B496)</f>
        <v>159</v>
      </c>
      <c r="C490" s="335">
        <f>SUM(C491:C496)</f>
        <v>125</v>
      </c>
      <c r="D490" s="335">
        <v>131</v>
      </c>
      <c r="E490" s="336">
        <f t="shared" si="16"/>
        <v>-0.176100628930818</v>
      </c>
      <c r="F490" s="325">
        <f t="shared" si="17"/>
        <v>0.048</v>
      </c>
    </row>
    <row r="491" s="190" customFormat="1" ht="19.5" customHeight="1" spans="1:6">
      <c r="A491" s="218" t="s">
        <v>500</v>
      </c>
      <c r="B491" s="337">
        <v>121</v>
      </c>
      <c r="C491" s="337">
        <v>112</v>
      </c>
      <c r="D491" s="337">
        <v>97</v>
      </c>
      <c r="E491" s="338">
        <f t="shared" si="16"/>
        <v>-0.198347107438017</v>
      </c>
      <c r="F491" s="332">
        <f t="shared" si="17"/>
        <v>-0.133928571428571</v>
      </c>
    </row>
    <row r="492" s="190" customFormat="1" ht="19.5" customHeight="1" spans="1:6">
      <c r="A492" s="218" t="s">
        <v>527</v>
      </c>
      <c r="B492" s="328">
        <v>38</v>
      </c>
      <c r="C492" s="337">
        <v>13</v>
      </c>
      <c r="D492" s="337">
        <v>34</v>
      </c>
      <c r="E492" s="338">
        <f t="shared" si="16"/>
        <v>-0.105263157894737</v>
      </c>
      <c r="F492" s="332">
        <f t="shared" si="17"/>
        <v>1.61538461538462</v>
      </c>
    </row>
    <row r="493" s="190" customFormat="1" ht="19.5" customHeight="1" spans="1:6">
      <c r="A493" s="218" t="s">
        <v>528</v>
      </c>
      <c r="B493" s="328"/>
      <c r="C493" s="337"/>
      <c r="D493" s="337"/>
      <c r="E493" s="338" t="str">
        <f t="shared" si="16"/>
        <v/>
      </c>
      <c r="F493" s="332" t="str">
        <f t="shared" si="17"/>
        <v/>
      </c>
    </row>
    <row r="494" s="190" customFormat="1" ht="19.5" customHeight="1" spans="1:6">
      <c r="A494" s="218" t="s">
        <v>529</v>
      </c>
      <c r="B494" s="328"/>
      <c r="C494" s="329"/>
      <c r="D494" s="330"/>
      <c r="E494" s="331" t="str">
        <f t="shared" si="16"/>
        <v/>
      </c>
      <c r="F494" s="332" t="str">
        <f t="shared" si="17"/>
        <v/>
      </c>
    </row>
    <row r="495" s="190" customFormat="1" ht="19.5" customHeight="1" spans="1:6">
      <c r="A495" s="218" t="s">
        <v>530</v>
      </c>
      <c r="B495" s="330"/>
      <c r="C495" s="330"/>
      <c r="D495" s="330"/>
      <c r="E495" s="338" t="str">
        <f t="shared" si="16"/>
        <v/>
      </c>
      <c r="F495" s="332" t="str">
        <f t="shared" si="17"/>
        <v/>
      </c>
    </row>
    <row r="496" s="190" customFormat="1" ht="19.5" customHeight="1" spans="1:6">
      <c r="A496" s="218" t="s">
        <v>531</v>
      </c>
      <c r="B496" s="328"/>
      <c r="C496" s="329"/>
      <c r="D496" s="330"/>
      <c r="E496" s="331" t="str">
        <f t="shared" si="16"/>
        <v/>
      </c>
      <c r="F496" s="332" t="str">
        <f t="shared" si="17"/>
        <v/>
      </c>
    </row>
    <row r="497" s="190" customFormat="1" ht="19.5" customHeight="1" spans="1:6">
      <c r="A497" s="218" t="s">
        <v>532</v>
      </c>
      <c r="B497" s="335">
        <f>SUM(B498:B500)</f>
        <v>0</v>
      </c>
      <c r="C497" s="335">
        <f>SUM(C498:C500)</f>
        <v>0</v>
      </c>
      <c r="D497" s="335">
        <v>0</v>
      </c>
      <c r="E497" s="336" t="str">
        <f t="shared" si="16"/>
        <v/>
      </c>
      <c r="F497" s="325" t="str">
        <f t="shared" si="17"/>
        <v/>
      </c>
    </row>
    <row r="498" s="190" customFormat="1" ht="19.5" customHeight="1" spans="1:6">
      <c r="A498" s="218" t="s">
        <v>533</v>
      </c>
      <c r="B498" s="328"/>
      <c r="C498" s="329"/>
      <c r="D498" s="337"/>
      <c r="E498" s="338" t="str">
        <f t="shared" si="16"/>
        <v/>
      </c>
      <c r="F498" s="332" t="str">
        <f t="shared" si="17"/>
        <v/>
      </c>
    </row>
    <row r="499" s="190" customFormat="1" ht="19.5" customHeight="1" spans="1:6">
      <c r="A499" s="218" t="s">
        <v>534</v>
      </c>
      <c r="B499" s="337"/>
      <c r="C499" s="337"/>
      <c r="D499" s="337"/>
      <c r="E499" s="331" t="str">
        <f t="shared" si="16"/>
        <v/>
      </c>
      <c r="F499" s="332" t="str">
        <f t="shared" si="17"/>
        <v/>
      </c>
    </row>
    <row r="500" s="190" customFormat="1" ht="19.5" customHeight="1" spans="1:6">
      <c r="A500" s="218" t="s">
        <v>535</v>
      </c>
      <c r="B500" s="328"/>
      <c r="C500" s="329"/>
      <c r="D500" s="330"/>
      <c r="E500" s="331" t="str">
        <f t="shared" si="16"/>
        <v/>
      </c>
      <c r="F500" s="332" t="str">
        <f t="shared" si="17"/>
        <v/>
      </c>
    </row>
    <row r="501" s="190" customFormat="1" ht="19.5" customHeight="1" spans="1:6">
      <c r="A501" s="218" t="s">
        <v>536</v>
      </c>
      <c r="B501" s="335">
        <f>SUM(B502:B504)</f>
        <v>0</v>
      </c>
      <c r="C501" s="335">
        <f>SUM(C502:C504)</f>
        <v>0</v>
      </c>
      <c r="D501" s="335">
        <v>0</v>
      </c>
      <c r="E501" s="336" t="str">
        <f t="shared" si="16"/>
        <v/>
      </c>
      <c r="F501" s="325" t="str">
        <f t="shared" si="17"/>
        <v/>
      </c>
    </row>
    <row r="502" s="190" customFormat="1" ht="19.5" customHeight="1" spans="1:6">
      <c r="A502" s="347" t="s">
        <v>537</v>
      </c>
      <c r="B502" s="328"/>
      <c r="C502" s="329"/>
      <c r="D502" s="330"/>
      <c r="E502" s="331" t="str">
        <f t="shared" si="16"/>
        <v/>
      </c>
      <c r="F502" s="332" t="str">
        <f t="shared" si="17"/>
        <v/>
      </c>
    </row>
    <row r="503" s="190" customFormat="1" ht="19.5" customHeight="1" spans="1:6">
      <c r="A503" s="347" t="s">
        <v>538</v>
      </c>
      <c r="B503" s="328"/>
      <c r="C503" s="329"/>
      <c r="D503" s="337"/>
      <c r="E503" s="338" t="str">
        <f t="shared" si="16"/>
        <v/>
      </c>
      <c r="F503" s="332" t="str">
        <f t="shared" si="17"/>
        <v/>
      </c>
    </row>
    <row r="504" s="190" customFormat="1" ht="19.5" customHeight="1" spans="1:6">
      <c r="A504" s="347" t="s">
        <v>539</v>
      </c>
      <c r="B504" s="337"/>
      <c r="C504" s="337"/>
      <c r="D504" s="337"/>
      <c r="E504" s="331" t="str">
        <f t="shared" si="16"/>
        <v/>
      </c>
      <c r="F504" s="332" t="str">
        <f t="shared" si="17"/>
        <v/>
      </c>
    </row>
    <row r="505" s="190" customFormat="1" ht="19.5" customHeight="1" spans="1:6">
      <c r="A505" s="218" t="s">
        <v>540</v>
      </c>
      <c r="B505" s="324">
        <f>SUM(B506:B509)</f>
        <v>0</v>
      </c>
      <c r="C505" s="324">
        <f>SUM(C506:C509)</f>
        <v>26</v>
      </c>
      <c r="D505" s="324">
        <v>0</v>
      </c>
      <c r="E505" s="327" t="str">
        <f t="shared" si="16"/>
        <v/>
      </c>
      <c r="F505" s="325" t="str">
        <f t="shared" si="17"/>
        <v/>
      </c>
    </row>
    <row r="506" s="190" customFormat="1" ht="19.5" customHeight="1" spans="1:6">
      <c r="A506" s="218" t="s">
        <v>541</v>
      </c>
      <c r="B506" s="328"/>
      <c r="C506" s="329"/>
      <c r="D506" s="330"/>
      <c r="E506" s="331" t="str">
        <f t="shared" si="16"/>
        <v/>
      </c>
      <c r="F506" s="332" t="str">
        <f t="shared" si="17"/>
        <v/>
      </c>
    </row>
    <row r="507" s="190" customFormat="1" ht="19.5" customHeight="1" spans="1:6">
      <c r="A507" s="218" t="s">
        <v>542</v>
      </c>
      <c r="B507" s="328"/>
      <c r="C507" s="329"/>
      <c r="D507" s="330"/>
      <c r="E507" s="331" t="str">
        <f t="shared" si="16"/>
        <v/>
      </c>
      <c r="F507" s="332" t="str">
        <f t="shared" si="17"/>
        <v/>
      </c>
    </row>
    <row r="508" s="190" customFormat="1" ht="19.5" customHeight="1" spans="1:6">
      <c r="A508" s="218" t="s">
        <v>543</v>
      </c>
      <c r="B508" s="328"/>
      <c r="C508" s="329"/>
      <c r="D508" s="337"/>
      <c r="E508" s="338" t="str">
        <f t="shared" si="16"/>
        <v/>
      </c>
      <c r="F508" s="332" t="str">
        <f t="shared" si="17"/>
        <v/>
      </c>
    </row>
    <row r="509" s="190" customFormat="1" ht="19.5" customHeight="1" spans="1:6">
      <c r="A509" s="218" t="s">
        <v>544</v>
      </c>
      <c r="B509" s="328"/>
      <c r="C509" s="337">
        <v>26</v>
      </c>
      <c r="D509" s="337"/>
      <c r="E509" s="338" t="str">
        <f t="shared" si="16"/>
        <v/>
      </c>
      <c r="F509" s="332" t="str">
        <f t="shared" si="17"/>
        <v/>
      </c>
    </row>
    <row r="510" s="190" customFormat="1" ht="19.5" customHeight="1" spans="1:6">
      <c r="A510" s="221" t="s">
        <v>545</v>
      </c>
      <c r="B510" s="335">
        <f>B511+B527+B535+B546+B555+B563</f>
        <v>3358</v>
      </c>
      <c r="C510" s="335">
        <f>C511+C527+C535+C546+C555+C563</f>
        <v>1712</v>
      </c>
      <c r="D510" s="335">
        <v>3481</v>
      </c>
      <c r="E510" s="327">
        <f t="shared" si="16"/>
        <v>0.036628945801072</v>
      </c>
      <c r="F510" s="325">
        <f t="shared" si="17"/>
        <v>1.03329439252336</v>
      </c>
    </row>
    <row r="511" s="190" customFormat="1" ht="19.5" customHeight="1" spans="1:6">
      <c r="A511" s="218" t="s">
        <v>546</v>
      </c>
      <c r="B511" s="335">
        <f>SUM(B512:B526)</f>
        <v>1254</v>
      </c>
      <c r="C511" s="335">
        <f>SUM(C512:C526)</f>
        <v>1040</v>
      </c>
      <c r="D511" s="335">
        <v>1095</v>
      </c>
      <c r="E511" s="327">
        <f t="shared" si="16"/>
        <v>-0.126794258373206</v>
      </c>
      <c r="F511" s="325">
        <f t="shared" si="17"/>
        <v>0.0528846153846154</v>
      </c>
    </row>
    <row r="512" s="190" customFormat="1" ht="19.5" customHeight="1" spans="1:6">
      <c r="A512" s="218" t="s">
        <v>203</v>
      </c>
      <c r="B512" s="328">
        <v>296</v>
      </c>
      <c r="C512" s="329">
        <v>300</v>
      </c>
      <c r="D512" s="330">
        <v>296</v>
      </c>
      <c r="E512" s="331">
        <f t="shared" si="16"/>
        <v>0</v>
      </c>
      <c r="F512" s="332">
        <f t="shared" si="17"/>
        <v>-0.0133333333333333</v>
      </c>
    </row>
    <row r="513" s="190" customFormat="1" ht="19.5" customHeight="1" spans="1:6">
      <c r="A513" s="218" t="s">
        <v>204</v>
      </c>
      <c r="B513" s="328"/>
      <c r="C513" s="329"/>
      <c r="D513" s="330"/>
      <c r="E513" s="331" t="str">
        <f t="shared" si="16"/>
        <v/>
      </c>
      <c r="F513" s="332" t="str">
        <f t="shared" si="17"/>
        <v/>
      </c>
    </row>
    <row r="514" s="190" customFormat="1" ht="19.5" customHeight="1" spans="1:6">
      <c r="A514" s="218" t="s">
        <v>205</v>
      </c>
      <c r="B514" s="328"/>
      <c r="C514" s="329"/>
      <c r="D514" s="330"/>
      <c r="E514" s="331" t="str">
        <f t="shared" si="16"/>
        <v/>
      </c>
      <c r="F514" s="332" t="str">
        <f t="shared" si="17"/>
        <v/>
      </c>
    </row>
    <row r="515" s="190" customFormat="1" ht="19.5" customHeight="1" spans="1:6">
      <c r="A515" s="218" t="s">
        <v>547</v>
      </c>
      <c r="B515" s="328">
        <v>21</v>
      </c>
      <c r="C515" s="329"/>
      <c r="D515" s="330">
        <v>21</v>
      </c>
      <c r="E515" s="331">
        <f t="shared" si="16"/>
        <v>0</v>
      </c>
      <c r="F515" s="332" t="str">
        <f t="shared" si="17"/>
        <v/>
      </c>
    </row>
    <row r="516" s="190" customFormat="1" ht="19.5" customHeight="1" spans="1:6">
      <c r="A516" s="218" t="s">
        <v>548</v>
      </c>
      <c r="B516" s="328">
        <v>40</v>
      </c>
      <c r="C516" s="329">
        <v>22</v>
      </c>
      <c r="D516" s="330">
        <v>40</v>
      </c>
      <c r="E516" s="331">
        <f t="shared" si="16"/>
        <v>0</v>
      </c>
      <c r="F516" s="332">
        <f t="shared" si="17"/>
        <v>0.818181818181818</v>
      </c>
    </row>
    <row r="517" s="190" customFormat="1" ht="19.5" customHeight="1" spans="1:6">
      <c r="A517" s="218" t="s">
        <v>549</v>
      </c>
      <c r="B517" s="328"/>
      <c r="C517" s="337"/>
      <c r="D517" s="337"/>
      <c r="E517" s="338" t="str">
        <f t="shared" si="16"/>
        <v/>
      </c>
      <c r="F517" s="332" t="str">
        <f t="shared" si="17"/>
        <v/>
      </c>
    </row>
    <row r="518" s="190" customFormat="1" ht="19.5" customHeight="1" spans="1:6">
      <c r="A518" s="218" t="s">
        <v>550</v>
      </c>
      <c r="B518" s="328">
        <v>546</v>
      </c>
      <c r="C518" s="329">
        <v>478</v>
      </c>
      <c r="D518" s="330">
        <v>451</v>
      </c>
      <c r="E518" s="331">
        <f t="shared" si="16"/>
        <v>-0.173992673992674</v>
      </c>
      <c r="F518" s="332">
        <f t="shared" si="17"/>
        <v>-0.0564853556485355</v>
      </c>
    </row>
    <row r="519" s="190" customFormat="1" ht="19.5" customHeight="1" spans="1:6">
      <c r="A519" s="218" t="s">
        <v>551</v>
      </c>
      <c r="B519" s="328"/>
      <c r="C519" s="329"/>
      <c r="D519" s="330"/>
      <c r="E519" s="331" t="str">
        <f t="shared" si="16"/>
        <v/>
      </c>
      <c r="F519" s="332" t="str">
        <f t="shared" si="17"/>
        <v/>
      </c>
    </row>
    <row r="520" s="190" customFormat="1" ht="19.5" customHeight="1" spans="1:6">
      <c r="A520" s="218" t="s">
        <v>552</v>
      </c>
      <c r="B520" s="328">
        <v>24</v>
      </c>
      <c r="C520" s="329">
        <v>10</v>
      </c>
      <c r="D520" s="330">
        <v>24</v>
      </c>
      <c r="E520" s="331">
        <f t="shared" si="16"/>
        <v>0</v>
      </c>
      <c r="F520" s="332">
        <f t="shared" si="17"/>
        <v>1.4</v>
      </c>
    </row>
    <row r="521" s="190" customFormat="1" ht="19.5" customHeight="1" spans="1:6">
      <c r="A521" s="218" t="s">
        <v>553</v>
      </c>
      <c r="B521" s="337"/>
      <c r="C521" s="337"/>
      <c r="D521" s="337"/>
      <c r="E521" s="331" t="str">
        <f t="shared" si="16"/>
        <v/>
      </c>
      <c r="F521" s="332" t="str">
        <f t="shared" si="17"/>
        <v/>
      </c>
    </row>
    <row r="522" s="190" customFormat="1" ht="19.5" customHeight="1" spans="1:6">
      <c r="A522" s="218" t="s">
        <v>554</v>
      </c>
      <c r="B522" s="328">
        <v>18</v>
      </c>
      <c r="C522" s="329">
        <v>5</v>
      </c>
      <c r="D522" s="330">
        <v>18</v>
      </c>
      <c r="E522" s="331">
        <f t="shared" si="16"/>
        <v>0</v>
      </c>
      <c r="F522" s="332">
        <f t="shared" si="17"/>
        <v>2.6</v>
      </c>
    </row>
    <row r="523" s="190" customFormat="1" ht="19.5" customHeight="1" spans="1:6">
      <c r="A523" s="218" t="s">
        <v>555</v>
      </c>
      <c r="B523" s="328">
        <v>4</v>
      </c>
      <c r="C523" s="329"/>
      <c r="D523" s="330"/>
      <c r="E523" s="331" t="str">
        <f t="shared" si="16"/>
        <v/>
      </c>
      <c r="F523" s="332" t="str">
        <f t="shared" si="17"/>
        <v/>
      </c>
    </row>
    <row r="524" s="190" customFormat="1" ht="19.5" customHeight="1" spans="1:6">
      <c r="A524" s="218" t="s">
        <v>556</v>
      </c>
      <c r="B524" s="328"/>
      <c r="C524" s="329"/>
      <c r="D524" s="330"/>
      <c r="E524" s="331" t="str">
        <f t="shared" si="16"/>
        <v/>
      </c>
      <c r="F524" s="332" t="str">
        <f t="shared" si="17"/>
        <v/>
      </c>
    </row>
    <row r="525" s="190" customFormat="1" ht="19.5" customHeight="1" spans="1:6">
      <c r="A525" s="218" t="s">
        <v>557</v>
      </c>
      <c r="B525" s="328">
        <v>210</v>
      </c>
      <c r="C525" s="329">
        <v>168</v>
      </c>
      <c r="D525" s="337">
        <v>150</v>
      </c>
      <c r="E525" s="338">
        <f t="shared" si="16"/>
        <v>-0.285714285714286</v>
      </c>
      <c r="F525" s="332">
        <f t="shared" si="17"/>
        <v>-0.107142857142857</v>
      </c>
    </row>
    <row r="526" s="190" customFormat="1" ht="19.5" customHeight="1" spans="1:6">
      <c r="A526" s="218" t="s">
        <v>558</v>
      </c>
      <c r="B526" s="328">
        <v>95</v>
      </c>
      <c r="C526" s="329">
        <v>57</v>
      </c>
      <c r="D526" s="330">
        <v>95</v>
      </c>
      <c r="E526" s="331">
        <f t="shared" si="16"/>
        <v>0</v>
      </c>
      <c r="F526" s="332">
        <f t="shared" si="17"/>
        <v>0.666666666666667</v>
      </c>
    </row>
    <row r="527" s="190" customFormat="1" ht="19.5" customHeight="1" spans="1:6">
      <c r="A527" s="232" t="s">
        <v>559</v>
      </c>
      <c r="B527" s="335">
        <f>SUM(B528:B534)</f>
        <v>86</v>
      </c>
      <c r="C527" s="335">
        <f>SUM(C528:C534)</f>
        <v>10</v>
      </c>
      <c r="D527" s="335">
        <v>106</v>
      </c>
      <c r="E527" s="327">
        <f t="shared" si="16"/>
        <v>0.232558139534884</v>
      </c>
      <c r="F527" s="325">
        <f t="shared" si="17"/>
        <v>9.6</v>
      </c>
    </row>
    <row r="528" s="190" customFormat="1" ht="19.5" customHeight="1" spans="1:6">
      <c r="A528" s="218" t="s">
        <v>203</v>
      </c>
      <c r="B528" s="328"/>
      <c r="C528" s="337"/>
      <c r="D528" s="337"/>
      <c r="E528" s="338" t="str">
        <f t="shared" si="16"/>
        <v/>
      </c>
      <c r="F528" s="332" t="str">
        <f t="shared" si="17"/>
        <v/>
      </c>
    </row>
    <row r="529" s="190" customFormat="1" ht="19.5" customHeight="1" spans="1:6">
      <c r="A529" s="218" t="s">
        <v>204</v>
      </c>
      <c r="B529" s="337"/>
      <c r="C529" s="337"/>
      <c r="D529" s="337"/>
      <c r="E529" s="331" t="str">
        <f t="shared" si="16"/>
        <v/>
      </c>
      <c r="F529" s="332" t="str">
        <f t="shared" si="17"/>
        <v/>
      </c>
    </row>
    <row r="530" s="190" customFormat="1" ht="19.5" customHeight="1" spans="1:6">
      <c r="A530" s="218" t="s">
        <v>205</v>
      </c>
      <c r="B530" s="328"/>
      <c r="C530" s="330"/>
      <c r="D530" s="330"/>
      <c r="E530" s="331" t="str">
        <f t="shared" si="16"/>
        <v/>
      </c>
      <c r="F530" s="332" t="str">
        <f t="shared" si="17"/>
        <v/>
      </c>
    </row>
    <row r="531" s="190" customFormat="1" ht="19.5" customHeight="1" spans="1:6">
      <c r="A531" s="218" t="s">
        <v>560</v>
      </c>
      <c r="B531" s="328">
        <v>86</v>
      </c>
      <c r="C531" s="330">
        <v>10</v>
      </c>
      <c r="D531" s="330">
        <v>106</v>
      </c>
      <c r="E531" s="331">
        <f t="shared" si="16"/>
        <v>0.232558139534884</v>
      </c>
      <c r="F531" s="332">
        <f t="shared" si="17"/>
        <v>9.6</v>
      </c>
    </row>
    <row r="532" s="190" customFormat="1" ht="19.5" customHeight="1" spans="1:6">
      <c r="A532" s="218" t="s">
        <v>561</v>
      </c>
      <c r="B532" s="328"/>
      <c r="C532" s="330"/>
      <c r="D532" s="330"/>
      <c r="E532" s="331" t="str">
        <f t="shared" si="16"/>
        <v/>
      </c>
      <c r="F532" s="332" t="str">
        <f t="shared" si="17"/>
        <v/>
      </c>
    </row>
    <row r="533" s="190" customFormat="1" ht="19.5" customHeight="1" spans="1:6">
      <c r="A533" s="218" t="s">
        <v>562</v>
      </c>
      <c r="B533" s="328"/>
      <c r="C533" s="330"/>
      <c r="D533" s="337"/>
      <c r="E533" s="338" t="str">
        <f t="shared" si="16"/>
        <v/>
      </c>
      <c r="F533" s="332" t="str">
        <f t="shared" si="17"/>
        <v/>
      </c>
    </row>
    <row r="534" s="190" customFormat="1" ht="19.5" customHeight="1" spans="1:6">
      <c r="A534" s="218" t="s">
        <v>563</v>
      </c>
      <c r="B534" s="328"/>
      <c r="C534" s="330"/>
      <c r="D534" s="330"/>
      <c r="E534" s="331" t="str">
        <f t="shared" si="16"/>
        <v/>
      </c>
      <c r="F534" s="332" t="str">
        <f t="shared" si="17"/>
        <v/>
      </c>
    </row>
    <row r="535" s="190" customFormat="1" ht="19.5" customHeight="1" spans="1:6">
      <c r="A535" s="218" t="s">
        <v>564</v>
      </c>
      <c r="B535" s="335">
        <f>SUM(B536:B545)</f>
        <v>258</v>
      </c>
      <c r="C535" s="335">
        <f>SUM(C536:C545)</f>
        <v>178</v>
      </c>
      <c r="D535" s="335">
        <v>520</v>
      </c>
      <c r="E535" s="327">
        <f t="shared" si="16"/>
        <v>1.01550387596899</v>
      </c>
      <c r="F535" s="325">
        <f t="shared" si="17"/>
        <v>1.92134831460674</v>
      </c>
    </row>
    <row r="536" s="190" customFormat="1" ht="19.5" customHeight="1" spans="1:6">
      <c r="A536" s="218" t="s">
        <v>203</v>
      </c>
      <c r="B536" s="328"/>
      <c r="C536" s="330"/>
      <c r="D536" s="330"/>
      <c r="E536" s="331" t="str">
        <f t="shared" si="16"/>
        <v/>
      </c>
      <c r="F536" s="332" t="str">
        <f t="shared" si="17"/>
        <v/>
      </c>
    </row>
    <row r="537" s="190" customFormat="1" ht="19.5" customHeight="1" spans="1:6">
      <c r="A537" s="218" t="s">
        <v>204</v>
      </c>
      <c r="B537" s="328"/>
      <c r="C537" s="330"/>
      <c r="D537" s="330"/>
      <c r="E537" s="331" t="str">
        <f t="shared" si="16"/>
        <v/>
      </c>
      <c r="F537" s="332" t="str">
        <f t="shared" si="17"/>
        <v/>
      </c>
    </row>
    <row r="538" s="190" customFormat="1" ht="19.5" customHeight="1" spans="1:6">
      <c r="A538" s="218" t="s">
        <v>205</v>
      </c>
      <c r="B538" s="328"/>
      <c r="C538" s="330"/>
      <c r="D538" s="330"/>
      <c r="E538" s="331" t="str">
        <f t="shared" si="16"/>
        <v/>
      </c>
      <c r="F538" s="332" t="str">
        <f t="shared" si="17"/>
        <v/>
      </c>
    </row>
    <row r="539" s="190" customFormat="1" ht="19.5" customHeight="1" spans="1:6">
      <c r="A539" s="218" t="s">
        <v>565</v>
      </c>
      <c r="B539" s="328"/>
      <c r="C539" s="330"/>
      <c r="D539" s="330"/>
      <c r="E539" s="331" t="str">
        <f t="shared" si="16"/>
        <v/>
      </c>
      <c r="F539" s="332" t="str">
        <f t="shared" si="17"/>
        <v/>
      </c>
    </row>
    <row r="540" s="190" customFormat="1" ht="19.5" customHeight="1" spans="1:6">
      <c r="A540" s="218" t="s">
        <v>566</v>
      </c>
      <c r="B540" s="337"/>
      <c r="C540" s="337"/>
      <c r="D540" s="337"/>
      <c r="E540" s="331" t="str">
        <f t="shared" si="16"/>
        <v/>
      </c>
      <c r="F540" s="332" t="str">
        <f t="shared" si="17"/>
        <v/>
      </c>
    </row>
    <row r="541" s="190" customFormat="1" ht="19.5" customHeight="1" spans="1:6">
      <c r="A541" s="218" t="s">
        <v>567</v>
      </c>
      <c r="B541" s="328"/>
      <c r="C541" s="330"/>
      <c r="D541" s="330"/>
      <c r="E541" s="331" t="str">
        <f t="shared" si="16"/>
        <v/>
      </c>
      <c r="F541" s="332" t="str">
        <f t="shared" si="17"/>
        <v/>
      </c>
    </row>
    <row r="542" s="190" customFormat="1" ht="19.5" customHeight="1" spans="1:6">
      <c r="A542" s="218" t="s">
        <v>568</v>
      </c>
      <c r="B542" s="328"/>
      <c r="C542" s="330">
        <v>22</v>
      </c>
      <c r="D542" s="330"/>
      <c r="E542" s="331" t="str">
        <f t="shared" si="16"/>
        <v/>
      </c>
      <c r="F542" s="332" t="str">
        <f t="shared" si="17"/>
        <v/>
      </c>
    </row>
    <row r="543" s="190" customFormat="1" ht="19.5" customHeight="1" spans="1:6">
      <c r="A543" s="218" t="s">
        <v>569</v>
      </c>
      <c r="B543" s="328">
        <v>238</v>
      </c>
      <c r="C543" s="329">
        <v>156</v>
      </c>
      <c r="D543" s="330">
        <v>500</v>
      </c>
      <c r="E543" s="331">
        <f t="shared" si="16"/>
        <v>1.10084033613445</v>
      </c>
      <c r="F543" s="332">
        <f t="shared" si="17"/>
        <v>2.20512820512821</v>
      </c>
    </row>
    <row r="544" s="190" customFormat="1" ht="19.5" customHeight="1" spans="1:6">
      <c r="A544" s="218" t="s">
        <v>570</v>
      </c>
      <c r="B544" s="328"/>
      <c r="C544" s="329"/>
      <c r="D544" s="337"/>
      <c r="E544" s="338" t="str">
        <f t="shared" si="16"/>
        <v/>
      </c>
      <c r="F544" s="332" t="str">
        <f t="shared" si="17"/>
        <v/>
      </c>
    </row>
    <row r="545" s="190" customFormat="1" ht="19.5" customHeight="1" spans="1:6">
      <c r="A545" s="218" t="s">
        <v>571</v>
      </c>
      <c r="B545" s="328">
        <v>20</v>
      </c>
      <c r="C545" s="337"/>
      <c r="D545" s="337">
        <v>20</v>
      </c>
      <c r="E545" s="338">
        <f t="shared" si="16"/>
        <v>0</v>
      </c>
      <c r="F545" s="332" t="str">
        <f t="shared" si="17"/>
        <v/>
      </c>
    </row>
    <row r="546" s="190" customFormat="1" ht="19.5" customHeight="1" spans="1:6">
      <c r="A546" s="218" t="s">
        <v>572</v>
      </c>
      <c r="B546" s="335">
        <f>SUM(B547:B554)</f>
        <v>0</v>
      </c>
      <c r="C546" s="335">
        <f>SUM(C547:C554)</f>
        <v>0</v>
      </c>
      <c r="D546" s="335">
        <v>0</v>
      </c>
      <c r="E546" s="327" t="str">
        <f t="shared" si="16"/>
        <v/>
      </c>
      <c r="F546" s="325" t="str">
        <f t="shared" si="17"/>
        <v/>
      </c>
    </row>
    <row r="547" s="190" customFormat="1" ht="19.5" customHeight="1" spans="1:6">
      <c r="A547" s="218" t="s">
        <v>203</v>
      </c>
      <c r="B547" s="328"/>
      <c r="C547" s="329"/>
      <c r="D547" s="330"/>
      <c r="E547" s="331" t="str">
        <f t="shared" ref="E547:E610" si="18">IF(OR(VALUE(D547)=0,ISERROR(D547/B547-1)),"",D547/B547-1)</f>
        <v/>
      </c>
      <c r="F547" s="332" t="str">
        <f t="shared" ref="F547:F610" si="19">IF(OR(VALUE(D547)=0,ISERROR(D547/C547-1)),"",D547/C547-1)</f>
        <v/>
      </c>
    </row>
    <row r="548" s="190" customFormat="1" ht="19.5" customHeight="1" spans="1:6">
      <c r="A548" s="218" t="s">
        <v>204</v>
      </c>
      <c r="B548" s="328"/>
      <c r="C548" s="329"/>
      <c r="D548" s="330"/>
      <c r="E548" s="331" t="str">
        <f t="shared" si="18"/>
        <v/>
      </c>
      <c r="F548" s="332" t="str">
        <f t="shared" si="19"/>
        <v/>
      </c>
    </row>
    <row r="549" s="190" customFormat="1" ht="19.5" customHeight="1" spans="1:6">
      <c r="A549" s="218" t="s">
        <v>205</v>
      </c>
      <c r="B549" s="328"/>
      <c r="C549" s="328"/>
      <c r="D549" s="328"/>
      <c r="E549" s="338" t="str">
        <f t="shared" si="18"/>
        <v/>
      </c>
      <c r="F549" s="332" t="str">
        <f t="shared" si="19"/>
        <v/>
      </c>
    </row>
    <row r="550" s="190" customFormat="1" ht="19.5" customHeight="1" spans="1:6">
      <c r="A550" s="347" t="s">
        <v>573</v>
      </c>
      <c r="B550" s="328"/>
      <c r="C550" s="337"/>
      <c r="D550" s="337"/>
      <c r="E550" s="338" t="str">
        <f t="shared" si="18"/>
        <v/>
      </c>
      <c r="F550" s="332" t="str">
        <f t="shared" si="19"/>
        <v/>
      </c>
    </row>
    <row r="551" s="190" customFormat="1" ht="19.5" customHeight="1" spans="1:6">
      <c r="A551" s="347" t="s">
        <v>574</v>
      </c>
      <c r="B551" s="328"/>
      <c r="C551" s="329"/>
      <c r="D551" s="330"/>
      <c r="E551" s="331" t="str">
        <f t="shared" si="18"/>
        <v/>
      </c>
      <c r="F551" s="332" t="str">
        <f t="shared" si="19"/>
        <v/>
      </c>
    </row>
    <row r="552" s="190" customFormat="1" ht="19.5" customHeight="1" spans="1:6">
      <c r="A552" s="347" t="s">
        <v>575</v>
      </c>
      <c r="B552" s="328"/>
      <c r="C552" s="329"/>
      <c r="D552" s="330"/>
      <c r="E552" s="331" t="str">
        <f t="shared" si="18"/>
        <v/>
      </c>
      <c r="F552" s="332" t="str">
        <f t="shared" si="19"/>
        <v/>
      </c>
    </row>
    <row r="553" s="190" customFormat="1" ht="19.5" customHeight="1" spans="1:6">
      <c r="A553" s="347" t="s">
        <v>576</v>
      </c>
      <c r="B553" s="328"/>
      <c r="C553" s="329"/>
      <c r="D553" s="330"/>
      <c r="E553" s="331" t="str">
        <f t="shared" si="18"/>
        <v/>
      </c>
      <c r="F553" s="332" t="str">
        <f t="shared" si="19"/>
        <v/>
      </c>
    </row>
    <row r="554" s="190" customFormat="1" ht="19.5" customHeight="1" spans="1:6">
      <c r="A554" s="347" t="s">
        <v>577</v>
      </c>
      <c r="B554" s="328"/>
      <c r="C554" s="329"/>
      <c r="D554" s="330"/>
      <c r="E554" s="331" t="str">
        <f t="shared" si="18"/>
        <v/>
      </c>
      <c r="F554" s="332" t="str">
        <f t="shared" si="19"/>
        <v/>
      </c>
    </row>
    <row r="555" s="190" customFormat="1" ht="19.5" customHeight="1" spans="1:6">
      <c r="A555" s="218" t="s">
        <v>578</v>
      </c>
      <c r="B555" s="335">
        <f>SUM(B556:B562)</f>
        <v>0</v>
      </c>
      <c r="C555" s="335">
        <f>SUM(C556:C562)</f>
        <v>249</v>
      </c>
      <c r="D555" s="335">
        <v>0</v>
      </c>
      <c r="E555" s="336" t="str">
        <f t="shared" si="18"/>
        <v/>
      </c>
      <c r="F555" s="325" t="str">
        <f t="shared" si="19"/>
        <v/>
      </c>
    </row>
    <row r="556" s="190" customFormat="1" ht="19.5" customHeight="1" spans="1:6">
      <c r="A556" s="347" t="s">
        <v>342</v>
      </c>
      <c r="B556" s="328"/>
      <c r="C556" s="329"/>
      <c r="D556" s="330"/>
      <c r="E556" s="331" t="str">
        <f t="shared" si="18"/>
        <v/>
      </c>
      <c r="F556" s="332" t="str">
        <f t="shared" si="19"/>
        <v/>
      </c>
    </row>
    <row r="557" s="190" customFormat="1" ht="19.5" customHeight="1" spans="1:6">
      <c r="A557" s="347" t="s">
        <v>343</v>
      </c>
      <c r="B557" s="337"/>
      <c r="C557" s="337"/>
      <c r="D557" s="337"/>
      <c r="E557" s="331" t="str">
        <f t="shared" si="18"/>
        <v/>
      </c>
      <c r="F557" s="332" t="str">
        <f t="shared" si="19"/>
        <v/>
      </c>
    </row>
    <row r="558" s="190" customFormat="1" ht="19.5" customHeight="1" spans="1:6">
      <c r="A558" s="347" t="s">
        <v>344</v>
      </c>
      <c r="B558" s="328"/>
      <c r="C558" s="329"/>
      <c r="D558" s="330"/>
      <c r="E558" s="331" t="str">
        <f t="shared" si="18"/>
        <v/>
      </c>
      <c r="F558" s="332" t="str">
        <f t="shared" si="19"/>
        <v/>
      </c>
    </row>
    <row r="559" s="190" customFormat="1" ht="19.5" customHeight="1" spans="1:6">
      <c r="A559" s="347" t="s">
        <v>579</v>
      </c>
      <c r="B559" s="328"/>
      <c r="C559" s="329"/>
      <c r="D559" s="330"/>
      <c r="E559" s="331" t="str">
        <f t="shared" si="18"/>
        <v/>
      </c>
      <c r="F559" s="332" t="str">
        <f t="shared" si="19"/>
        <v/>
      </c>
    </row>
    <row r="560" s="190" customFormat="1" ht="19.5" customHeight="1" spans="1:6">
      <c r="A560" s="347" t="s">
        <v>580</v>
      </c>
      <c r="B560" s="328"/>
      <c r="C560" s="329"/>
      <c r="D560" s="330"/>
      <c r="E560" s="331" t="str">
        <f t="shared" si="18"/>
        <v/>
      </c>
      <c r="F560" s="332" t="str">
        <f t="shared" si="19"/>
        <v/>
      </c>
    </row>
    <row r="561" s="190" customFormat="1" ht="19.5" customHeight="1" spans="1:6">
      <c r="A561" s="347" t="s">
        <v>581</v>
      </c>
      <c r="B561" s="337"/>
      <c r="C561" s="337"/>
      <c r="D561" s="337"/>
      <c r="E561" s="338" t="str">
        <f t="shared" si="18"/>
        <v/>
      </c>
      <c r="F561" s="332" t="str">
        <f t="shared" si="19"/>
        <v/>
      </c>
    </row>
    <row r="562" s="190" customFormat="1" ht="19.5" customHeight="1" spans="1:6">
      <c r="A562" s="347" t="s">
        <v>582</v>
      </c>
      <c r="B562" s="337"/>
      <c r="C562" s="337">
        <v>249</v>
      </c>
      <c r="D562" s="337"/>
      <c r="E562" s="338" t="str">
        <f t="shared" si="18"/>
        <v/>
      </c>
      <c r="F562" s="332" t="str">
        <f t="shared" si="19"/>
        <v/>
      </c>
    </row>
    <row r="563" s="190" customFormat="1" ht="19.5" customHeight="1" spans="1:6">
      <c r="A563" s="218" t="s">
        <v>583</v>
      </c>
      <c r="B563" s="335">
        <f>SUM(B564:B565)</f>
        <v>1760</v>
      </c>
      <c r="C563" s="335">
        <f>SUM(C564:C565)</f>
        <v>235</v>
      </c>
      <c r="D563" s="335">
        <v>1760</v>
      </c>
      <c r="E563" s="336">
        <f t="shared" si="18"/>
        <v>0</v>
      </c>
      <c r="F563" s="325">
        <f t="shared" si="19"/>
        <v>6.48936170212766</v>
      </c>
    </row>
    <row r="564" s="190" customFormat="1" ht="19.5" customHeight="1" spans="1:6">
      <c r="A564" s="218" t="s">
        <v>585</v>
      </c>
      <c r="B564" s="328"/>
      <c r="C564" s="329">
        <v>60</v>
      </c>
      <c r="D564" s="330"/>
      <c r="E564" s="331" t="str">
        <f t="shared" si="18"/>
        <v/>
      </c>
      <c r="F564" s="332" t="str">
        <f t="shared" si="19"/>
        <v/>
      </c>
    </row>
    <row r="565" s="190" customFormat="1" ht="19.5" customHeight="1" spans="1:6">
      <c r="A565" s="218" t="s">
        <v>586</v>
      </c>
      <c r="B565" s="328">
        <v>1760</v>
      </c>
      <c r="C565" s="329">
        <v>175</v>
      </c>
      <c r="D565" s="337">
        <v>1760</v>
      </c>
      <c r="E565" s="338">
        <f t="shared" si="18"/>
        <v>0</v>
      </c>
      <c r="F565" s="332">
        <f t="shared" si="19"/>
        <v>9.05714285714286</v>
      </c>
    </row>
    <row r="566" s="190" customFormat="1" ht="19.5" customHeight="1" spans="1:6">
      <c r="A566" s="221" t="s">
        <v>587</v>
      </c>
      <c r="B566" s="335">
        <f>B567+B586+B594+B596+B605+B609+B619+B628+B635+B643+B652+B658+B661+B664+B667+B670+B673+B677+B681+B690+B693</f>
        <v>57205</v>
      </c>
      <c r="C566" s="343">
        <f>C567+C586+C594+C596+C605+C609+C619+C628+C635+C643+C652+C658+C661+C664+C667+C670+C673+C677+C681+C690+C693</f>
        <v>44673</v>
      </c>
      <c r="D566" s="324">
        <v>53177</v>
      </c>
      <c r="E566" s="327">
        <f t="shared" si="18"/>
        <v>-0.0704134253998776</v>
      </c>
      <c r="F566" s="325">
        <f t="shared" si="19"/>
        <v>0.190361068206747</v>
      </c>
    </row>
    <row r="567" s="190" customFormat="1" ht="19.5" customHeight="1" spans="1:6">
      <c r="A567" s="218" t="s">
        <v>588</v>
      </c>
      <c r="B567" s="335">
        <f>SUM(B568:B585)</f>
        <v>1421</v>
      </c>
      <c r="C567" s="335">
        <f>SUM(C568:C585)</f>
        <v>1098</v>
      </c>
      <c r="D567" s="335">
        <v>1531</v>
      </c>
      <c r="E567" s="327">
        <f t="shared" si="18"/>
        <v>0.0774102744546095</v>
      </c>
      <c r="F567" s="325">
        <f t="shared" si="19"/>
        <v>0.394353369763206</v>
      </c>
    </row>
    <row r="568" s="190" customFormat="1" ht="19.5" customHeight="1" spans="1:6">
      <c r="A568" s="218" t="s">
        <v>203</v>
      </c>
      <c r="B568" s="328">
        <v>537</v>
      </c>
      <c r="C568" s="328">
        <v>499</v>
      </c>
      <c r="D568" s="328">
        <v>471</v>
      </c>
      <c r="E568" s="331">
        <f t="shared" si="18"/>
        <v>-0.122905027932961</v>
      </c>
      <c r="F568" s="332">
        <f t="shared" si="19"/>
        <v>-0.0561122244488977</v>
      </c>
    </row>
    <row r="569" s="190" customFormat="1" ht="19.5" customHeight="1" spans="1:6">
      <c r="A569" s="218" t="s">
        <v>204</v>
      </c>
      <c r="B569" s="328">
        <v>48</v>
      </c>
      <c r="C569" s="337">
        <v>16</v>
      </c>
      <c r="D569" s="337">
        <v>23</v>
      </c>
      <c r="E569" s="338">
        <f t="shared" si="18"/>
        <v>-0.520833333333333</v>
      </c>
      <c r="F569" s="332">
        <f t="shared" si="19"/>
        <v>0.4375</v>
      </c>
    </row>
    <row r="570" s="190" customFormat="1" ht="19.5" customHeight="1" spans="1:6">
      <c r="A570" s="222" t="s">
        <v>205</v>
      </c>
      <c r="B570" s="328"/>
      <c r="C570" s="329"/>
      <c r="D570" s="330"/>
      <c r="E570" s="331" t="str">
        <f t="shared" si="18"/>
        <v/>
      </c>
      <c r="F570" s="332" t="str">
        <f t="shared" si="19"/>
        <v/>
      </c>
    </row>
    <row r="571" s="190" customFormat="1" ht="19.5" customHeight="1" spans="1:6">
      <c r="A571" s="222" t="s">
        <v>589</v>
      </c>
      <c r="B571" s="328"/>
      <c r="C571" s="329"/>
      <c r="D571" s="330"/>
      <c r="E571" s="331" t="str">
        <f t="shared" si="18"/>
        <v/>
      </c>
      <c r="F571" s="332" t="str">
        <f t="shared" si="19"/>
        <v/>
      </c>
    </row>
    <row r="572" s="190" customFormat="1" ht="19.5" customHeight="1" spans="1:6">
      <c r="A572" s="222" t="s">
        <v>590</v>
      </c>
      <c r="B572" s="328"/>
      <c r="C572" s="329"/>
      <c r="D572" s="330"/>
      <c r="E572" s="331" t="str">
        <f t="shared" si="18"/>
        <v/>
      </c>
      <c r="F572" s="332" t="str">
        <f t="shared" si="19"/>
        <v/>
      </c>
    </row>
    <row r="573" s="190" customFormat="1" ht="19.5" customHeight="1" spans="1:6">
      <c r="A573" s="222" t="s">
        <v>591</v>
      </c>
      <c r="B573" s="328">
        <v>51</v>
      </c>
      <c r="C573" s="329">
        <v>41</v>
      </c>
      <c r="D573" s="330">
        <v>83</v>
      </c>
      <c r="E573" s="331">
        <f t="shared" si="18"/>
        <v>0.627450980392157</v>
      </c>
      <c r="F573" s="332">
        <f t="shared" si="19"/>
        <v>1.02439024390244</v>
      </c>
    </row>
    <row r="574" s="190" customFormat="1" ht="19.5" customHeight="1" spans="1:6">
      <c r="A574" s="222" t="s">
        <v>592</v>
      </c>
      <c r="B574" s="328"/>
      <c r="C574" s="329"/>
      <c r="D574" s="330"/>
      <c r="E574" s="331" t="str">
        <f t="shared" si="18"/>
        <v/>
      </c>
      <c r="F574" s="332" t="str">
        <f t="shared" si="19"/>
        <v/>
      </c>
    </row>
    <row r="575" s="190" customFormat="1" ht="19.5" customHeight="1" spans="1:6">
      <c r="A575" s="222" t="s">
        <v>243</v>
      </c>
      <c r="B575" s="328"/>
      <c r="C575" s="329"/>
      <c r="D575" s="330"/>
      <c r="E575" s="331" t="str">
        <f t="shared" si="18"/>
        <v/>
      </c>
      <c r="F575" s="332" t="str">
        <f t="shared" si="19"/>
        <v/>
      </c>
    </row>
    <row r="576" s="190" customFormat="1" ht="19.5" customHeight="1" spans="1:6">
      <c r="A576" s="222" t="s">
        <v>593</v>
      </c>
      <c r="B576" s="328">
        <v>10</v>
      </c>
      <c r="C576" s="329">
        <v>5</v>
      </c>
      <c r="D576" s="330">
        <v>10</v>
      </c>
      <c r="E576" s="331">
        <f t="shared" si="18"/>
        <v>0</v>
      </c>
      <c r="F576" s="332">
        <f t="shared" si="19"/>
        <v>1</v>
      </c>
    </row>
    <row r="577" s="190" customFormat="1" ht="19.5" customHeight="1" spans="1:6">
      <c r="A577" s="222" t="s">
        <v>594</v>
      </c>
      <c r="B577" s="328"/>
      <c r="C577" s="337"/>
      <c r="D577" s="337"/>
      <c r="E577" s="338" t="str">
        <f t="shared" si="18"/>
        <v/>
      </c>
      <c r="F577" s="332" t="str">
        <f t="shared" si="19"/>
        <v/>
      </c>
    </row>
    <row r="578" s="190" customFormat="1" ht="19.5" customHeight="1" spans="1:6">
      <c r="A578" s="218" t="s">
        <v>595</v>
      </c>
      <c r="B578" s="328"/>
      <c r="C578" s="330"/>
      <c r="D578" s="330"/>
      <c r="E578" s="331" t="str">
        <f t="shared" si="18"/>
        <v/>
      </c>
      <c r="F578" s="332" t="str">
        <f t="shared" si="19"/>
        <v/>
      </c>
    </row>
    <row r="579" s="190" customFormat="1" ht="19.5" customHeight="1" spans="1:6">
      <c r="A579" s="218" t="s">
        <v>596</v>
      </c>
      <c r="B579" s="328"/>
      <c r="C579" s="337"/>
      <c r="D579" s="337"/>
      <c r="E579" s="338" t="str">
        <f t="shared" si="18"/>
        <v/>
      </c>
      <c r="F579" s="332" t="str">
        <f t="shared" si="19"/>
        <v/>
      </c>
    </row>
    <row r="580" s="190" customFormat="1" ht="19.5" customHeight="1" spans="1:6">
      <c r="A580" s="218" t="s">
        <v>597</v>
      </c>
      <c r="B580" s="328"/>
      <c r="C580" s="329"/>
      <c r="D580" s="337"/>
      <c r="E580" s="338" t="str">
        <f t="shared" si="18"/>
        <v/>
      </c>
      <c r="F580" s="332" t="str">
        <f t="shared" si="19"/>
        <v/>
      </c>
    </row>
    <row r="581" s="190" customFormat="1" ht="19.5" customHeight="1" spans="1:6">
      <c r="A581" s="218" t="s">
        <v>598</v>
      </c>
      <c r="B581" s="337"/>
      <c r="C581" s="337"/>
      <c r="D581" s="337"/>
      <c r="E581" s="338" t="str">
        <f t="shared" si="18"/>
        <v/>
      </c>
      <c r="F581" s="332" t="str">
        <f t="shared" si="19"/>
        <v/>
      </c>
    </row>
    <row r="582" s="190" customFormat="1" ht="19.5" customHeight="1" spans="1:6">
      <c r="A582" s="218" t="s">
        <v>599</v>
      </c>
      <c r="B582" s="328"/>
      <c r="C582" s="329"/>
      <c r="D582" s="330"/>
      <c r="E582" s="331" t="str">
        <f t="shared" si="18"/>
        <v/>
      </c>
      <c r="F582" s="332" t="str">
        <f t="shared" si="19"/>
        <v/>
      </c>
    </row>
    <row r="583" s="190" customFormat="1" ht="19.5" customHeight="1" spans="1:6">
      <c r="A583" s="218" t="s">
        <v>600</v>
      </c>
      <c r="B583" s="328"/>
      <c r="C583" s="329"/>
      <c r="D583" s="330"/>
      <c r="E583" s="331" t="str">
        <f t="shared" si="18"/>
        <v/>
      </c>
      <c r="F583" s="332" t="str">
        <f t="shared" si="19"/>
        <v/>
      </c>
    </row>
    <row r="584" s="190" customFormat="1" ht="19.5" customHeight="1" spans="1:6">
      <c r="A584" s="218" t="s">
        <v>212</v>
      </c>
      <c r="B584" s="328"/>
      <c r="C584" s="329"/>
      <c r="D584" s="330"/>
      <c r="E584" s="331" t="str">
        <f t="shared" si="18"/>
        <v/>
      </c>
      <c r="F584" s="332" t="str">
        <f t="shared" si="19"/>
        <v/>
      </c>
    </row>
    <row r="585" s="190" customFormat="1" ht="19.5" customHeight="1" spans="1:6">
      <c r="A585" s="348" t="s">
        <v>601</v>
      </c>
      <c r="B585" s="328">
        <v>775</v>
      </c>
      <c r="C585" s="329">
        <v>537</v>
      </c>
      <c r="D585" s="330">
        <v>944</v>
      </c>
      <c r="E585" s="331">
        <f t="shared" si="18"/>
        <v>0.218064516129032</v>
      </c>
      <c r="F585" s="332">
        <f t="shared" si="19"/>
        <v>0.757914338919925</v>
      </c>
    </row>
    <row r="586" s="190" customFormat="1" ht="19.5" customHeight="1" spans="1:6">
      <c r="A586" s="218" t="s">
        <v>602</v>
      </c>
      <c r="B586" s="335">
        <f>SUM(B587:B593)</f>
        <v>10169</v>
      </c>
      <c r="C586" s="339">
        <f>SUM(C587:C593)</f>
        <v>5609</v>
      </c>
      <c r="D586" s="339">
        <v>5704</v>
      </c>
      <c r="E586" s="336">
        <f t="shared" si="18"/>
        <v>-0.43907955551185</v>
      </c>
      <c r="F586" s="325">
        <f t="shared" si="19"/>
        <v>0.0169370654305581</v>
      </c>
    </row>
    <row r="587" s="190" customFormat="1" ht="19.5" customHeight="1" spans="1:6">
      <c r="A587" s="203" t="s">
        <v>203</v>
      </c>
      <c r="B587" s="328">
        <v>461</v>
      </c>
      <c r="C587" s="328">
        <v>429</v>
      </c>
      <c r="D587" s="328">
        <v>424</v>
      </c>
      <c r="E587" s="331">
        <f t="shared" si="18"/>
        <v>-0.0802603036876356</v>
      </c>
      <c r="F587" s="332">
        <f t="shared" si="19"/>
        <v>-0.0116550116550117</v>
      </c>
    </row>
    <row r="588" s="190" customFormat="1" ht="19.5" customHeight="1" spans="1:6">
      <c r="A588" s="218" t="s">
        <v>204</v>
      </c>
      <c r="B588" s="328"/>
      <c r="C588" s="337"/>
      <c r="D588" s="337"/>
      <c r="E588" s="338" t="str">
        <f t="shared" si="18"/>
        <v/>
      </c>
      <c r="F588" s="332" t="str">
        <f t="shared" si="19"/>
        <v/>
      </c>
    </row>
    <row r="589" s="190" customFormat="1" ht="19.5" customHeight="1" spans="1:6">
      <c r="A589" s="218" t="s">
        <v>205</v>
      </c>
      <c r="B589" s="337"/>
      <c r="C589" s="337"/>
      <c r="D589" s="337"/>
      <c r="E589" s="338" t="str">
        <f t="shared" si="18"/>
        <v/>
      </c>
      <c r="F589" s="332" t="str">
        <f t="shared" si="19"/>
        <v/>
      </c>
    </row>
    <row r="590" s="190" customFormat="1" ht="19.5" customHeight="1" spans="1:6">
      <c r="A590" s="218" t="s">
        <v>603</v>
      </c>
      <c r="B590" s="328">
        <v>3</v>
      </c>
      <c r="C590" s="330">
        <v>1</v>
      </c>
      <c r="D590" s="337">
        <v>3</v>
      </c>
      <c r="E590" s="338">
        <f t="shared" si="18"/>
        <v>0</v>
      </c>
      <c r="F590" s="332">
        <f t="shared" si="19"/>
        <v>2</v>
      </c>
    </row>
    <row r="591" s="190" customFormat="1" ht="19.5" customHeight="1" spans="1:6">
      <c r="A591" s="218" t="s">
        <v>604</v>
      </c>
      <c r="B591" s="337">
        <v>5</v>
      </c>
      <c r="C591" s="337">
        <v>1</v>
      </c>
      <c r="D591" s="337">
        <v>5</v>
      </c>
      <c r="E591" s="338">
        <f t="shared" si="18"/>
        <v>0</v>
      </c>
      <c r="F591" s="332">
        <f t="shared" si="19"/>
        <v>4</v>
      </c>
    </row>
    <row r="592" s="190" customFormat="1" ht="19.5" customHeight="1" spans="1:6">
      <c r="A592" s="218" t="s">
        <v>1415</v>
      </c>
      <c r="B592" s="328">
        <v>1</v>
      </c>
      <c r="C592" s="337"/>
      <c r="D592" s="337"/>
      <c r="E592" s="338" t="str">
        <f t="shared" si="18"/>
        <v/>
      </c>
      <c r="F592" s="332" t="str">
        <f t="shared" si="19"/>
        <v/>
      </c>
    </row>
    <row r="593" s="190" customFormat="1" ht="19.5" customHeight="1" spans="1:6">
      <c r="A593" s="218" t="s">
        <v>607</v>
      </c>
      <c r="B593" s="328">
        <v>9699</v>
      </c>
      <c r="C593" s="329">
        <v>5178</v>
      </c>
      <c r="D593" s="330">
        <v>5272</v>
      </c>
      <c r="E593" s="331">
        <f t="shared" si="18"/>
        <v>-0.456438808124549</v>
      </c>
      <c r="F593" s="332">
        <f t="shared" si="19"/>
        <v>0.0181537273078409</v>
      </c>
    </row>
    <row r="594" s="190" customFormat="1" ht="19.5" customHeight="1" spans="1:6">
      <c r="A594" s="218" t="s">
        <v>608</v>
      </c>
      <c r="B594" s="335">
        <f>SUM(B595:B595)</f>
        <v>0</v>
      </c>
      <c r="C594" s="343">
        <f>SUM(C595:C595)</f>
        <v>0</v>
      </c>
      <c r="D594" s="339">
        <v>0</v>
      </c>
      <c r="E594" s="331" t="str">
        <f t="shared" si="18"/>
        <v/>
      </c>
      <c r="F594" s="332" t="str">
        <f t="shared" si="19"/>
        <v/>
      </c>
    </row>
    <row r="595" s="190" customFormat="1" ht="19.5" customHeight="1" spans="1:6">
      <c r="A595" s="347" t="s">
        <v>609</v>
      </c>
      <c r="B595" s="328"/>
      <c r="C595" s="329"/>
      <c r="D595" s="330"/>
      <c r="E595" s="331" t="str">
        <f t="shared" si="18"/>
        <v/>
      </c>
      <c r="F595" s="332" t="str">
        <f t="shared" si="19"/>
        <v/>
      </c>
    </row>
    <row r="596" s="190" customFormat="1" ht="19.5" customHeight="1" spans="1:6">
      <c r="A596" s="218" t="s">
        <v>610</v>
      </c>
      <c r="B596" s="335">
        <f>SUM(B597:B604)</f>
        <v>27735</v>
      </c>
      <c r="C596" s="335">
        <f>SUM(C597:C604)</f>
        <v>24884</v>
      </c>
      <c r="D596" s="335">
        <v>27063</v>
      </c>
      <c r="E596" s="336">
        <f t="shared" si="18"/>
        <v>-0.0242293131422391</v>
      </c>
      <c r="F596" s="325">
        <f t="shared" si="19"/>
        <v>0.0875663076675777</v>
      </c>
    </row>
    <row r="597" s="190" customFormat="1" ht="19.5" customHeight="1" spans="1:6">
      <c r="A597" s="347" t="s">
        <v>611</v>
      </c>
      <c r="B597" s="328">
        <v>4396</v>
      </c>
      <c r="C597" s="329">
        <v>4042</v>
      </c>
      <c r="D597" s="330">
        <v>4008</v>
      </c>
      <c r="E597" s="331">
        <f t="shared" si="18"/>
        <v>-0.0882620564149227</v>
      </c>
      <c r="F597" s="332">
        <f t="shared" si="19"/>
        <v>-0.00841167738743198</v>
      </c>
    </row>
    <row r="598" s="190" customFormat="1" ht="19.5" customHeight="1" spans="1:6">
      <c r="A598" s="347" t="s">
        <v>612</v>
      </c>
      <c r="B598" s="328">
        <v>4334</v>
      </c>
      <c r="C598" s="328">
        <v>4234</v>
      </c>
      <c r="D598" s="328">
        <v>4654</v>
      </c>
      <c r="E598" s="338">
        <f t="shared" si="18"/>
        <v>0.0738347946469773</v>
      </c>
      <c r="F598" s="332">
        <f t="shared" si="19"/>
        <v>0.0991969768540388</v>
      </c>
    </row>
    <row r="599" s="190" customFormat="1" ht="19.5" customHeight="1" spans="1:6">
      <c r="A599" s="347" t="s">
        <v>613</v>
      </c>
      <c r="B599" s="328"/>
      <c r="C599" s="329"/>
      <c r="D599" s="330"/>
      <c r="E599" s="331" t="str">
        <f t="shared" si="18"/>
        <v/>
      </c>
      <c r="F599" s="332" t="str">
        <f t="shared" si="19"/>
        <v/>
      </c>
    </row>
    <row r="600" s="190" customFormat="1" ht="19.5" customHeight="1" spans="1:6">
      <c r="A600" s="347" t="s">
        <v>614</v>
      </c>
      <c r="B600" s="337">
        <v>7580</v>
      </c>
      <c r="C600" s="337">
        <v>7773</v>
      </c>
      <c r="D600" s="337">
        <v>8577</v>
      </c>
      <c r="E600" s="338">
        <f t="shared" si="18"/>
        <v>0.131530343007916</v>
      </c>
      <c r="F600" s="332">
        <f t="shared" si="19"/>
        <v>0.103434967194133</v>
      </c>
    </row>
    <row r="601" s="190" customFormat="1" ht="19.5" customHeight="1" spans="1:6">
      <c r="A601" s="347" t="s">
        <v>615</v>
      </c>
      <c r="B601" s="328">
        <v>3082</v>
      </c>
      <c r="C601" s="329">
        <v>1593</v>
      </c>
      <c r="D601" s="330">
        <v>1003</v>
      </c>
      <c r="E601" s="331">
        <f t="shared" si="18"/>
        <v>-0.674561972744971</v>
      </c>
      <c r="F601" s="332">
        <f t="shared" si="19"/>
        <v>-0.37037037037037</v>
      </c>
    </row>
    <row r="602" s="190" customFormat="1" ht="19.5" customHeight="1" spans="1:6">
      <c r="A602" s="347" t="s">
        <v>616</v>
      </c>
      <c r="B602" s="328">
        <v>8343</v>
      </c>
      <c r="C602" s="337">
        <v>7242</v>
      </c>
      <c r="D602" s="337">
        <v>8821</v>
      </c>
      <c r="E602" s="338">
        <f t="shared" si="18"/>
        <v>0.0572935394941867</v>
      </c>
      <c r="F602" s="332">
        <f t="shared" si="19"/>
        <v>0.21803369235018</v>
      </c>
    </row>
    <row r="603" s="190" customFormat="1" ht="19.5" customHeight="1" spans="1:6">
      <c r="A603" s="347" t="s">
        <v>617</v>
      </c>
      <c r="B603" s="330"/>
      <c r="C603" s="329"/>
      <c r="D603" s="330"/>
      <c r="E603" s="331" t="str">
        <f t="shared" si="18"/>
        <v/>
      </c>
      <c r="F603" s="332" t="str">
        <f t="shared" si="19"/>
        <v/>
      </c>
    </row>
    <row r="604" s="190" customFormat="1" ht="19.5" customHeight="1" spans="1:6">
      <c r="A604" s="218" t="s">
        <v>618</v>
      </c>
      <c r="B604" s="330"/>
      <c r="C604" s="337"/>
      <c r="D604" s="337"/>
      <c r="E604" s="338" t="str">
        <f t="shared" si="18"/>
        <v/>
      </c>
      <c r="F604" s="332" t="str">
        <f t="shared" si="19"/>
        <v/>
      </c>
    </row>
    <row r="605" s="190" customFormat="1" ht="19.5" customHeight="1" spans="1:6">
      <c r="A605" s="218" t="s">
        <v>619</v>
      </c>
      <c r="B605" s="335">
        <f>SUM(B606:B608)</f>
        <v>0</v>
      </c>
      <c r="C605" s="343">
        <f>SUM(C606:C608)</f>
        <v>0</v>
      </c>
      <c r="D605" s="339">
        <v>0</v>
      </c>
      <c r="E605" s="331" t="str">
        <f t="shared" si="18"/>
        <v/>
      </c>
      <c r="F605" s="332" t="str">
        <f t="shared" si="19"/>
        <v/>
      </c>
    </row>
    <row r="606" s="190" customFormat="1" ht="19.5" customHeight="1" spans="1:6">
      <c r="A606" s="218" t="s">
        <v>620</v>
      </c>
      <c r="B606" s="328"/>
      <c r="C606" s="329"/>
      <c r="D606" s="330"/>
      <c r="E606" s="331" t="str">
        <f t="shared" si="18"/>
        <v/>
      </c>
      <c r="F606" s="332" t="str">
        <f t="shared" si="19"/>
        <v/>
      </c>
    </row>
    <row r="607" s="190" customFormat="1" ht="19.5" customHeight="1" spans="1:6">
      <c r="A607" s="218" t="s">
        <v>621</v>
      </c>
      <c r="B607" s="328"/>
      <c r="C607" s="328"/>
      <c r="D607" s="328"/>
      <c r="E607" s="336" t="str">
        <f t="shared" si="18"/>
        <v/>
      </c>
      <c r="F607" s="325" t="str">
        <f t="shared" si="19"/>
        <v/>
      </c>
    </row>
    <row r="608" s="190" customFormat="1" ht="19.5" customHeight="1" spans="1:6">
      <c r="A608" s="218" t="s">
        <v>622</v>
      </c>
      <c r="B608" s="328"/>
      <c r="C608" s="329"/>
      <c r="D608" s="330"/>
      <c r="E608" s="331" t="str">
        <f t="shared" si="18"/>
        <v/>
      </c>
      <c r="F608" s="332" t="str">
        <f t="shared" si="19"/>
        <v/>
      </c>
    </row>
    <row r="609" s="190" customFormat="1" ht="19.5" customHeight="1" spans="1:6">
      <c r="A609" s="218" t="s">
        <v>623</v>
      </c>
      <c r="B609" s="335">
        <f>SUM(B610:B618)</f>
        <v>1511</v>
      </c>
      <c r="C609" s="343">
        <f>SUM(C610:C618)</f>
        <v>1711</v>
      </c>
      <c r="D609" s="339">
        <v>24</v>
      </c>
      <c r="E609" s="336">
        <f t="shared" si="18"/>
        <v>-0.984116479152879</v>
      </c>
      <c r="F609" s="325">
        <f t="shared" si="19"/>
        <v>-0.985973115137347</v>
      </c>
    </row>
    <row r="610" s="190" customFormat="1" ht="19.5" customHeight="1" spans="1:6">
      <c r="A610" s="218" t="s">
        <v>1416</v>
      </c>
      <c r="B610" s="328"/>
      <c r="C610" s="329"/>
      <c r="D610" s="337"/>
      <c r="E610" s="338" t="str">
        <f t="shared" si="18"/>
        <v/>
      </c>
      <c r="F610" s="332" t="str">
        <f t="shared" si="19"/>
        <v/>
      </c>
    </row>
    <row r="611" s="190" customFormat="1" ht="19.5" customHeight="1" spans="1:6">
      <c r="A611" s="218" t="s">
        <v>625</v>
      </c>
      <c r="B611" s="328"/>
      <c r="C611" s="328"/>
      <c r="D611" s="328"/>
      <c r="E611" s="327" t="str">
        <f t="shared" ref="E611:E674" si="20">IF(OR(VALUE(D611)=0,ISERROR(D611/B611-1)),"",D611/B611-1)</f>
        <v/>
      </c>
      <c r="F611" s="325" t="str">
        <f t="shared" ref="F611:F674" si="21">IF(OR(VALUE(D611)=0,ISERROR(D611/C611-1)),"",D611/C611-1)</f>
        <v/>
      </c>
    </row>
    <row r="612" s="190" customFormat="1" ht="19.5" customHeight="1" spans="1:6">
      <c r="A612" s="232" t="s">
        <v>626</v>
      </c>
      <c r="B612" s="328">
        <v>43</v>
      </c>
      <c r="C612" s="329">
        <v>30</v>
      </c>
      <c r="D612" s="337">
        <v>24</v>
      </c>
      <c r="E612" s="338">
        <f t="shared" si="20"/>
        <v>-0.441860465116279</v>
      </c>
      <c r="F612" s="332">
        <f t="shared" si="21"/>
        <v>-0.2</v>
      </c>
    </row>
    <row r="613" s="190" customFormat="1" ht="19.5" customHeight="1" spans="1:6">
      <c r="A613" s="218" t="s">
        <v>627</v>
      </c>
      <c r="B613" s="328"/>
      <c r="C613" s="329"/>
      <c r="D613" s="330"/>
      <c r="E613" s="331" t="str">
        <f t="shared" si="20"/>
        <v/>
      </c>
      <c r="F613" s="332" t="str">
        <f t="shared" si="21"/>
        <v/>
      </c>
    </row>
    <row r="614" s="190" customFormat="1" ht="19.5" customHeight="1" spans="1:6">
      <c r="A614" s="218" t="s">
        <v>1417</v>
      </c>
      <c r="B614" s="337"/>
      <c r="C614" s="337"/>
      <c r="D614" s="337"/>
      <c r="E614" s="338" t="str">
        <f t="shared" si="20"/>
        <v/>
      </c>
      <c r="F614" s="332" t="str">
        <f t="shared" si="21"/>
        <v/>
      </c>
    </row>
    <row r="615" s="190" customFormat="1" ht="19.5" customHeight="1" spans="1:6">
      <c r="A615" s="218" t="s">
        <v>629</v>
      </c>
      <c r="B615" s="328"/>
      <c r="C615" s="329"/>
      <c r="D615" s="330"/>
      <c r="E615" s="331" t="str">
        <f t="shared" si="20"/>
        <v/>
      </c>
      <c r="F615" s="332" t="str">
        <f t="shared" si="21"/>
        <v/>
      </c>
    </row>
    <row r="616" s="190" customFormat="1" ht="19.5" customHeight="1" spans="1:6">
      <c r="A616" s="218" t="s">
        <v>630</v>
      </c>
      <c r="B616" s="328"/>
      <c r="C616" s="329"/>
      <c r="D616" s="330"/>
      <c r="E616" s="331" t="str">
        <f t="shared" si="20"/>
        <v/>
      </c>
      <c r="F616" s="332" t="str">
        <f t="shared" si="21"/>
        <v/>
      </c>
    </row>
    <row r="617" s="190" customFormat="1" ht="19.5" customHeight="1" spans="1:6">
      <c r="A617" s="218" t="s">
        <v>1418</v>
      </c>
      <c r="B617" s="328"/>
      <c r="C617" s="329"/>
      <c r="D617" s="337"/>
      <c r="E617" s="338" t="str">
        <f t="shared" si="20"/>
        <v/>
      </c>
      <c r="F617" s="332" t="str">
        <f t="shared" si="21"/>
        <v/>
      </c>
    </row>
    <row r="618" s="190" customFormat="1" ht="19.5" customHeight="1" spans="1:6">
      <c r="A618" s="218" t="s">
        <v>632</v>
      </c>
      <c r="B618" s="328">
        <v>1468</v>
      </c>
      <c r="C618" s="337">
        <v>1681</v>
      </c>
      <c r="D618" s="337"/>
      <c r="E618" s="338" t="str">
        <f t="shared" si="20"/>
        <v/>
      </c>
      <c r="F618" s="332" t="str">
        <f t="shared" si="21"/>
        <v/>
      </c>
    </row>
    <row r="619" s="190" customFormat="1" ht="19.5" customHeight="1" spans="1:6">
      <c r="A619" s="218" t="s">
        <v>633</v>
      </c>
      <c r="B619" s="335">
        <f>SUM(B620:B627)</f>
        <v>2133</v>
      </c>
      <c r="C619" s="343">
        <f>SUM(C620:C627)</f>
        <v>2608</v>
      </c>
      <c r="D619" s="339">
        <v>1926</v>
      </c>
      <c r="E619" s="336">
        <f t="shared" si="20"/>
        <v>-0.0970464135021097</v>
      </c>
      <c r="F619" s="325">
        <f t="shared" si="21"/>
        <v>-0.261503067484663</v>
      </c>
    </row>
    <row r="620" s="190" customFormat="1" ht="19.5" customHeight="1" spans="1:6">
      <c r="A620" s="218" t="s">
        <v>634</v>
      </c>
      <c r="B620" s="328">
        <v>813</v>
      </c>
      <c r="C620" s="329">
        <v>1791</v>
      </c>
      <c r="D620" s="337">
        <v>1207</v>
      </c>
      <c r="E620" s="338">
        <f t="shared" si="20"/>
        <v>0.484624846248463</v>
      </c>
      <c r="F620" s="332">
        <f t="shared" si="21"/>
        <v>-0.32607481853713</v>
      </c>
    </row>
    <row r="621" s="190" customFormat="1" ht="19.5" customHeight="1" spans="1:6">
      <c r="A621" s="218" t="s">
        <v>635</v>
      </c>
      <c r="B621" s="328">
        <v>9</v>
      </c>
      <c r="C621" s="328">
        <v>94</v>
      </c>
      <c r="D621" s="328">
        <v>89</v>
      </c>
      <c r="E621" s="331">
        <f t="shared" si="20"/>
        <v>8.88888888888889</v>
      </c>
      <c r="F621" s="332">
        <f t="shared" si="21"/>
        <v>-0.0531914893617021</v>
      </c>
    </row>
    <row r="622" s="190" customFormat="1" ht="19.5" customHeight="1" spans="1:6">
      <c r="A622" s="218" t="s">
        <v>636</v>
      </c>
      <c r="B622" s="328">
        <v>2</v>
      </c>
      <c r="C622" s="329">
        <v>48</v>
      </c>
      <c r="D622" s="337">
        <v>323</v>
      </c>
      <c r="E622" s="338">
        <f t="shared" si="20"/>
        <v>160.5</v>
      </c>
      <c r="F622" s="332">
        <f t="shared" si="21"/>
        <v>5.72916666666667</v>
      </c>
    </row>
    <row r="623" s="190" customFormat="1" ht="19.5" customHeight="1" spans="1:6">
      <c r="A623" s="218" t="s">
        <v>637</v>
      </c>
      <c r="B623" s="337">
        <v>423</v>
      </c>
      <c r="C623" s="337">
        <v>83</v>
      </c>
      <c r="D623" s="337">
        <v>116</v>
      </c>
      <c r="E623" s="331">
        <f t="shared" si="20"/>
        <v>-0.725768321513002</v>
      </c>
      <c r="F623" s="332">
        <f t="shared" si="21"/>
        <v>0.397590361445783</v>
      </c>
    </row>
    <row r="624" s="190" customFormat="1" ht="19.5" customHeight="1" spans="1:6">
      <c r="A624" s="218" t="s">
        <v>638</v>
      </c>
      <c r="B624" s="328">
        <v>10</v>
      </c>
      <c r="C624" s="329">
        <v>107</v>
      </c>
      <c r="D624" s="330">
        <v>94</v>
      </c>
      <c r="E624" s="331">
        <f t="shared" si="20"/>
        <v>8.4</v>
      </c>
      <c r="F624" s="332">
        <f t="shared" si="21"/>
        <v>-0.121495327102804</v>
      </c>
    </row>
    <row r="625" s="190" customFormat="1" ht="19.5" customHeight="1" spans="1:6">
      <c r="A625" s="218" t="s">
        <v>639</v>
      </c>
      <c r="B625" s="328"/>
      <c r="C625" s="329"/>
      <c r="D625" s="337"/>
      <c r="E625" s="338" t="str">
        <f t="shared" si="20"/>
        <v/>
      </c>
      <c r="F625" s="332" t="str">
        <f t="shared" si="21"/>
        <v/>
      </c>
    </row>
    <row r="626" s="190" customFormat="1" ht="19.5" customHeight="1" spans="1:6">
      <c r="A626" s="218" t="s">
        <v>640</v>
      </c>
      <c r="B626" s="328">
        <v>6</v>
      </c>
      <c r="C626" s="337">
        <v>6</v>
      </c>
      <c r="D626" s="337">
        <v>6</v>
      </c>
      <c r="E626" s="338">
        <f t="shared" si="20"/>
        <v>0</v>
      </c>
      <c r="F626" s="332">
        <f t="shared" si="21"/>
        <v>0</v>
      </c>
    </row>
    <row r="627" s="190" customFormat="1" ht="19.5" customHeight="1" spans="1:6">
      <c r="A627" s="218" t="s">
        <v>641</v>
      </c>
      <c r="B627" s="328">
        <v>870</v>
      </c>
      <c r="C627" s="329">
        <v>479</v>
      </c>
      <c r="D627" s="337">
        <v>91</v>
      </c>
      <c r="E627" s="338">
        <f t="shared" si="20"/>
        <v>-0.895402298850575</v>
      </c>
      <c r="F627" s="332">
        <f t="shared" si="21"/>
        <v>-0.810020876826722</v>
      </c>
    </row>
    <row r="628" s="190" customFormat="1" ht="19.5" customHeight="1" spans="1:6">
      <c r="A628" s="218" t="s">
        <v>642</v>
      </c>
      <c r="B628" s="335">
        <f>SUM(B629:B634)</f>
        <v>278</v>
      </c>
      <c r="C628" s="343">
        <f>SUM(C629:C634)</f>
        <v>223</v>
      </c>
      <c r="D628" s="339">
        <v>207</v>
      </c>
      <c r="E628" s="336">
        <f t="shared" si="20"/>
        <v>-0.255395683453237</v>
      </c>
      <c r="F628" s="325">
        <f t="shared" si="21"/>
        <v>-0.0717488789237668</v>
      </c>
    </row>
    <row r="629" s="190" customFormat="1" ht="19.5" customHeight="1" spans="1:6">
      <c r="A629" s="218" t="s">
        <v>1419</v>
      </c>
      <c r="B629" s="328">
        <v>72</v>
      </c>
      <c r="C629" s="329">
        <v>35</v>
      </c>
      <c r="D629" s="337">
        <v>46</v>
      </c>
      <c r="E629" s="338">
        <f t="shared" si="20"/>
        <v>-0.361111111111111</v>
      </c>
      <c r="F629" s="332">
        <f t="shared" si="21"/>
        <v>0.314285714285714</v>
      </c>
    </row>
    <row r="630" s="190" customFormat="1" ht="19.5" customHeight="1" spans="1:6">
      <c r="A630" s="218" t="s">
        <v>1420</v>
      </c>
      <c r="B630" s="337">
        <v>151</v>
      </c>
      <c r="C630" s="337">
        <v>162</v>
      </c>
      <c r="D630" s="337">
        <v>123</v>
      </c>
      <c r="E630" s="331">
        <f t="shared" si="20"/>
        <v>-0.185430463576159</v>
      </c>
      <c r="F630" s="332">
        <f t="shared" si="21"/>
        <v>-0.240740740740741</v>
      </c>
    </row>
    <row r="631" s="190" customFormat="1" ht="19.5" customHeight="1" spans="1:6">
      <c r="A631" s="218" t="s">
        <v>645</v>
      </c>
      <c r="B631" s="328"/>
      <c r="C631" s="329"/>
      <c r="D631" s="330">
        <v>5</v>
      </c>
      <c r="E631" s="331" t="str">
        <f t="shared" si="20"/>
        <v/>
      </c>
      <c r="F631" s="332" t="str">
        <f t="shared" si="21"/>
        <v/>
      </c>
    </row>
    <row r="632" s="190" customFormat="1" ht="19.5" customHeight="1" spans="1:6">
      <c r="A632" s="218" t="s">
        <v>1421</v>
      </c>
      <c r="B632" s="328">
        <v>8</v>
      </c>
      <c r="C632" s="329">
        <v>7</v>
      </c>
      <c r="D632" s="330">
        <v>14</v>
      </c>
      <c r="E632" s="331">
        <f t="shared" si="20"/>
        <v>0.75</v>
      </c>
      <c r="F632" s="332">
        <f t="shared" si="21"/>
        <v>1</v>
      </c>
    </row>
    <row r="633" s="190" customFormat="1" ht="19.5" customHeight="1" spans="1:6">
      <c r="A633" s="218" t="s">
        <v>647</v>
      </c>
      <c r="B633" s="328">
        <v>19</v>
      </c>
      <c r="C633" s="329">
        <v>15</v>
      </c>
      <c r="D633" s="330">
        <v>1</v>
      </c>
      <c r="E633" s="331">
        <f t="shared" si="20"/>
        <v>-0.947368421052632</v>
      </c>
      <c r="F633" s="332">
        <f t="shared" si="21"/>
        <v>-0.933333333333333</v>
      </c>
    </row>
    <row r="634" s="190" customFormat="1" ht="19.5" customHeight="1" spans="1:6">
      <c r="A634" s="222" t="s">
        <v>648</v>
      </c>
      <c r="B634" s="328">
        <v>28</v>
      </c>
      <c r="C634" s="329">
        <v>4</v>
      </c>
      <c r="D634" s="337">
        <v>18</v>
      </c>
      <c r="E634" s="338">
        <f t="shared" si="20"/>
        <v>-0.357142857142857</v>
      </c>
      <c r="F634" s="332">
        <f t="shared" si="21"/>
        <v>3.5</v>
      </c>
    </row>
    <row r="635" s="190" customFormat="1" ht="19.5" customHeight="1" spans="1:6">
      <c r="A635" s="218" t="s">
        <v>649</v>
      </c>
      <c r="B635" s="335">
        <f>SUM(B636:B642)</f>
        <v>743</v>
      </c>
      <c r="C635" s="324">
        <f>SUM(C636:C642)</f>
        <v>1138</v>
      </c>
      <c r="D635" s="324">
        <v>1361</v>
      </c>
      <c r="E635" s="327">
        <f t="shared" si="20"/>
        <v>0.831763122476447</v>
      </c>
      <c r="F635" s="325">
        <f t="shared" si="21"/>
        <v>0.195957820738137</v>
      </c>
    </row>
    <row r="636" s="190" customFormat="1" ht="19.5" customHeight="1" spans="1:6">
      <c r="A636" s="232" t="s">
        <v>650</v>
      </c>
      <c r="B636" s="328">
        <v>12</v>
      </c>
      <c r="C636" s="329">
        <v>223</v>
      </c>
      <c r="D636" s="337">
        <v>339</v>
      </c>
      <c r="E636" s="338">
        <f t="shared" si="20"/>
        <v>27.25</v>
      </c>
      <c r="F636" s="332">
        <f t="shared" si="21"/>
        <v>0.520179372197309</v>
      </c>
    </row>
    <row r="637" s="190" customFormat="1" ht="19.5" customHeight="1" spans="1:6">
      <c r="A637" s="218" t="s">
        <v>651</v>
      </c>
      <c r="B637" s="328">
        <v>269</v>
      </c>
      <c r="C637" s="328">
        <v>252</v>
      </c>
      <c r="D637" s="328">
        <v>293</v>
      </c>
      <c r="E637" s="331">
        <f t="shared" si="20"/>
        <v>0.0892193308550187</v>
      </c>
      <c r="F637" s="332">
        <f t="shared" si="21"/>
        <v>0.162698412698413</v>
      </c>
    </row>
    <row r="638" s="190" customFormat="1" ht="19.5" customHeight="1" spans="1:6">
      <c r="A638" s="218" t="s">
        <v>652</v>
      </c>
      <c r="B638" s="337"/>
      <c r="C638" s="337"/>
      <c r="D638" s="337">
        <v>0</v>
      </c>
      <c r="E638" s="331" t="str">
        <f t="shared" si="20"/>
        <v/>
      </c>
      <c r="F638" s="332" t="str">
        <f t="shared" si="21"/>
        <v/>
      </c>
    </row>
    <row r="639" s="190" customFormat="1" ht="19.5" customHeight="1" spans="1:6">
      <c r="A639" s="218" t="s">
        <v>653</v>
      </c>
      <c r="B639" s="328">
        <v>341</v>
      </c>
      <c r="C639" s="329">
        <v>554</v>
      </c>
      <c r="D639" s="337">
        <v>608</v>
      </c>
      <c r="E639" s="338">
        <f t="shared" si="20"/>
        <v>0.782991202346041</v>
      </c>
      <c r="F639" s="332">
        <f t="shared" si="21"/>
        <v>0.0974729241877257</v>
      </c>
    </row>
    <row r="640" s="190" customFormat="1" ht="19.5" customHeight="1" spans="1:6">
      <c r="A640" s="218" t="s">
        <v>654</v>
      </c>
      <c r="B640" s="328">
        <v>121</v>
      </c>
      <c r="C640" s="337">
        <v>92</v>
      </c>
      <c r="D640" s="337">
        <v>121</v>
      </c>
      <c r="E640" s="338">
        <f t="shared" si="20"/>
        <v>0</v>
      </c>
      <c r="F640" s="332">
        <f t="shared" si="21"/>
        <v>0.315217391304348</v>
      </c>
    </row>
    <row r="641" s="190" customFormat="1" ht="19.5" customHeight="1" spans="1:6">
      <c r="A641" s="218" t="s">
        <v>655</v>
      </c>
      <c r="B641" s="328"/>
      <c r="C641" s="337">
        <v>17</v>
      </c>
      <c r="D641" s="337"/>
      <c r="E641" s="338" t="str">
        <f t="shared" si="20"/>
        <v/>
      </c>
      <c r="F641" s="332" t="str">
        <f t="shared" si="21"/>
        <v/>
      </c>
    </row>
    <row r="642" s="190" customFormat="1" ht="19.5" customHeight="1" spans="1:6">
      <c r="A642" s="218" t="s">
        <v>656</v>
      </c>
      <c r="B642" s="328"/>
      <c r="C642" s="329"/>
      <c r="D642" s="330"/>
      <c r="E642" s="331" t="str">
        <f t="shared" si="20"/>
        <v/>
      </c>
      <c r="F642" s="332" t="str">
        <f t="shared" si="21"/>
        <v/>
      </c>
    </row>
    <row r="643" s="190" customFormat="1" ht="19.5" customHeight="1" spans="1:6">
      <c r="A643" s="218" t="s">
        <v>657</v>
      </c>
      <c r="B643" s="335">
        <f>SUM(B644:B651)</f>
        <v>1518</v>
      </c>
      <c r="C643" s="343">
        <f>SUM(C644:C651)</f>
        <v>836</v>
      </c>
      <c r="D643" s="324">
        <v>3235</v>
      </c>
      <c r="E643" s="327">
        <f t="shared" si="20"/>
        <v>1.13109354413702</v>
      </c>
      <c r="F643" s="325">
        <f t="shared" si="21"/>
        <v>2.86961722488038</v>
      </c>
    </row>
    <row r="644" s="190" customFormat="1" ht="19.5" customHeight="1" spans="1:6">
      <c r="A644" s="218" t="s">
        <v>203</v>
      </c>
      <c r="B644" s="328">
        <v>212</v>
      </c>
      <c r="C644" s="337">
        <v>204</v>
      </c>
      <c r="D644" s="337">
        <v>180</v>
      </c>
      <c r="E644" s="338">
        <f t="shared" si="20"/>
        <v>-0.150943396226415</v>
      </c>
      <c r="F644" s="332">
        <f t="shared" si="21"/>
        <v>-0.117647058823529</v>
      </c>
    </row>
    <row r="645" s="190" customFormat="1" ht="19.5" customHeight="1" spans="1:6">
      <c r="A645" s="218" t="s">
        <v>204</v>
      </c>
      <c r="B645" s="328"/>
      <c r="C645" s="328"/>
      <c r="D645" s="328"/>
      <c r="E645" s="327" t="str">
        <f t="shared" si="20"/>
        <v/>
      </c>
      <c r="F645" s="325" t="str">
        <f t="shared" si="21"/>
        <v/>
      </c>
    </row>
    <row r="646" s="190" customFormat="1" ht="19.5" customHeight="1" spans="1:6">
      <c r="A646" s="218" t="s">
        <v>205</v>
      </c>
      <c r="B646" s="328"/>
      <c r="C646" s="329"/>
      <c r="D646" s="337"/>
      <c r="E646" s="338" t="str">
        <f t="shared" si="20"/>
        <v/>
      </c>
      <c r="F646" s="332" t="str">
        <f t="shared" si="21"/>
        <v/>
      </c>
    </row>
    <row r="647" s="190" customFormat="1" ht="19.5" customHeight="1" spans="1:6">
      <c r="A647" s="218" t="s">
        <v>658</v>
      </c>
      <c r="B647" s="337">
        <v>39</v>
      </c>
      <c r="C647" s="337">
        <v>23</v>
      </c>
      <c r="D647" s="337">
        <v>14</v>
      </c>
      <c r="E647" s="338">
        <f t="shared" si="20"/>
        <v>-0.641025641025641</v>
      </c>
      <c r="F647" s="332">
        <f t="shared" si="21"/>
        <v>-0.391304347826087</v>
      </c>
    </row>
    <row r="648" s="190" customFormat="1" ht="19.5" customHeight="1" spans="1:6">
      <c r="A648" s="222" t="s">
        <v>659</v>
      </c>
      <c r="B648" s="328">
        <v>702</v>
      </c>
      <c r="C648" s="329">
        <v>56</v>
      </c>
      <c r="D648" s="330">
        <v>2446</v>
      </c>
      <c r="E648" s="331">
        <f t="shared" si="20"/>
        <v>2.48433048433048</v>
      </c>
      <c r="F648" s="332">
        <f t="shared" si="21"/>
        <v>42.6785714285714</v>
      </c>
    </row>
    <row r="649" s="190" customFormat="1" ht="19.5" customHeight="1" spans="1:6">
      <c r="A649" s="218" t="s">
        <v>660</v>
      </c>
      <c r="B649" s="328"/>
      <c r="C649" s="329"/>
      <c r="D649" s="337"/>
      <c r="E649" s="338" t="str">
        <f t="shared" si="20"/>
        <v/>
      </c>
      <c r="F649" s="332" t="str">
        <f t="shared" si="21"/>
        <v/>
      </c>
    </row>
    <row r="650" s="190" customFormat="1" ht="19.5" customHeight="1" spans="1:6">
      <c r="A650" s="218" t="s">
        <v>661</v>
      </c>
      <c r="B650" s="328">
        <v>547</v>
      </c>
      <c r="C650" s="337">
        <v>535</v>
      </c>
      <c r="D650" s="337">
        <v>577</v>
      </c>
      <c r="E650" s="338">
        <f t="shared" si="20"/>
        <v>0.0548446069469835</v>
      </c>
      <c r="F650" s="332">
        <f t="shared" si="21"/>
        <v>0.0785046728971963</v>
      </c>
    </row>
    <row r="651" s="190" customFormat="1" ht="19.5" customHeight="1" spans="1:6">
      <c r="A651" s="218" t="s">
        <v>662</v>
      </c>
      <c r="B651" s="328">
        <v>18</v>
      </c>
      <c r="C651" s="330">
        <v>18</v>
      </c>
      <c r="D651" s="330">
        <v>18</v>
      </c>
      <c r="E651" s="331">
        <f t="shared" si="20"/>
        <v>0</v>
      </c>
      <c r="F651" s="332">
        <f t="shared" si="21"/>
        <v>0</v>
      </c>
    </row>
    <row r="652" s="190" customFormat="1" ht="19.5" customHeight="1" spans="1:6">
      <c r="A652" s="218" t="s">
        <v>663</v>
      </c>
      <c r="B652" s="335">
        <f>SUM(B653:B657)</f>
        <v>156</v>
      </c>
      <c r="C652" s="339">
        <f>SUM(C653:C657)</f>
        <v>150</v>
      </c>
      <c r="D652" s="324">
        <v>154</v>
      </c>
      <c r="E652" s="327">
        <f t="shared" si="20"/>
        <v>-0.0128205128205128</v>
      </c>
      <c r="F652" s="325">
        <f t="shared" si="21"/>
        <v>0.0266666666666666</v>
      </c>
    </row>
    <row r="653" s="190" customFormat="1" ht="19.5" customHeight="1" spans="1:6">
      <c r="A653" s="218" t="s">
        <v>203</v>
      </c>
      <c r="B653" s="337">
        <v>141</v>
      </c>
      <c r="C653" s="337">
        <v>135</v>
      </c>
      <c r="D653" s="337">
        <v>139</v>
      </c>
      <c r="E653" s="338">
        <f t="shared" si="20"/>
        <v>-0.0141843971631206</v>
      </c>
      <c r="F653" s="332">
        <f t="shared" si="21"/>
        <v>0.0296296296296297</v>
      </c>
    </row>
    <row r="654" s="190" customFormat="1" ht="19.5" customHeight="1" spans="1:6">
      <c r="A654" s="218" t="s">
        <v>204</v>
      </c>
      <c r="B654" s="328"/>
      <c r="C654" s="328"/>
      <c r="D654" s="328"/>
      <c r="E654" s="336" t="str">
        <f t="shared" si="20"/>
        <v/>
      </c>
      <c r="F654" s="325" t="str">
        <f t="shared" si="21"/>
        <v/>
      </c>
    </row>
    <row r="655" s="190" customFormat="1" ht="19.5" customHeight="1" spans="1:6">
      <c r="A655" s="218" t="s">
        <v>205</v>
      </c>
      <c r="B655" s="328"/>
      <c r="C655" s="330"/>
      <c r="D655" s="330"/>
      <c r="E655" s="331" t="str">
        <f t="shared" si="20"/>
        <v/>
      </c>
      <c r="F655" s="332" t="str">
        <f t="shared" si="21"/>
        <v/>
      </c>
    </row>
    <row r="656" s="190" customFormat="1" ht="19.5" customHeight="1" spans="1:6">
      <c r="A656" s="218" t="s">
        <v>212</v>
      </c>
      <c r="B656" s="337"/>
      <c r="C656" s="337"/>
      <c r="D656" s="337"/>
      <c r="E656" s="331" t="str">
        <f t="shared" si="20"/>
        <v/>
      </c>
      <c r="F656" s="332" t="str">
        <f t="shared" si="21"/>
        <v/>
      </c>
    </row>
    <row r="657" s="190" customFormat="1" ht="19.5" customHeight="1" spans="1:6">
      <c r="A657" s="218" t="s">
        <v>664</v>
      </c>
      <c r="B657" s="328">
        <v>15</v>
      </c>
      <c r="C657" s="330">
        <v>15</v>
      </c>
      <c r="D657" s="330">
        <v>15</v>
      </c>
      <c r="E657" s="331">
        <f t="shared" si="20"/>
        <v>0</v>
      </c>
      <c r="F657" s="332">
        <f t="shared" si="21"/>
        <v>0</v>
      </c>
    </row>
    <row r="658" s="190" customFormat="1" ht="19.5" customHeight="1" spans="1:6">
      <c r="A658" s="218" t="s">
        <v>665</v>
      </c>
      <c r="B658" s="335">
        <f>SUM(B659:B660)</f>
        <v>6241</v>
      </c>
      <c r="C658" s="343">
        <f>SUM(C659:C660)</f>
        <v>4719</v>
      </c>
      <c r="D658" s="339">
        <v>5275</v>
      </c>
      <c r="E658" s="336">
        <f t="shared" si="20"/>
        <v>-0.154782887357795</v>
      </c>
      <c r="F658" s="325">
        <f t="shared" si="21"/>
        <v>0.117821572367027</v>
      </c>
    </row>
    <row r="659" s="190" customFormat="1" ht="19.5" customHeight="1" spans="1:6">
      <c r="A659" s="218" t="s">
        <v>666</v>
      </c>
      <c r="B659" s="337">
        <v>292</v>
      </c>
      <c r="C659" s="337">
        <v>258</v>
      </c>
      <c r="D659" s="337">
        <v>388</v>
      </c>
      <c r="E659" s="338">
        <f t="shared" si="20"/>
        <v>0.328767123287671</v>
      </c>
      <c r="F659" s="332">
        <f t="shared" si="21"/>
        <v>0.503875968992248</v>
      </c>
    </row>
    <row r="660" s="190" customFormat="1" ht="19.5" customHeight="1" spans="1:6">
      <c r="A660" s="218" t="s">
        <v>667</v>
      </c>
      <c r="B660" s="328">
        <v>5949</v>
      </c>
      <c r="C660" s="328">
        <v>4461</v>
      </c>
      <c r="D660" s="328">
        <v>4887</v>
      </c>
      <c r="E660" s="331">
        <f t="shared" si="20"/>
        <v>-0.178517397881997</v>
      </c>
      <c r="F660" s="332">
        <f t="shared" si="21"/>
        <v>0.0954942837928716</v>
      </c>
    </row>
    <row r="661" s="190" customFormat="1" ht="19.5" customHeight="1" spans="1:6">
      <c r="A661" s="218" t="s">
        <v>668</v>
      </c>
      <c r="B661" s="335">
        <f>SUM(B662:B663)</f>
        <v>165</v>
      </c>
      <c r="C661" s="339">
        <f>SUM(C662:C663)</f>
        <v>234</v>
      </c>
      <c r="D661" s="324">
        <v>278</v>
      </c>
      <c r="E661" s="327">
        <f t="shared" si="20"/>
        <v>0.684848484848485</v>
      </c>
      <c r="F661" s="325">
        <f t="shared" si="21"/>
        <v>0.188034188034188</v>
      </c>
    </row>
    <row r="662" s="190" customFormat="1" ht="19.5" customHeight="1" spans="1:6">
      <c r="A662" s="218" t="s">
        <v>669</v>
      </c>
      <c r="B662" s="337">
        <v>160</v>
      </c>
      <c r="C662" s="337">
        <v>232</v>
      </c>
      <c r="D662" s="337">
        <v>260</v>
      </c>
      <c r="E662" s="331">
        <f t="shared" si="20"/>
        <v>0.625</v>
      </c>
      <c r="F662" s="332">
        <f t="shared" si="21"/>
        <v>0.120689655172414</v>
      </c>
    </row>
    <row r="663" s="190" customFormat="1" ht="19.5" customHeight="1" spans="1:6">
      <c r="A663" s="218" t="s">
        <v>670</v>
      </c>
      <c r="B663" s="328">
        <v>5</v>
      </c>
      <c r="C663" s="328">
        <v>2</v>
      </c>
      <c r="D663" s="328">
        <v>18</v>
      </c>
      <c r="E663" s="331">
        <f t="shared" si="20"/>
        <v>2.6</v>
      </c>
      <c r="F663" s="332">
        <f t="shared" si="21"/>
        <v>8</v>
      </c>
    </row>
    <row r="664" s="190" customFormat="1" ht="19.5" customHeight="1" spans="1:6">
      <c r="A664" s="218" t="s">
        <v>671</v>
      </c>
      <c r="B664" s="335">
        <f>SUM(B665:B666)</f>
        <v>648</v>
      </c>
      <c r="C664" s="339">
        <f>SUM(C665:C666)</f>
        <v>572</v>
      </c>
      <c r="D664" s="339">
        <v>610</v>
      </c>
      <c r="E664" s="336">
        <f t="shared" si="20"/>
        <v>-0.058641975308642</v>
      </c>
      <c r="F664" s="325">
        <f t="shared" si="21"/>
        <v>0.0664335664335665</v>
      </c>
    </row>
    <row r="665" s="190" customFormat="1" ht="19.5" customHeight="1" spans="1:6">
      <c r="A665" s="218" t="s">
        <v>672</v>
      </c>
      <c r="B665" s="337"/>
      <c r="C665" s="337"/>
      <c r="D665" s="337">
        <v>99</v>
      </c>
      <c r="E665" s="331" t="str">
        <f t="shared" si="20"/>
        <v/>
      </c>
      <c r="F665" s="332" t="str">
        <f t="shared" si="21"/>
        <v/>
      </c>
    </row>
    <row r="666" s="190" customFormat="1" ht="19.5" customHeight="1" spans="1:6">
      <c r="A666" s="218" t="s">
        <v>673</v>
      </c>
      <c r="B666" s="328">
        <v>648</v>
      </c>
      <c r="C666" s="328">
        <v>572</v>
      </c>
      <c r="D666" s="328">
        <v>511</v>
      </c>
      <c r="E666" s="331">
        <f t="shared" si="20"/>
        <v>-0.21141975308642</v>
      </c>
      <c r="F666" s="332">
        <f t="shared" si="21"/>
        <v>-0.106643356643357</v>
      </c>
    </row>
    <row r="667" s="190" customFormat="1" ht="19.5" customHeight="1" spans="1:6">
      <c r="A667" s="218" t="s">
        <v>674</v>
      </c>
      <c r="B667" s="335">
        <f>SUM(B668:B669)</f>
        <v>0</v>
      </c>
      <c r="C667" s="343">
        <f>SUM(C668:C669)</f>
        <v>0</v>
      </c>
      <c r="D667" s="339">
        <v>0</v>
      </c>
      <c r="E667" s="331" t="str">
        <f t="shared" si="20"/>
        <v/>
      </c>
      <c r="F667" s="332" t="str">
        <f t="shared" si="21"/>
        <v/>
      </c>
    </row>
    <row r="668" s="190" customFormat="1" ht="19.5" customHeight="1" spans="1:6">
      <c r="A668" s="218" t="s">
        <v>675</v>
      </c>
      <c r="B668" s="330"/>
      <c r="C668" s="330"/>
      <c r="D668" s="330"/>
      <c r="E668" s="331" t="str">
        <f t="shared" si="20"/>
        <v/>
      </c>
      <c r="F668" s="332" t="str">
        <f t="shared" si="21"/>
        <v/>
      </c>
    </row>
    <row r="669" s="190" customFormat="1" ht="19.5" customHeight="1" spans="1:6">
      <c r="A669" s="218" t="s">
        <v>676</v>
      </c>
      <c r="B669" s="328"/>
      <c r="C669" s="328"/>
      <c r="D669" s="328"/>
      <c r="E669" s="336" t="str">
        <f t="shared" si="20"/>
        <v/>
      </c>
      <c r="F669" s="325" t="str">
        <f t="shared" si="21"/>
        <v/>
      </c>
    </row>
    <row r="670" s="190" customFormat="1" ht="19.5" customHeight="1" spans="1:6">
      <c r="A670" s="218" t="s">
        <v>677</v>
      </c>
      <c r="B670" s="335">
        <f>SUM(B671:B672)</f>
        <v>0</v>
      </c>
      <c r="C670" s="343">
        <f>SUM(C671:C672)</f>
        <v>0</v>
      </c>
      <c r="D670" s="339">
        <v>0</v>
      </c>
      <c r="E670" s="331" t="str">
        <f t="shared" si="20"/>
        <v/>
      </c>
      <c r="F670" s="332" t="str">
        <f t="shared" si="21"/>
        <v/>
      </c>
    </row>
    <row r="671" s="190" customFormat="1" ht="19.5" customHeight="1" spans="1:6">
      <c r="A671" s="218" t="s">
        <v>678</v>
      </c>
      <c r="B671" s="328"/>
      <c r="C671" s="329"/>
      <c r="D671" s="330"/>
      <c r="E671" s="331" t="str">
        <f t="shared" si="20"/>
        <v/>
      </c>
      <c r="F671" s="332" t="str">
        <f t="shared" si="21"/>
        <v/>
      </c>
    </row>
    <row r="672" s="190" customFormat="1" ht="19.5" customHeight="1" spans="1:6">
      <c r="A672" s="218" t="s">
        <v>679</v>
      </c>
      <c r="B672" s="330"/>
      <c r="C672" s="330"/>
      <c r="D672" s="330"/>
      <c r="E672" s="336" t="str">
        <f t="shared" si="20"/>
        <v/>
      </c>
      <c r="F672" s="325" t="str">
        <f t="shared" si="21"/>
        <v/>
      </c>
    </row>
    <row r="673" s="190" customFormat="1" ht="19.5" customHeight="1" spans="1:6">
      <c r="A673" s="218" t="s">
        <v>680</v>
      </c>
      <c r="B673" s="335">
        <f>SUM(B674:B676)</f>
        <v>42</v>
      </c>
      <c r="C673" s="343">
        <f>SUM(C674:C676)</f>
        <v>39</v>
      </c>
      <c r="D673" s="324">
        <v>53</v>
      </c>
      <c r="E673" s="327">
        <f t="shared" si="20"/>
        <v>0.261904761904762</v>
      </c>
      <c r="F673" s="325">
        <f t="shared" si="21"/>
        <v>0.358974358974359</v>
      </c>
    </row>
    <row r="674" s="190" customFormat="1" ht="19.5" customHeight="1" spans="1:6">
      <c r="A674" s="347" t="s">
        <v>681</v>
      </c>
      <c r="B674" s="328"/>
      <c r="C674" s="330"/>
      <c r="D674" s="337"/>
      <c r="E674" s="338" t="str">
        <f t="shared" si="20"/>
        <v/>
      </c>
      <c r="F674" s="332" t="str">
        <f t="shared" si="21"/>
        <v/>
      </c>
    </row>
    <row r="675" s="190" customFormat="1" ht="19.5" customHeight="1" spans="1:6">
      <c r="A675" s="347" t="s">
        <v>682</v>
      </c>
      <c r="B675" s="328">
        <v>42</v>
      </c>
      <c r="C675" s="328">
        <v>39</v>
      </c>
      <c r="D675" s="328">
        <v>53</v>
      </c>
      <c r="E675" s="338">
        <f t="shared" ref="E675:E738" si="22">IF(OR(VALUE(D675)=0,ISERROR(D675/B675-1)),"",D675/B675-1)</f>
        <v>0.261904761904762</v>
      </c>
      <c r="F675" s="332">
        <f t="shared" ref="F675:F738" si="23">IF(OR(VALUE(D675)=0,ISERROR(D675/C675-1)),"",D675/C675-1)</f>
        <v>0.358974358974359</v>
      </c>
    </row>
    <row r="676" s="190" customFormat="1" ht="19.5" customHeight="1" spans="1:6">
      <c r="A676" s="347" t="s">
        <v>683</v>
      </c>
      <c r="B676" s="328"/>
      <c r="C676" s="328"/>
      <c r="D676" s="328"/>
      <c r="E676" s="338" t="str">
        <f t="shared" si="22"/>
        <v/>
      </c>
      <c r="F676" s="332" t="str">
        <f t="shared" si="23"/>
        <v/>
      </c>
    </row>
    <row r="677" s="190" customFormat="1" ht="19.5" customHeight="1" spans="1:6">
      <c r="A677" s="218" t="s">
        <v>684</v>
      </c>
      <c r="B677" s="335">
        <f>SUM(B678:B680)</f>
        <v>10</v>
      </c>
      <c r="C677" s="324">
        <f>SUM(C678:C680)</f>
        <v>0</v>
      </c>
      <c r="D677" s="324">
        <v>0</v>
      </c>
      <c r="E677" s="338" t="str">
        <f t="shared" si="22"/>
        <v/>
      </c>
      <c r="F677" s="332" t="str">
        <f t="shared" si="23"/>
        <v/>
      </c>
    </row>
    <row r="678" s="190" customFormat="1" ht="19.5" customHeight="1" spans="1:6">
      <c r="A678" s="347" t="s">
        <v>685</v>
      </c>
      <c r="B678" s="328"/>
      <c r="C678" s="337"/>
      <c r="D678" s="337"/>
      <c r="E678" s="338" t="str">
        <f t="shared" si="22"/>
        <v/>
      </c>
      <c r="F678" s="332" t="str">
        <f t="shared" si="23"/>
        <v/>
      </c>
    </row>
    <row r="679" s="190" customFormat="1" ht="19.5" customHeight="1" spans="1:6">
      <c r="A679" s="347" t="s">
        <v>686</v>
      </c>
      <c r="B679" s="328">
        <v>10</v>
      </c>
      <c r="C679" s="328"/>
      <c r="D679" s="328"/>
      <c r="E679" s="336" t="str">
        <f t="shared" si="22"/>
        <v/>
      </c>
      <c r="F679" s="325" t="str">
        <f t="shared" si="23"/>
        <v/>
      </c>
    </row>
    <row r="680" s="190" customFormat="1" ht="19.5" customHeight="1" spans="1:6">
      <c r="A680" s="347" t="s">
        <v>687</v>
      </c>
      <c r="B680" s="328"/>
      <c r="C680" s="329"/>
      <c r="D680" s="330"/>
      <c r="E680" s="331" t="str">
        <f t="shared" si="22"/>
        <v/>
      </c>
      <c r="F680" s="332" t="str">
        <f t="shared" si="23"/>
        <v/>
      </c>
    </row>
    <row r="681" s="190" customFormat="1" ht="19.5" customHeight="1" spans="1:6">
      <c r="A681" s="218" t="s">
        <v>688</v>
      </c>
      <c r="B681" s="335">
        <f>SUM(B682:B689)</f>
        <v>224</v>
      </c>
      <c r="C681" s="343">
        <f>SUM(C682:C689)</f>
        <v>203</v>
      </c>
      <c r="D681" s="339">
        <v>270</v>
      </c>
      <c r="E681" s="336">
        <f t="shared" si="22"/>
        <v>0.205357142857143</v>
      </c>
      <c r="F681" s="325">
        <f t="shared" si="23"/>
        <v>0.330049261083744</v>
      </c>
    </row>
    <row r="682" s="190" customFormat="1" ht="19.5" customHeight="1" spans="1:6">
      <c r="A682" s="218" t="s">
        <v>203</v>
      </c>
      <c r="B682" s="328">
        <v>190</v>
      </c>
      <c r="C682" s="329">
        <v>172</v>
      </c>
      <c r="D682" s="337">
        <v>162</v>
      </c>
      <c r="E682" s="338">
        <f t="shared" si="22"/>
        <v>-0.147368421052632</v>
      </c>
      <c r="F682" s="332">
        <f t="shared" si="23"/>
        <v>-0.0581395348837209</v>
      </c>
    </row>
    <row r="683" s="190" customFormat="1" ht="19.5" customHeight="1" spans="1:6">
      <c r="A683" s="218" t="s">
        <v>204</v>
      </c>
      <c r="B683" s="328"/>
      <c r="C683" s="328"/>
      <c r="D683" s="328"/>
      <c r="E683" s="327" t="str">
        <f t="shared" si="22"/>
        <v/>
      </c>
      <c r="F683" s="325" t="str">
        <f t="shared" si="23"/>
        <v/>
      </c>
    </row>
    <row r="684" s="190" customFormat="1" ht="19.5" customHeight="1" spans="1:6">
      <c r="A684" s="218" t="s">
        <v>205</v>
      </c>
      <c r="B684" s="328"/>
      <c r="C684" s="329"/>
      <c r="D684" s="330"/>
      <c r="E684" s="331" t="str">
        <f t="shared" si="22"/>
        <v/>
      </c>
      <c r="F684" s="332" t="str">
        <f t="shared" si="23"/>
        <v/>
      </c>
    </row>
    <row r="685" s="190" customFormat="1" ht="19.5" customHeight="1" spans="1:6">
      <c r="A685" s="218" t="s">
        <v>689</v>
      </c>
      <c r="B685" s="328">
        <v>34</v>
      </c>
      <c r="C685" s="328">
        <v>31</v>
      </c>
      <c r="D685" s="328">
        <v>108</v>
      </c>
      <c r="E685" s="338">
        <f t="shared" si="22"/>
        <v>2.17647058823529</v>
      </c>
      <c r="F685" s="332">
        <f t="shared" si="23"/>
        <v>2.48387096774194</v>
      </c>
    </row>
    <row r="686" s="190" customFormat="1" ht="19.5" customHeight="1" spans="1:6">
      <c r="A686" s="218" t="s">
        <v>690</v>
      </c>
      <c r="B686" s="328"/>
      <c r="C686" s="329"/>
      <c r="D686" s="337"/>
      <c r="E686" s="338" t="str">
        <f t="shared" si="22"/>
        <v/>
      </c>
      <c r="F686" s="332" t="str">
        <f t="shared" si="23"/>
        <v/>
      </c>
    </row>
    <row r="687" s="190" customFormat="1" ht="19.5" customHeight="1" spans="1:6">
      <c r="A687" s="218" t="s">
        <v>243</v>
      </c>
      <c r="B687" s="328"/>
      <c r="C687" s="329"/>
      <c r="D687" s="337"/>
      <c r="E687" s="338" t="str">
        <f t="shared" si="22"/>
        <v/>
      </c>
      <c r="F687" s="332" t="str">
        <f t="shared" si="23"/>
        <v/>
      </c>
    </row>
    <row r="688" s="190" customFormat="1" ht="19.5" customHeight="1" spans="1:6">
      <c r="A688" s="222" t="s">
        <v>691</v>
      </c>
      <c r="B688" s="337"/>
      <c r="C688" s="337"/>
      <c r="D688" s="337"/>
      <c r="E688" s="338" t="str">
        <f t="shared" si="22"/>
        <v/>
      </c>
      <c r="F688" s="332" t="str">
        <f t="shared" si="23"/>
        <v/>
      </c>
    </row>
    <row r="689" s="190" customFormat="1" ht="19.5" customHeight="1" spans="1:6">
      <c r="A689" s="222" t="s">
        <v>692</v>
      </c>
      <c r="B689" s="328"/>
      <c r="C689" s="329"/>
      <c r="D689" s="330"/>
      <c r="E689" s="331" t="str">
        <f t="shared" si="22"/>
        <v/>
      </c>
      <c r="F689" s="332" t="str">
        <f t="shared" si="23"/>
        <v/>
      </c>
    </row>
    <row r="690" s="190" customFormat="1" ht="19.5" customHeight="1" spans="1:6">
      <c r="A690" s="218" t="s">
        <v>1422</v>
      </c>
      <c r="B690" s="324">
        <f>SUM(B691:B692)</f>
        <v>29</v>
      </c>
      <c r="C690" s="324">
        <f>SUM(C691:C692)</f>
        <v>24</v>
      </c>
      <c r="D690" s="324">
        <v>26</v>
      </c>
      <c r="E690" s="336">
        <f t="shared" si="22"/>
        <v>-0.103448275862069</v>
      </c>
      <c r="F690" s="325">
        <f t="shared" si="23"/>
        <v>0.0833333333333333</v>
      </c>
    </row>
    <row r="691" s="190" customFormat="1" ht="19.5" customHeight="1" spans="1:6">
      <c r="A691" s="222" t="s">
        <v>694</v>
      </c>
      <c r="B691" s="337">
        <v>29</v>
      </c>
      <c r="C691" s="337">
        <v>24</v>
      </c>
      <c r="D691" s="337">
        <v>26</v>
      </c>
      <c r="E691" s="338">
        <f t="shared" si="22"/>
        <v>-0.103448275862069</v>
      </c>
      <c r="F691" s="332">
        <f t="shared" si="23"/>
        <v>0.0833333333333333</v>
      </c>
    </row>
    <row r="692" s="190" customFormat="1" ht="19.5" customHeight="1" spans="1:6">
      <c r="A692" s="222" t="s">
        <v>695</v>
      </c>
      <c r="B692" s="328"/>
      <c r="C692" s="328"/>
      <c r="D692" s="328"/>
      <c r="E692" s="336" t="str">
        <f t="shared" si="22"/>
        <v/>
      </c>
      <c r="F692" s="325" t="str">
        <f t="shared" si="23"/>
        <v/>
      </c>
    </row>
    <row r="693" s="190" customFormat="1" ht="19.5" customHeight="1" spans="1:6">
      <c r="A693" s="218" t="s">
        <v>696</v>
      </c>
      <c r="B693" s="335">
        <f>B694</f>
        <v>4182</v>
      </c>
      <c r="C693" s="343">
        <f>C694</f>
        <v>625</v>
      </c>
      <c r="D693" s="324">
        <v>5460</v>
      </c>
      <c r="E693" s="327">
        <f t="shared" si="22"/>
        <v>0.305595408895265</v>
      </c>
      <c r="F693" s="325">
        <f t="shared" si="23"/>
        <v>7.736</v>
      </c>
    </row>
    <row r="694" s="190" customFormat="1" ht="19.5" customHeight="1" spans="1:6">
      <c r="A694" s="218" t="s">
        <v>697</v>
      </c>
      <c r="B694" s="328">
        <v>4182</v>
      </c>
      <c r="C694" s="329">
        <v>625</v>
      </c>
      <c r="D694" s="330">
        <v>5460</v>
      </c>
      <c r="E694" s="331">
        <f t="shared" si="22"/>
        <v>0.305595408895265</v>
      </c>
      <c r="F694" s="332">
        <f t="shared" si="23"/>
        <v>7.736</v>
      </c>
    </row>
    <row r="695" s="190" customFormat="1" ht="19.5" customHeight="1" spans="1:6">
      <c r="A695" s="221" t="s">
        <v>698</v>
      </c>
      <c r="B695" s="335">
        <f>SUM(B696,B701,B716,B720,B732,B736,B741,B745,B749,B752,B761,B768,B773,B777)</f>
        <v>22691</v>
      </c>
      <c r="C695" s="335">
        <f>SUM(C696,C701,C716,C720,C732,C736,C741,C745,C749,C752,C761,C768,C773,C777)</f>
        <v>18415</v>
      </c>
      <c r="D695" s="335">
        <v>22755</v>
      </c>
      <c r="E695" s="336">
        <f t="shared" si="22"/>
        <v>0.00282050152042657</v>
      </c>
      <c r="F695" s="325">
        <f t="shared" si="23"/>
        <v>0.235677436872115</v>
      </c>
    </row>
    <row r="696" s="190" customFormat="1" ht="19.5" customHeight="1" spans="1:6">
      <c r="A696" s="218" t="s">
        <v>699</v>
      </c>
      <c r="B696" s="324">
        <f>SUM(B697:B700)</f>
        <v>338</v>
      </c>
      <c r="C696" s="324">
        <f>SUM(C697:C700)</f>
        <v>264</v>
      </c>
      <c r="D696" s="324">
        <v>344</v>
      </c>
      <c r="E696" s="327">
        <f t="shared" si="22"/>
        <v>0.0177514792899409</v>
      </c>
      <c r="F696" s="325">
        <f t="shared" si="23"/>
        <v>0.303030303030303</v>
      </c>
    </row>
    <row r="697" s="190" customFormat="1" ht="19.5" customHeight="1" spans="1:6">
      <c r="A697" s="218" t="s">
        <v>203</v>
      </c>
      <c r="B697" s="328">
        <v>263</v>
      </c>
      <c r="C697" s="328">
        <v>258</v>
      </c>
      <c r="D697" s="328">
        <v>269</v>
      </c>
      <c r="E697" s="331">
        <f t="shared" si="22"/>
        <v>0.0228136882129277</v>
      </c>
      <c r="F697" s="332">
        <f t="shared" si="23"/>
        <v>0.0426356589147288</v>
      </c>
    </row>
    <row r="698" s="190" customFormat="1" ht="19.5" customHeight="1" spans="1:6">
      <c r="A698" s="218" t="s">
        <v>204</v>
      </c>
      <c r="B698" s="328"/>
      <c r="C698" s="328"/>
      <c r="D698" s="328"/>
      <c r="E698" s="327" t="str">
        <f t="shared" si="22"/>
        <v/>
      </c>
      <c r="F698" s="325" t="str">
        <f t="shared" si="23"/>
        <v/>
      </c>
    </row>
    <row r="699" s="190" customFormat="1" ht="19.5" customHeight="1" spans="1:6">
      <c r="A699" s="218" t="s">
        <v>205</v>
      </c>
      <c r="B699" s="328"/>
      <c r="C699" s="329"/>
      <c r="D699" s="330"/>
      <c r="E699" s="331" t="str">
        <f t="shared" si="22"/>
        <v/>
      </c>
      <c r="F699" s="332" t="str">
        <f t="shared" si="23"/>
        <v/>
      </c>
    </row>
    <row r="700" s="190" customFormat="1" ht="19.5" customHeight="1" spans="1:6">
      <c r="A700" s="218" t="s">
        <v>700</v>
      </c>
      <c r="B700" s="328">
        <v>75</v>
      </c>
      <c r="C700" s="329">
        <v>6</v>
      </c>
      <c r="D700" s="337">
        <v>75</v>
      </c>
      <c r="E700" s="338">
        <f t="shared" si="22"/>
        <v>0</v>
      </c>
      <c r="F700" s="332">
        <f t="shared" si="23"/>
        <v>11.5</v>
      </c>
    </row>
    <row r="701" s="190" customFormat="1" ht="19.5" customHeight="1" spans="1:6">
      <c r="A701" s="218" t="s">
        <v>701</v>
      </c>
      <c r="B701" s="335">
        <f>SUM(B702:B715)</f>
        <v>2227</v>
      </c>
      <c r="C701" s="343">
        <f>SUM(C702:C715)</f>
        <v>3544</v>
      </c>
      <c r="D701" s="339">
        <v>2167</v>
      </c>
      <c r="E701" s="336">
        <f t="shared" si="22"/>
        <v>-0.0269420745397395</v>
      </c>
      <c r="F701" s="325">
        <f t="shared" si="23"/>
        <v>-0.388544018058691</v>
      </c>
    </row>
    <row r="702" s="190" customFormat="1" ht="19.5" customHeight="1" spans="1:6">
      <c r="A702" s="218" t="s">
        <v>702</v>
      </c>
      <c r="B702" s="328">
        <v>1203</v>
      </c>
      <c r="C702" s="337">
        <v>2627</v>
      </c>
      <c r="D702" s="337">
        <v>1287</v>
      </c>
      <c r="E702" s="338">
        <f t="shared" si="22"/>
        <v>0.0698254364089776</v>
      </c>
      <c r="F702" s="332">
        <f t="shared" si="23"/>
        <v>-0.510087552341074</v>
      </c>
    </row>
    <row r="703" s="190" customFormat="1" ht="19.5" customHeight="1" spans="1:6">
      <c r="A703" s="218" t="s">
        <v>703</v>
      </c>
      <c r="B703" s="328">
        <v>965</v>
      </c>
      <c r="C703" s="328">
        <v>917</v>
      </c>
      <c r="D703" s="328">
        <v>880</v>
      </c>
      <c r="E703" s="331">
        <f t="shared" si="22"/>
        <v>-0.0880829015544041</v>
      </c>
      <c r="F703" s="332">
        <f t="shared" si="23"/>
        <v>-0.0403489640130862</v>
      </c>
    </row>
    <row r="704" s="190" customFormat="1" ht="19.5" customHeight="1" spans="1:6">
      <c r="A704" s="218" t="s">
        <v>704</v>
      </c>
      <c r="B704" s="328"/>
      <c r="C704" s="329"/>
      <c r="D704" s="337"/>
      <c r="E704" s="338" t="str">
        <f t="shared" si="22"/>
        <v/>
      </c>
      <c r="F704" s="332" t="str">
        <f t="shared" si="23"/>
        <v/>
      </c>
    </row>
    <row r="705" s="190" customFormat="1" ht="19.5" customHeight="1" spans="1:6">
      <c r="A705" s="218" t="s">
        <v>705</v>
      </c>
      <c r="B705" s="328"/>
      <c r="C705" s="329"/>
      <c r="D705" s="330"/>
      <c r="E705" s="331" t="str">
        <f t="shared" si="22"/>
        <v/>
      </c>
      <c r="F705" s="332" t="str">
        <f t="shared" si="23"/>
        <v/>
      </c>
    </row>
    <row r="706" s="190" customFormat="1" ht="19.5" customHeight="1" spans="1:6">
      <c r="A706" s="218" t="s">
        <v>706</v>
      </c>
      <c r="B706" s="328"/>
      <c r="C706" s="329"/>
      <c r="D706" s="330"/>
      <c r="E706" s="331" t="str">
        <f t="shared" si="22"/>
        <v/>
      </c>
      <c r="F706" s="332" t="str">
        <f t="shared" si="23"/>
        <v/>
      </c>
    </row>
    <row r="707" s="190" customFormat="1" ht="19.5" customHeight="1" spans="1:6">
      <c r="A707" s="218" t="s">
        <v>707</v>
      </c>
      <c r="B707" s="328"/>
      <c r="C707" s="329"/>
      <c r="D707" s="337"/>
      <c r="E707" s="338" t="str">
        <f t="shared" si="22"/>
        <v/>
      </c>
      <c r="F707" s="332" t="str">
        <f t="shared" si="23"/>
        <v/>
      </c>
    </row>
    <row r="708" s="190" customFormat="1" ht="19.5" customHeight="1" spans="1:6">
      <c r="A708" s="218" t="s">
        <v>708</v>
      </c>
      <c r="B708" s="328"/>
      <c r="C708" s="329"/>
      <c r="D708" s="337"/>
      <c r="E708" s="338" t="str">
        <f t="shared" si="22"/>
        <v/>
      </c>
      <c r="F708" s="332" t="str">
        <f t="shared" si="23"/>
        <v/>
      </c>
    </row>
    <row r="709" s="190" customFormat="1" ht="19.5" customHeight="1" spans="1:6">
      <c r="A709" s="222" t="s">
        <v>709</v>
      </c>
      <c r="B709" s="328"/>
      <c r="C709" s="329"/>
      <c r="D709" s="330"/>
      <c r="E709" s="331" t="str">
        <f t="shared" si="22"/>
        <v/>
      </c>
      <c r="F709" s="332" t="str">
        <f t="shared" si="23"/>
        <v/>
      </c>
    </row>
    <row r="710" s="190" customFormat="1" ht="19.5" customHeight="1" spans="1:6">
      <c r="A710" s="218" t="s">
        <v>710</v>
      </c>
      <c r="B710" s="328"/>
      <c r="C710" s="329"/>
      <c r="D710" s="330"/>
      <c r="E710" s="331" t="str">
        <f t="shared" si="22"/>
        <v/>
      </c>
      <c r="F710" s="332" t="str">
        <f t="shared" si="23"/>
        <v/>
      </c>
    </row>
    <row r="711" s="190" customFormat="1" ht="19.5" customHeight="1" spans="1:6">
      <c r="A711" s="232" t="s">
        <v>711</v>
      </c>
      <c r="B711" s="337"/>
      <c r="C711" s="337"/>
      <c r="D711" s="337"/>
      <c r="E711" s="338" t="str">
        <f t="shared" si="22"/>
        <v/>
      </c>
      <c r="F711" s="332" t="str">
        <f t="shared" si="23"/>
        <v/>
      </c>
    </row>
    <row r="712" s="190" customFormat="1" ht="19.5" customHeight="1" spans="1:6">
      <c r="A712" s="218" t="s">
        <v>712</v>
      </c>
      <c r="B712" s="328"/>
      <c r="C712" s="329"/>
      <c r="D712" s="330"/>
      <c r="E712" s="331" t="str">
        <f t="shared" si="22"/>
        <v/>
      </c>
      <c r="F712" s="332" t="str">
        <f t="shared" si="23"/>
        <v/>
      </c>
    </row>
    <row r="713" s="190" customFormat="1" ht="19.5" customHeight="1" spans="1:6">
      <c r="A713" s="218" t="s">
        <v>713</v>
      </c>
      <c r="B713" s="328"/>
      <c r="C713" s="329"/>
      <c r="D713" s="330"/>
      <c r="E713" s="331" t="str">
        <f t="shared" si="22"/>
        <v/>
      </c>
      <c r="F713" s="332" t="str">
        <f t="shared" si="23"/>
        <v/>
      </c>
    </row>
    <row r="714" s="190" customFormat="1" ht="19.5" customHeight="1" spans="1:6">
      <c r="A714" s="218" t="s">
        <v>714</v>
      </c>
      <c r="B714" s="328"/>
      <c r="C714" s="330"/>
      <c r="D714" s="330"/>
      <c r="E714" s="331" t="str">
        <f t="shared" si="22"/>
        <v/>
      </c>
      <c r="F714" s="332" t="str">
        <f t="shared" si="23"/>
        <v/>
      </c>
    </row>
    <row r="715" s="190" customFormat="1" ht="19.5" customHeight="1" spans="1:6">
      <c r="A715" s="218" t="s">
        <v>715</v>
      </c>
      <c r="B715" s="337">
        <v>59</v>
      </c>
      <c r="C715" s="337"/>
      <c r="D715" s="337"/>
      <c r="E715" s="331" t="str">
        <f t="shared" si="22"/>
        <v/>
      </c>
      <c r="F715" s="332" t="str">
        <f t="shared" si="23"/>
        <v/>
      </c>
    </row>
    <row r="716" s="190" customFormat="1" ht="19.5" customHeight="1" spans="1:6">
      <c r="A716" s="218" t="s">
        <v>716</v>
      </c>
      <c r="B716" s="335">
        <f>SUM(B717:B719)</f>
        <v>2732</v>
      </c>
      <c r="C716" s="339">
        <f>SUM(C717:C719)</f>
        <v>2975</v>
      </c>
      <c r="D716" s="339">
        <v>2736</v>
      </c>
      <c r="E716" s="336">
        <f t="shared" si="22"/>
        <v>0.00146412884333813</v>
      </c>
      <c r="F716" s="325">
        <f t="shared" si="23"/>
        <v>-0.0803361344537815</v>
      </c>
    </row>
    <row r="717" s="190" customFormat="1" ht="19.5" customHeight="1" spans="1:6">
      <c r="A717" s="218" t="s">
        <v>717</v>
      </c>
      <c r="B717" s="328">
        <v>245</v>
      </c>
      <c r="C717" s="330">
        <v>236</v>
      </c>
      <c r="D717" s="330">
        <v>233</v>
      </c>
      <c r="E717" s="331">
        <f t="shared" si="22"/>
        <v>-0.0489795918367347</v>
      </c>
      <c r="F717" s="332">
        <f t="shared" si="23"/>
        <v>-0.0127118644067796</v>
      </c>
    </row>
    <row r="718" s="190" customFormat="1" ht="19.5" customHeight="1" spans="1:6">
      <c r="A718" s="218" t="s">
        <v>718</v>
      </c>
      <c r="B718" s="328">
        <v>2378</v>
      </c>
      <c r="C718" s="328">
        <v>2259</v>
      </c>
      <c r="D718" s="328">
        <v>2123</v>
      </c>
      <c r="E718" s="331">
        <f t="shared" si="22"/>
        <v>-0.107232968881413</v>
      </c>
      <c r="F718" s="332">
        <f t="shared" si="23"/>
        <v>-0.0602036299247455</v>
      </c>
    </row>
    <row r="719" s="190" customFormat="1" ht="19.5" customHeight="1" spans="1:6">
      <c r="A719" s="218" t="s">
        <v>719</v>
      </c>
      <c r="B719" s="328">
        <v>109</v>
      </c>
      <c r="C719" s="329">
        <v>480</v>
      </c>
      <c r="D719" s="337">
        <v>380</v>
      </c>
      <c r="E719" s="338">
        <f t="shared" si="22"/>
        <v>2.48623853211009</v>
      </c>
      <c r="F719" s="332">
        <f t="shared" si="23"/>
        <v>-0.208333333333333</v>
      </c>
    </row>
    <row r="720" s="190" customFormat="1" ht="19.5" customHeight="1" spans="1:6">
      <c r="A720" s="218" t="s">
        <v>720</v>
      </c>
      <c r="B720" s="335">
        <f>SUM(B721:B731)</f>
        <v>3970</v>
      </c>
      <c r="C720" s="343">
        <f>SUM(C721:C731)</f>
        <v>4137</v>
      </c>
      <c r="D720" s="339">
        <v>3728</v>
      </c>
      <c r="E720" s="336">
        <f t="shared" si="22"/>
        <v>-0.0609571788413098</v>
      </c>
      <c r="F720" s="325">
        <f t="shared" si="23"/>
        <v>-0.0988639110466522</v>
      </c>
    </row>
    <row r="721" s="190" customFormat="1" ht="19.5" customHeight="1" spans="1:6">
      <c r="A721" s="218" t="s">
        <v>721</v>
      </c>
      <c r="B721" s="328">
        <v>905</v>
      </c>
      <c r="C721" s="337">
        <v>774</v>
      </c>
      <c r="D721" s="337">
        <v>1122</v>
      </c>
      <c r="E721" s="338">
        <f t="shared" si="22"/>
        <v>0.239779005524862</v>
      </c>
      <c r="F721" s="332">
        <f t="shared" si="23"/>
        <v>0.449612403100775</v>
      </c>
    </row>
    <row r="722" s="190" customFormat="1" ht="19.5" customHeight="1" spans="1:6">
      <c r="A722" s="218" t="s">
        <v>722</v>
      </c>
      <c r="B722" s="328">
        <v>140</v>
      </c>
      <c r="C722" s="328">
        <v>72</v>
      </c>
      <c r="D722" s="328"/>
      <c r="E722" s="336" t="str">
        <f t="shared" si="22"/>
        <v/>
      </c>
      <c r="F722" s="325" t="str">
        <f t="shared" si="23"/>
        <v/>
      </c>
    </row>
    <row r="723" s="190" customFormat="1" ht="19.5" customHeight="1" spans="1:6">
      <c r="A723" s="218" t="s">
        <v>723</v>
      </c>
      <c r="B723" s="328">
        <v>676</v>
      </c>
      <c r="C723" s="329">
        <v>640</v>
      </c>
      <c r="D723" s="330">
        <v>650</v>
      </c>
      <c r="E723" s="331">
        <f t="shared" si="22"/>
        <v>-0.0384615384615384</v>
      </c>
      <c r="F723" s="332">
        <f t="shared" si="23"/>
        <v>0.015625</v>
      </c>
    </row>
    <row r="724" s="190" customFormat="1" ht="19.5" customHeight="1" spans="1:6">
      <c r="A724" s="218" t="s">
        <v>724</v>
      </c>
      <c r="B724" s="328"/>
      <c r="C724" s="329"/>
      <c r="D724" s="330"/>
      <c r="E724" s="331" t="str">
        <f t="shared" si="22"/>
        <v/>
      </c>
      <c r="F724" s="332" t="str">
        <f t="shared" si="23"/>
        <v/>
      </c>
    </row>
    <row r="725" s="190" customFormat="1" ht="19.5" customHeight="1" spans="1:6">
      <c r="A725" s="218" t="s">
        <v>725</v>
      </c>
      <c r="B725" s="328"/>
      <c r="C725" s="329"/>
      <c r="D725" s="330"/>
      <c r="E725" s="331" t="str">
        <f t="shared" si="22"/>
        <v/>
      </c>
      <c r="F725" s="332" t="str">
        <f t="shared" si="23"/>
        <v/>
      </c>
    </row>
    <row r="726" s="190" customFormat="1" ht="19.5" customHeight="1" spans="1:6">
      <c r="A726" s="218" t="s">
        <v>726</v>
      </c>
      <c r="B726" s="328"/>
      <c r="C726" s="330"/>
      <c r="D726" s="330"/>
      <c r="E726" s="331" t="str">
        <f t="shared" si="22"/>
        <v/>
      </c>
      <c r="F726" s="332" t="str">
        <f t="shared" si="23"/>
        <v/>
      </c>
    </row>
    <row r="727" s="190" customFormat="1" ht="19.5" customHeight="1" spans="1:6">
      <c r="A727" s="218" t="s">
        <v>727</v>
      </c>
      <c r="B727" s="328"/>
      <c r="C727" s="328"/>
      <c r="D727" s="328"/>
      <c r="E727" s="331" t="str">
        <f t="shared" si="22"/>
        <v/>
      </c>
      <c r="F727" s="332" t="str">
        <f t="shared" si="23"/>
        <v/>
      </c>
    </row>
    <row r="728" s="190" customFormat="1" ht="19.5" customHeight="1" spans="1:6">
      <c r="A728" s="218" t="s">
        <v>1423</v>
      </c>
      <c r="B728" s="328">
        <v>2143</v>
      </c>
      <c r="C728" s="330">
        <v>1622</v>
      </c>
      <c r="D728" s="330">
        <v>1888</v>
      </c>
      <c r="E728" s="331">
        <f t="shared" si="22"/>
        <v>-0.11899206719552</v>
      </c>
      <c r="F728" s="332">
        <f t="shared" si="23"/>
        <v>0.163995067817509</v>
      </c>
    </row>
    <row r="729" s="190" customFormat="1" ht="19.5" customHeight="1" spans="1:6">
      <c r="A729" s="218" t="s">
        <v>729</v>
      </c>
      <c r="B729" s="328">
        <v>76</v>
      </c>
      <c r="C729" s="330">
        <v>555</v>
      </c>
      <c r="D729" s="330">
        <v>38</v>
      </c>
      <c r="E729" s="331">
        <f t="shared" si="22"/>
        <v>-0.5</v>
      </c>
      <c r="F729" s="332">
        <f t="shared" si="23"/>
        <v>-0.931531531531532</v>
      </c>
    </row>
    <row r="730" s="190" customFormat="1" ht="19.5" customHeight="1" spans="1:6">
      <c r="A730" s="218" t="s">
        <v>730</v>
      </c>
      <c r="B730" s="330">
        <v>30</v>
      </c>
      <c r="C730" s="330">
        <v>474</v>
      </c>
      <c r="D730" s="330">
        <v>30</v>
      </c>
      <c r="E730" s="338">
        <f t="shared" si="22"/>
        <v>0</v>
      </c>
      <c r="F730" s="332">
        <f t="shared" si="23"/>
        <v>-0.936708860759494</v>
      </c>
    </row>
    <row r="731" s="190" customFormat="1" ht="19.5" customHeight="1" spans="1:6">
      <c r="A731" s="218" t="s">
        <v>731</v>
      </c>
      <c r="B731" s="328"/>
      <c r="C731" s="329"/>
      <c r="D731" s="330"/>
      <c r="E731" s="331" t="str">
        <f t="shared" si="22"/>
        <v/>
      </c>
      <c r="F731" s="332" t="str">
        <f t="shared" si="23"/>
        <v/>
      </c>
    </row>
    <row r="732" s="190" customFormat="1" ht="19.5" customHeight="1" spans="1:6">
      <c r="A732" s="218" t="s">
        <v>732</v>
      </c>
      <c r="B732" s="335">
        <f>SUM(B733:B735)</f>
        <v>700</v>
      </c>
      <c r="C732" s="343">
        <f>SUM(C733:C735)</f>
        <v>531</v>
      </c>
      <c r="D732" s="339">
        <v>430</v>
      </c>
      <c r="E732" s="336">
        <f t="shared" si="22"/>
        <v>-0.385714285714286</v>
      </c>
      <c r="F732" s="325">
        <f t="shared" si="23"/>
        <v>-0.190207156308851</v>
      </c>
    </row>
    <row r="733" s="190" customFormat="1" ht="19.5" customHeight="1" spans="1:6">
      <c r="A733" s="218" t="s">
        <v>733</v>
      </c>
      <c r="B733" s="328">
        <v>40</v>
      </c>
      <c r="C733" s="330">
        <v>20</v>
      </c>
      <c r="D733" s="330">
        <v>30</v>
      </c>
      <c r="E733" s="331">
        <f t="shared" si="22"/>
        <v>-0.25</v>
      </c>
      <c r="F733" s="332">
        <f t="shared" si="23"/>
        <v>0.5</v>
      </c>
    </row>
    <row r="734" s="190" customFormat="1" ht="19.5" customHeight="1" spans="1:6">
      <c r="A734" s="218" t="s">
        <v>734</v>
      </c>
      <c r="B734" s="337">
        <v>127</v>
      </c>
      <c r="C734" s="337">
        <v>53</v>
      </c>
      <c r="D734" s="337">
        <v>14</v>
      </c>
      <c r="E734" s="331">
        <f t="shared" si="22"/>
        <v>-0.889763779527559</v>
      </c>
      <c r="F734" s="332">
        <f t="shared" si="23"/>
        <v>-0.735849056603774</v>
      </c>
    </row>
    <row r="735" s="190" customFormat="1" ht="19.5" customHeight="1" spans="1:6">
      <c r="A735" s="218" t="s">
        <v>735</v>
      </c>
      <c r="B735" s="328">
        <v>533</v>
      </c>
      <c r="C735" s="329">
        <v>458</v>
      </c>
      <c r="D735" s="330">
        <v>386</v>
      </c>
      <c r="E735" s="331">
        <f t="shared" si="22"/>
        <v>-0.275797373358349</v>
      </c>
      <c r="F735" s="332">
        <f t="shared" si="23"/>
        <v>-0.157205240174673</v>
      </c>
    </row>
    <row r="736" s="190" customFormat="1" ht="19.5" customHeight="1" spans="1:6">
      <c r="A736" s="218" t="s">
        <v>736</v>
      </c>
      <c r="B736" s="335">
        <f>SUM(B737:B740)</f>
        <v>5625</v>
      </c>
      <c r="C736" s="343">
        <f>SUM(C737:C740)</f>
        <v>5096</v>
      </c>
      <c r="D736" s="339">
        <v>5120</v>
      </c>
      <c r="E736" s="336">
        <f t="shared" si="22"/>
        <v>-0.0897777777777777</v>
      </c>
      <c r="F736" s="325">
        <f t="shared" si="23"/>
        <v>0.00470957613814749</v>
      </c>
    </row>
    <row r="737" s="190" customFormat="1" ht="19.5" customHeight="1" spans="1:6">
      <c r="A737" s="347" t="s">
        <v>737</v>
      </c>
      <c r="B737" s="328">
        <v>1163</v>
      </c>
      <c r="C737" s="330">
        <v>1093</v>
      </c>
      <c r="D737" s="330">
        <v>969</v>
      </c>
      <c r="E737" s="331">
        <f t="shared" si="22"/>
        <v>-0.166809974204643</v>
      </c>
      <c r="F737" s="332">
        <f t="shared" si="23"/>
        <v>-0.113449222323879</v>
      </c>
    </row>
    <row r="738" s="190" customFormat="1" ht="19.5" customHeight="1" spans="1:6">
      <c r="A738" s="347" t="s">
        <v>738</v>
      </c>
      <c r="B738" s="328">
        <v>2606</v>
      </c>
      <c r="C738" s="328">
        <v>2393</v>
      </c>
      <c r="D738" s="328">
        <v>2437</v>
      </c>
      <c r="E738" s="331">
        <f t="shared" si="22"/>
        <v>-0.0648503453568687</v>
      </c>
      <c r="F738" s="332">
        <f t="shared" si="23"/>
        <v>0.0183869619724195</v>
      </c>
    </row>
    <row r="739" s="190" customFormat="1" ht="19.5" customHeight="1" spans="1:6">
      <c r="A739" s="347" t="s">
        <v>739</v>
      </c>
      <c r="B739" s="330">
        <v>1318</v>
      </c>
      <c r="C739" s="330">
        <v>1334</v>
      </c>
      <c r="D739" s="330">
        <v>1450</v>
      </c>
      <c r="E739" s="331">
        <f t="shared" ref="E739:E802" si="24">IF(OR(VALUE(D739)=0,ISERROR(D739/B739-1)),"",D739/B739-1)</f>
        <v>0.100151745068285</v>
      </c>
      <c r="F739" s="332">
        <f t="shared" ref="F739:F802" si="25">IF(OR(VALUE(D739)=0,ISERROR(D739/C739-1)),"",D739/C739-1)</f>
        <v>0.0869565217391304</v>
      </c>
    </row>
    <row r="740" s="190" customFormat="1" ht="19.5" customHeight="1" spans="1:6">
      <c r="A740" s="347" t="s">
        <v>740</v>
      </c>
      <c r="B740" s="328">
        <v>538</v>
      </c>
      <c r="C740" s="330">
        <v>276</v>
      </c>
      <c r="D740" s="330">
        <v>264</v>
      </c>
      <c r="E740" s="331">
        <f t="shared" si="24"/>
        <v>-0.509293680297398</v>
      </c>
      <c r="F740" s="332">
        <f t="shared" si="25"/>
        <v>-0.0434782608695652</v>
      </c>
    </row>
    <row r="741" s="190" customFormat="1" ht="19.5" customHeight="1" spans="1:6">
      <c r="A741" s="222" t="s">
        <v>741</v>
      </c>
      <c r="B741" s="335">
        <f>SUM(B742:B744)</f>
        <v>217</v>
      </c>
      <c r="C741" s="343">
        <f>SUM(C742:C744)</f>
        <v>216</v>
      </c>
      <c r="D741" s="339">
        <v>227</v>
      </c>
      <c r="E741" s="336">
        <f t="shared" si="24"/>
        <v>0.0460829493087558</v>
      </c>
      <c r="F741" s="325">
        <f t="shared" si="25"/>
        <v>0.0509259259259258</v>
      </c>
    </row>
    <row r="742" s="190" customFormat="1" ht="19.5" customHeight="1" spans="1:6">
      <c r="A742" s="347" t="s">
        <v>742</v>
      </c>
      <c r="B742" s="328"/>
      <c r="C742" s="329"/>
      <c r="D742" s="330"/>
      <c r="E742" s="331" t="str">
        <f t="shared" si="24"/>
        <v/>
      </c>
      <c r="F742" s="332" t="str">
        <f t="shared" si="25"/>
        <v/>
      </c>
    </row>
    <row r="743" s="190" customFormat="1" ht="19.5" customHeight="1" spans="1:6">
      <c r="A743" s="347" t="s">
        <v>743</v>
      </c>
      <c r="B743" s="330">
        <v>217</v>
      </c>
      <c r="C743" s="330">
        <v>216</v>
      </c>
      <c r="D743" s="330">
        <v>227</v>
      </c>
      <c r="E743" s="331">
        <f t="shared" si="24"/>
        <v>0.0460829493087558</v>
      </c>
      <c r="F743" s="332">
        <f t="shared" si="25"/>
        <v>0.0509259259259258</v>
      </c>
    </row>
    <row r="744" s="190" customFormat="1" ht="19.5" customHeight="1" spans="1:6">
      <c r="A744" s="347" t="s">
        <v>744</v>
      </c>
      <c r="B744" s="328"/>
      <c r="C744" s="329"/>
      <c r="D744" s="330"/>
      <c r="E744" s="331" t="str">
        <f t="shared" si="24"/>
        <v/>
      </c>
      <c r="F744" s="332" t="str">
        <f t="shared" si="25"/>
        <v/>
      </c>
    </row>
    <row r="745" s="190" customFormat="1" ht="19.5" customHeight="1" spans="1:6">
      <c r="A745" s="222" t="s">
        <v>745</v>
      </c>
      <c r="B745" s="335">
        <f>SUM(B746:B748)</f>
        <v>65</v>
      </c>
      <c r="C745" s="343">
        <f>SUM(C746:C748)</f>
        <v>74</v>
      </c>
      <c r="D745" s="339">
        <v>44</v>
      </c>
      <c r="E745" s="336">
        <f t="shared" si="24"/>
        <v>-0.323076923076923</v>
      </c>
      <c r="F745" s="325">
        <f t="shared" si="25"/>
        <v>-0.405405405405405</v>
      </c>
    </row>
    <row r="746" s="190" customFormat="1" ht="19.5" customHeight="1" spans="1:6">
      <c r="A746" s="347" t="s">
        <v>746</v>
      </c>
      <c r="B746" s="328">
        <v>65</v>
      </c>
      <c r="C746" s="329">
        <v>74</v>
      </c>
      <c r="D746" s="330">
        <v>44</v>
      </c>
      <c r="E746" s="331">
        <f t="shared" si="24"/>
        <v>-0.323076923076923</v>
      </c>
      <c r="F746" s="332">
        <f t="shared" si="25"/>
        <v>-0.405405405405405</v>
      </c>
    </row>
    <row r="747" s="190" customFormat="1" ht="19.5" customHeight="1" spans="1:6">
      <c r="A747" s="347" t="s">
        <v>747</v>
      </c>
      <c r="B747" s="330"/>
      <c r="C747" s="330"/>
      <c r="D747" s="330"/>
      <c r="E747" s="336" t="str">
        <f t="shared" si="24"/>
        <v/>
      </c>
      <c r="F747" s="325" t="str">
        <f t="shared" si="25"/>
        <v/>
      </c>
    </row>
    <row r="748" s="190" customFormat="1" ht="19.5" customHeight="1" spans="1:6">
      <c r="A748" s="347" t="s">
        <v>748</v>
      </c>
      <c r="B748" s="328"/>
      <c r="C748" s="329"/>
      <c r="D748" s="330"/>
      <c r="E748" s="331" t="str">
        <f t="shared" si="24"/>
        <v/>
      </c>
      <c r="F748" s="332" t="str">
        <f t="shared" si="25"/>
        <v/>
      </c>
    </row>
    <row r="749" s="190" customFormat="1" ht="19.5" customHeight="1" spans="1:6">
      <c r="A749" s="222" t="s">
        <v>749</v>
      </c>
      <c r="B749" s="335">
        <f>SUM(B750:B751)</f>
        <v>15</v>
      </c>
      <c r="C749" s="339">
        <f>SUM(C750:C751)</f>
        <v>12</v>
      </c>
      <c r="D749" s="339">
        <v>28</v>
      </c>
      <c r="E749" s="336">
        <f t="shared" si="24"/>
        <v>0.866666666666667</v>
      </c>
      <c r="F749" s="325">
        <f t="shared" si="25"/>
        <v>1.33333333333333</v>
      </c>
    </row>
    <row r="750" s="190" customFormat="1" ht="19.5" customHeight="1" spans="1:6">
      <c r="A750" s="347" t="s">
        <v>750</v>
      </c>
      <c r="B750" s="330">
        <v>15</v>
      </c>
      <c r="C750" s="330">
        <v>12</v>
      </c>
      <c r="D750" s="330">
        <v>28</v>
      </c>
      <c r="E750" s="331">
        <f t="shared" si="24"/>
        <v>0.866666666666667</v>
      </c>
      <c r="F750" s="332">
        <f t="shared" si="25"/>
        <v>1.33333333333333</v>
      </c>
    </row>
    <row r="751" s="190" customFormat="1" ht="19.5" customHeight="1" spans="1:6">
      <c r="A751" s="347" t="s">
        <v>751</v>
      </c>
      <c r="B751" s="328"/>
      <c r="C751" s="328"/>
      <c r="D751" s="328"/>
      <c r="E751" s="327" t="str">
        <f t="shared" si="24"/>
        <v/>
      </c>
      <c r="F751" s="325" t="str">
        <f t="shared" si="25"/>
        <v/>
      </c>
    </row>
    <row r="752" s="190" customFormat="1" ht="19.5" customHeight="1" spans="1:6">
      <c r="A752" s="218" t="s">
        <v>752</v>
      </c>
      <c r="B752" s="335">
        <f>SUM(B753:B760)</f>
        <v>185</v>
      </c>
      <c r="C752" s="343">
        <f>SUM(C753:C760)</f>
        <v>186</v>
      </c>
      <c r="D752" s="324">
        <v>153</v>
      </c>
      <c r="E752" s="327">
        <f t="shared" si="24"/>
        <v>-0.172972972972973</v>
      </c>
      <c r="F752" s="325">
        <f t="shared" si="25"/>
        <v>-0.17741935483871</v>
      </c>
    </row>
    <row r="753" s="190" customFormat="1" ht="19.5" customHeight="1" spans="1:6">
      <c r="A753" s="218" t="s">
        <v>203</v>
      </c>
      <c r="B753" s="328">
        <v>169</v>
      </c>
      <c r="C753" s="337">
        <v>161</v>
      </c>
      <c r="D753" s="337">
        <v>144</v>
      </c>
      <c r="E753" s="338">
        <f t="shared" si="24"/>
        <v>-0.14792899408284</v>
      </c>
      <c r="F753" s="332">
        <f t="shared" si="25"/>
        <v>-0.105590062111801</v>
      </c>
    </row>
    <row r="754" s="190" customFormat="1" ht="19.5" customHeight="1" spans="1:6">
      <c r="A754" s="218" t="s">
        <v>204</v>
      </c>
      <c r="B754" s="328">
        <v>15</v>
      </c>
      <c r="C754" s="328"/>
      <c r="D754" s="328"/>
      <c r="E754" s="327" t="str">
        <f t="shared" si="24"/>
        <v/>
      </c>
      <c r="F754" s="325" t="str">
        <f t="shared" si="25"/>
        <v/>
      </c>
    </row>
    <row r="755" s="190" customFormat="1" ht="19.5" customHeight="1" spans="1:6">
      <c r="A755" s="218" t="s">
        <v>205</v>
      </c>
      <c r="B755" s="349"/>
      <c r="C755" s="350"/>
      <c r="D755" s="351"/>
      <c r="E755" s="352" t="str">
        <f t="shared" si="24"/>
        <v/>
      </c>
      <c r="F755" s="353" t="str">
        <f t="shared" si="25"/>
        <v/>
      </c>
    </row>
    <row r="756" s="190" customFormat="1" ht="19.5" customHeight="1" spans="1:6">
      <c r="A756" s="218" t="s">
        <v>243</v>
      </c>
      <c r="B756" s="328"/>
      <c r="C756" s="330"/>
      <c r="D756" s="337"/>
      <c r="E756" s="338" t="str">
        <f t="shared" si="24"/>
        <v/>
      </c>
      <c r="F756" s="332" t="str">
        <f t="shared" si="25"/>
        <v/>
      </c>
    </row>
    <row r="757" s="190" customFormat="1" ht="19.5" customHeight="1" spans="1:6">
      <c r="A757" s="347" t="s">
        <v>753</v>
      </c>
      <c r="B757" s="328">
        <v>1</v>
      </c>
      <c r="C757" s="330"/>
      <c r="D757" s="330">
        <v>1</v>
      </c>
      <c r="E757" s="331">
        <f t="shared" si="24"/>
        <v>0</v>
      </c>
      <c r="F757" s="332" t="str">
        <f t="shared" si="25"/>
        <v/>
      </c>
    </row>
    <row r="758" s="190" customFormat="1" ht="19.5" customHeight="1" spans="1:6">
      <c r="A758" s="347" t="s">
        <v>754</v>
      </c>
      <c r="B758" s="328"/>
      <c r="C758" s="330"/>
      <c r="D758" s="337"/>
      <c r="E758" s="338" t="str">
        <f t="shared" si="24"/>
        <v/>
      </c>
      <c r="F758" s="332" t="str">
        <f t="shared" si="25"/>
        <v/>
      </c>
    </row>
    <row r="759" s="190" customFormat="1" ht="19.5" customHeight="1" spans="1:6">
      <c r="A759" s="347" t="s">
        <v>346</v>
      </c>
      <c r="B759" s="330"/>
      <c r="C759" s="330"/>
      <c r="D759" s="330"/>
      <c r="E759" s="338" t="str">
        <f t="shared" si="24"/>
        <v/>
      </c>
      <c r="F759" s="332" t="str">
        <f t="shared" si="25"/>
        <v/>
      </c>
    </row>
    <row r="760" s="190" customFormat="1" ht="19.5" customHeight="1" spans="1:6">
      <c r="A760" s="347" t="s">
        <v>755</v>
      </c>
      <c r="B760" s="328"/>
      <c r="C760" s="330">
        <v>25</v>
      </c>
      <c r="D760" s="330">
        <v>8</v>
      </c>
      <c r="E760" s="331" t="str">
        <f t="shared" si="24"/>
        <v/>
      </c>
      <c r="F760" s="332">
        <f t="shared" si="25"/>
        <v>-0.68</v>
      </c>
    </row>
    <row r="761" s="190" customFormat="1" ht="19.5" customHeight="1" spans="1:6">
      <c r="A761" s="218" t="s">
        <v>758</v>
      </c>
      <c r="B761" s="335">
        <f>SUM(B762:B767)</f>
        <v>15</v>
      </c>
      <c r="C761" s="335">
        <f>SUM(C762:C767)</f>
        <v>0</v>
      </c>
      <c r="D761" s="335">
        <v>15</v>
      </c>
      <c r="E761" s="327">
        <f t="shared" si="24"/>
        <v>0</v>
      </c>
      <c r="F761" s="332" t="str">
        <f t="shared" si="25"/>
        <v/>
      </c>
    </row>
    <row r="762" s="190" customFormat="1" ht="19.5" customHeight="1" spans="1:6">
      <c r="A762" s="218" t="s">
        <v>203</v>
      </c>
      <c r="B762" s="328"/>
      <c r="C762" s="330"/>
      <c r="D762" s="337"/>
      <c r="E762" s="338" t="str">
        <f t="shared" si="24"/>
        <v/>
      </c>
      <c r="F762" s="332" t="str">
        <f t="shared" si="25"/>
        <v/>
      </c>
    </row>
    <row r="763" s="190" customFormat="1" ht="19.5" customHeight="1" spans="1:6">
      <c r="A763" s="218" t="s">
        <v>204</v>
      </c>
      <c r="B763" s="328"/>
      <c r="C763" s="328"/>
      <c r="D763" s="328"/>
      <c r="E763" s="336" t="str">
        <f t="shared" si="24"/>
        <v/>
      </c>
      <c r="F763" s="325" t="str">
        <f t="shared" si="25"/>
        <v/>
      </c>
    </row>
    <row r="764" s="190" customFormat="1" ht="19.5" customHeight="1" spans="1:6">
      <c r="A764" s="218" t="s">
        <v>205</v>
      </c>
      <c r="B764" s="328"/>
      <c r="C764" s="337"/>
      <c r="D764" s="330"/>
      <c r="E764" s="331" t="str">
        <f t="shared" si="24"/>
        <v/>
      </c>
      <c r="F764" s="332" t="str">
        <f t="shared" si="25"/>
        <v/>
      </c>
    </row>
    <row r="765" s="190" customFormat="1" ht="19.5" customHeight="1" spans="1:6">
      <c r="A765" s="218" t="s">
        <v>759</v>
      </c>
      <c r="B765" s="328">
        <v>15</v>
      </c>
      <c r="C765" s="328"/>
      <c r="D765" s="328">
        <v>15</v>
      </c>
      <c r="E765" s="338">
        <f t="shared" si="24"/>
        <v>0</v>
      </c>
      <c r="F765" s="325" t="str">
        <f t="shared" si="25"/>
        <v/>
      </c>
    </row>
    <row r="766" s="190" customFormat="1" ht="19.5" customHeight="1" spans="1:6">
      <c r="A766" s="347" t="s">
        <v>1424</v>
      </c>
      <c r="B766" s="328"/>
      <c r="C766" s="330"/>
      <c r="D766" s="330"/>
      <c r="E766" s="331" t="str">
        <f t="shared" si="24"/>
        <v/>
      </c>
      <c r="F766" s="332" t="str">
        <f t="shared" si="25"/>
        <v/>
      </c>
    </row>
    <row r="767" s="190" customFormat="1" ht="19.5" customHeight="1" spans="1:6">
      <c r="A767" s="347" t="s">
        <v>761</v>
      </c>
      <c r="B767" s="328"/>
      <c r="C767" s="328"/>
      <c r="D767" s="328"/>
      <c r="E767" s="338" t="str">
        <f t="shared" si="24"/>
        <v/>
      </c>
      <c r="F767" s="332" t="str">
        <f t="shared" si="25"/>
        <v/>
      </c>
    </row>
    <row r="768" s="190" customFormat="1" ht="19.5" customHeight="1" spans="1:6">
      <c r="A768" s="218" t="s">
        <v>762</v>
      </c>
      <c r="B768" s="335">
        <f>SUM(B769:B772)</f>
        <v>0</v>
      </c>
      <c r="C768" s="324">
        <f>SUM(C769:C772)</f>
        <v>0</v>
      </c>
      <c r="D768" s="324">
        <v>0</v>
      </c>
      <c r="E768" s="338" t="str">
        <f t="shared" si="24"/>
        <v/>
      </c>
      <c r="F768" s="332" t="str">
        <f t="shared" si="25"/>
        <v/>
      </c>
    </row>
    <row r="769" s="190" customFormat="1" ht="19.5" customHeight="1" spans="1:6">
      <c r="A769" s="218" t="s">
        <v>203</v>
      </c>
      <c r="B769" s="328"/>
      <c r="C769" s="329"/>
      <c r="D769" s="337"/>
      <c r="E769" s="338" t="str">
        <f t="shared" si="24"/>
        <v/>
      </c>
      <c r="F769" s="332" t="str">
        <f t="shared" si="25"/>
        <v/>
      </c>
    </row>
    <row r="770" s="190" customFormat="1" ht="19.5" customHeight="1" spans="1:6">
      <c r="A770" s="218" t="s">
        <v>204</v>
      </c>
      <c r="B770" s="328"/>
      <c r="C770" s="329"/>
      <c r="D770" s="330"/>
      <c r="E770" s="331" t="str">
        <f t="shared" si="24"/>
        <v/>
      </c>
      <c r="F770" s="332" t="str">
        <f t="shared" si="25"/>
        <v/>
      </c>
    </row>
    <row r="771" s="190" customFormat="1" ht="19.5" customHeight="1" spans="1:6">
      <c r="A771" s="218" t="s">
        <v>205</v>
      </c>
      <c r="B771" s="328"/>
      <c r="C771" s="329"/>
      <c r="D771" s="330"/>
      <c r="E771" s="331" t="str">
        <f t="shared" si="24"/>
        <v/>
      </c>
      <c r="F771" s="332" t="str">
        <f t="shared" si="25"/>
        <v/>
      </c>
    </row>
    <row r="772" s="190" customFormat="1" ht="19.5" customHeight="1" spans="1:6">
      <c r="A772" s="218" t="s">
        <v>763</v>
      </c>
      <c r="B772" s="337"/>
      <c r="C772" s="337"/>
      <c r="D772" s="337"/>
      <c r="E772" s="336" t="str">
        <f t="shared" si="24"/>
        <v/>
      </c>
      <c r="F772" s="325" t="str">
        <f t="shared" si="25"/>
        <v/>
      </c>
    </row>
    <row r="773" s="190" customFormat="1" ht="19.5" customHeight="1" spans="1:6">
      <c r="A773" s="218" t="s">
        <v>764</v>
      </c>
      <c r="B773" s="335">
        <f>SUM(B774:B776)</f>
        <v>0</v>
      </c>
      <c r="C773" s="343">
        <f>SUM(C774:C776)</f>
        <v>1367</v>
      </c>
      <c r="D773" s="324">
        <v>1401</v>
      </c>
      <c r="E773" s="338" t="str">
        <f t="shared" si="24"/>
        <v/>
      </c>
      <c r="F773" s="325">
        <f t="shared" si="25"/>
        <v>0.0248719824433066</v>
      </c>
    </row>
    <row r="774" s="190" customFormat="1" ht="19.5" customHeight="1" spans="1:6">
      <c r="A774" s="218" t="s">
        <v>1425</v>
      </c>
      <c r="B774" s="337"/>
      <c r="C774" s="337"/>
      <c r="D774" s="337"/>
      <c r="E774" s="331" t="str">
        <f t="shared" si="24"/>
        <v/>
      </c>
      <c r="F774" s="332" t="str">
        <f t="shared" si="25"/>
        <v/>
      </c>
    </row>
    <row r="775" s="190" customFormat="1" ht="19.5" customHeight="1" spans="1:6">
      <c r="A775" s="218" t="s">
        <v>1426</v>
      </c>
      <c r="B775" s="337"/>
      <c r="C775" s="337"/>
      <c r="D775" s="337">
        <v>1401</v>
      </c>
      <c r="E775" s="338" t="str">
        <f t="shared" si="24"/>
        <v/>
      </c>
      <c r="F775" s="332" t="str">
        <f t="shared" si="25"/>
        <v/>
      </c>
    </row>
    <row r="776" s="190" customFormat="1" ht="19.5" customHeight="1" spans="1:6">
      <c r="A776" s="218" t="s">
        <v>766</v>
      </c>
      <c r="B776" s="328"/>
      <c r="C776" s="329">
        <v>1367</v>
      </c>
      <c r="D776" s="330"/>
      <c r="E776" s="331" t="str">
        <f t="shared" si="24"/>
        <v/>
      </c>
      <c r="F776" s="332" t="str">
        <f t="shared" si="25"/>
        <v/>
      </c>
    </row>
    <row r="777" s="190" customFormat="1" ht="19.5" customHeight="1" spans="1:6">
      <c r="A777" s="218" t="s">
        <v>767</v>
      </c>
      <c r="B777" s="335">
        <f>B778</f>
        <v>6602</v>
      </c>
      <c r="C777" s="335">
        <f>C778</f>
        <v>13</v>
      </c>
      <c r="D777" s="335">
        <v>6362</v>
      </c>
      <c r="E777" s="327">
        <f t="shared" si="24"/>
        <v>-0.0363526204180551</v>
      </c>
      <c r="F777" s="325">
        <f t="shared" si="25"/>
        <v>488.384615384615</v>
      </c>
    </row>
    <row r="778" s="190" customFormat="1" ht="19.5" customHeight="1" spans="1:6">
      <c r="A778" s="218" t="s">
        <v>768</v>
      </c>
      <c r="B778" s="328">
        <v>6602</v>
      </c>
      <c r="C778" s="329">
        <v>13</v>
      </c>
      <c r="D778" s="330">
        <v>6362</v>
      </c>
      <c r="E778" s="331">
        <f t="shared" si="24"/>
        <v>-0.0363526204180551</v>
      </c>
      <c r="F778" s="332">
        <f t="shared" si="25"/>
        <v>488.384615384615</v>
      </c>
    </row>
    <row r="779" s="190" customFormat="1" ht="19.5" customHeight="1" spans="1:6">
      <c r="A779" s="221" t="s">
        <v>769</v>
      </c>
      <c r="B779" s="335">
        <f>B780+B790+B794+B803+B810+B817+B820+B823+B825+B827+B833+B836+B838+B849</f>
        <v>1476</v>
      </c>
      <c r="C779" s="343">
        <f>C780+C790+C794+C803+C810+C817+C820+C823+C825+C827+C833+C836+C838+C849</f>
        <v>2771</v>
      </c>
      <c r="D779" s="339">
        <v>1712</v>
      </c>
      <c r="E779" s="336">
        <f t="shared" si="24"/>
        <v>0.159891598915989</v>
      </c>
      <c r="F779" s="325">
        <f t="shared" si="25"/>
        <v>-0.382172500902201</v>
      </c>
    </row>
    <row r="780" s="190" customFormat="1" ht="19.5" customHeight="1" spans="1:6">
      <c r="A780" s="218" t="s">
        <v>770</v>
      </c>
      <c r="B780" s="335">
        <f>SUM(B781:B789)</f>
        <v>120</v>
      </c>
      <c r="C780" s="335">
        <f>SUM(C781:C789)</f>
        <v>121</v>
      </c>
      <c r="D780" s="335">
        <v>280</v>
      </c>
      <c r="E780" s="327">
        <f t="shared" si="24"/>
        <v>1.33333333333333</v>
      </c>
      <c r="F780" s="325">
        <f t="shared" si="25"/>
        <v>1.31404958677686</v>
      </c>
    </row>
    <row r="781" s="190" customFormat="1" ht="19.5" customHeight="1" spans="1:6">
      <c r="A781" s="218" t="s">
        <v>203</v>
      </c>
      <c r="B781" s="328">
        <v>40</v>
      </c>
      <c r="C781" s="329">
        <v>61</v>
      </c>
      <c r="D781" s="337">
        <v>170</v>
      </c>
      <c r="E781" s="338">
        <f t="shared" si="24"/>
        <v>3.25</v>
      </c>
      <c r="F781" s="332">
        <f t="shared" si="25"/>
        <v>1.78688524590164</v>
      </c>
    </row>
    <row r="782" s="190" customFormat="1" ht="19.5" customHeight="1" spans="1:6">
      <c r="A782" s="218" t="s">
        <v>204</v>
      </c>
      <c r="B782" s="328"/>
      <c r="C782" s="328"/>
      <c r="D782" s="328"/>
      <c r="E782" s="336" t="str">
        <f t="shared" si="24"/>
        <v/>
      </c>
      <c r="F782" s="325" t="str">
        <f t="shared" si="25"/>
        <v/>
      </c>
    </row>
    <row r="783" s="190" customFormat="1" ht="19.5" customHeight="1" spans="1:6">
      <c r="A783" s="218" t="s">
        <v>205</v>
      </c>
      <c r="B783" s="328"/>
      <c r="C783" s="328"/>
      <c r="D783" s="328"/>
      <c r="E783" s="336" t="str">
        <f t="shared" si="24"/>
        <v/>
      </c>
      <c r="F783" s="325" t="str">
        <f t="shared" si="25"/>
        <v/>
      </c>
    </row>
    <row r="784" s="190" customFormat="1" ht="19.5" customHeight="1" spans="1:6">
      <c r="A784" s="218" t="s">
        <v>771</v>
      </c>
      <c r="B784" s="328"/>
      <c r="C784" s="337"/>
      <c r="D784" s="337"/>
      <c r="E784" s="338" t="str">
        <f t="shared" si="24"/>
        <v/>
      </c>
      <c r="F784" s="332" t="str">
        <f t="shared" si="25"/>
        <v/>
      </c>
    </row>
    <row r="785" s="190" customFormat="1" ht="19.5" customHeight="1" spans="1:6">
      <c r="A785" s="218" t="s">
        <v>772</v>
      </c>
      <c r="B785" s="337"/>
      <c r="C785" s="337"/>
      <c r="D785" s="337"/>
      <c r="E785" s="338" t="str">
        <f t="shared" si="24"/>
        <v/>
      </c>
      <c r="F785" s="332" t="str">
        <f t="shared" si="25"/>
        <v/>
      </c>
    </row>
    <row r="786" s="190" customFormat="1" ht="19.5" customHeight="1" spans="1:6">
      <c r="A786" s="218" t="s">
        <v>773</v>
      </c>
      <c r="B786" s="328"/>
      <c r="C786" s="329"/>
      <c r="D786" s="330"/>
      <c r="E786" s="331" t="str">
        <f t="shared" si="24"/>
        <v/>
      </c>
      <c r="F786" s="332" t="str">
        <f t="shared" si="25"/>
        <v/>
      </c>
    </row>
    <row r="787" s="190" customFormat="1" ht="19.5" customHeight="1" spans="1:6">
      <c r="A787" s="218" t="s">
        <v>774</v>
      </c>
      <c r="B787" s="328"/>
      <c r="C787" s="329"/>
      <c r="D787" s="337"/>
      <c r="E787" s="338" t="str">
        <f t="shared" si="24"/>
        <v/>
      </c>
      <c r="F787" s="332" t="str">
        <f t="shared" si="25"/>
        <v/>
      </c>
    </row>
    <row r="788" s="190" customFormat="1" ht="19.5" customHeight="1" spans="1:6">
      <c r="A788" s="218" t="s">
        <v>775</v>
      </c>
      <c r="B788" s="328"/>
      <c r="C788" s="329"/>
      <c r="D788" s="330"/>
      <c r="E788" s="331" t="str">
        <f t="shared" si="24"/>
        <v/>
      </c>
      <c r="F788" s="332" t="str">
        <f t="shared" si="25"/>
        <v/>
      </c>
    </row>
    <row r="789" s="190" customFormat="1" ht="19.5" customHeight="1" spans="1:6">
      <c r="A789" s="218" t="s">
        <v>776</v>
      </c>
      <c r="B789" s="337">
        <v>80</v>
      </c>
      <c r="C789" s="337">
        <v>60</v>
      </c>
      <c r="D789" s="337">
        <v>110</v>
      </c>
      <c r="E789" s="331">
        <f t="shared" si="24"/>
        <v>0.375</v>
      </c>
      <c r="F789" s="332">
        <f t="shared" si="25"/>
        <v>0.833333333333333</v>
      </c>
    </row>
    <row r="790" s="190" customFormat="1" ht="19.5" customHeight="1" spans="1:6">
      <c r="A790" s="218" t="s">
        <v>777</v>
      </c>
      <c r="B790" s="335">
        <f>SUM(B791:B793)</f>
        <v>0</v>
      </c>
      <c r="C790" s="343">
        <f>SUM(C791:C793)</f>
        <v>0</v>
      </c>
      <c r="D790" s="324">
        <v>0</v>
      </c>
      <c r="E790" s="338" t="str">
        <f t="shared" si="24"/>
        <v/>
      </c>
      <c r="F790" s="332" t="str">
        <f t="shared" si="25"/>
        <v/>
      </c>
    </row>
    <row r="791" s="190" customFormat="1" ht="19.5" customHeight="1" spans="1:6">
      <c r="A791" s="232" t="s">
        <v>778</v>
      </c>
      <c r="B791" s="328"/>
      <c r="C791" s="337"/>
      <c r="D791" s="337"/>
      <c r="E791" s="338" t="str">
        <f t="shared" si="24"/>
        <v/>
      </c>
      <c r="F791" s="332" t="str">
        <f t="shared" si="25"/>
        <v/>
      </c>
    </row>
    <row r="792" s="190" customFormat="1" ht="19.5" customHeight="1" spans="1:6">
      <c r="A792" s="218" t="s">
        <v>779</v>
      </c>
      <c r="B792" s="328"/>
      <c r="C792" s="329"/>
      <c r="D792" s="330"/>
      <c r="E792" s="331" t="str">
        <f t="shared" si="24"/>
        <v/>
      </c>
      <c r="F792" s="332" t="str">
        <f t="shared" si="25"/>
        <v/>
      </c>
    </row>
    <row r="793" s="190" customFormat="1" ht="19.5" customHeight="1" spans="1:6">
      <c r="A793" s="218" t="s">
        <v>780</v>
      </c>
      <c r="B793" s="328"/>
      <c r="C793" s="328"/>
      <c r="D793" s="328"/>
      <c r="E793" s="336" t="str">
        <f t="shared" si="24"/>
        <v/>
      </c>
      <c r="F793" s="325" t="str">
        <f t="shared" si="25"/>
        <v/>
      </c>
    </row>
    <row r="794" s="190" customFormat="1" ht="19.5" customHeight="1" spans="1:6">
      <c r="A794" s="218" t="s">
        <v>781</v>
      </c>
      <c r="B794" s="335">
        <f>SUM(B795:B802)</f>
        <v>376</v>
      </c>
      <c r="C794" s="343">
        <f>SUM(C795:C802)</f>
        <v>236</v>
      </c>
      <c r="D794" s="324">
        <v>543</v>
      </c>
      <c r="E794" s="327">
        <f t="shared" si="24"/>
        <v>0.444148936170213</v>
      </c>
      <c r="F794" s="325">
        <f t="shared" si="25"/>
        <v>1.30084745762712</v>
      </c>
    </row>
    <row r="795" s="190" customFormat="1" ht="19.5" customHeight="1" spans="1:6">
      <c r="A795" s="218" t="s">
        <v>782</v>
      </c>
      <c r="B795" s="328">
        <v>80</v>
      </c>
      <c r="C795" s="329"/>
      <c r="D795" s="330">
        <v>80</v>
      </c>
      <c r="E795" s="331">
        <f t="shared" si="24"/>
        <v>0</v>
      </c>
      <c r="F795" s="332" t="str">
        <f t="shared" si="25"/>
        <v/>
      </c>
    </row>
    <row r="796" s="190" customFormat="1" ht="19.5" customHeight="1" spans="1:6">
      <c r="A796" s="218" t="s">
        <v>783</v>
      </c>
      <c r="B796" s="328">
        <v>10</v>
      </c>
      <c r="C796" s="329">
        <v>79</v>
      </c>
      <c r="D796" s="330">
        <v>10</v>
      </c>
      <c r="E796" s="331">
        <f t="shared" si="24"/>
        <v>0</v>
      </c>
      <c r="F796" s="332">
        <f t="shared" si="25"/>
        <v>-0.873417721518987</v>
      </c>
    </row>
    <row r="797" s="190" customFormat="1" ht="19.5" customHeight="1" spans="1:6">
      <c r="A797" s="218" t="s">
        <v>784</v>
      </c>
      <c r="B797" s="328"/>
      <c r="C797" s="328"/>
      <c r="D797" s="328"/>
      <c r="E797" s="336" t="str">
        <f t="shared" si="24"/>
        <v/>
      </c>
      <c r="F797" s="325" t="str">
        <f t="shared" si="25"/>
        <v/>
      </c>
    </row>
    <row r="798" s="190" customFormat="1" ht="19.5" customHeight="1" spans="1:6">
      <c r="A798" s="218" t="s">
        <v>785</v>
      </c>
      <c r="B798" s="337">
        <v>286</v>
      </c>
      <c r="C798" s="337">
        <v>157</v>
      </c>
      <c r="D798" s="337">
        <v>453</v>
      </c>
      <c r="E798" s="331">
        <f t="shared" si="24"/>
        <v>0.583916083916084</v>
      </c>
      <c r="F798" s="332">
        <f t="shared" si="25"/>
        <v>1.88535031847134</v>
      </c>
    </row>
    <row r="799" s="190" customFormat="1" ht="19.5" customHeight="1" spans="1:6">
      <c r="A799" s="218" t="s">
        <v>786</v>
      </c>
      <c r="B799" s="328"/>
      <c r="C799" s="330"/>
      <c r="D799" s="337"/>
      <c r="E799" s="338" t="str">
        <f t="shared" si="24"/>
        <v/>
      </c>
      <c r="F799" s="332" t="str">
        <f t="shared" si="25"/>
        <v/>
      </c>
    </row>
    <row r="800" s="190" customFormat="1" ht="19.5" customHeight="1" spans="1:6">
      <c r="A800" s="218" t="s">
        <v>787</v>
      </c>
      <c r="B800" s="328"/>
      <c r="C800" s="337"/>
      <c r="D800" s="330"/>
      <c r="E800" s="331" t="str">
        <f t="shared" si="24"/>
        <v/>
      </c>
      <c r="F800" s="332" t="str">
        <f t="shared" si="25"/>
        <v/>
      </c>
    </row>
    <row r="801" s="190" customFormat="1" ht="19.5" customHeight="1" spans="1:6">
      <c r="A801" s="218" t="s">
        <v>788</v>
      </c>
      <c r="B801" s="328"/>
      <c r="C801" s="330"/>
      <c r="D801" s="330"/>
      <c r="E801" s="331" t="str">
        <f t="shared" si="24"/>
        <v/>
      </c>
      <c r="F801" s="332" t="str">
        <f t="shared" si="25"/>
        <v/>
      </c>
    </row>
    <row r="802" s="190" customFormat="1" ht="19.5" customHeight="1" spans="1:6">
      <c r="A802" s="218" t="s">
        <v>789</v>
      </c>
      <c r="B802" s="328"/>
      <c r="C802" s="330"/>
      <c r="D802" s="337"/>
      <c r="E802" s="338" t="str">
        <f t="shared" si="24"/>
        <v/>
      </c>
      <c r="F802" s="332" t="str">
        <f t="shared" si="25"/>
        <v/>
      </c>
    </row>
    <row r="803" s="190" customFormat="1" ht="19.5" customHeight="1" spans="1:6">
      <c r="A803" s="218" t="s">
        <v>790</v>
      </c>
      <c r="B803" s="335">
        <f>SUM(B804:B809)</f>
        <v>120</v>
      </c>
      <c r="C803" s="339">
        <f>SUM(C804:C809)</f>
        <v>342</v>
      </c>
      <c r="D803" s="339">
        <v>0</v>
      </c>
      <c r="E803" s="331" t="str">
        <f t="shared" ref="E803:E866" si="26">IF(OR(VALUE(D803)=0,ISERROR(D803/B803-1)),"",D803/B803-1)</f>
        <v/>
      </c>
      <c r="F803" s="332" t="str">
        <f t="shared" ref="F803:F866" si="27">IF(OR(VALUE(D803)=0,ISERROR(D803/C803-1)),"",D803/C803-1)</f>
        <v/>
      </c>
    </row>
    <row r="804" s="190" customFormat="1" ht="19.5" customHeight="1" spans="1:6">
      <c r="A804" s="218" t="s">
        <v>791</v>
      </c>
      <c r="B804" s="328">
        <v>120</v>
      </c>
      <c r="C804" s="330">
        <v>342</v>
      </c>
      <c r="D804" s="330"/>
      <c r="E804" s="331" t="str">
        <f t="shared" si="26"/>
        <v/>
      </c>
      <c r="F804" s="332" t="str">
        <f t="shared" si="27"/>
        <v/>
      </c>
    </row>
    <row r="805" s="190" customFormat="1" ht="19.5" customHeight="1" spans="1:6">
      <c r="A805" s="218" t="s">
        <v>792</v>
      </c>
      <c r="B805" s="337"/>
      <c r="C805" s="337"/>
      <c r="D805" s="337"/>
      <c r="E805" s="331" t="str">
        <f t="shared" si="26"/>
        <v/>
      </c>
      <c r="F805" s="332" t="str">
        <f t="shared" si="27"/>
        <v/>
      </c>
    </row>
    <row r="806" s="190" customFormat="1" ht="19.5" customHeight="1" spans="1:6">
      <c r="A806" s="218" t="s">
        <v>793</v>
      </c>
      <c r="B806" s="328"/>
      <c r="C806" s="328"/>
      <c r="D806" s="328"/>
      <c r="E806" s="327" t="str">
        <f t="shared" si="26"/>
        <v/>
      </c>
      <c r="F806" s="325" t="str">
        <f t="shared" si="27"/>
        <v/>
      </c>
    </row>
    <row r="807" s="190" customFormat="1" ht="19.5" customHeight="1" spans="1:6">
      <c r="A807" s="218" t="s">
        <v>794</v>
      </c>
      <c r="B807" s="328"/>
      <c r="C807" s="337"/>
      <c r="D807" s="330"/>
      <c r="E807" s="331" t="str">
        <f t="shared" si="26"/>
        <v/>
      </c>
      <c r="F807" s="332" t="str">
        <f t="shared" si="27"/>
        <v/>
      </c>
    </row>
    <row r="808" s="190" customFormat="1" ht="19.5" customHeight="1" spans="1:6">
      <c r="A808" s="218" t="s">
        <v>795</v>
      </c>
      <c r="B808" s="328"/>
      <c r="C808" s="330"/>
      <c r="D808" s="330"/>
      <c r="E808" s="331" t="str">
        <f t="shared" si="26"/>
        <v/>
      </c>
      <c r="F808" s="332" t="str">
        <f t="shared" si="27"/>
        <v/>
      </c>
    </row>
    <row r="809" s="190" customFormat="1" ht="19.5" customHeight="1" spans="1:6">
      <c r="A809" s="218" t="s">
        <v>796</v>
      </c>
      <c r="B809" s="328"/>
      <c r="C809" s="330"/>
      <c r="D809" s="337"/>
      <c r="E809" s="338" t="str">
        <f t="shared" si="26"/>
        <v/>
      </c>
      <c r="F809" s="332" t="str">
        <f t="shared" si="27"/>
        <v/>
      </c>
    </row>
    <row r="810" s="190" customFormat="1" ht="19.5" customHeight="1" spans="1:6">
      <c r="A810" s="218" t="s">
        <v>797</v>
      </c>
      <c r="B810" s="335">
        <f>SUM(B811:B816)</f>
        <v>5</v>
      </c>
      <c r="C810" s="339">
        <f>SUM(C811:C816)</f>
        <v>1719</v>
      </c>
      <c r="D810" s="339">
        <v>4</v>
      </c>
      <c r="E810" s="336">
        <f t="shared" si="26"/>
        <v>-0.2</v>
      </c>
      <c r="F810" s="325">
        <f t="shared" si="27"/>
        <v>-0.997673065735893</v>
      </c>
    </row>
    <row r="811" s="190" customFormat="1" ht="19.5" customHeight="1" spans="1:6">
      <c r="A811" s="218" t="s">
        <v>798</v>
      </c>
      <c r="B811" s="328"/>
      <c r="C811" s="330">
        <v>454</v>
      </c>
      <c r="D811" s="330"/>
      <c r="E811" s="331" t="str">
        <f t="shared" si="26"/>
        <v/>
      </c>
      <c r="F811" s="332" t="str">
        <f t="shared" si="27"/>
        <v/>
      </c>
    </row>
    <row r="812" s="190" customFormat="1" ht="19.5" customHeight="1" spans="1:6">
      <c r="A812" s="218" t="s">
        <v>799</v>
      </c>
      <c r="B812" s="328"/>
      <c r="C812" s="328"/>
      <c r="D812" s="328"/>
      <c r="E812" s="331" t="str">
        <f t="shared" si="26"/>
        <v/>
      </c>
      <c r="F812" s="332" t="str">
        <f t="shared" si="27"/>
        <v/>
      </c>
    </row>
    <row r="813" s="190" customFormat="1" ht="19.5" customHeight="1" spans="1:6">
      <c r="A813" s="218" t="s">
        <v>800</v>
      </c>
      <c r="B813" s="328"/>
      <c r="C813" s="328"/>
      <c r="D813" s="328"/>
      <c r="E813" s="336" t="str">
        <f t="shared" si="26"/>
        <v/>
      </c>
      <c r="F813" s="325" t="str">
        <f t="shared" si="27"/>
        <v/>
      </c>
    </row>
    <row r="814" s="190" customFormat="1" ht="19.5" customHeight="1" spans="1:6">
      <c r="A814" s="218" t="s">
        <v>801</v>
      </c>
      <c r="B814" s="328"/>
      <c r="C814" s="330"/>
      <c r="D814" s="330"/>
      <c r="E814" s="331" t="str">
        <f t="shared" si="26"/>
        <v/>
      </c>
      <c r="F814" s="332" t="str">
        <f t="shared" si="27"/>
        <v/>
      </c>
    </row>
    <row r="815" s="190" customFormat="1" ht="19.5" customHeight="1" spans="1:6">
      <c r="A815" s="218" t="s">
        <v>802</v>
      </c>
      <c r="B815" s="328"/>
      <c r="C815" s="330">
        <v>459</v>
      </c>
      <c r="D815" s="330"/>
      <c r="E815" s="331" t="str">
        <f t="shared" si="26"/>
        <v/>
      </c>
      <c r="F815" s="332" t="str">
        <f t="shared" si="27"/>
        <v/>
      </c>
    </row>
    <row r="816" s="190" customFormat="1" ht="19.5" customHeight="1" spans="1:6">
      <c r="A816" s="218" t="s">
        <v>803</v>
      </c>
      <c r="B816" s="328">
        <v>5</v>
      </c>
      <c r="C816" s="330">
        <v>806</v>
      </c>
      <c r="D816" s="330">
        <v>4</v>
      </c>
      <c r="E816" s="331">
        <f t="shared" si="26"/>
        <v>-0.2</v>
      </c>
      <c r="F816" s="332">
        <f t="shared" si="27"/>
        <v>-0.995037220843672</v>
      </c>
    </row>
    <row r="817" s="190" customFormat="1" ht="19.5" customHeight="1" spans="1:6">
      <c r="A817" s="218" t="s">
        <v>804</v>
      </c>
      <c r="B817" s="335">
        <f>SUM(B818:B819)</f>
        <v>0</v>
      </c>
      <c r="C817" s="339">
        <f>SUM(C818:C819)</f>
        <v>0</v>
      </c>
      <c r="D817" s="339">
        <v>0</v>
      </c>
      <c r="E817" s="331" t="str">
        <f t="shared" si="26"/>
        <v/>
      </c>
      <c r="F817" s="332" t="str">
        <f t="shared" si="27"/>
        <v/>
      </c>
    </row>
    <row r="818" s="190" customFormat="1" ht="19.5" customHeight="1" spans="1:6">
      <c r="A818" s="218" t="s">
        <v>805</v>
      </c>
      <c r="B818" s="337"/>
      <c r="C818" s="337"/>
      <c r="D818" s="337"/>
      <c r="E818" s="338" t="str">
        <f t="shared" si="26"/>
        <v/>
      </c>
      <c r="F818" s="332" t="str">
        <f t="shared" si="27"/>
        <v/>
      </c>
    </row>
    <row r="819" s="190" customFormat="1" ht="19.5" customHeight="1" spans="1:6">
      <c r="A819" s="218" t="s">
        <v>806</v>
      </c>
      <c r="B819" s="328"/>
      <c r="C819" s="330"/>
      <c r="D819" s="330"/>
      <c r="E819" s="331" t="str">
        <f t="shared" si="26"/>
        <v/>
      </c>
      <c r="F819" s="332" t="str">
        <f t="shared" si="27"/>
        <v/>
      </c>
    </row>
    <row r="820" s="190" customFormat="1" ht="19.5" customHeight="1" spans="1:6">
      <c r="A820" s="218" t="s">
        <v>807</v>
      </c>
      <c r="B820" s="335">
        <f>SUM(B821:B822)</f>
        <v>0</v>
      </c>
      <c r="C820" s="335">
        <f>SUM(C821:C822)</f>
        <v>0</v>
      </c>
      <c r="D820" s="335">
        <v>0</v>
      </c>
      <c r="E820" s="336" t="str">
        <f t="shared" si="26"/>
        <v/>
      </c>
      <c r="F820" s="325" t="str">
        <f t="shared" si="27"/>
        <v/>
      </c>
    </row>
    <row r="821" s="190" customFormat="1" ht="19.5" customHeight="1" spans="1:6">
      <c r="A821" s="218" t="s">
        <v>808</v>
      </c>
      <c r="B821" s="337"/>
      <c r="C821" s="337"/>
      <c r="D821" s="337"/>
      <c r="E821" s="331" t="str">
        <f t="shared" si="26"/>
        <v/>
      </c>
      <c r="F821" s="332" t="str">
        <f t="shared" si="27"/>
        <v/>
      </c>
    </row>
    <row r="822" s="190" customFormat="1" ht="19.5" customHeight="1" spans="1:6">
      <c r="A822" s="218" t="s">
        <v>809</v>
      </c>
      <c r="B822" s="328"/>
      <c r="C822" s="330"/>
      <c r="D822" s="330"/>
      <c r="E822" s="331" t="str">
        <f t="shared" si="26"/>
        <v/>
      </c>
      <c r="F822" s="332" t="str">
        <f t="shared" si="27"/>
        <v/>
      </c>
    </row>
    <row r="823" s="190" customFormat="1" ht="19.5" customHeight="1" spans="1:6">
      <c r="A823" s="218" t="s">
        <v>810</v>
      </c>
      <c r="B823" s="335">
        <f>SUM(B824)</f>
        <v>0</v>
      </c>
      <c r="C823" s="335">
        <f>SUM(C824)</f>
        <v>0</v>
      </c>
      <c r="D823" s="335">
        <v>0</v>
      </c>
      <c r="E823" s="336" t="str">
        <f t="shared" si="26"/>
        <v/>
      </c>
      <c r="F823" s="325" t="str">
        <f t="shared" si="27"/>
        <v/>
      </c>
    </row>
    <row r="824" s="190" customFormat="1" ht="19.5" customHeight="1" spans="1:6">
      <c r="A824" s="347" t="s">
        <v>811</v>
      </c>
      <c r="B824" s="330"/>
      <c r="C824" s="330"/>
      <c r="D824" s="330"/>
      <c r="E824" s="331" t="str">
        <f t="shared" si="26"/>
        <v/>
      </c>
      <c r="F824" s="332" t="str">
        <f t="shared" si="27"/>
        <v/>
      </c>
    </row>
    <row r="825" s="190" customFormat="1" ht="19.5" customHeight="1" spans="1:6">
      <c r="A825" s="218" t="s">
        <v>812</v>
      </c>
      <c r="B825" s="335">
        <f>SUM(B826)</f>
        <v>0</v>
      </c>
      <c r="C825" s="339">
        <f>SUM(C826)</f>
        <v>0</v>
      </c>
      <c r="D825" s="324">
        <v>0</v>
      </c>
      <c r="E825" s="338" t="str">
        <f t="shared" si="26"/>
        <v/>
      </c>
      <c r="F825" s="332" t="str">
        <f t="shared" si="27"/>
        <v/>
      </c>
    </row>
    <row r="826" s="190" customFormat="1" ht="19.5" customHeight="1" spans="1:6">
      <c r="A826" s="347" t="s">
        <v>813</v>
      </c>
      <c r="B826" s="330"/>
      <c r="C826" s="330"/>
      <c r="D826" s="330"/>
      <c r="E826" s="336" t="str">
        <f t="shared" si="26"/>
        <v/>
      </c>
      <c r="F826" s="325" t="str">
        <f t="shared" si="27"/>
        <v/>
      </c>
    </row>
    <row r="827" s="190" customFormat="1" ht="19.5" customHeight="1" spans="1:6">
      <c r="A827" s="218" t="s">
        <v>814</v>
      </c>
      <c r="B827" s="335">
        <f>SUM(B828:B832)</f>
        <v>40</v>
      </c>
      <c r="C827" s="339">
        <f>SUM(C828:C832)</f>
        <v>40</v>
      </c>
      <c r="D827" s="339">
        <v>0</v>
      </c>
      <c r="E827" s="331" t="str">
        <f t="shared" si="26"/>
        <v/>
      </c>
      <c r="F827" s="332" t="str">
        <f t="shared" si="27"/>
        <v/>
      </c>
    </row>
    <row r="828" s="190" customFormat="1" ht="19.5" customHeight="1" spans="1:6">
      <c r="A828" s="218" t="s">
        <v>815</v>
      </c>
      <c r="B828" s="337">
        <v>40</v>
      </c>
      <c r="C828" s="337">
        <v>40</v>
      </c>
      <c r="D828" s="337"/>
      <c r="E828" s="327" t="str">
        <f t="shared" si="26"/>
        <v/>
      </c>
      <c r="F828" s="325" t="str">
        <f t="shared" si="27"/>
        <v/>
      </c>
    </row>
    <row r="829" s="190" customFormat="1" ht="19.5" customHeight="1" spans="1:6">
      <c r="A829" s="218" t="s">
        <v>816</v>
      </c>
      <c r="B829" s="328"/>
      <c r="C829" s="330"/>
      <c r="D829" s="330"/>
      <c r="E829" s="331" t="str">
        <f t="shared" si="26"/>
        <v/>
      </c>
      <c r="F829" s="332" t="str">
        <f t="shared" si="27"/>
        <v/>
      </c>
    </row>
    <row r="830" s="190" customFormat="1" ht="19.5" customHeight="1" spans="1:6">
      <c r="A830" s="218" t="s">
        <v>817</v>
      </c>
      <c r="B830" s="328"/>
      <c r="C830" s="328"/>
      <c r="D830" s="328"/>
      <c r="E830" s="336" t="str">
        <f t="shared" si="26"/>
        <v/>
      </c>
      <c r="F830" s="325" t="str">
        <f t="shared" si="27"/>
        <v/>
      </c>
    </row>
    <row r="831" s="190" customFormat="1" ht="19.5" customHeight="1" spans="1:6">
      <c r="A831" s="218" t="s">
        <v>818</v>
      </c>
      <c r="B831" s="328"/>
      <c r="C831" s="330"/>
      <c r="D831" s="330"/>
      <c r="E831" s="331" t="str">
        <f t="shared" si="26"/>
        <v/>
      </c>
      <c r="F831" s="332" t="str">
        <f t="shared" si="27"/>
        <v/>
      </c>
    </row>
    <row r="832" s="190" customFormat="1" ht="19.5" customHeight="1" spans="1:6">
      <c r="A832" s="218" t="s">
        <v>819</v>
      </c>
      <c r="B832" s="328"/>
      <c r="C832" s="330"/>
      <c r="D832" s="330"/>
      <c r="E832" s="331" t="str">
        <f t="shared" si="26"/>
        <v/>
      </c>
      <c r="F832" s="332" t="str">
        <f t="shared" si="27"/>
        <v/>
      </c>
    </row>
    <row r="833" s="190" customFormat="1" ht="19.5" customHeight="1" spans="1:6">
      <c r="A833" s="218" t="s">
        <v>1427</v>
      </c>
      <c r="B833" s="335">
        <f>SUM(B834,B835)</f>
        <v>0</v>
      </c>
      <c r="C833" s="339">
        <f>SUM(C834,C835)</f>
        <v>0</v>
      </c>
      <c r="D833" s="339">
        <v>0</v>
      </c>
      <c r="E833" s="331" t="str">
        <f t="shared" si="26"/>
        <v/>
      </c>
      <c r="F833" s="332" t="str">
        <f t="shared" si="27"/>
        <v/>
      </c>
    </row>
    <row r="834" s="190" customFormat="1" ht="19.5" customHeight="1" spans="1:6">
      <c r="A834" s="218" t="s">
        <v>1428</v>
      </c>
      <c r="B834" s="330"/>
      <c r="C834" s="330"/>
      <c r="D834" s="330"/>
      <c r="E834" s="336" t="str">
        <f t="shared" si="26"/>
        <v/>
      </c>
      <c r="F834" s="325" t="str">
        <f t="shared" si="27"/>
        <v/>
      </c>
    </row>
    <row r="835" s="190" customFormat="1" ht="19.5" customHeight="1" spans="1:6">
      <c r="A835" s="218" t="s">
        <v>1429</v>
      </c>
      <c r="B835" s="328"/>
      <c r="C835" s="329"/>
      <c r="D835" s="330"/>
      <c r="E835" s="331" t="str">
        <f t="shared" si="26"/>
        <v/>
      </c>
      <c r="F835" s="332" t="str">
        <f t="shared" si="27"/>
        <v/>
      </c>
    </row>
    <row r="836" s="190" customFormat="1" ht="19.5" customHeight="1" spans="1:6">
      <c r="A836" s="218" t="s">
        <v>823</v>
      </c>
      <c r="B836" s="339">
        <f>SUM(B837)</f>
        <v>0</v>
      </c>
      <c r="C836" s="339">
        <f>SUM(C837)</f>
        <v>0</v>
      </c>
      <c r="D836" s="339">
        <v>0</v>
      </c>
      <c r="E836" s="327" t="str">
        <f t="shared" si="26"/>
        <v/>
      </c>
      <c r="F836" s="325" t="str">
        <f t="shared" si="27"/>
        <v/>
      </c>
    </row>
    <row r="837" s="190" customFormat="1" ht="19.5" customHeight="1" spans="1:6">
      <c r="A837" s="347" t="s">
        <v>824</v>
      </c>
      <c r="B837" s="328"/>
      <c r="C837" s="337"/>
      <c r="D837" s="337"/>
      <c r="E837" s="338" t="str">
        <f t="shared" si="26"/>
        <v/>
      </c>
      <c r="F837" s="332" t="str">
        <f t="shared" si="27"/>
        <v/>
      </c>
    </row>
    <row r="838" s="190" customFormat="1" ht="19.5" customHeight="1" spans="1:6">
      <c r="A838" s="218" t="s">
        <v>825</v>
      </c>
      <c r="B838" s="324">
        <f>SUM(B839:B848)</f>
        <v>0</v>
      </c>
      <c r="C838" s="324">
        <f>SUM(C839:C848)</f>
        <v>0</v>
      </c>
      <c r="D838" s="324">
        <v>0</v>
      </c>
      <c r="E838" s="331" t="str">
        <f t="shared" si="26"/>
        <v/>
      </c>
      <c r="F838" s="332" t="str">
        <f t="shared" si="27"/>
        <v/>
      </c>
    </row>
    <row r="839" s="190" customFormat="1" ht="19.5" customHeight="1" spans="1:6">
      <c r="A839" s="218" t="s">
        <v>203</v>
      </c>
      <c r="B839" s="328"/>
      <c r="C839" s="328"/>
      <c r="D839" s="328"/>
      <c r="E839" s="336" t="str">
        <f t="shared" si="26"/>
        <v/>
      </c>
      <c r="F839" s="325" t="str">
        <f t="shared" si="27"/>
        <v/>
      </c>
    </row>
    <row r="840" s="190" customFormat="1" ht="19.5" customHeight="1" spans="1:6">
      <c r="A840" s="218" t="s">
        <v>204</v>
      </c>
      <c r="B840" s="328"/>
      <c r="C840" s="329"/>
      <c r="D840" s="330"/>
      <c r="E840" s="331" t="str">
        <f t="shared" si="26"/>
        <v/>
      </c>
      <c r="F840" s="332" t="str">
        <f t="shared" si="27"/>
        <v/>
      </c>
    </row>
    <row r="841" s="190" customFormat="1" ht="19.5" customHeight="1" spans="1:6">
      <c r="A841" s="218" t="s">
        <v>205</v>
      </c>
      <c r="B841" s="328"/>
      <c r="C841" s="328"/>
      <c r="D841" s="328"/>
      <c r="E841" s="336" t="str">
        <f t="shared" si="26"/>
        <v/>
      </c>
      <c r="F841" s="325" t="str">
        <f t="shared" si="27"/>
        <v/>
      </c>
    </row>
    <row r="842" s="190" customFormat="1" ht="19.5" customHeight="1" spans="1:6">
      <c r="A842" s="218" t="s">
        <v>826</v>
      </c>
      <c r="B842" s="328"/>
      <c r="C842" s="329"/>
      <c r="D842" s="330"/>
      <c r="E842" s="331" t="str">
        <f t="shared" si="26"/>
        <v/>
      </c>
      <c r="F842" s="332" t="str">
        <f t="shared" si="27"/>
        <v/>
      </c>
    </row>
    <row r="843" s="190" customFormat="1" ht="19.5" customHeight="1" spans="1:6">
      <c r="A843" s="218" t="s">
        <v>827</v>
      </c>
      <c r="B843" s="328"/>
      <c r="C843" s="329"/>
      <c r="D843" s="337"/>
      <c r="E843" s="338" t="str">
        <f t="shared" si="26"/>
        <v/>
      </c>
      <c r="F843" s="332" t="str">
        <f t="shared" si="27"/>
        <v/>
      </c>
    </row>
    <row r="844" s="190" customFormat="1" ht="19.5" customHeight="1" spans="1:6">
      <c r="A844" s="218" t="s">
        <v>828</v>
      </c>
      <c r="B844" s="328"/>
      <c r="C844" s="329"/>
      <c r="D844" s="330"/>
      <c r="E844" s="331" t="str">
        <f t="shared" si="26"/>
        <v/>
      </c>
      <c r="F844" s="332" t="str">
        <f t="shared" si="27"/>
        <v/>
      </c>
    </row>
    <row r="845" s="190" customFormat="1" ht="19.5" customHeight="1" spans="1:6">
      <c r="A845" s="218" t="s">
        <v>243</v>
      </c>
      <c r="B845" s="328"/>
      <c r="C845" s="329"/>
      <c r="D845" s="337"/>
      <c r="E845" s="338" t="str">
        <f t="shared" si="26"/>
        <v/>
      </c>
      <c r="F845" s="332" t="str">
        <f t="shared" si="27"/>
        <v/>
      </c>
    </row>
    <row r="846" s="190" customFormat="1" ht="19.5" customHeight="1" spans="1:6">
      <c r="A846" s="218" t="s">
        <v>829</v>
      </c>
      <c r="B846" s="328"/>
      <c r="C846" s="329"/>
      <c r="D846" s="337"/>
      <c r="E846" s="338" t="str">
        <f t="shared" si="26"/>
        <v/>
      </c>
      <c r="F846" s="332" t="str">
        <f t="shared" si="27"/>
        <v/>
      </c>
    </row>
    <row r="847" s="190" customFormat="1" ht="19.5" customHeight="1" spans="1:6">
      <c r="A847" s="218" t="s">
        <v>212</v>
      </c>
      <c r="B847" s="328"/>
      <c r="C847" s="329"/>
      <c r="D847" s="330"/>
      <c r="E847" s="331" t="str">
        <f t="shared" si="26"/>
        <v/>
      </c>
      <c r="F847" s="332" t="str">
        <f t="shared" si="27"/>
        <v/>
      </c>
    </row>
    <row r="848" s="190" customFormat="1" ht="19.5" customHeight="1" spans="1:6">
      <c r="A848" s="218" t="s">
        <v>830</v>
      </c>
      <c r="B848" s="328"/>
      <c r="C848" s="330"/>
      <c r="D848" s="330"/>
      <c r="E848" s="331" t="str">
        <f t="shared" si="26"/>
        <v/>
      </c>
      <c r="F848" s="332" t="str">
        <f t="shared" si="27"/>
        <v/>
      </c>
    </row>
    <row r="849" s="190" customFormat="1" ht="19.5" customHeight="1" spans="1:6">
      <c r="A849" s="218" t="s">
        <v>831</v>
      </c>
      <c r="B849" s="339">
        <f>SUM(B850)</f>
        <v>815</v>
      </c>
      <c r="C849" s="339">
        <f>SUM(C850)</f>
        <v>313</v>
      </c>
      <c r="D849" s="339">
        <v>885</v>
      </c>
      <c r="E849" s="327">
        <f t="shared" si="26"/>
        <v>0.0858895705521472</v>
      </c>
      <c r="F849" s="325">
        <f t="shared" si="27"/>
        <v>1.82747603833866</v>
      </c>
    </row>
    <row r="850" s="190" customFormat="1" ht="19.5" customHeight="1" spans="1:6">
      <c r="A850" s="347" t="s">
        <v>832</v>
      </c>
      <c r="B850" s="328">
        <v>815</v>
      </c>
      <c r="C850" s="337">
        <v>313</v>
      </c>
      <c r="D850" s="337">
        <v>885</v>
      </c>
      <c r="E850" s="338">
        <f t="shared" si="26"/>
        <v>0.0858895705521472</v>
      </c>
      <c r="F850" s="332">
        <f t="shared" si="27"/>
        <v>1.82747603833866</v>
      </c>
    </row>
    <row r="851" s="190" customFormat="1" ht="19.5" customHeight="1" spans="1:6">
      <c r="A851" s="221" t="s">
        <v>833</v>
      </c>
      <c r="B851" s="324">
        <f>B852+B863+B865+B868+B870+B872</f>
        <v>1357</v>
      </c>
      <c r="C851" s="324">
        <f>C852+C863+C865+C868+C870+C872</f>
        <v>1580</v>
      </c>
      <c r="D851" s="324">
        <v>1102</v>
      </c>
      <c r="E851" s="336">
        <f t="shared" si="26"/>
        <v>-0.187914517317612</v>
      </c>
      <c r="F851" s="325">
        <f t="shared" si="27"/>
        <v>-0.30253164556962</v>
      </c>
    </row>
    <row r="852" s="190" customFormat="1" ht="19.5" customHeight="1" spans="1:6">
      <c r="A852" s="218" t="s">
        <v>834</v>
      </c>
      <c r="B852" s="324">
        <f>SUM(B853:B862)</f>
        <v>1017</v>
      </c>
      <c r="C852" s="324">
        <f>SUM(C853:C862)</f>
        <v>759</v>
      </c>
      <c r="D852" s="324">
        <v>725</v>
      </c>
      <c r="E852" s="336">
        <f t="shared" si="26"/>
        <v>-0.287118977384464</v>
      </c>
      <c r="F852" s="325">
        <f t="shared" si="27"/>
        <v>-0.0447957839262187</v>
      </c>
    </row>
    <row r="853" s="190" customFormat="1" ht="19.5" customHeight="1" spans="1:6">
      <c r="A853" s="218" t="s">
        <v>835</v>
      </c>
      <c r="B853" s="328">
        <v>661</v>
      </c>
      <c r="C853" s="330">
        <v>629</v>
      </c>
      <c r="D853" s="330">
        <v>564</v>
      </c>
      <c r="E853" s="331">
        <f t="shared" si="26"/>
        <v>-0.146747352496218</v>
      </c>
      <c r="F853" s="332">
        <f t="shared" si="27"/>
        <v>-0.103338632750397</v>
      </c>
    </row>
    <row r="854" s="190" customFormat="1" ht="19.5" customHeight="1" spans="1:6">
      <c r="A854" s="218" t="s">
        <v>836</v>
      </c>
      <c r="B854" s="328"/>
      <c r="C854" s="328"/>
      <c r="D854" s="328"/>
      <c r="E854" s="336" t="str">
        <f t="shared" si="26"/>
        <v/>
      </c>
      <c r="F854" s="325" t="str">
        <f t="shared" si="27"/>
        <v/>
      </c>
    </row>
    <row r="855" s="190" customFormat="1" ht="19.5" customHeight="1" spans="1:6">
      <c r="A855" s="232" t="s">
        <v>837</v>
      </c>
      <c r="B855" s="328"/>
      <c r="C855" s="328"/>
      <c r="D855" s="328"/>
      <c r="E855" s="336" t="str">
        <f t="shared" si="26"/>
        <v/>
      </c>
      <c r="F855" s="325" t="str">
        <f t="shared" si="27"/>
        <v/>
      </c>
    </row>
    <row r="856" s="190" customFormat="1" ht="19.5" customHeight="1" spans="1:6">
      <c r="A856" s="218" t="s">
        <v>838</v>
      </c>
      <c r="B856" s="328">
        <v>136</v>
      </c>
      <c r="C856" s="330">
        <v>130</v>
      </c>
      <c r="D856" s="330">
        <v>161</v>
      </c>
      <c r="E856" s="331">
        <f t="shared" si="26"/>
        <v>0.183823529411765</v>
      </c>
      <c r="F856" s="332">
        <f t="shared" si="27"/>
        <v>0.238461538461539</v>
      </c>
    </row>
    <row r="857" s="190" customFormat="1" ht="19.5" customHeight="1" spans="1:6">
      <c r="A857" s="218" t="s">
        <v>839</v>
      </c>
      <c r="B857" s="328"/>
      <c r="C857" s="330"/>
      <c r="D857" s="330"/>
      <c r="E857" s="331" t="str">
        <f t="shared" si="26"/>
        <v/>
      </c>
      <c r="F857" s="332" t="str">
        <f t="shared" si="27"/>
        <v/>
      </c>
    </row>
    <row r="858" s="190" customFormat="1" ht="19.5" customHeight="1" spans="1:6">
      <c r="A858" s="218" t="s">
        <v>840</v>
      </c>
      <c r="B858" s="328"/>
      <c r="C858" s="329"/>
      <c r="D858" s="330"/>
      <c r="E858" s="331" t="str">
        <f t="shared" si="26"/>
        <v/>
      </c>
      <c r="F858" s="332" t="str">
        <f t="shared" si="27"/>
        <v/>
      </c>
    </row>
    <row r="859" s="190" customFormat="1" ht="19.5" customHeight="1" spans="1:6">
      <c r="A859" s="218" t="s">
        <v>841</v>
      </c>
      <c r="B859" s="328"/>
      <c r="C859" s="337"/>
      <c r="D859" s="337"/>
      <c r="E859" s="338" t="str">
        <f t="shared" si="26"/>
        <v/>
      </c>
      <c r="F859" s="332" t="str">
        <f t="shared" si="27"/>
        <v/>
      </c>
    </row>
    <row r="860" s="190" customFormat="1" ht="19.5" customHeight="1" spans="1:6">
      <c r="A860" s="218" t="s">
        <v>842</v>
      </c>
      <c r="B860" s="328"/>
      <c r="C860" s="337"/>
      <c r="D860" s="337"/>
      <c r="E860" s="338" t="str">
        <f t="shared" si="26"/>
        <v/>
      </c>
      <c r="F860" s="332" t="str">
        <f t="shared" si="27"/>
        <v/>
      </c>
    </row>
    <row r="861" s="190" customFormat="1" ht="19.5" customHeight="1" spans="1:6">
      <c r="A861" s="218" t="s">
        <v>843</v>
      </c>
      <c r="B861" s="328"/>
      <c r="C861" s="329"/>
      <c r="D861" s="330"/>
      <c r="E861" s="331" t="str">
        <f t="shared" si="26"/>
        <v/>
      </c>
      <c r="F861" s="332" t="str">
        <f t="shared" si="27"/>
        <v/>
      </c>
    </row>
    <row r="862" s="190" customFormat="1" ht="19.5" customHeight="1" spans="1:6">
      <c r="A862" s="218" t="s">
        <v>844</v>
      </c>
      <c r="B862" s="328">
        <v>220</v>
      </c>
      <c r="C862" s="329"/>
      <c r="D862" s="330"/>
      <c r="E862" s="331" t="str">
        <f t="shared" si="26"/>
        <v/>
      </c>
      <c r="F862" s="332" t="str">
        <f t="shared" si="27"/>
        <v/>
      </c>
    </row>
    <row r="863" s="190" customFormat="1" ht="19.5" customHeight="1" spans="1:6">
      <c r="A863" s="218" t="s">
        <v>845</v>
      </c>
      <c r="B863" s="339">
        <f>SUM(B864)</f>
        <v>0</v>
      </c>
      <c r="C863" s="339">
        <f>SUM(C864)</f>
        <v>0</v>
      </c>
      <c r="D863" s="339">
        <v>0</v>
      </c>
      <c r="E863" s="331" t="str">
        <f t="shared" si="26"/>
        <v/>
      </c>
      <c r="F863" s="332" t="str">
        <f t="shared" si="27"/>
        <v/>
      </c>
    </row>
    <row r="864" s="190" customFormat="1" ht="19.5" customHeight="1" spans="1:6">
      <c r="A864" s="347" t="s">
        <v>846</v>
      </c>
      <c r="B864" s="328"/>
      <c r="C864" s="329"/>
      <c r="D864" s="330"/>
      <c r="E864" s="331" t="str">
        <f t="shared" si="26"/>
        <v/>
      </c>
      <c r="F864" s="332" t="str">
        <f t="shared" si="27"/>
        <v/>
      </c>
    </row>
    <row r="865" s="190" customFormat="1" ht="19.5" customHeight="1" spans="1:6">
      <c r="A865" s="218" t="s">
        <v>847</v>
      </c>
      <c r="B865" s="324">
        <f>SUM(B866:B867)</f>
        <v>295</v>
      </c>
      <c r="C865" s="324">
        <f>SUM(C866:C867)</f>
        <v>781</v>
      </c>
      <c r="D865" s="324">
        <v>264</v>
      </c>
      <c r="E865" s="336">
        <f t="shared" si="26"/>
        <v>-0.105084745762712</v>
      </c>
      <c r="F865" s="325">
        <f t="shared" si="27"/>
        <v>-0.661971830985915</v>
      </c>
    </row>
    <row r="866" s="190" customFormat="1" ht="19.5" customHeight="1" spans="1:6">
      <c r="A866" s="218" t="s">
        <v>848</v>
      </c>
      <c r="B866" s="328">
        <v>295</v>
      </c>
      <c r="C866" s="328">
        <v>724</v>
      </c>
      <c r="D866" s="328">
        <v>264</v>
      </c>
      <c r="E866" s="331">
        <f t="shared" si="26"/>
        <v>-0.105084745762712</v>
      </c>
      <c r="F866" s="332">
        <f t="shared" si="27"/>
        <v>-0.635359116022099</v>
      </c>
    </row>
    <row r="867" s="190" customFormat="1" ht="19.5" customHeight="1" spans="1:6">
      <c r="A867" s="218" t="s">
        <v>849</v>
      </c>
      <c r="B867" s="328"/>
      <c r="C867" s="329">
        <v>57</v>
      </c>
      <c r="D867" s="330"/>
      <c r="E867" s="331" t="str">
        <f>IF(OR(VALUE(D867)=0,ISERROR(D867/B867-1)),"",D867/B867-1)</f>
        <v/>
      </c>
      <c r="F867" s="332" t="str">
        <f>IF(OR(VALUE(D867)=0,ISERROR(D867/C867-1)),"",D867/C867-1)</f>
        <v/>
      </c>
    </row>
    <row r="868" s="190" customFormat="1" ht="19.5" customHeight="1" spans="1:6">
      <c r="A868" s="218" t="s">
        <v>850</v>
      </c>
      <c r="B868" s="339">
        <f>SUM(B869)</f>
        <v>30</v>
      </c>
      <c r="C868" s="339">
        <f>SUM(C869)</f>
        <v>40</v>
      </c>
      <c r="D868" s="339">
        <v>30</v>
      </c>
      <c r="E868" s="336">
        <f>SUM(E869:E870)</f>
        <v>0</v>
      </c>
      <c r="F868" s="325">
        <f>SUM(F869:F870)</f>
        <v>-0.25</v>
      </c>
    </row>
    <row r="869" s="190" customFormat="1" ht="19.5" customHeight="1" spans="1:6">
      <c r="A869" s="218" t="s">
        <v>851</v>
      </c>
      <c r="B869" s="328">
        <v>30</v>
      </c>
      <c r="C869" s="329">
        <v>40</v>
      </c>
      <c r="D869" s="330">
        <v>30</v>
      </c>
      <c r="E869" s="331">
        <f t="shared" ref="E869:E932" si="28">IF(OR(VALUE(D869)=0,ISERROR(D869/B869-1)),"",D869/B869-1)</f>
        <v>0</v>
      </c>
      <c r="F869" s="332">
        <f t="shared" ref="F869:F932" si="29">IF(OR(VALUE(D869)=0,ISERROR(D869/C869-1)),"",D869/C869-1)</f>
        <v>-0.25</v>
      </c>
    </row>
    <row r="870" s="190" customFormat="1" ht="19.5" customHeight="1" spans="1:6">
      <c r="A870" s="218" t="s">
        <v>852</v>
      </c>
      <c r="B870" s="339">
        <f>SUM(B871)</f>
        <v>0</v>
      </c>
      <c r="C870" s="339">
        <f>SUM(C871)</f>
        <v>0</v>
      </c>
      <c r="D870" s="339">
        <v>0</v>
      </c>
      <c r="E870" s="331" t="str">
        <f t="shared" si="28"/>
        <v/>
      </c>
      <c r="F870" s="332" t="str">
        <f t="shared" si="29"/>
        <v/>
      </c>
    </row>
    <row r="871" s="190" customFormat="1" ht="19.5" customHeight="1" spans="1:6">
      <c r="A871" s="218" t="s">
        <v>853</v>
      </c>
      <c r="B871" s="328"/>
      <c r="C871" s="328"/>
      <c r="D871" s="328"/>
      <c r="E871" s="336" t="str">
        <f t="shared" si="28"/>
        <v/>
      </c>
      <c r="F871" s="325" t="str">
        <f t="shared" si="29"/>
        <v/>
      </c>
    </row>
    <row r="872" s="190" customFormat="1" ht="19.5" customHeight="1" spans="1:6">
      <c r="A872" s="218" t="s">
        <v>854</v>
      </c>
      <c r="B872" s="339">
        <f>SUM(B873)</f>
        <v>15</v>
      </c>
      <c r="C872" s="339">
        <f>SUM(C873)</f>
        <v>0</v>
      </c>
      <c r="D872" s="339">
        <v>83</v>
      </c>
      <c r="E872" s="336">
        <f t="shared" si="28"/>
        <v>4.53333333333333</v>
      </c>
      <c r="F872" s="332" t="str">
        <f t="shared" si="29"/>
        <v/>
      </c>
    </row>
    <row r="873" s="190" customFormat="1" ht="19.5" customHeight="1" spans="1:6">
      <c r="A873" s="218" t="s">
        <v>855</v>
      </c>
      <c r="B873" s="328">
        <v>15</v>
      </c>
      <c r="C873" s="328"/>
      <c r="D873" s="328">
        <v>83</v>
      </c>
      <c r="E873" s="331">
        <f t="shared" si="28"/>
        <v>4.53333333333333</v>
      </c>
      <c r="F873" s="325" t="str">
        <f t="shared" si="29"/>
        <v/>
      </c>
    </row>
    <row r="874" s="190" customFormat="1" ht="19.5" customHeight="1" spans="1:6">
      <c r="A874" s="221" t="s">
        <v>856</v>
      </c>
      <c r="B874" s="324">
        <f>B875+B901+B924+B952+B959+B965+B971+B974</f>
        <v>50677</v>
      </c>
      <c r="C874" s="324">
        <f>C875+C901+C924+C952+C959+C965+C971+C974</f>
        <v>40138</v>
      </c>
      <c r="D874" s="324">
        <v>39166</v>
      </c>
      <c r="E874" s="336">
        <f t="shared" si="28"/>
        <v>-0.227144463958009</v>
      </c>
      <c r="F874" s="325">
        <f t="shared" si="29"/>
        <v>-0.0242164532363347</v>
      </c>
    </row>
    <row r="875" s="190" customFormat="1" ht="19.5" customHeight="1" spans="1:6">
      <c r="A875" s="218" t="s">
        <v>857</v>
      </c>
      <c r="B875" s="324">
        <f>SUM(B876:B900)</f>
        <v>13289</v>
      </c>
      <c r="C875" s="324">
        <f>SUM(C876:C900)</f>
        <v>12328</v>
      </c>
      <c r="D875" s="324">
        <v>12842</v>
      </c>
      <c r="E875" s="336">
        <f t="shared" si="28"/>
        <v>-0.0336368425013169</v>
      </c>
      <c r="F875" s="325">
        <f t="shared" si="29"/>
        <v>0.0416937053861128</v>
      </c>
    </row>
    <row r="876" s="190" customFormat="1" ht="19.5" customHeight="1" spans="1:6">
      <c r="A876" s="218" t="s">
        <v>835</v>
      </c>
      <c r="B876" s="328">
        <v>2221</v>
      </c>
      <c r="C876" s="329">
        <v>2080</v>
      </c>
      <c r="D876" s="330">
        <v>2099</v>
      </c>
      <c r="E876" s="331">
        <f t="shared" si="28"/>
        <v>-0.054930211616389</v>
      </c>
      <c r="F876" s="332">
        <f t="shared" si="29"/>
        <v>0.00913461538461546</v>
      </c>
    </row>
    <row r="877" s="190" customFormat="1" ht="19.5" customHeight="1" spans="1:6">
      <c r="A877" s="232" t="s">
        <v>836</v>
      </c>
      <c r="B877" s="328"/>
      <c r="C877" s="328"/>
      <c r="D877" s="328"/>
      <c r="E877" s="336" t="str">
        <f t="shared" si="28"/>
        <v/>
      </c>
      <c r="F877" s="325" t="str">
        <f t="shared" si="29"/>
        <v/>
      </c>
    </row>
    <row r="878" s="190" customFormat="1" ht="19.5" customHeight="1" spans="1:6">
      <c r="A878" s="232" t="s">
        <v>837</v>
      </c>
      <c r="B878" s="328"/>
      <c r="C878" s="328"/>
      <c r="D878" s="328"/>
      <c r="E878" s="336" t="str">
        <f t="shared" si="28"/>
        <v/>
      </c>
      <c r="F878" s="325" t="str">
        <f t="shared" si="29"/>
        <v/>
      </c>
    </row>
    <row r="879" s="190" customFormat="1" ht="19.5" customHeight="1" spans="1:6">
      <c r="A879" s="218" t="s">
        <v>858</v>
      </c>
      <c r="B879" s="328">
        <v>91</v>
      </c>
      <c r="C879" s="329">
        <v>94</v>
      </c>
      <c r="D879" s="330">
        <v>91</v>
      </c>
      <c r="E879" s="331">
        <f t="shared" si="28"/>
        <v>0</v>
      </c>
      <c r="F879" s="332">
        <f t="shared" si="29"/>
        <v>-0.0319148936170213</v>
      </c>
    </row>
    <row r="880" s="190" customFormat="1" ht="19.5" customHeight="1" spans="1:6">
      <c r="A880" s="218" t="s">
        <v>859</v>
      </c>
      <c r="B880" s="328">
        <v>1452</v>
      </c>
      <c r="C880" s="329">
        <v>893</v>
      </c>
      <c r="D880" s="330">
        <v>1170</v>
      </c>
      <c r="E880" s="331">
        <f t="shared" si="28"/>
        <v>-0.194214876033058</v>
      </c>
      <c r="F880" s="332">
        <f t="shared" si="29"/>
        <v>0.310190369540873</v>
      </c>
    </row>
    <row r="881" s="190" customFormat="1" ht="19.5" customHeight="1" spans="1:6">
      <c r="A881" s="218" t="s">
        <v>860</v>
      </c>
      <c r="B881" s="328"/>
      <c r="C881" s="329">
        <v>69</v>
      </c>
      <c r="D881" s="330">
        <v>94</v>
      </c>
      <c r="E881" s="331" t="str">
        <f t="shared" si="28"/>
        <v/>
      </c>
      <c r="F881" s="332">
        <f t="shared" si="29"/>
        <v>0.36231884057971</v>
      </c>
    </row>
    <row r="882" s="190" customFormat="1" ht="19.5" customHeight="1" spans="1:6">
      <c r="A882" s="218" t="s">
        <v>861</v>
      </c>
      <c r="B882" s="328">
        <v>76</v>
      </c>
      <c r="C882" s="329">
        <v>52</v>
      </c>
      <c r="D882" s="337">
        <v>101</v>
      </c>
      <c r="E882" s="338">
        <f t="shared" si="28"/>
        <v>0.328947368421053</v>
      </c>
      <c r="F882" s="332">
        <f t="shared" si="29"/>
        <v>0.942307692307692</v>
      </c>
    </row>
    <row r="883" s="190" customFormat="1" ht="19.5" customHeight="1" spans="1:6">
      <c r="A883" s="222" t="s">
        <v>862</v>
      </c>
      <c r="B883" s="328">
        <v>15</v>
      </c>
      <c r="C883" s="329">
        <v>1</v>
      </c>
      <c r="D883" s="330"/>
      <c r="E883" s="331" t="str">
        <f t="shared" si="28"/>
        <v/>
      </c>
      <c r="F883" s="332" t="str">
        <f t="shared" si="29"/>
        <v/>
      </c>
    </row>
    <row r="884" s="190" customFormat="1" ht="19.5" customHeight="1" spans="1:6">
      <c r="A884" s="222" t="s">
        <v>863</v>
      </c>
      <c r="B884" s="328">
        <v>40</v>
      </c>
      <c r="C884" s="329"/>
      <c r="D884" s="330">
        <v>40</v>
      </c>
      <c r="E884" s="331">
        <f t="shared" si="28"/>
        <v>0</v>
      </c>
      <c r="F884" s="332" t="str">
        <f t="shared" si="29"/>
        <v/>
      </c>
    </row>
    <row r="885" s="190" customFormat="1" ht="19.5" customHeight="1" spans="1:6">
      <c r="A885" s="232" t="s">
        <v>864</v>
      </c>
      <c r="B885" s="328">
        <v>4</v>
      </c>
      <c r="C885" s="329">
        <v>5</v>
      </c>
      <c r="D885" s="330"/>
      <c r="E885" s="331" t="str">
        <f t="shared" si="28"/>
        <v/>
      </c>
      <c r="F885" s="332" t="str">
        <f t="shared" si="29"/>
        <v/>
      </c>
    </row>
    <row r="886" s="190" customFormat="1" ht="19.5" customHeight="1" spans="1:6">
      <c r="A886" s="218" t="s">
        <v>865</v>
      </c>
      <c r="B886" s="328"/>
      <c r="C886" s="337"/>
      <c r="D886" s="337"/>
      <c r="E886" s="338" t="str">
        <f t="shared" si="28"/>
        <v/>
      </c>
      <c r="F886" s="332" t="str">
        <f t="shared" si="29"/>
        <v/>
      </c>
    </row>
    <row r="887" s="190" customFormat="1" ht="19.5" customHeight="1" spans="1:6">
      <c r="A887" s="218" t="s">
        <v>1430</v>
      </c>
      <c r="B887" s="328"/>
      <c r="C887" s="329"/>
      <c r="D887" s="330"/>
      <c r="E887" s="331" t="str">
        <f t="shared" si="28"/>
        <v/>
      </c>
      <c r="F887" s="332" t="str">
        <f t="shared" si="29"/>
        <v/>
      </c>
    </row>
    <row r="888" s="190" customFormat="1" ht="19.5" customHeight="1" spans="1:6">
      <c r="A888" s="218" t="s">
        <v>867</v>
      </c>
      <c r="B888" s="328"/>
      <c r="C888" s="329"/>
      <c r="D888" s="330"/>
      <c r="E888" s="331" t="str">
        <f t="shared" si="28"/>
        <v/>
      </c>
      <c r="F888" s="332" t="str">
        <f t="shared" si="29"/>
        <v/>
      </c>
    </row>
    <row r="889" s="190" customFormat="1" ht="19.5" customHeight="1" spans="1:6">
      <c r="A889" s="222" t="s">
        <v>868</v>
      </c>
      <c r="B889" s="328"/>
      <c r="C889" s="329">
        <v>2389</v>
      </c>
      <c r="D889" s="330">
        <v>2366</v>
      </c>
      <c r="E889" s="331" t="str">
        <f t="shared" si="28"/>
        <v/>
      </c>
      <c r="F889" s="332">
        <f t="shared" si="29"/>
        <v>-0.00962745918794472</v>
      </c>
    </row>
    <row r="890" s="190" customFormat="1" ht="19.5" customHeight="1" spans="1:6">
      <c r="A890" s="222" t="s">
        <v>869</v>
      </c>
      <c r="B890" s="328"/>
      <c r="C890" s="329"/>
      <c r="D890" s="330"/>
      <c r="E890" s="331" t="str">
        <f t="shared" si="28"/>
        <v/>
      </c>
      <c r="F890" s="332" t="str">
        <f t="shared" si="29"/>
        <v/>
      </c>
    </row>
    <row r="891" s="190" customFormat="1" ht="19.5" customHeight="1" spans="1:6">
      <c r="A891" s="218" t="s">
        <v>870</v>
      </c>
      <c r="B891" s="328">
        <v>6006</v>
      </c>
      <c r="C891" s="329">
        <v>8321</v>
      </c>
      <c r="D891" s="330">
        <v>5448</v>
      </c>
      <c r="E891" s="331">
        <f t="shared" si="28"/>
        <v>-0.0929070929070929</v>
      </c>
      <c r="F891" s="332">
        <f t="shared" si="29"/>
        <v>-0.345271001081601</v>
      </c>
    </row>
    <row r="892" s="190" customFormat="1" ht="19.5" customHeight="1" spans="1:6">
      <c r="A892" s="218" t="s">
        <v>871</v>
      </c>
      <c r="B892" s="328">
        <v>5</v>
      </c>
      <c r="C892" s="329"/>
      <c r="D892" s="330">
        <v>2</v>
      </c>
      <c r="E892" s="331">
        <f t="shared" si="28"/>
        <v>-0.6</v>
      </c>
      <c r="F892" s="332" t="str">
        <f t="shared" si="29"/>
        <v/>
      </c>
    </row>
    <row r="893" s="190" customFormat="1" ht="19.5" customHeight="1" spans="1:6">
      <c r="A893" s="218" t="s">
        <v>872</v>
      </c>
      <c r="B893" s="328"/>
      <c r="C893" s="329"/>
      <c r="D893" s="330"/>
      <c r="E893" s="331" t="str">
        <f t="shared" si="28"/>
        <v/>
      </c>
      <c r="F893" s="332" t="str">
        <f t="shared" si="29"/>
        <v/>
      </c>
    </row>
    <row r="894" s="190" customFormat="1" ht="19.5" customHeight="1" spans="1:6">
      <c r="A894" s="222" t="s">
        <v>873</v>
      </c>
      <c r="B894" s="328"/>
      <c r="C894" s="329">
        <v>44</v>
      </c>
      <c r="D894" s="330"/>
      <c r="E894" s="331" t="str">
        <f t="shared" si="28"/>
        <v/>
      </c>
      <c r="F894" s="332" t="str">
        <f t="shared" si="29"/>
        <v/>
      </c>
    </row>
    <row r="895" s="190" customFormat="1" ht="19.5" customHeight="1" spans="1:6">
      <c r="A895" s="222" t="s">
        <v>1431</v>
      </c>
      <c r="B895" s="328">
        <v>87</v>
      </c>
      <c r="C895" s="329"/>
      <c r="D895" s="330">
        <v>26</v>
      </c>
      <c r="E895" s="331">
        <f t="shared" si="28"/>
        <v>-0.701149425287356</v>
      </c>
      <c r="F895" s="332" t="str">
        <f t="shared" si="29"/>
        <v/>
      </c>
    </row>
    <row r="896" s="190" customFormat="1" ht="19.5" customHeight="1" spans="1:6">
      <c r="A896" s="218" t="s">
        <v>875</v>
      </c>
      <c r="B896" s="328"/>
      <c r="C896" s="329">
        <v>-2674</v>
      </c>
      <c r="D896" s="330"/>
      <c r="E896" s="331" t="str">
        <f t="shared" si="28"/>
        <v/>
      </c>
      <c r="F896" s="332" t="str">
        <f t="shared" si="29"/>
        <v/>
      </c>
    </row>
    <row r="897" s="190" customFormat="1" ht="19.5" customHeight="1" spans="1:6">
      <c r="A897" s="222" t="s">
        <v>876</v>
      </c>
      <c r="B897" s="328"/>
      <c r="C897" s="329">
        <v>2</v>
      </c>
      <c r="D897" s="330"/>
      <c r="E897" s="331" t="str">
        <f t="shared" si="28"/>
        <v/>
      </c>
      <c r="F897" s="332" t="str">
        <f t="shared" si="29"/>
        <v/>
      </c>
    </row>
    <row r="898" s="190" customFormat="1" ht="19.5" customHeight="1" spans="1:6">
      <c r="A898" s="218" t="s">
        <v>877</v>
      </c>
      <c r="B898" s="328"/>
      <c r="C898" s="329"/>
      <c r="D898" s="330"/>
      <c r="E898" s="331" t="str">
        <f t="shared" si="28"/>
        <v/>
      </c>
      <c r="F898" s="332" t="str">
        <f t="shared" si="29"/>
        <v/>
      </c>
    </row>
    <row r="899" s="190" customFormat="1" ht="19.5" customHeight="1" spans="1:6">
      <c r="A899" s="218" t="s">
        <v>878</v>
      </c>
      <c r="B899" s="328">
        <v>40</v>
      </c>
      <c r="C899" s="329">
        <v>921</v>
      </c>
      <c r="D899" s="330">
        <v>1400</v>
      </c>
      <c r="E899" s="331">
        <f t="shared" si="28"/>
        <v>34</v>
      </c>
      <c r="F899" s="332">
        <f t="shared" si="29"/>
        <v>0.520086862106406</v>
      </c>
    </row>
    <row r="900" s="190" customFormat="1" ht="19.5" customHeight="1" spans="1:6">
      <c r="A900" s="218" t="s">
        <v>879</v>
      </c>
      <c r="B900" s="328">
        <v>3252</v>
      </c>
      <c r="C900" s="329">
        <v>131</v>
      </c>
      <c r="D900" s="330">
        <v>5</v>
      </c>
      <c r="E900" s="331">
        <f t="shared" si="28"/>
        <v>-0.998462484624846</v>
      </c>
      <c r="F900" s="332">
        <f t="shared" si="29"/>
        <v>-0.961832061068702</v>
      </c>
    </row>
    <row r="901" s="190" customFormat="1" ht="19.5" customHeight="1" spans="1:6">
      <c r="A901" s="218" t="s">
        <v>880</v>
      </c>
      <c r="B901" s="324">
        <f>SUM(B902:B923)</f>
        <v>5034</v>
      </c>
      <c r="C901" s="324">
        <f>SUM(C902:C923)</f>
        <v>3434</v>
      </c>
      <c r="D901" s="324">
        <v>2354</v>
      </c>
      <c r="E901" s="336">
        <f t="shared" si="28"/>
        <v>-0.532379817242749</v>
      </c>
      <c r="F901" s="325">
        <f t="shared" si="29"/>
        <v>-0.314502038439138</v>
      </c>
    </row>
    <row r="902" s="190" customFormat="1" ht="19.5" customHeight="1" spans="1:6">
      <c r="A902" s="222" t="s">
        <v>835</v>
      </c>
      <c r="B902" s="328">
        <v>95</v>
      </c>
      <c r="C902" s="329">
        <v>123</v>
      </c>
      <c r="D902" s="330">
        <v>83</v>
      </c>
      <c r="E902" s="331">
        <f t="shared" si="28"/>
        <v>-0.126315789473684</v>
      </c>
      <c r="F902" s="332">
        <f t="shared" si="29"/>
        <v>-0.32520325203252</v>
      </c>
    </row>
    <row r="903" s="190" customFormat="1" ht="19.5" customHeight="1" spans="1:6">
      <c r="A903" s="222" t="s">
        <v>836</v>
      </c>
      <c r="B903" s="328"/>
      <c r="C903" s="329"/>
      <c r="D903" s="330"/>
      <c r="E903" s="331" t="str">
        <f t="shared" si="28"/>
        <v/>
      </c>
      <c r="F903" s="332" t="str">
        <f t="shared" si="29"/>
        <v/>
      </c>
    </row>
    <row r="904" s="190" customFormat="1" ht="19.5" customHeight="1" spans="1:6">
      <c r="A904" s="218" t="s">
        <v>837</v>
      </c>
      <c r="B904" s="328"/>
      <c r="C904" s="328"/>
      <c r="D904" s="328"/>
      <c r="E904" s="336" t="str">
        <f t="shared" si="28"/>
        <v/>
      </c>
      <c r="F904" s="325" t="str">
        <f t="shared" si="29"/>
        <v/>
      </c>
    </row>
    <row r="905" s="190" customFormat="1" ht="19.5" customHeight="1" spans="1:6">
      <c r="A905" s="218" t="s">
        <v>881</v>
      </c>
      <c r="B905" s="328">
        <v>545</v>
      </c>
      <c r="C905" s="329">
        <v>500</v>
      </c>
      <c r="D905" s="330">
        <v>492</v>
      </c>
      <c r="E905" s="331">
        <f t="shared" si="28"/>
        <v>-0.0972477064220183</v>
      </c>
      <c r="F905" s="332">
        <f t="shared" si="29"/>
        <v>-0.016</v>
      </c>
    </row>
    <row r="906" s="190" customFormat="1" ht="19.5" customHeight="1" spans="1:6">
      <c r="A906" s="218" t="s">
        <v>882</v>
      </c>
      <c r="B906" s="328">
        <v>7</v>
      </c>
      <c r="C906" s="329">
        <v>330</v>
      </c>
      <c r="D906" s="330"/>
      <c r="E906" s="331" t="str">
        <f t="shared" si="28"/>
        <v/>
      </c>
      <c r="F906" s="332" t="str">
        <f t="shared" si="29"/>
        <v/>
      </c>
    </row>
    <row r="907" s="190" customFormat="1" ht="19.5" customHeight="1" spans="1:6">
      <c r="A907" s="218" t="s">
        <v>883</v>
      </c>
      <c r="B907" s="328"/>
      <c r="C907" s="329"/>
      <c r="D907" s="337"/>
      <c r="E907" s="338" t="str">
        <f t="shared" si="28"/>
        <v/>
      </c>
      <c r="F907" s="332" t="str">
        <f t="shared" si="29"/>
        <v/>
      </c>
    </row>
    <row r="908" s="190" customFormat="1" ht="19.5" customHeight="1" spans="1:6">
      <c r="A908" s="218" t="s">
        <v>884</v>
      </c>
      <c r="B908" s="328">
        <v>3696</v>
      </c>
      <c r="C908" s="337">
        <v>1887</v>
      </c>
      <c r="D908" s="337">
        <v>955</v>
      </c>
      <c r="E908" s="338">
        <f t="shared" si="28"/>
        <v>-0.741612554112554</v>
      </c>
      <c r="F908" s="332">
        <f t="shared" si="29"/>
        <v>-0.493905670376259</v>
      </c>
    </row>
    <row r="909" s="190" customFormat="1" ht="19.5" customHeight="1" spans="1:6">
      <c r="A909" s="218" t="s">
        <v>885</v>
      </c>
      <c r="B909" s="328"/>
      <c r="C909" s="329">
        <v>486</v>
      </c>
      <c r="D909" s="330"/>
      <c r="E909" s="331" t="str">
        <f t="shared" si="28"/>
        <v/>
      </c>
      <c r="F909" s="332" t="str">
        <f t="shared" si="29"/>
        <v/>
      </c>
    </row>
    <row r="910" s="190" customFormat="1" ht="19.5" customHeight="1" spans="1:6">
      <c r="A910" s="218" t="s">
        <v>886</v>
      </c>
      <c r="B910" s="328">
        <v>4</v>
      </c>
      <c r="C910" s="329">
        <v>16</v>
      </c>
      <c r="D910" s="330">
        <v>5</v>
      </c>
      <c r="E910" s="331">
        <f t="shared" si="28"/>
        <v>0.25</v>
      </c>
      <c r="F910" s="332">
        <f t="shared" si="29"/>
        <v>-0.6875</v>
      </c>
    </row>
    <row r="911" s="190" customFormat="1" ht="19.5" customHeight="1" spans="1:6">
      <c r="A911" s="218" t="s">
        <v>887</v>
      </c>
      <c r="B911" s="328"/>
      <c r="C911" s="329"/>
      <c r="D911" s="330"/>
      <c r="E911" s="331" t="str">
        <f t="shared" si="28"/>
        <v/>
      </c>
      <c r="F911" s="332" t="str">
        <f t="shared" si="29"/>
        <v/>
      </c>
    </row>
    <row r="912" s="190" customFormat="1" ht="19.5" customHeight="1" spans="1:6">
      <c r="A912" s="218" t="s">
        <v>888</v>
      </c>
      <c r="B912" s="328"/>
      <c r="C912" s="329"/>
      <c r="D912" s="330"/>
      <c r="E912" s="331" t="str">
        <f t="shared" si="28"/>
        <v/>
      </c>
      <c r="F912" s="332" t="str">
        <f t="shared" si="29"/>
        <v/>
      </c>
    </row>
    <row r="913" s="190" customFormat="1" ht="19.5" customHeight="1" spans="1:6">
      <c r="A913" s="218" t="s">
        <v>889</v>
      </c>
      <c r="B913" s="328"/>
      <c r="C913" s="329"/>
      <c r="D913" s="330"/>
      <c r="E913" s="331" t="str">
        <f t="shared" si="28"/>
        <v/>
      </c>
      <c r="F913" s="332" t="str">
        <f t="shared" si="29"/>
        <v/>
      </c>
    </row>
    <row r="914" s="190" customFormat="1" ht="19.5" customHeight="1" spans="1:6">
      <c r="A914" s="218" t="s">
        <v>890</v>
      </c>
      <c r="B914" s="328"/>
      <c r="C914" s="329"/>
      <c r="D914" s="330"/>
      <c r="E914" s="331" t="str">
        <f t="shared" si="28"/>
        <v/>
      </c>
      <c r="F914" s="332" t="str">
        <f t="shared" si="29"/>
        <v/>
      </c>
    </row>
    <row r="915" s="190" customFormat="1" ht="19.5" customHeight="1" spans="1:6">
      <c r="A915" s="218" t="s">
        <v>891</v>
      </c>
      <c r="B915" s="328"/>
      <c r="C915" s="329"/>
      <c r="D915" s="330"/>
      <c r="E915" s="331" t="str">
        <f t="shared" si="28"/>
        <v/>
      </c>
      <c r="F915" s="332" t="str">
        <f t="shared" si="29"/>
        <v/>
      </c>
    </row>
    <row r="916" s="190" customFormat="1" ht="19.5" customHeight="1" spans="1:6">
      <c r="A916" s="218" t="s">
        <v>892</v>
      </c>
      <c r="B916" s="328"/>
      <c r="C916" s="329"/>
      <c r="D916" s="330"/>
      <c r="E916" s="331" t="str">
        <f t="shared" si="28"/>
        <v/>
      </c>
      <c r="F916" s="332" t="str">
        <f t="shared" si="29"/>
        <v/>
      </c>
    </row>
    <row r="917" s="190" customFormat="1" ht="19.5" customHeight="1" spans="1:6">
      <c r="A917" s="218" t="s">
        <v>893</v>
      </c>
      <c r="B917" s="328"/>
      <c r="C917" s="329"/>
      <c r="D917" s="330"/>
      <c r="E917" s="331" t="str">
        <f t="shared" si="28"/>
        <v/>
      </c>
      <c r="F917" s="332" t="str">
        <f t="shared" si="29"/>
        <v/>
      </c>
    </row>
    <row r="918" s="190" customFormat="1" ht="19.5" customHeight="1" spans="1:6">
      <c r="A918" s="218" t="s">
        <v>894</v>
      </c>
      <c r="B918" s="328"/>
      <c r="C918" s="329"/>
      <c r="D918" s="330"/>
      <c r="E918" s="331" t="str">
        <f t="shared" si="28"/>
        <v/>
      </c>
      <c r="F918" s="332" t="str">
        <f t="shared" si="29"/>
        <v/>
      </c>
    </row>
    <row r="919" s="190" customFormat="1" ht="19.5" customHeight="1" spans="1:6">
      <c r="A919" s="218" t="s">
        <v>1432</v>
      </c>
      <c r="B919" s="328">
        <v>687</v>
      </c>
      <c r="C919" s="329">
        <v>92</v>
      </c>
      <c r="D919" s="330">
        <v>819</v>
      </c>
      <c r="E919" s="331">
        <f t="shared" si="28"/>
        <v>0.192139737991266</v>
      </c>
      <c r="F919" s="332">
        <f t="shared" si="29"/>
        <v>7.90217391304348</v>
      </c>
    </row>
    <row r="920" s="190" customFormat="1" ht="19.5" customHeight="1" spans="1:6">
      <c r="A920" s="218" t="s">
        <v>896</v>
      </c>
      <c r="B920" s="328"/>
      <c r="C920" s="329"/>
      <c r="D920" s="330"/>
      <c r="E920" s="331" t="str">
        <f t="shared" si="28"/>
        <v/>
      </c>
      <c r="F920" s="332" t="str">
        <f t="shared" si="29"/>
        <v/>
      </c>
    </row>
    <row r="921" s="190" customFormat="1" ht="19.5" customHeight="1" spans="1:6">
      <c r="A921" s="218" t="s">
        <v>865</v>
      </c>
      <c r="B921" s="328"/>
      <c r="C921" s="329"/>
      <c r="D921" s="330"/>
      <c r="E921" s="331" t="str">
        <f t="shared" si="28"/>
        <v/>
      </c>
      <c r="F921" s="332" t="str">
        <f t="shared" si="29"/>
        <v/>
      </c>
    </row>
    <row r="922" s="190" customFormat="1" ht="19.5" customHeight="1" spans="1:6">
      <c r="A922" s="218" t="s">
        <v>897</v>
      </c>
      <c r="B922" s="328"/>
      <c r="C922" s="329"/>
      <c r="D922" s="330"/>
      <c r="E922" s="331" t="str">
        <f t="shared" si="28"/>
        <v/>
      </c>
      <c r="F922" s="332" t="str">
        <f t="shared" si="29"/>
        <v/>
      </c>
    </row>
    <row r="923" s="190" customFormat="1" ht="19.5" customHeight="1" spans="1:6">
      <c r="A923" s="218" t="s">
        <v>898</v>
      </c>
      <c r="B923" s="328"/>
      <c r="C923" s="329"/>
      <c r="D923" s="330"/>
      <c r="E923" s="331" t="str">
        <f t="shared" si="28"/>
        <v/>
      </c>
      <c r="F923" s="332" t="str">
        <f t="shared" si="29"/>
        <v/>
      </c>
    </row>
    <row r="924" s="190" customFormat="1" ht="19.5" customHeight="1" spans="1:6">
      <c r="A924" s="218" t="s">
        <v>899</v>
      </c>
      <c r="B924" s="324">
        <f>SUM(B925:B951)</f>
        <v>1629</v>
      </c>
      <c r="C924" s="324">
        <f>SUM(C925:C951)</f>
        <v>6302</v>
      </c>
      <c r="D924" s="324">
        <v>2447</v>
      </c>
      <c r="E924" s="336">
        <f t="shared" si="28"/>
        <v>0.502148557397176</v>
      </c>
      <c r="F924" s="325">
        <f t="shared" si="29"/>
        <v>-0.611710568073627</v>
      </c>
    </row>
    <row r="925" s="190" customFormat="1" ht="19.5" customHeight="1" spans="1:6">
      <c r="A925" s="218" t="s">
        <v>835</v>
      </c>
      <c r="B925" s="328">
        <v>1100</v>
      </c>
      <c r="C925" s="329">
        <v>995</v>
      </c>
      <c r="D925" s="330">
        <v>998</v>
      </c>
      <c r="E925" s="331">
        <f t="shared" si="28"/>
        <v>-0.0927272727272728</v>
      </c>
      <c r="F925" s="332">
        <f t="shared" si="29"/>
        <v>0.0030150753768845</v>
      </c>
    </row>
    <row r="926" s="190" customFormat="1" ht="19.5" customHeight="1" spans="1:6">
      <c r="A926" s="232" t="s">
        <v>836</v>
      </c>
      <c r="B926" s="328"/>
      <c r="C926" s="329"/>
      <c r="D926" s="330"/>
      <c r="E926" s="331" t="str">
        <f t="shared" si="28"/>
        <v/>
      </c>
      <c r="F926" s="332" t="str">
        <f t="shared" si="29"/>
        <v/>
      </c>
    </row>
    <row r="927" s="190" customFormat="1" ht="19.5" customHeight="1" spans="1:6">
      <c r="A927" s="218" t="s">
        <v>837</v>
      </c>
      <c r="B927" s="328"/>
      <c r="C927" s="328"/>
      <c r="D927" s="328"/>
      <c r="E927" s="336" t="str">
        <f t="shared" si="28"/>
        <v/>
      </c>
      <c r="F927" s="325" t="str">
        <f t="shared" si="29"/>
        <v/>
      </c>
    </row>
    <row r="928" s="190" customFormat="1" ht="19.5" customHeight="1" spans="1:6">
      <c r="A928" s="218" t="s">
        <v>900</v>
      </c>
      <c r="B928" s="328"/>
      <c r="C928" s="329"/>
      <c r="D928" s="330"/>
      <c r="E928" s="331" t="str">
        <f t="shared" si="28"/>
        <v/>
      </c>
      <c r="F928" s="332" t="str">
        <f t="shared" si="29"/>
        <v/>
      </c>
    </row>
    <row r="929" s="190" customFormat="1" ht="19.5" customHeight="1" spans="1:6">
      <c r="A929" s="218" t="s">
        <v>901</v>
      </c>
      <c r="B929" s="328">
        <v>112</v>
      </c>
      <c r="C929" s="329">
        <v>3602</v>
      </c>
      <c r="D929" s="330">
        <v>673</v>
      </c>
      <c r="E929" s="331">
        <f t="shared" si="28"/>
        <v>5.00892857142857</v>
      </c>
      <c r="F929" s="332">
        <f t="shared" si="29"/>
        <v>-0.813159355913381</v>
      </c>
    </row>
    <row r="930" s="190" customFormat="1" ht="19.5" customHeight="1" spans="1:6">
      <c r="A930" s="218" t="s">
        <v>902</v>
      </c>
      <c r="B930" s="328">
        <v>88</v>
      </c>
      <c r="C930" s="329">
        <v>1194</v>
      </c>
      <c r="D930" s="337">
        <v>521</v>
      </c>
      <c r="E930" s="338">
        <f t="shared" si="28"/>
        <v>4.92045454545455</v>
      </c>
      <c r="F930" s="332">
        <f t="shared" si="29"/>
        <v>-0.563651591289782</v>
      </c>
    </row>
    <row r="931" s="190" customFormat="1" ht="19.5" customHeight="1" spans="1:6">
      <c r="A931" s="218" t="s">
        <v>903</v>
      </c>
      <c r="B931" s="328"/>
      <c r="C931" s="329"/>
      <c r="D931" s="330"/>
      <c r="E931" s="331" t="str">
        <f t="shared" si="28"/>
        <v/>
      </c>
      <c r="F931" s="332" t="str">
        <f t="shared" si="29"/>
        <v/>
      </c>
    </row>
    <row r="932" s="190" customFormat="1" ht="19.5" customHeight="1" spans="1:6">
      <c r="A932" s="218" t="s">
        <v>904</v>
      </c>
      <c r="B932" s="328"/>
      <c r="C932" s="329"/>
      <c r="D932" s="330"/>
      <c r="E932" s="331" t="str">
        <f t="shared" si="28"/>
        <v/>
      </c>
      <c r="F932" s="332" t="str">
        <f t="shared" si="29"/>
        <v/>
      </c>
    </row>
    <row r="933" s="190" customFormat="1" ht="19.5" customHeight="1" spans="1:6">
      <c r="A933" s="218" t="s">
        <v>905</v>
      </c>
      <c r="B933" s="328"/>
      <c r="C933" s="329"/>
      <c r="D933" s="330"/>
      <c r="E933" s="331" t="str">
        <f t="shared" ref="E933:E996" si="30">IF(OR(VALUE(D933)=0,ISERROR(D933/B933-1)),"",D933/B933-1)</f>
        <v/>
      </c>
      <c r="F933" s="332" t="str">
        <f t="shared" ref="F933:F996" si="31">IF(OR(VALUE(D933)=0,ISERROR(D933/C933-1)),"",D933/C933-1)</f>
        <v/>
      </c>
    </row>
    <row r="934" s="190" customFormat="1" ht="19.5" customHeight="1" spans="1:6">
      <c r="A934" s="218" t="s">
        <v>906</v>
      </c>
      <c r="B934" s="328">
        <v>25</v>
      </c>
      <c r="C934" s="329">
        <v>512</v>
      </c>
      <c r="D934" s="330">
        <v>75</v>
      </c>
      <c r="E934" s="331">
        <f t="shared" si="30"/>
        <v>2</v>
      </c>
      <c r="F934" s="332">
        <f t="shared" si="31"/>
        <v>-0.853515625</v>
      </c>
    </row>
    <row r="935" s="190" customFormat="1" ht="19.5" customHeight="1" spans="1:6">
      <c r="A935" s="218" t="s">
        <v>907</v>
      </c>
      <c r="B935" s="328"/>
      <c r="C935" s="329">
        <v>24</v>
      </c>
      <c r="D935" s="330"/>
      <c r="E935" s="331" t="str">
        <f t="shared" si="30"/>
        <v/>
      </c>
      <c r="F935" s="332" t="str">
        <f t="shared" si="31"/>
        <v/>
      </c>
    </row>
    <row r="936" s="190" customFormat="1" ht="19.5" customHeight="1" spans="1:6">
      <c r="A936" s="218" t="s">
        <v>908</v>
      </c>
      <c r="B936" s="328"/>
      <c r="C936" s="337"/>
      <c r="D936" s="337">
        <v>5</v>
      </c>
      <c r="E936" s="338" t="str">
        <f t="shared" si="30"/>
        <v/>
      </c>
      <c r="F936" s="332" t="str">
        <f t="shared" si="31"/>
        <v/>
      </c>
    </row>
    <row r="937" s="190" customFormat="1" ht="19.5" customHeight="1" spans="1:6">
      <c r="A937" s="218" t="s">
        <v>909</v>
      </c>
      <c r="B937" s="328"/>
      <c r="C937" s="329"/>
      <c r="D937" s="330"/>
      <c r="E937" s="331" t="str">
        <f t="shared" si="30"/>
        <v/>
      </c>
      <c r="F937" s="332" t="str">
        <f t="shared" si="31"/>
        <v/>
      </c>
    </row>
    <row r="938" s="190" customFormat="1" ht="19.5" customHeight="1" spans="1:6">
      <c r="A938" s="218" t="s">
        <v>910</v>
      </c>
      <c r="B938" s="328">
        <v>20</v>
      </c>
      <c r="C938" s="329">
        <v>-70</v>
      </c>
      <c r="D938" s="330">
        <v>68</v>
      </c>
      <c r="E938" s="331">
        <f t="shared" si="30"/>
        <v>2.4</v>
      </c>
      <c r="F938" s="332">
        <f t="shared" si="31"/>
        <v>-1.97142857142857</v>
      </c>
    </row>
    <row r="939" s="190" customFormat="1" ht="19.5" customHeight="1" spans="1:6">
      <c r="A939" s="218" t="s">
        <v>911</v>
      </c>
      <c r="B939" s="328"/>
      <c r="C939" s="329"/>
      <c r="D939" s="330"/>
      <c r="E939" s="331" t="str">
        <f t="shared" si="30"/>
        <v/>
      </c>
      <c r="F939" s="332" t="str">
        <f t="shared" si="31"/>
        <v/>
      </c>
    </row>
    <row r="940" s="190" customFormat="1" ht="19.5" customHeight="1" spans="1:6">
      <c r="A940" s="218" t="s">
        <v>912</v>
      </c>
      <c r="B940" s="328">
        <v>237</v>
      </c>
      <c r="C940" s="329">
        <v>6</v>
      </c>
      <c r="D940" s="330">
        <v>70</v>
      </c>
      <c r="E940" s="331">
        <f t="shared" si="30"/>
        <v>-0.704641350210971</v>
      </c>
      <c r="F940" s="332">
        <f t="shared" si="31"/>
        <v>10.6666666666667</v>
      </c>
    </row>
    <row r="941" s="190" customFormat="1" ht="19.5" customHeight="1" spans="1:6">
      <c r="A941" s="218" t="s">
        <v>913</v>
      </c>
      <c r="B941" s="328"/>
      <c r="C941" s="329"/>
      <c r="D941" s="337"/>
      <c r="E941" s="338" t="str">
        <f t="shared" si="30"/>
        <v/>
      </c>
      <c r="F941" s="332" t="str">
        <f t="shared" si="31"/>
        <v/>
      </c>
    </row>
    <row r="942" s="190" customFormat="1" ht="19.5" customHeight="1" spans="1:6">
      <c r="A942" s="218" t="s">
        <v>914</v>
      </c>
      <c r="B942" s="328"/>
      <c r="C942" s="329"/>
      <c r="D942" s="330"/>
      <c r="E942" s="331" t="str">
        <f t="shared" si="30"/>
        <v/>
      </c>
      <c r="F942" s="332" t="str">
        <f t="shared" si="31"/>
        <v/>
      </c>
    </row>
    <row r="943" s="190" customFormat="1" ht="19.5" customHeight="1" spans="1:6">
      <c r="A943" s="218" t="s">
        <v>915</v>
      </c>
      <c r="B943" s="328">
        <v>27</v>
      </c>
      <c r="C943" s="329"/>
      <c r="D943" s="330">
        <v>27</v>
      </c>
      <c r="E943" s="331">
        <f t="shared" si="30"/>
        <v>0</v>
      </c>
      <c r="F943" s="332" t="str">
        <f t="shared" si="31"/>
        <v/>
      </c>
    </row>
    <row r="944" s="190" customFormat="1" ht="19.5" customHeight="1" spans="1:6">
      <c r="A944" s="218" t="s">
        <v>916</v>
      </c>
      <c r="B944" s="328">
        <v>10</v>
      </c>
      <c r="C944" s="329">
        <v>5</v>
      </c>
      <c r="D944" s="330"/>
      <c r="E944" s="331" t="str">
        <f t="shared" si="30"/>
        <v/>
      </c>
      <c r="F944" s="332" t="str">
        <f t="shared" si="31"/>
        <v/>
      </c>
    </row>
    <row r="945" s="190" customFormat="1" ht="19.5" customHeight="1" spans="1:6">
      <c r="A945" s="218" t="s">
        <v>917</v>
      </c>
      <c r="B945" s="328"/>
      <c r="C945" s="329"/>
      <c r="D945" s="330"/>
      <c r="E945" s="331" t="str">
        <f t="shared" si="30"/>
        <v/>
      </c>
      <c r="F945" s="332" t="str">
        <f t="shared" si="31"/>
        <v/>
      </c>
    </row>
    <row r="946" s="190" customFormat="1" ht="19.5" customHeight="1" spans="1:6">
      <c r="A946" s="218" t="s">
        <v>892</v>
      </c>
      <c r="B946" s="328">
        <v>10</v>
      </c>
      <c r="C946" s="329"/>
      <c r="D946" s="330">
        <v>10</v>
      </c>
      <c r="E946" s="331">
        <f t="shared" si="30"/>
        <v>0</v>
      </c>
      <c r="F946" s="332" t="str">
        <f t="shared" si="31"/>
        <v/>
      </c>
    </row>
    <row r="947" s="190" customFormat="1" ht="19.5" customHeight="1" spans="1:6">
      <c r="A947" s="218" t="s">
        <v>918</v>
      </c>
      <c r="B947" s="328"/>
      <c r="C947" s="337"/>
      <c r="D947" s="337"/>
      <c r="E947" s="338" t="str">
        <f t="shared" si="30"/>
        <v/>
      </c>
      <c r="F947" s="332" t="str">
        <f t="shared" si="31"/>
        <v/>
      </c>
    </row>
    <row r="948" s="190" customFormat="1" ht="19.5" customHeight="1" spans="1:6">
      <c r="A948" s="218" t="s">
        <v>919</v>
      </c>
      <c r="B948" s="328"/>
      <c r="C948" s="329"/>
      <c r="D948" s="330"/>
      <c r="E948" s="331" t="str">
        <f t="shared" si="30"/>
        <v/>
      </c>
      <c r="F948" s="332" t="str">
        <f t="shared" si="31"/>
        <v/>
      </c>
    </row>
    <row r="949" s="190" customFormat="1" ht="19.5" customHeight="1" spans="1:6">
      <c r="A949" s="218" t="s">
        <v>920</v>
      </c>
      <c r="B949" s="328"/>
      <c r="C949" s="329"/>
      <c r="D949" s="330"/>
      <c r="E949" s="331" t="str">
        <f t="shared" si="30"/>
        <v/>
      </c>
      <c r="F949" s="332" t="str">
        <f t="shared" si="31"/>
        <v/>
      </c>
    </row>
    <row r="950" s="190" customFormat="1" ht="19.5" customHeight="1" spans="1:6">
      <c r="A950" s="218" t="s">
        <v>921</v>
      </c>
      <c r="B950" s="328"/>
      <c r="C950" s="329"/>
      <c r="D950" s="330"/>
      <c r="E950" s="331" t="str">
        <f t="shared" si="30"/>
        <v/>
      </c>
      <c r="F950" s="332" t="str">
        <f t="shared" si="31"/>
        <v/>
      </c>
    </row>
    <row r="951" s="190" customFormat="1" ht="19.5" customHeight="1" spans="1:6">
      <c r="A951" s="218" t="s">
        <v>922</v>
      </c>
      <c r="B951" s="328"/>
      <c r="C951" s="329">
        <v>34</v>
      </c>
      <c r="D951" s="330"/>
      <c r="E951" s="331" t="str">
        <f t="shared" si="30"/>
        <v/>
      </c>
      <c r="F951" s="332" t="str">
        <f t="shared" si="31"/>
        <v/>
      </c>
    </row>
    <row r="952" s="190" customFormat="1" ht="19.5" customHeight="1" spans="1:6">
      <c r="A952" s="218" t="s">
        <v>923</v>
      </c>
      <c r="B952" s="324">
        <f>SUM(B953:B958)</f>
        <v>27730</v>
      </c>
      <c r="C952" s="324">
        <f>SUM(C953:C958)</f>
        <v>16599</v>
      </c>
      <c r="D952" s="324">
        <v>18349</v>
      </c>
      <c r="E952" s="327">
        <f t="shared" si="30"/>
        <v>-0.338297872340426</v>
      </c>
      <c r="F952" s="325">
        <f t="shared" si="31"/>
        <v>0.105428037833604</v>
      </c>
    </row>
    <row r="953" s="190" customFormat="1" ht="19.5" customHeight="1" spans="1:6">
      <c r="A953" s="218" t="s">
        <v>927</v>
      </c>
      <c r="B953" s="328">
        <v>19882</v>
      </c>
      <c r="C953" s="329">
        <v>4446</v>
      </c>
      <c r="D953" s="330">
        <v>4189</v>
      </c>
      <c r="E953" s="331">
        <f t="shared" si="30"/>
        <v>-0.789306910773564</v>
      </c>
      <c r="F953" s="332">
        <f t="shared" si="31"/>
        <v>-0.0578047683310842</v>
      </c>
    </row>
    <row r="954" s="190" customFormat="1" ht="19.5" customHeight="1" spans="1:6">
      <c r="A954" s="218" t="s">
        <v>928</v>
      </c>
      <c r="B954" s="328">
        <v>7762</v>
      </c>
      <c r="C954" s="337">
        <v>10163</v>
      </c>
      <c r="D954" s="337">
        <v>14160</v>
      </c>
      <c r="E954" s="338">
        <f t="shared" si="30"/>
        <v>0.824272094820922</v>
      </c>
      <c r="F954" s="332">
        <f t="shared" si="31"/>
        <v>0.393289383056184</v>
      </c>
    </row>
    <row r="955" s="190" customFormat="1" ht="19.5" customHeight="1" spans="1:6">
      <c r="A955" s="218" t="s">
        <v>929</v>
      </c>
      <c r="B955" s="328"/>
      <c r="C955" s="328"/>
      <c r="D955" s="328"/>
      <c r="E955" s="336" t="str">
        <f t="shared" si="30"/>
        <v/>
      </c>
      <c r="F955" s="325" t="str">
        <f t="shared" si="31"/>
        <v/>
      </c>
    </row>
    <row r="956" s="190" customFormat="1" ht="19.5" customHeight="1" spans="1:6">
      <c r="A956" s="218" t="s">
        <v>930</v>
      </c>
      <c r="B956" s="328"/>
      <c r="C956" s="329">
        <v>600</v>
      </c>
      <c r="D956" s="330"/>
      <c r="E956" s="331" t="str">
        <f t="shared" si="30"/>
        <v/>
      </c>
      <c r="F956" s="332" t="str">
        <f t="shared" si="31"/>
        <v/>
      </c>
    </row>
    <row r="957" s="190" customFormat="1" ht="19.5" customHeight="1" spans="1:6">
      <c r="A957" s="218" t="s">
        <v>931</v>
      </c>
      <c r="B957" s="328"/>
      <c r="C957" s="329"/>
      <c r="D957" s="330"/>
      <c r="E957" s="331" t="str">
        <f t="shared" si="30"/>
        <v/>
      </c>
      <c r="F957" s="332" t="str">
        <f t="shared" si="31"/>
        <v/>
      </c>
    </row>
    <row r="958" s="190" customFormat="1" ht="19.5" customHeight="1" spans="1:6">
      <c r="A958" s="218" t="s">
        <v>933</v>
      </c>
      <c r="B958" s="328">
        <v>86</v>
      </c>
      <c r="C958" s="329">
        <v>1390</v>
      </c>
      <c r="D958" s="330"/>
      <c r="E958" s="331" t="str">
        <f t="shared" si="30"/>
        <v/>
      </c>
      <c r="F958" s="332" t="str">
        <f t="shared" si="31"/>
        <v/>
      </c>
    </row>
    <row r="959" s="190" customFormat="1" ht="19.5" customHeight="1" spans="1:6">
      <c r="A959" s="218" t="s">
        <v>934</v>
      </c>
      <c r="B959" s="335">
        <f>SUM(B960:B964)</f>
        <v>671</v>
      </c>
      <c r="C959" s="343">
        <f>SUM(C960:C964)</f>
        <v>595</v>
      </c>
      <c r="D959" s="339">
        <v>2149</v>
      </c>
      <c r="E959" s="336">
        <f t="shared" si="30"/>
        <v>2.2026825633383</v>
      </c>
      <c r="F959" s="325">
        <f t="shared" si="31"/>
        <v>2.61176470588235</v>
      </c>
    </row>
    <row r="960" s="190" customFormat="1" ht="19.5" customHeight="1" spans="1:6">
      <c r="A960" s="218" t="s">
        <v>935</v>
      </c>
      <c r="B960" s="328">
        <v>609</v>
      </c>
      <c r="C960" s="330">
        <v>586</v>
      </c>
      <c r="D960" s="330">
        <v>343</v>
      </c>
      <c r="E960" s="331">
        <f t="shared" si="30"/>
        <v>-0.436781609195402</v>
      </c>
      <c r="F960" s="332">
        <f t="shared" si="31"/>
        <v>-0.414675767918089</v>
      </c>
    </row>
    <row r="961" s="190" customFormat="1" ht="19.5" customHeight="1" spans="1:6">
      <c r="A961" s="218" t="s">
        <v>937</v>
      </c>
      <c r="B961" s="328">
        <v>15</v>
      </c>
      <c r="C961" s="330"/>
      <c r="D961" s="330">
        <v>1759</v>
      </c>
      <c r="E961" s="331">
        <f t="shared" si="30"/>
        <v>116.266666666667</v>
      </c>
      <c r="F961" s="332" t="str">
        <f t="shared" si="31"/>
        <v/>
      </c>
    </row>
    <row r="962" s="190" customFormat="1" ht="19.5" customHeight="1" spans="1:6">
      <c r="A962" s="218" t="s">
        <v>938</v>
      </c>
      <c r="B962" s="328"/>
      <c r="C962" s="330"/>
      <c r="D962" s="337"/>
      <c r="E962" s="338" t="str">
        <f t="shared" si="30"/>
        <v/>
      </c>
      <c r="F962" s="332" t="str">
        <f t="shared" si="31"/>
        <v/>
      </c>
    </row>
    <row r="963" s="190" customFormat="1" ht="19.5" customHeight="1" spans="1:6">
      <c r="A963" s="218" t="s">
        <v>939</v>
      </c>
      <c r="B963" s="337"/>
      <c r="C963" s="337"/>
      <c r="D963" s="337"/>
      <c r="E963" s="338" t="str">
        <f t="shared" si="30"/>
        <v/>
      </c>
      <c r="F963" s="332" t="str">
        <f t="shared" si="31"/>
        <v/>
      </c>
    </row>
    <row r="964" s="190" customFormat="1" ht="19.5" customHeight="1" spans="1:6">
      <c r="A964" s="232" t="s">
        <v>940</v>
      </c>
      <c r="B964" s="328">
        <v>47</v>
      </c>
      <c r="C964" s="330">
        <v>9</v>
      </c>
      <c r="D964" s="330">
        <v>47</v>
      </c>
      <c r="E964" s="331">
        <f t="shared" si="30"/>
        <v>0</v>
      </c>
      <c r="F964" s="332">
        <f t="shared" si="31"/>
        <v>4.22222222222222</v>
      </c>
    </row>
    <row r="965" s="190" customFormat="1" ht="19.5" customHeight="1" spans="1:6">
      <c r="A965" s="218" t="s">
        <v>941</v>
      </c>
      <c r="B965" s="335">
        <f>SUM(B966:B970)</f>
        <v>124</v>
      </c>
      <c r="C965" s="343">
        <f>SUM(C966:C970)</f>
        <v>828</v>
      </c>
      <c r="D965" s="339">
        <v>25</v>
      </c>
      <c r="E965" s="336">
        <f t="shared" si="30"/>
        <v>-0.798387096774194</v>
      </c>
      <c r="F965" s="325">
        <f t="shared" si="31"/>
        <v>-0.969806763285024</v>
      </c>
    </row>
    <row r="966" s="190" customFormat="1" ht="19.5" customHeight="1" spans="1:6">
      <c r="A966" s="222" t="s">
        <v>942</v>
      </c>
      <c r="B966" s="328">
        <v>61</v>
      </c>
      <c r="C966" s="328">
        <v>61</v>
      </c>
      <c r="D966" s="328"/>
      <c r="E966" s="327" t="str">
        <f t="shared" si="30"/>
        <v/>
      </c>
      <c r="F966" s="325" t="str">
        <f t="shared" si="31"/>
        <v/>
      </c>
    </row>
    <row r="967" s="190" customFormat="1" ht="19.5" customHeight="1" spans="1:6">
      <c r="A967" s="218" t="s">
        <v>943</v>
      </c>
      <c r="B967" s="328">
        <v>10</v>
      </c>
      <c r="C967" s="337">
        <v>748</v>
      </c>
      <c r="D967" s="337"/>
      <c r="E967" s="338" t="str">
        <f t="shared" si="30"/>
        <v/>
      </c>
      <c r="F967" s="332" t="str">
        <f t="shared" si="31"/>
        <v/>
      </c>
    </row>
    <row r="968" s="190" customFormat="1" ht="19.5" customHeight="1" spans="1:6">
      <c r="A968" s="218" t="s">
        <v>944</v>
      </c>
      <c r="B968" s="328">
        <v>53</v>
      </c>
      <c r="C968" s="329">
        <v>19</v>
      </c>
      <c r="D968" s="330">
        <v>25</v>
      </c>
      <c r="E968" s="331">
        <f t="shared" si="30"/>
        <v>-0.528301886792453</v>
      </c>
      <c r="F968" s="332">
        <f t="shared" si="31"/>
        <v>0.315789473684211</v>
      </c>
    </row>
    <row r="969" s="190" customFormat="1" ht="19.5" customHeight="1" spans="1:6">
      <c r="A969" s="218" t="s">
        <v>945</v>
      </c>
      <c r="B969" s="328"/>
      <c r="C969" s="329"/>
      <c r="D969" s="330"/>
      <c r="E969" s="331" t="str">
        <f t="shared" si="30"/>
        <v/>
      </c>
      <c r="F969" s="332" t="str">
        <f t="shared" si="31"/>
        <v/>
      </c>
    </row>
    <row r="970" s="190" customFormat="1" ht="19.5" customHeight="1" spans="1:6">
      <c r="A970" s="218" t="s">
        <v>946</v>
      </c>
      <c r="B970" s="337"/>
      <c r="C970" s="337"/>
      <c r="D970" s="337"/>
      <c r="E970" s="338" t="str">
        <f t="shared" si="30"/>
        <v/>
      </c>
      <c r="F970" s="332" t="str">
        <f t="shared" si="31"/>
        <v/>
      </c>
    </row>
    <row r="971" s="190" customFormat="1" ht="19.5" customHeight="1" spans="1:6">
      <c r="A971" s="232" t="s">
        <v>947</v>
      </c>
      <c r="B971" s="335">
        <f>SUM(B972:B973)</f>
        <v>0</v>
      </c>
      <c r="C971" s="343">
        <f>SUM(C972:C973)</f>
        <v>0</v>
      </c>
      <c r="D971" s="339">
        <v>0</v>
      </c>
      <c r="E971" s="331" t="str">
        <f t="shared" si="30"/>
        <v/>
      </c>
      <c r="F971" s="332" t="str">
        <f t="shared" si="31"/>
        <v/>
      </c>
    </row>
    <row r="972" s="190" customFormat="1" ht="19.5" customHeight="1" spans="1:6">
      <c r="A972" s="232" t="s">
        <v>948</v>
      </c>
      <c r="B972" s="328"/>
      <c r="C972" s="329"/>
      <c r="D972" s="330"/>
      <c r="E972" s="331" t="str">
        <f t="shared" si="30"/>
        <v/>
      </c>
      <c r="F972" s="332" t="str">
        <f t="shared" si="31"/>
        <v/>
      </c>
    </row>
    <row r="973" s="190" customFormat="1" ht="19.5" customHeight="1" spans="1:6">
      <c r="A973" s="232" t="s">
        <v>949</v>
      </c>
      <c r="B973" s="328"/>
      <c r="C973" s="328"/>
      <c r="D973" s="328"/>
      <c r="E973" s="336" t="str">
        <f t="shared" si="30"/>
        <v/>
      </c>
      <c r="F973" s="325" t="str">
        <f t="shared" si="31"/>
        <v/>
      </c>
    </row>
    <row r="974" s="190" customFormat="1" ht="19.5" customHeight="1" spans="1:6">
      <c r="A974" s="222" t="s">
        <v>950</v>
      </c>
      <c r="B974" s="335">
        <f>SUM(B975:B976)</f>
        <v>2200</v>
      </c>
      <c r="C974" s="343">
        <f>SUM(C975:C976)</f>
        <v>52</v>
      </c>
      <c r="D974" s="324">
        <v>1000</v>
      </c>
      <c r="E974" s="327">
        <f t="shared" si="30"/>
        <v>-0.545454545454545</v>
      </c>
      <c r="F974" s="325">
        <f t="shared" si="31"/>
        <v>18.2307692307692</v>
      </c>
    </row>
    <row r="975" s="190" customFormat="1" ht="19.5" customHeight="1" spans="1:6">
      <c r="A975" s="222" t="s">
        <v>951</v>
      </c>
      <c r="B975" s="328"/>
      <c r="C975" s="329"/>
      <c r="D975" s="330"/>
      <c r="E975" s="331" t="str">
        <f t="shared" si="30"/>
        <v/>
      </c>
      <c r="F975" s="332" t="str">
        <f t="shared" si="31"/>
        <v/>
      </c>
    </row>
    <row r="976" s="190" customFormat="1" ht="19.5" customHeight="1" spans="1:6">
      <c r="A976" s="222" t="s">
        <v>952</v>
      </c>
      <c r="B976" s="330">
        <v>2200</v>
      </c>
      <c r="C976" s="330">
        <v>52</v>
      </c>
      <c r="D976" s="330">
        <v>1000</v>
      </c>
      <c r="E976" s="331">
        <f t="shared" si="30"/>
        <v>-0.545454545454545</v>
      </c>
      <c r="F976" s="332">
        <f t="shared" si="31"/>
        <v>18.2307692307692</v>
      </c>
    </row>
    <row r="977" s="190" customFormat="1" ht="19.5" customHeight="1" spans="1:6">
      <c r="A977" s="231" t="s">
        <v>953</v>
      </c>
      <c r="B977" s="335">
        <f>B978+B999+B1009+B1019+B1026</f>
        <v>6765</v>
      </c>
      <c r="C977" s="343">
        <f>C978+C999+C1009+C1019+C1026</f>
        <v>10982</v>
      </c>
      <c r="D977" s="324">
        <v>7667</v>
      </c>
      <c r="E977" s="327">
        <f t="shared" si="30"/>
        <v>0.133333333333333</v>
      </c>
      <c r="F977" s="325">
        <f t="shared" si="31"/>
        <v>-0.301857585139319</v>
      </c>
    </row>
    <row r="978" s="190" customFormat="1" ht="19.5" customHeight="1" spans="1:6">
      <c r="A978" s="218" t="s">
        <v>954</v>
      </c>
      <c r="B978" s="335">
        <f>SUM(B979:B998)</f>
        <v>2320</v>
      </c>
      <c r="C978" s="343">
        <f>SUM(C979:C998)</f>
        <v>10982</v>
      </c>
      <c r="D978" s="324">
        <v>3528</v>
      </c>
      <c r="E978" s="327">
        <f t="shared" si="30"/>
        <v>0.520689655172414</v>
      </c>
      <c r="F978" s="325">
        <f t="shared" si="31"/>
        <v>-0.67874704061191</v>
      </c>
    </row>
    <row r="979" s="190" customFormat="1" ht="19.5" customHeight="1" spans="1:6">
      <c r="A979" s="218" t="s">
        <v>835</v>
      </c>
      <c r="B979" s="337">
        <v>411</v>
      </c>
      <c r="C979" s="337">
        <v>406</v>
      </c>
      <c r="D979" s="337">
        <v>374</v>
      </c>
      <c r="E979" s="331">
        <f t="shared" si="30"/>
        <v>-0.0900243309002433</v>
      </c>
      <c r="F979" s="332">
        <f t="shared" si="31"/>
        <v>-0.0788177339901478</v>
      </c>
    </row>
    <row r="980" s="190" customFormat="1" ht="19.5" customHeight="1" spans="1:6">
      <c r="A980" s="218" t="s">
        <v>836</v>
      </c>
      <c r="B980" s="328"/>
      <c r="C980" s="329"/>
      <c r="D980" s="330"/>
      <c r="E980" s="331" t="str">
        <f t="shared" si="30"/>
        <v/>
      </c>
      <c r="F980" s="332" t="str">
        <f t="shared" si="31"/>
        <v/>
      </c>
    </row>
    <row r="981" s="190" customFormat="1" ht="19.5" customHeight="1" spans="1:6">
      <c r="A981" s="218" t="s">
        <v>837</v>
      </c>
      <c r="B981" s="328"/>
      <c r="C981" s="329"/>
      <c r="D981" s="330"/>
      <c r="E981" s="331" t="str">
        <f t="shared" si="30"/>
        <v/>
      </c>
      <c r="F981" s="332" t="str">
        <f t="shared" si="31"/>
        <v/>
      </c>
    </row>
    <row r="982" s="190" customFormat="1" ht="19.5" customHeight="1" spans="1:6">
      <c r="A982" s="218" t="s">
        <v>955</v>
      </c>
      <c r="B982" s="337">
        <v>560</v>
      </c>
      <c r="C982" s="337">
        <v>9926</v>
      </c>
      <c r="D982" s="337">
        <v>1991</v>
      </c>
      <c r="E982" s="331">
        <f t="shared" si="30"/>
        <v>2.55535714285714</v>
      </c>
      <c r="F982" s="332">
        <f t="shared" si="31"/>
        <v>-0.799415676002418</v>
      </c>
    </row>
    <row r="983" s="190" customFormat="1" ht="19.5" customHeight="1" spans="1:6">
      <c r="A983" s="218" t="s">
        <v>956</v>
      </c>
      <c r="B983" s="337">
        <v>1204</v>
      </c>
      <c r="C983" s="337">
        <v>91</v>
      </c>
      <c r="D983" s="337">
        <v>957</v>
      </c>
      <c r="E983" s="331">
        <f t="shared" si="30"/>
        <v>-0.20514950166113</v>
      </c>
      <c r="F983" s="332">
        <f t="shared" si="31"/>
        <v>9.51648351648352</v>
      </c>
    </row>
    <row r="984" s="190" customFormat="1" ht="19.5" customHeight="1" spans="1:6">
      <c r="A984" s="218" t="s">
        <v>957</v>
      </c>
      <c r="B984" s="328"/>
      <c r="C984" s="329"/>
      <c r="D984" s="330"/>
      <c r="E984" s="331" t="str">
        <f t="shared" si="30"/>
        <v/>
      </c>
      <c r="F984" s="332" t="str">
        <f t="shared" si="31"/>
        <v/>
      </c>
    </row>
    <row r="985" s="190" customFormat="1" ht="19.5" customHeight="1" spans="1:6">
      <c r="A985" s="218" t="s">
        <v>958</v>
      </c>
      <c r="B985" s="328"/>
      <c r="C985" s="328"/>
      <c r="D985" s="328"/>
      <c r="E985" s="336" t="str">
        <f t="shared" si="30"/>
        <v/>
      </c>
      <c r="F985" s="325" t="str">
        <f t="shared" si="31"/>
        <v/>
      </c>
    </row>
    <row r="986" s="190" customFormat="1" ht="19.5" customHeight="1" spans="1:6">
      <c r="A986" s="218" t="s">
        <v>959</v>
      </c>
      <c r="B986" s="328">
        <v>45</v>
      </c>
      <c r="C986" s="328"/>
      <c r="D986" s="328">
        <v>106</v>
      </c>
      <c r="E986" s="331">
        <f t="shared" si="30"/>
        <v>1.35555555555556</v>
      </c>
      <c r="F986" s="325" t="str">
        <f t="shared" si="31"/>
        <v/>
      </c>
    </row>
    <row r="987" s="190" customFormat="1" ht="19.5" customHeight="1" spans="1:6">
      <c r="A987" s="218" t="s">
        <v>960</v>
      </c>
      <c r="B987" s="328"/>
      <c r="C987" s="329">
        <v>15</v>
      </c>
      <c r="D987" s="330"/>
      <c r="E987" s="331" t="str">
        <f t="shared" si="30"/>
        <v/>
      </c>
      <c r="F987" s="332" t="str">
        <f t="shared" si="31"/>
        <v/>
      </c>
    </row>
    <row r="988" s="190" customFormat="1" ht="19.5" customHeight="1" spans="1:6">
      <c r="A988" s="218" t="s">
        <v>961</v>
      </c>
      <c r="B988" s="328"/>
      <c r="C988" s="329"/>
      <c r="D988" s="330"/>
      <c r="E988" s="331" t="str">
        <f t="shared" si="30"/>
        <v/>
      </c>
      <c r="F988" s="332" t="str">
        <f t="shared" si="31"/>
        <v/>
      </c>
    </row>
    <row r="989" s="190" customFormat="1" ht="19.5" customHeight="1" spans="1:6">
      <c r="A989" s="218" t="s">
        <v>1433</v>
      </c>
      <c r="B989" s="328"/>
      <c r="C989" s="337"/>
      <c r="D989" s="337"/>
      <c r="E989" s="338" t="str">
        <f t="shared" si="30"/>
        <v/>
      </c>
      <c r="F989" s="332" t="str">
        <f t="shared" si="31"/>
        <v/>
      </c>
    </row>
    <row r="990" s="190" customFormat="1" ht="19.5" customHeight="1" spans="1:6">
      <c r="A990" s="218" t="s">
        <v>963</v>
      </c>
      <c r="B990" s="328"/>
      <c r="C990" s="330"/>
      <c r="D990" s="330"/>
      <c r="E990" s="331" t="str">
        <f t="shared" si="30"/>
        <v/>
      </c>
      <c r="F990" s="332" t="str">
        <f t="shared" si="31"/>
        <v/>
      </c>
    </row>
    <row r="991" s="190" customFormat="1" ht="19.5" customHeight="1" spans="1:6">
      <c r="A991" s="218" t="s">
        <v>964</v>
      </c>
      <c r="B991" s="328"/>
      <c r="C991" s="330"/>
      <c r="D991" s="330"/>
      <c r="E991" s="331" t="str">
        <f t="shared" si="30"/>
        <v/>
      </c>
      <c r="F991" s="332" t="str">
        <f t="shared" si="31"/>
        <v/>
      </c>
    </row>
    <row r="992" s="190" customFormat="1" ht="19.5" customHeight="1" spans="1:6">
      <c r="A992" s="218" t="s">
        <v>965</v>
      </c>
      <c r="B992" s="328"/>
      <c r="C992" s="330"/>
      <c r="D992" s="330"/>
      <c r="E992" s="331" t="str">
        <f t="shared" si="30"/>
        <v/>
      </c>
      <c r="F992" s="332" t="str">
        <f t="shared" si="31"/>
        <v/>
      </c>
    </row>
    <row r="993" s="190" customFormat="1" ht="19.5" customHeight="1" spans="1:6">
      <c r="A993" s="218" t="s">
        <v>966</v>
      </c>
      <c r="B993" s="328"/>
      <c r="C993" s="330"/>
      <c r="D993" s="330"/>
      <c r="E993" s="331" t="str">
        <f t="shared" si="30"/>
        <v/>
      </c>
      <c r="F993" s="332" t="str">
        <f t="shared" si="31"/>
        <v/>
      </c>
    </row>
    <row r="994" s="190" customFormat="1" ht="19.5" customHeight="1" spans="1:6">
      <c r="A994" s="218" t="s">
        <v>967</v>
      </c>
      <c r="B994" s="328"/>
      <c r="C994" s="330"/>
      <c r="D994" s="330"/>
      <c r="E994" s="331" t="str">
        <f t="shared" si="30"/>
        <v/>
      </c>
      <c r="F994" s="332" t="str">
        <f t="shared" si="31"/>
        <v/>
      </c>
    </row>
    <row r="995" s="190" customFormat="1" ht="19.5" customHeight="1" spans="1:6">
      <c r="A995" s="218" t="s">
        <v>968</v>
      </c>
      <c r="B995" s="328"/>
      <c r="C995" s="330"/>
      <c r="D995" s="330"/>
      <c r="E995" s="331" t="str">
        <f t="shared" si="30"/>
        <v/>
      </c>
      <c r="F995" s="332" t="str">
        <f t="shared" si="31"/>
        <v/>
      </c>
    </row>
    <row r="996" s="190" customFormat="1" ht="19.5" customHeight="1" spans="1:6">
      <c r="A996" s="218" t="s">
        <v>969</v>
      </c>
      <c r="B996" s="328"/>
      <c r="C996" s="330"/>
      <c r="D996" s="330"/>
      <c r="E996" s="331" t="str">
        <f t="shared" si="30"/>
        <v/>
      </c>
      <c r="F996" s="332" t="str">
        <f t="shared" si="31"/>
        <v/>
      </c>
    </row>
    <row r="997" s="190" customFormat="1" ht="19.5" customHeight="1" spans="1:6">
      <c r="A997" s="218" t="s">
        <v>970</v>
      </c>
      <c r="B997" s="328">
        <v>100</v>
      </c>
      <c r="C997" s="330">
        <v>543</v>
      </c>
      <c r="D997" s="330">
        <v>100</v>
      </c>
      <c r="E997" s="331">
        <f t="shared" ref="E997:E1038" si="32">IF(OR(VALUE(D997)=0,ISERROR(D997/B997-1)),"",D997/B997-1)</f>
        <v>0</v>
      </c>
      <c r="F997" s="332">
        <f t="shared" ref="F997:F1060" si="33">IF(OR(VALUE(D997)=0,ISERROR(D997/C997-1)),"",D997/C997-1)</f>
        <v>-0.815837937384899</v>
      </c>
    </row>
    <row r="998" s="190" customFormat="1" ht="19.5" customHeight="1" spans="1:6">
      <c r="A998" s="218" t="s">
        <v>971</v>
      </c>
      <c r="B998" s="328"/>
      <c r="C998" s="330">
        <v>1</v>
      </c>
      <c r="D998" s="330"/>
      <c r="E998" s="331" t="str">
        <f t="shared" si="32"/>
        <v/>
      </c>
      <c r="F998" s="332" t="str">
        <f t="shared" si="33"/>
        <v/>
      </c>
    </row>
    <row r="999" s="190" customFormat="1" ht="19.5" customHeight="1" spans="1:6">
      <c r="A999" s="218" t="s">
        <v>972</v>
      </c>
      <c r="B999" s="335">
        <f>SUM(B1000:B1008)</f>
        <v>0</v>
      </c>
      <c r="C999" s="339"/>
      <c r="D999" s="339">
        <v>0</v>
      </c>
      <c r="E999" s="331" t="str">
        <f t="shared" si="32"/>
        <v/>
      </c>
      <c r="F999" s="332" t="str">
        <f t="shared" si="33"/>
        <v/>
      </c>
    </row>
    <row r="1000" s="190" customFormat="1" ht="19.5" customHeight="1" spans="1:6">
      <c r="A1000" s="218" t="s">
        <v>835</v>
      </c>
      <c r="B1000" s="328"/>
      <c r="C1000" s="337"/>
      <c r="D1000" s="337"/>
      <c r="E1000" s="338" t="str">
        <f t="shared" si="32"/>
        <v/>
      </c>
      <c r="F1000" s="332" t="str">
        <f t="shared" si="33"/>
        <v/>
      </c>
    </row>
    <row r="1001" s="190" customFormat="1" ht="19.5" customHeight="1" spans="1:6">
      <c r="A1001" s="218" t="s">
        <v>836</v>
      </c>
      <c r="B1001" s="328"/>
      <c r="C1001" s="330"/>
      <c r="D1001" s="337"/>
      <c r="E1001" s="338" t="str">
        <f t="shared" si="32"/>
        <v/>
      </c>
      <c r="F1001" s="332" t="str">
        <f t="shared" si="33"/>
        <v/>
      </c>
    </row>
    <row r="1002" s="190" customFormat="1" ht="19.5" customHeight="1" spans="1:6">
      <c r="A1002" s="218" t="s">
        <v>837</v>
      </c>
      <c r="B1002" s="328"/>
      <c r="C1002" s="330"/>
      <c r="D1002" s="330"/>
      <c r="E1002" s="331" t="str">
        <f t="shared" si="32"/>
        <v/>
      </c>
      <c r="F1002" s="332" t="str">
        <f t="shared" si="33"/>
        <v/>
      </c>
    </row>
    <row r="1003" s="190" customFormat="1" ht="19.5" customHeight="1" spans="1:6">
      <c r="A1003" s="218" t="s">
        <v>973</v>
      </c>
      <c r="B1003" s="328"/>
      <c r="C1003" s="330"/>
      <c r="D1003" s="330"/>
      <c r="E1003" s="331" t="str">
        <f t="shared" si="32"/>
        <v/>
      </c>
      <c r="F1003" s="332" t="str">
        <f t="shared" si="33"/>
        <v/>
      </c>
    </row>
    <row r="1004" s="190" customFormat="1" ht="19.5" customHeight="1" spans="1:6">
      <c r="A1004" s="218" t="s">
        <v>974</v>
      </c>
      <c r="B1004" s="328"/>
      <c r="C1004" s="330"/>
      <c r="D1004" s="330"/>
      <c r="E1004" s="331" t="str">
        <f t="shared" si="32"/>
        <v/>
      </c>
      <c r="F1004" s="332" t="str">
        <f t="shared" si="33"/>
        <v/>
      </c>
    </row>
    <row r="1005" s="190" customFormat="1" ht="19.5" customHeight="1" spans="1:6">
      <c r="A1005" s="218" t="s">
        <v>975</v>
      </c>
      <c r="B1005" s="337"/>
      <c r="C1005" s="337"/>
      <c r="D1005" s="337"/>
      <c r="E1005" s="331" t="str">
        <f t="shared" si="32"/>
        <v/>
      </c>
      <c r="F1005" s="332" t="str">
        <f t="shared" si="33"/>
        <v/>
      </c>
    </row>
    <row r="1006" s="190" customFormat="1" ht="19.5" customHeight="1" spans="1:6">
      <c r="A1006" s="218" t="s">
        <v>976</v>
      </c>
      <c r="B1006" s="328"/>
      <c r="C1006" s="330"/>
      <c r="D1006" s="330"/>
      <c r="E1006" s="331" t="str">
        <f t="shared" si="32"/>
        <v/>
      </c>
      <c r="F1006" s="332" t="str">
        <f t="shared" si="33"/>
        <v/>
      </c>
    </row>
    <row r="1007" s="190" customFormat="1" ht="19.5" customHeight="1" spans="1:6">
      <c r="A1007" s="218" t="s">
        <v>977</v>
      </c>
      <c r="B1007" s="328"/>
      <c r="C1007" s="328"/>
      <c r="D1007" s="328"/>
      <c r="E1007" s="336" t="str">
        <f t="shared" si="32"/>
        <v/>
      </c>
      <c r="F1007" s="325" t="str">
        <f t="shared" si="33"/>
        <v/>
      </c>
    </row>
    <row r="1008" s="190" customFormat="1" ht="19.5" customHeight="1" spans="1:6">
      <c r="A1008" s="218" t="s">
        <v>978</v>
      </c>
      <c r="B1008" s="328"/>
      <c r="C1008" s="330"/>
      <c r="D1008" s="330"/>
      <c r="E1008" s="331" t="str">
        <f t="shared" si="32"/>
        <v/>
      </c>
      <c r="F1008" s="332" t="str">
        <f t="shared" si="33"/>
        <v/>
      </c>
    </row>
    <row r="1009" s="190" customFormat="1" ht="19.5" customHeight="1" spans="1:6">
      <c r="A1009" s="218" t="s">
        <v>979</v>
      </c>
      <c r="B1009" s="335">
        <f>SUM(B1010:B1018)</f>
        <v>0</v>
      </c>
      <c r="C1009" s="339">
        <f>SUM(C1010:C1018)</f>
        <v>0</v>
      </c>
      <c r="D1009" s="339">
        <v>0</v>
      </c>
      <c r="E1009" s="331" t="str">
        <f t="shared" si="32"/>
        <v/>
      </c>
      <c r="F1009" s="332" t="str">
        <f t="shared" si="33"/>
        <v/>
      </c>
    </row>
    <row r="1010" s="190" customFormat="1" ht="19.5" customHeight="1" spans="1:6">
      <c r="A1010" s="218" t="s">
        <v>835</v>
      </c>
      <c r="B1010" s="328"/>
      <c r="C1010" s="337"/>
      <c r="D1010" s="337"/>
      <c r="E1010" s="338" t="str">
        <f t="shared" si="32"/>
        <v/>
      </c>
      <c r="F1010" s="332" t="str">
        <f t="shared" si="33"/>
        <v/>
      </c>
    </row>
    <row r="1011" s="190" customFormat="1" ht="19.5" customHeight="1" spans="1:6">
      <c r="A1011" s="218" t="s">
        <v>836</v>
      </c>
      <c r="B1011" s="328"/>
      <c r="C1011" s="330"/>
      <c r="D1011" s="337"/>
      <c r="E1011" s="338" t="str">
        <f t="shared" si="32"/>
        <v/>
      </c>
      <c r="F1011" s="332" t="str">
        <f t="shared" si="33"/>
        <v/>
      </c>
    </row>
    <row r="1012" s="190" customFormat="1" ht="19.5" customHeight="1" spans="1:6">
      <c r="A1012" s="218" t="s">
        <v>837</v>
      </c>
      <c r="B1012" s="328"/>
      <c r="C1012" s="330"/>
      <c r="D1012" s="330"/>
      <c r="E1012" s="331" t="str">
        <f t="shared" si="32"/>
        <v/>
      </c>
      <c r="F1012" s="332" t="str">
        <f t="shared" si="33"/>
        <v/>
      </c>
    </row>
    <row r="1013" s="190" customFormat="1" ht="19.5" customHeight="1" spans="1:6">
      <c r="A1013" s="218" t="s">
        <v>980</v>
      </c>
      <c r="B1013" s="328"/>
      <c r="C1013" s="330"/>
      <c r="D1013" s="330"/>
      <c r="E1013" s="331" t="str">
        <f t="shared" si="32"/>
        <v/>
      </c>
      <c r="F1013" s="332" t="str">
        <f t="shared" si="33"/>
        <v/>
      </c>
    </row>
    <row r="1014" s="190" customFormat="1" ht="19.5" customHeight="1" spans="1:6">
      <c r="A1014" s="218" t="s">
        <v>981</v>
      </c>
      <c r="B1014" s="328"/>
      <c r="C1014" s="330"/>
      <c r="D1014" s="330"/>
      <c r="E1014" s="331" t="str">
        <f t="shared" si="32"/>
        <v/>
      </c>
      <c r="F1014" s="332" t="str">
        <f t="shared" si="33"/>
        <v/>
      </c>
    </row>
    <row r="1015" s="190" customFormat="1" ht="19.5" customHeight="1" spans="1:6">
      <c r="A1015" s="218" t="s">
        <v>982</v>
      </c>
      <c r="B1015" s="337"/>
      <c r="C1015" s="337"/>
      <c r="D1015" s="337"/>
      <c r="E1015" s="338" t="str">
        <f t="shared" si="32"/>
        <v/>
      </c>
      <c r="F1015" s="332" t="str">
        <f t="shared" si="33"/>
        <v/>
      </c>
    </row>
    <row r="1016" s="190" customFormat="1" ht="19.5" customHeight="1" spans="1:6">
      <c r="A1016" s="218" t="s">
        <v>983</v>
      </c>
      <c r="B1016" s="328"/>
      <c r="C1016" s="330"/>
      <c r="D1016" s="337"/>
      <c r="E1016" s="338" t="str">
        <f t="shared" si="32"/>
        <v/>
      </c>
      <c r="F1016" s="332" t="str">
        <f t="shared" si="33"/>
        <v/>
      </c>
    </row>
    <row r="1017" s="190" customFormat="1" ht="19.5" customHeight="1" spans="1:6">
      <c r="A1017" s="218" t="s">
        <v>984</v>
      </c>
      <c r="B1017" s="328"/>
      <c r="C1017" s="328"/>
      <c r="D1017" s="328"/>
      <c r="E1017" s="327" t="str">
        <f t="shared" si="32"/>
        <v/>
      </c>
      <c r="F1017" s="325" t="str">
        <f t="shared" si="33"/>
        <v/>
      </c>
    </row>
    <row r="1018" s="190" customFormat="1" ht="19.5" customHeight="1" spans="1:6">
      <c r="A1018" s="218" t="s">
        <v>985</v>
      </c>
      <c r="B1018" s="328"/>
      <c r="C1018" s="329"/>
      <c r="D1018" s="330"/>
      <c r="E1018" s="331" t="str">
        <f t="shared" si="32"/>
        <v/>
      </c>
      <c r="F1018" s="332" t="str">
        <f t="shared" si="33"/>
        <v/>
      </c>
    </row>
    <row r="1019" s="190" customFormat="1" ht="19.5" customHeight="1" spans="1:6">
      <c r="A1019" s="218" t="s">
        <v>986</v>
      </c>
      <c r="B1019" s="335">
        <f>SUM(B1020:B1025)</f>
        <v>0</v>
      </c>
      <c r="C1019" s="343">
        <f>SUM(C1020:C1025)</f>
        <v>0</v>
      </c>
      <c r="D1019" s="339">
        <v>0</v>
      </c>
      <c r="E1019" s="331" t="str">
        <f t="shared" si="32"/>
        <v/>
      </c>
      <c r="F1019" s="332" t="str">
        <f t="shared" si="33"/>
        <v/>
      </c>
    </row>
    <row r="1020" s="190" customFormat="1" ht="19.5" customHeight="1" spans="1:6">
      <c r="A1020" s="218" t="s">
        <v>835</v>
      </c>
      <c r="B1020" s="328"/>
      <c r="C1020" s="329"/>
      <c r="D1020" s="330"/>
      <c r="E1020" s="331" t="str">
        <f t="shared" si="32"/>
        <v/>
      </c>
      <c r="F1020" s="332" t="str">
        <f t="shared" si="33"/>
        <v/>
      </c>
    </row>
    <row r="1021" s="190" customFormat="1" ht="19.5" customHeight="1" spans="1:6">
      <c r="A1021" s="218" t="s">
        <v>836</v>
      </c>
      <c r="B1021" s="328"/>
      <c r="C1021" s="329"/>
      <c r="D1021" s="330"/>
      <c r="E1021" s="331" t="str">
        <f t="shared" si="32"/>
        <v/>
      </c>
      <c r="F1021" s="332" t="str">
        <f t="shared" si="33"/>
        <v/>
      </c>
    </row>
    <row r="1022" s="190" customFormat="1" ht="19.5" customHeight="1" spans="1:6">
      <c r="A1022" s="218" t="s">
        <v>837</v>
      </c>
      <c r="B1022" s="328"/>
      <c r="C1022" s="337"/>
      <c r="D1022" s="337"/>
      <c r="E1022" s="338" t="str">
        <f t="shared" si="32"/>
        <v/>
      </c>
      <c r="F1022" s="332" t="str">
        <f t="shared" si="33"/>
        <v/>
      </c>
    </row>
    <row r="1023" s="190" customFormat="1" ht="19.5" customHeight="1" spans="1:6">
      <c r="A1023" s="218" t="s">
        <v>977</v>
      </c>
      <c r="B1023" s="328"/>
      <c r="C1023" s="329"/>
      <c r="D1023" s="330"/>
      <c r="E1023" s="331" t="str">
        <f t="shared" si="32"/>
        <v/>
      </c>
      <c r="F1023" s="332" t="str">
        <f t="shared" si="33"/>
        <v/>
      </c>
    </row>
    <row r="1024" s="190" customFormat="1" ht="19.5" customHeight="1" spans="1:6">
      <c r="A1024" s="218" t="s">
        <v>987</v>
      </c>
      <c r="B1024" s="328"/>
      <c r="C1024" s="329"/>
      <c r="D1024" s="330"/>
      <c r="E1024" s="331" t="str">
        <f t="shared" si="32"/>
        <v/>
      </c>
      <c r="F1024" s="332" t="str">
        <f t="shared" si="33"/>
        <v/>
      </c>
    </row>
    <row r="1025" s="190" customFormat="1" ht="19.5" customHeight="1" spans="1:6">
      <c r="A1025" s="218" t="s">
        <v>988</v>
      </c>
      <c r="B1025" s="337"/>
      <c r="C1025" s="337"/>
      <c r="D1025" s="337"/>
      <c r="E1025" s="338" t="str">
        <f t="shared" si="32"/>
        <v/>
      </c>
      <c r="F1025" s="332" t="str">
        <f t="shared" si="33"/>
        <v/>
      </c>
    </row>
    <row r="1026" s="190" customFormat="1" ht="19.5" customHeight="1" spans="1:6">
      <c r="A1026" s="218" t="s">
        <v>989</v>
      </c>
      <c r="B1026" s="335">
        <f>SUM(B1027:B1028)</f>
        <v>4445</v>
      </c>
      <c r="C1026" s="324">
        <f>SUM(C1027:C1028)</f>
        <v>0</v>
      </c>
      <c r="D1026" s="324">
        <v>4139</v>
      </c>
      <c r="E1026" s="327">
        <f t="shared" si="32"/>
        <v>-0.0688413948256468</v>
      </c>
      <c r="F1026" s="332" t="str">
        <f t="shared" si="33"/>
        <v/>
      </c>
    </row>
    <row r="1027" s="190" customFormat="1" ht="19.5" customHeight="1" spans="1:6">
      <c r="A1027" s="218" t="s">
        <v>990</v>
      </c>
      <c r="B1027" s="328"/>
      <c r="C1027" s="328"/>
      <c r="D1027" s="328"/>
      <c r="E1027" s="336" t="str">
        <f t="shared" si="32"/>
        <v/>
      </c>
      <c r="F1027" s="325" t="str">
        <f t="shared" si="33"/>
        <v/>
      </c>
    </row>
    <row r="1028" s="190" customFormat="1" ht="19.5" customHeight="1" spans="1:6">
      <c r="A1028" s="218" t="s">
        <v>991</v>
      </c>
      <c r="B1028" s="328">
        <v>4445</v>
      </c>
      <c r="C1028" s="330"/>
      <c r="D1028" s="330">
        <v>4139</v>
      </c>
      <c r="E1028" s="331">
        <f t="shared" si="32"/>
        <v>-0.0688413948256468</v>
      </c>
      <c r="F1028" s="332" t="str">
        <f t="shared" si="33"/>
        <v/>
      </c>
    </row>
    <row r="1029" s="190" customFormat="1" ht="19.5" customHeight="1" spans="1:6">
      <c r="A1029" s="231" t="s">
        <v>992</v>
      </c>
      <c r="B1029" s="335">
        <f>B1030+B1040+B1056+B1061+B1072+B1079+B1087</f>
        <v>0</v>
      </c>
      <c r="C1029" s="339">
        <f>C1030+C1040+C1056+C1061+C1072+C1079+C1087</f>
        <v>130</v>
      </c>
      <c r="D1029" s="339">
        <v>0</v>
      </c>
      <c r="E1029" s="331" t="str">
        <f t="shared" si="32"/>
        <v/>
      </c>
      <c r="F1029" s="332" t="str">
        <f t="shared" si="33"/>
        <v/>
      </c>
    </row>
    <row r="1030" s="190" customFormat="1" ht="19.5" customHeight="1" spans="1:6">
      <c r="A1030" s="232" t="s">
        <v>993</v>
      </c>
      <c r="B1030" s="335">
        <f>SUM(B1031:B1092)</f>
        <v>0</v>
      </c>
      <c r="C1030" s="339">
        <f>SUM(C1031:C1039)</f>
        <v>0</v>
      </c>
      <c r="D1030" s="324">
        <v>0</v>
      </c>
      <c r="E1030" s="338" t="str">
        <f t="shared" si="32"/>
        <v/>
      </c>
      <c r="F1030" s="332" t="str">
        <f t="shared" si="33"/>
        <v/>
      </c>
    </row>
    <row r="1031" s="190" customFormat="1" ht="19.5" customHeight="1" spans="1:6">
      <c r="A1031" s="218" t="s">
        <v>835</v>
      </c>
      <c r="B1031" s="328"/>
      <c r="C1031" s="330"/>
      <c r="D1031" s="337"/>
      <c r="E1031" s="338" t="str">
        <f t="shared" si="32"/>
        <v/>
      </c>
      <c r="F1031" s="332" t="str">
        <f t="shared" si="33"/>
        <v/>
      </c>
    </row>
    <row r="1032" s="190" customFormat="1" ht="19.5" customHeight="1" spans="1:6">
      <c r="A1032" s="218" t="s">
        <v>836</v>
      </c>
      <c r="B1032" s="328"/>
      <c r="C1032" s="328"/>
      <c r="D1032" s="328"/>
      <c r="E1032" s="338" t="str">
        <f t="shared" si="32"/>
        <v/>
      </c>
      <c r="F1032" s="332" t="str">
        <f t="shared" si="33"/>
        <v/>
      </c>
    </row>
    <row r="1033" s="190" customFormat="1" ht="19.5" customHeight="1" spans="1:6">
      <c r="A1033" s="218" t="s">
        <v>837</v>
      </c>
      <c r="B1033" s="328"/>
      <c r="C1033" s="330"/>
      <c r="D1033" s="337"/>
      <c r="E1033" s="338" t="str">
        <f t="shared" si="32"/>
        <v/>
      </c>
      <c r="F1033" s="332" t="str">
        <f t="shared" si="33"/>
        <v/>
      </c>
    </row>
    <row r="1034" s="190" customFormat="1" ht="19.5" customHeight="1" spans="1:6">
      <c r="A1034" s="218" t="s">
        <v>994</v>
      </c>
      <c r="B1034" s="328"/>
      <c r="C1034" s="328"/>
      <c r="D1034" s="328"/>
      <c r="E1034" s="327" t="str">
        <f t="shared" si="32"/>
        <v/>
      </c>
      <c r="F1034" s="325" t="str">
        <f t="shared" si="33"/>
        <v/>
      </c>
    </row>
    <row r="1035" s="190" customFormat="1" ht="19.5" customHeight="1" spans="1:6">
      <c r="A1035" s="218" t="s">
        <v>995</v>
      </c>
      <c r="B1035" s="328"/>
      <c r="C1035" s="330"/>
      <c r="D1035" s="337"/>
      <c r="E1035" s="338" t="str">
        <f t="shared" si="32"/>
        <v/>
      </c>
      <c r="F1035" s="332" t="str">
        <f t="shared" si="33"/>
        <v/>
      </c>
    </row>
    <row r="1036" s="190" customFormat="1" ht="19.5" customHeight="1" spans="1:6">
      <c r="A1036" s="218" t="s">
        <v>996</v>
      </c>
      <c r="B1036" s="328"/>
      <c r="C1036" s="330"/>
      <c r="D1036" s="337"/>
      <c r="E1036" s="338" t="str">
        <f t="shared" si="32"/>
        <v/>
      </c>
      <c r="F1036" s="332" t="str">
        <f t="shared" si="33"/>
        <v/>
      </c>
    </row>
    <row r="1037" s="190" customFormat="1" ht="19.5" customHeight="1" spans="1:6">
      <c r="A1037" s="218" t="s">
        <v>997</v>
      </c>
      <c r="B1037" s="337"/>
      <c r="C1037" s="337"/>
      <c r="D1037" s="337"/>
      <c r="E1037" s="336" t="str">
        <f t="shared" si="32"/>
        <v/>
      </c>
      <c r="F1037" s="325" t="str">
        <f t="shared" si="33"/>
        <v/>
      </c>
    </row>
    <row r="1038" s="190" customFormat="1" ht="19.5" customHeight="1" spans="1:6">
      <c r="A1038" s="218" t="s">
        <v>998</v>
      </c>
      <c r="B1038" s="328"/>
      <c r="C1038" s="328"/>
      <c r="D1038" s="328"/>
      <c r="E1038" s="336" t="str">
        <f t="shared" si="32"/>
        <v/>
      </c>
      <c r="F1038" s="325" t="str">
        <f t="shared" si="33"/>
        <v/>
      </c>
    </row>
    <row r="1039" s="190" customFormat="1" ht="19.5" customHeight="1" spans="1:6">
      <c r="A1039" s="218" t="s">
        <v>999</v>
      </c>
      <c r="C1039" s="330"/>
      <c r="D1039" s="337"/>
      <c r="E1039" s="338" t="str">
        <f>IF(OR(VALUE(D1039)=0,ISERROR(D1039/B1103-1)),"",D1039/B1103-1)</f>
        <v/>
      </c>
      <c r="F1039" s="332" t="str">
        <f t="shared" si="33"/>
        <v/>
      </c>
    </row>
    <row r="1040" s="190" customFormat="1" ht="19.5" customHeight="1" spans="1:6">
      <c r="A1040" s="218" t="s">
        <v>1000</v>
      </c>
      <c r="B1040" s="324">
        <f>SUM(B1041:B1055)</f>
        <v>0</v>
      </c>
      <c r="C1040" s="324">
        <f>SUM(C1041:C1055)</f>
        <v>0</v>
      </c>
      <c r="D1040" s="324">
        <v>0</v>
      </c>
      <c r="E1040" s="331" t="str">
        <f t="shared" ref="E1040:E1102" si="34">IF(OR(VALUE(D1040)=0,ISERROR(D1040/B1040-1)),"",D1040/B1040-1)</f>
        <v/>
      </c>
      <c r="F1040" s="332" t="str">
        <f t="shared" si="33"/>
        <v/>
      </c>
    </row>
    <row r="1041" s="190" customFormat="1" ht="19.5" customHeight="1" spans="1:6">
      <c r="A1041" s="218" t="s">
        <v>835</v>
      </c>
      <c r="B1041" s="337"/>
      <c r="C1041" s="337"/>
      <c r="D1041" s="337"/>
      <c r="E1041" s="331" t="str">
        <f t="shared" si="34"/>
        <v/>
      </c>
      <c r="F1041" s="332" t="str">
        <f t="shared" si="33"/>
        <v/>
      </c>
    </row>
    <row r="1042" s="190" customFormat="1" ht="19.5" customHeight="1" spans="1:6">
      <c r="A1042" s="218" t="s">
        <v>836</v>
      </c>
      <c r="B1042" s="328"/>
      <c r="C1042" s="330"/>
      <c r="D1042" s="330"/>
      <c r="E1042" s="331" t="str">
        <f t="shared" si="34"/>
        <v/>
      </c>
      <c r="F1042" s="332" t="str">
        <f t="shared" si="33"/>
        <v/>
      </c>
    </row>
    <row r="1043" s="190" customFormat="1" ht="19.5" customHeight="1" spans="1:6">
      <c r="A1043" s="218" t="s">
        <v>837</v>
      </c>
      <c r="B1043" s="328"/>
      <c r="C1043" s="330"/>
      <c r="D1043" s="330"/>
      <c r="E1043" s="331" t="str">
        <f t="shared" si="34"/>
        <v/>
      </c>
      <c r="F1043" s="332" t="str">
        <f t="shared" si="33"/>
        <v/>
      </c>
    </row>
    <row r="1044" s="190" customFormat="1" ht="19.5" customHeight="1" spans="1:6">
      <c r="A1044" s="218" t="s">
        <v>1001</v>
      </c>
      <c r="B1044" s="328"/>
      <c r="C1044" s="330"/>
      <c r="D1044" s="330"/>
      <c r="E1044" s="331" t="str">
        <f t="shared" si="34"/>
        <v/>
      </c>
      <c r="F1044" s="332" t="str">
        <f t="shared" si="33"/>
        <v/>
      </c>
    </row>
    <row r="1045" s="190" customFormat="1" ht="19.5" customHeight="1" spans="1:6">
      <c r="A1045" s="218" t="s">
        <v>1002</v>
      </c>
      <c r="B1045" s="328"/>
      <c r="C1045" s="330"/>
      <c r="D1045" s="330"/>
      <c r="E1045" s="331" t="str">
        <f t="shared" si="34"/>
        <v/>
      </c>
      <c r="F1045" s="332" t="str">
        <f t="shared" si="33"/>
        <v/>
      </c>
    </row>
    <row r="1046" s="190" customFormat="1" ht="19.5" customHeight="1" spans="1:6">
      <c r="A1046" s="218" t="s">
        <v>1003</v>
      </c>
      <c r="B1046" s="328"/>
      <c r="C1046" s="330"/>
      <c r="D1046" s="330"/>
      <c r="E1046" s="331" t="str">
        <f t="shared" si="34"/>
        <v/>
      </c>
      <c r="F1046" s="332" t="str">
        <f t="shared" si="33"/>
        <v/>
      </c>
    </row>
    <row r="1047" s="190" customFormat="1" ht="19.5" customHeight="1" spans="1:6">
      <c r="A1047" s="218" t="s">
        <v>1004</v>
      </c>
      <c r="B1047" s="328"/>
      <c r="C1047" s="330"/>
      <c r="D1047" s="330"/>
      <c r="E1047" s="331" t="str">
        <f t="shared" si="34"/>
        <v/>
      </c>
      <c r="F1047" s="332" t="str">
        <f t="shared" si="33"/>
        <v/>
      </c>
    </row>
    <row r="1048" s="190" customFormat="1" ht="19.5" customHeight="1" spans="1:6">
      <c r="A1048" s="218" t="s">
        <v>1005</v>
      </c>
      <c r="B1048" s="328"/>
      <c r="C1048" s="328"/>
      <c r="D1048" s="328"/>
      <c r="E1048" s="336" t="str">
        <f t="shared" si="34"/>
        <v/>
      </c>
      <c r="F1048" s="325" t="str">
        <f t="shared" si="33"/>
        <v/>
      </c>
    </row>
    <row r="1049" s="190" customFormat="1" ht="19.5" customHeight="1" spans="1:6">
      <c r="A1049" s="218" t="s">
        <v>1006</v>
      </c>
      <c r="B1049" s="328"/>
      <c r="C1049" s="330"/>
      <c r="D1049" s="330"/>
      <c r="E1049" s="331" t="str">
        <f t="shared" si="34"/>
        <v/>
      </c>
      <c r="F1049" s="332" t="str">
        <f t="shared" si="33"/>
        <v/>
      </c>
    </row>
    <row r="1050" s="190" customFormat="1" ht="19.5" customHeight="1" spans="1:6">
      <c r="A1050" s="218" t="s">
        <v>1007</v>
      </c>
      <c r="B1050" s="328"/>
      <c r="C1050" s="330"/>
      <c r="D1050" s="337"/>
      <c r="E1050" s="338" t="str">
        <f t="shared" si="34"/>
        <v/>
      </c>
      <c r="F1050" s="332" t="str">
        <f t="shared" si="33"/>
        <v/>
      </c>
    </row>
    <row r="1051" s="190" customFormat="1" ht="19.5" customHeight="1" spans="1:6">
      <c r="A1051" s="218" t="s">
        <v>1008</v>
      </c>
      <c r="B1051" s="337"/>
      <c r="C1051" s="337"/>
      <c r="D1051" s="337"/>
      <c r="E1051" s="331" t="str">
        <f t="shared" si="34"/>
        <v/>
      </c>
      <c r="F1051" s="332" t="str">
        <f t="shared" si="33"/>
        <v/>
      </c>
    </row>
    <row r="1052" s="190" customFormat="1" ht="19.5" customHeight="1" spans="1:6">
      <c r="A1052" s="218" t="s">
        <v>1009</v>
      </c>
      <c r="B1052" s="328"/>
      <c r="C1052" s="330"/>
      <c r="D1052" s="337"/>
      <c r="E1052" s="338" t="str">
        <f t="shared" si="34"/>
        <v/>
      </c>
      <c r="F1052" s="332" t="str">
        <f t="shared" si="33"/>
        <v/>
      </c>
    </row>
    <row r="1053" s="190" customFormat="1" ht="19.5" customHeight="1" spans="1:6">
      <c r="A1053" s="218" t="s">
        <v>1010</v>
      </c>
      <c r="B1053" s="328"/>
      <c r="C1053" s="330"/>
      <c r="D1053" s="330"/>
      <c r="E1053" s="331" t="str">
        <f t="shared" si="34"/>
        <v/>
      </c>
      <c r="F1053" s="332" t="str">
        <f t="shared" si="33"/>
        <v/>
      </c>
    </row>
    <row r="1054" s="190" customFormat="1" ht="19.5" customHeight="1" spans="1:6">
      <c r="A1054" s="218" t="s">
        <v>1011</v>
      </c>
      <c r="B1054" s="328"/>
      <c r="C1054" s="330"/>
      <c r="D1054" s="330"/>
      <c r="E1054" s="331" t="str">
        <f t="shared" si="34"/>
        <v/>
      </c>
      <c r="F1054" s="332" t="str">
        <f t="shared" si="33"/>
        <v/>
      </c>
    </row>
    <row r="1055" s="190" customFormat="1" ht="19.5" customHeight="1" spans="1:6">
      <c r="A1055" s="218" t="s">
        <v>1012</v>
      </c>
      <c r="B1055" s="328"/>
      <c r="C1055" s="330"/>
      <c r="D1055" s="330"/>
      <c r="E1055" s="331" t="str">
        <f t="shared" si="34"/>
        <v/>
      </c>
      <c r="F1055" s="332" t="str">
        <f t="shared" si="33"/>
        <v/>
      </c>
    </row>
    <row r="1056" s="190" customFormat="1" ht="19.5" customHeight="1" spans="1:6">
      <c r="A1056" s="218" t="s">
        <v>1013</v>
      </c>
      <c r="B1056" s="335">
        <f>SUM(B1057:B1060)</f>
        <v>0</v>
      </c>
      <c r="C1056" s="339">
        <f>SUM(C1057:C1060)</f>
        <v>0</v>
      </c>
      <c r="D1056" s="339">
        <v>0</v>
      </c>
      <c r="E1056" s="331" t="str">
        <f t="shared" si="34"/>
        <v/>
      </c>
      <c r="F1056" s="332" t="str">
        <f t="shared" si="33"/>
        <v/>
      </c>
    </row>
    <row r="1057" s="190" customFormat="1" ht="19.5" customHeight="1" spans="1:6">
      <c r="A1057" s="218" t="s">
        <v>835</v>
      </c>
      <c r="B1057" s="328"/>
      <c r="C1057" s="337"/>
      <c r="D1057" s="337"/>
      <c r="E1057" s="338" t="str">
        <f t="shared" si="34"/>
        <v/>
      </c>
      <c r="F1057" s="332" t="str">
        <f t="shared" si="33"/>
        <v/>
      </c>
    </row>
    <row r="1058" s="190" customFormat="1" ht="19.5" customHeight="1" spans="1:6">
      <c r="A1058" s="218" t="s">
        <v>836</v>
      </c>
      <c r="B1058" s="328"/>
      <c r="C1058" s="330"/>
      <c r="D1058" s="330"/>
      <c r="E1058" s="331" t="str">
        <f t="shared" si="34"/>
        <v/>
      </c>
      <c r="F1058" s="332" t="str">
        <f t="shared" si="33"/>
        <v/>
      </c>
    </row>
    <row r="1059" s="190" customFormat="1" ht="19.5" customHeight="1" spans="1:6">
      <c r="A1059" s="218" t="s">
        <v>837</v>
      </c>
      <c r="B1059" s="328"/>
      <c r="C1059" s="330"/>
      <c r="D1059" s="330"/>
      <c r="E1059" s="331" t="str">
        <f t="shared" si="34"/>
        <v/>
      </c>
      <c r="F1059" s="332" t="str">
        <f t="shared" si="33"/>
        <v/>
      </c>
    </row>
    <row r="1060" s="190" customFormat="1" ht="19.5" customHeight="1" spans="1:6">
      <c r="A1060" s="218" t="s">
        <v>1014</v>
      </c>
      <c r="B1060" s="328"/>
      <c r="C1060" s="330"/>
      <c r="D1060" s="337"/>
      <c r="E1060" s="338" t="str">
        <f t="shared" si="34"/>
        <v/>
      </c>
      <c r="F1060" s="332" t="str">
        <f t="shared" si="33"/>
        <v/>
      </c>
    </row>
    <row r="1061" s="190" customFormat="1" ht="19.5" customHeight="1" spans="1:6">
      <c r="A1061" s="232" t="s">
        <v>1015</v>
      </c>
      <c r="B1061" s="335">
        <f>SUM(B1062:B1071)</f>
        <v>0</v>
      </c>
      <c r="C1061" s="339">
        <f>SUM(C1062:C1071)</f>
        <v>0</v>
      </c>
      <c r="D1061" s="324">
        <v>0</v>
      </c>
      <c r="E1061" s="338" t="str">
        <f t="shared" si="34"/>
        <v/>
      </c>
      <c r="F1061" s="332" t="str">
        <f t="shared" ref="F1061:F1124" si="35">IF(OR(VALUE(D1061)=0,ISERROR(D1061/C1061-1)),"",D1061/C1061-1)</f>
        <v/>
      </c>
    </row>
    <row r="1062" s="190" customFormat="1" ht="19.5" customHeight="1" spans="1:6">
      <c r="A1062" s="218" t="s">
        <v>835</v>
      </c>
      <c r="B1062" s="328"/>
      <c r="C1062" s="337"/>
      <c r="D1062" s="337"/>
      <c r="E1062" s="338" t="str">
        <f t="shared" si="34"/>
        <v/>
      </c>
      <c r="F1062" s="332" t="str">
        <f t="shared" si="35"/>
        <v/>
      </c>
    </row>
    <row r="1063" s="190" customFormat="1" ht="19.5" customHeight="1" spans="1:6">
      <c r="A1063" s="218" t="s">
        <v>836</v>
      </c>
      <c r="B1063" s="328"/>
      <c r="C1063" s="329"/>
      <c r="D1063" s="330"/>
      <c r="E1063" s="331" t="str">
        <f t="shared" si="34"/>
        <v/>
      </c>
      <c r="F1063" s="332" t="str">
        <f t="shared" si="35"/>
        <v/>
      </c>
    </row>
    <row r="1064" s="190" customFormat="1" ht="19.5" customHeight="1" spans="1:6">
      <c r="A1064" s="218" t="s">
        <v>837</v>
      </c>
      <c r="B1064" s="328"/>
      <c r="C1064" s="328"/>
      <c r="D1064" s="328"/>
      <c r="E1064" s="336" t="str">
        <f t="shared" si="34"/>
        <v/>
      </c>
      <c r="F1064" s="325" t="str">
        <f t="shared" si="35"/>
        <v/>
      </c>
    </row>
    <row r="1065" s="190" customFormat="1" ht="19.5" customHeight="1" spans="1:6">
      <c r="A1065" s="218" t="s">
        <v>1016</v>
      </c>
      <c r="B1065" s="328"/>
      <c r="C1065" s="329"/>
      <c r="D1065" s="330"/>
      <c r="E1065" s="331" t="str">
        <f t="shared" si="34"/>
        <v/>
      </c>
      <c r="F1065" s="332" t="str">
        <f t="shared" si="35"/>
        <v/>
      </c>
    </row>
    <row r="1066" s="190" customFormat="1" ht="19.5" customHeight="1" spans="1:6">
      <c r="A1066" s="218" t="s">
        <v>1017</v>
      </c>
      <c r="B1066" s="328"/>
      <c r="C1066" s="329"/>
      <c r="D1066" s="330"/>
      <c r="E1066" s="331" t="str">
        <f t="shared" si="34"/>
        <v/>
      </c>
      <c r="F1066" s="332" t="str">
        <f t="shared" si="35"/>
        <v/>
      </c>
    </row>
    <row r="1067" s="190" customFormat="1" ht="19.5" customHeight="1" spans="1:6">
      <c r="A1067" s="218" t="s">
        <v>1018</v>
      </c>
      <c r="B1067" s="337"/>
      <c r="C1067" s="337"/>
      <c r="D1067" s="337"/>
      <c r="E1067" s="331" t="str">
        <f t="shared" si="34"/>
        <v/>
      </c>
      <c r="F1067" s="332" t="str">
        <f t="shared" si="35"/>
        <v/>
      </c>
    </row>
    <row r="1068" s="190" customFormat="1" ht="19.5" customHeight="1" spans="1:6">
      <c r="A1068" s="218" t="s">
        <v>1019</v>
      </c>
      <c r="B1068" s="328"/>
      <c r="C1068" s="329"/>
      <c r="D1068" s="330"/>
      <c r="E1068" s="331" t="str">
        <f t="shared" si="34"/>
        <v/>
      </c>
      <c r="F1068" s="332" t="str">
        <f t="shared" si="35"/>
        <v/>
      </c>
    </row>
    <row r="1069" s="190" customFormat="1" ht="19.5" customHeight="1" spans="1:6">
      <c r="A1069" s="218" t="s">
        <v>1020</v>
      </c>
      <c r="B1069" s="328"/>
      <c r="C1069" s="328"/>
      <c r="D1069" s="328"/>
      <c r="E1069" s="336" t="str">
        <f t="shared" si="34"/>
        <v/>
      </c>
      <c r="F1069" s="325" t="str">
        <f t="shared" si="35"/>
        <v/>
      </c>
    </row>
    <row r="1070" s="190" customFormat="1" ht="19.5" customHeight="1" spans="1:6">
      <c r="A1070" s="218" t="s">
        <v>858</v>
      </c>
      <c r="B1070" s="328"/>
      <c r="C1070" s="329"/>
      <c r="D1070" s="330"/>
      <c r="E1070" s="331" t="str">
        <f t="shared" si="34"/>
        <v/>
      </c>
      <c r="F1070" s="332" t="str">
        <f t="shared" si="35"/>
        <v/>
      </c>
    </row>
    <row r="1071" s="190" customFormat="1" ht="19.5" customHeight="1" spans="1:6">
      <c r="A1071" s="218" t="s">
        <v>1021</v>
      </c>
      <c r="B1071" s="328"/>
      <c r="C1071" s="329"/>
      <c r="D1071" s="337"/>
      <c r="E1071" s="338" t="str">
        <f t="shared" si="34"/>
        <v/>
      </c>
      <c r="F1071" s="332" t="str">
        <f t="shared" si="35"/>
        <v/>
      </c>
    </row>
    <row r="1072" s="190" customFormat="1" ht="19.5" customHeight="1" spans="1:6">
      <c r="A1072" s="218" t="s">
        <v>1022</v>
      </c>
      <c r="B1072" s="324">
        <f>SUM(B1073:B1078)</f>
        <v>0</v>
      </c>
      <c r="C1072" s="324">
        <f>SUM(C1073:C1078)</f>
        <v>0</v>
      </c>
      <c r="D1072" s="324">
        <v>0</v>
      </c>
      <c r="E1072" s="331" t="str">
        <f t="shared" si="34"/>
        <v/>
      </c>
      <c r="F1072" s="332" t="str">
        <f t="shared" si="35"/>
        <v/>
      </c>
    </row>
    <row r="1073" s="190" customFormat="1" ht="19.5" customHeight="1" spans="1:6">
      <c r="A1073" s="218" t="s">
        <v>835</v>
      </c>
      <c r="B1073" s="328"/>
      <c r="C1073" s="330"/>
      <c r="D1073" s="330"/>
      <c r="E1073" s="331" t="str">
        <f t="shared" si="34"/>
        <v/>
      </c>
      <c r="F1073" s="332" t="str">
        <f t="shared" si="35"/>
        <v/>
      </c>
    </row>
    <row r="1074" s="190" customFormat="1" ht="19.5" customHeight="1" spans="1:6">
      <c r="A1074" s="218" t="s">
        <v>836</v>
      </c>
      <c r="B1074" s="328"/>
      <c r="C1074" s="330"/>
      <c r="D1074" s="330"/>
      <c r="E1074" s="331" t="str">
        <f t="shared" si="34"/>
        <v/>
      </c>
      <c r="F1074" s="332" t="str">
        <f t="shared" si="35"/>
        <v/>
      </c>
    </row>
    <row r="1075" s="190" customFormat="1" ht="19.5" customHeight="1" spans="1:6">
      <c r="A1075" s="218" t="s">
        <v>837</v>
      </c>
      <c r="B1075" s="328"/>
      <c r="C1075" s="330"/>
      <c r="D1075" s="330"/>
      <c r="E1075" s="331" t="str">
        <f t="shared" si="34"/>
        <v/>
      </c>
      <c r="F1075" s="332" t="str">
        <f t="shared" si="35"/>
        <v/>
      </c>
    </row>
    <row r="1076" s="190" customFormat="1" ht="19.5" customHeight="1" spans="1:6">
      <c r="A1076" s="218" t="s">
        <v>1023</v>
      </c>
      <c r="B1076" s="328"/>
      <c r="C1076" s="330"/>
      <c r="D1076" s="337"/>
      <c r="E1076" s="338" t="str">
        <f t="shared" si="34"/>
        <v/>
      </c>
      <c r="F1076" s="332" t="str">
        <f t="shared" si="35"/>
        <v/>
      </c>
    </row>
    <row r="1077" s="190" customFormat="1" ht="19.5" customHeight="1" spans="1:6">
      <c r="A1077" s="218" t="s">
        <v>1024</v>
      </c>
      <c r="B1077" s="328"/>
      <c r="C1077" s="330"/>
      <c r="D1077" s="330"/>
      <c r="E1077" s="331" t="str">
        <f t="shared" si="34"/>
        <v/>
      </c>
      <c r="F1077" s="332" t="str">
        <f t="shared" si="35"/>
        <v/>
      </c>
    </row>
    <row r="1078" s="190" customFormat="1" ht="19.5" customHeight="1" spans="1:6">
      <c r="A1078" s="218" t="s">
        <v>1025</v>
      </c>
      <c r="B1078" s="328"/>
      <c r="C1078" s="330"/>
      <c r="D1078" s="330"/>
      <c r="E1078" s="331" t="str">
        <f t="shared" si="34"/>
        <v/>
      </c>
      <c r="F1078" s="332" t="str">
        <f t="shared" si="35"/>
        <v/>
      </c>
    </row>
    <row r="1079" s="190" customFormat="1" ht="19.5" customHeight="1" spans="1:6">
      <c r="A1079" s="218" t="s">
        <v>1026</v>
      </c>
      <c r="B1079" s="335">
        <f>SUM(B1080:B1086)</f>
        <v>0</v>
      </c>
      <c r="C1079" s="339">
        <f>SUM(C1080:C1086)</f>
        <v>110</v>
      </c>
      <c r="D1079" s="324">
        <v>0</v>
      </c>
      <c r="E1079" s="338" t="str">
        <f t="shared" si="34"/>
        <v/>
      </c>
      <c r="F1079" s="332" t="str">
        <f t="shared" si="35"/>
        <v/>
      </c>
    </row>
    <row r="1080" s="190" customFormat="1" ht="19.5" customHeight="1" spans="1:6">
      <c r="A1080" s="218" t="s">
        <v>835</v>
      </c>
      <c r="B1080" s="328"/>
      <c r="C1080" s="328"/>
      <c r="D1080" s="328"/>
      <c r="E1080" s="327" t="str">
        <f t="shared" si="34"/>
        <v/>
      </c>
      <c r="F1080" s="325" t="str">
        <f t="shared" si="35"/>
        <v/>
      </c>
    </row>
    <row r="1081" s="190" customFormat="1" ht="19.5" customHeight="1" spans="1:6">
      <c r="A1081" s="218" t="s">
        <v>836</v>
      </c>
      <c r="B1081" s="328"/>
      <c r="C1081" s="330"/>
      <c r="D1081" s="330"/>
      <c r="E1081" s="331" t="str">
        <f t="shared" si="34"/>
        <v/>
      </c>
      <c r="F1081" s="332" t="str">
        <f t="shared" si="35"/>
        <v/>
      </c>
    </row>
    <row r="1082" s="190" customFormat="1" ht="19.5" customHeight="1" spans="1:6">
      <c r="A1082" s="218" t="s">
        <v>837</v>
      </c>
      <c r="B1082" s="328"/>
      <c r="C1082" s="330"/>
      <c r="D1082" s="337"/>
      <c r="E1082" s="338" t="str">
        <f t="shared" si="34"/>
        <v/>
      </c>
      <c r="F1082" s="332" t="str">
        <f t="shared" si="35"/>
        <v/>
      </c>
    </row>
    <row r="1083" s="190" customFormat="1" ht="19.5" customHeight="1" spans="1:6">
      <c r="A1083" s="218" t="s">
        <v>1027</v>
      </c>
      <c r="B1083" s="330"/>
      <c r="C1083" s="330"/>
      <c r="D1083" s="330"/>
      <c r="E1083" s="331" t="str">
        <f t="shared" si="34"/>
        <v/>
      </c>
      <c r="F1083" s="332" t="str">
        <f t="shared" si="35"/>
        <v/>
      </c>
    </row>
    <row r="1084" s="190" customFormat="1" ht="19.5" customHeight="1" spans="1:6">
      <c r="A1084" s="218" t="s">
        <v>1028</v>
      </c>
      <c r="B1084" s="328"/>
      <c r="C1084" s="330">
        <v>110</v>
      </c>
      <c r="D1084" s="330"/>
      <c r="E1084" s="331" t="str">
        <f t="shared" si="34"/>
        <v/>
      </c>
      <c r="F1084" s="332" t="str">
        <f t="shared" si="35"/>
        <v/>
      </c>
    </row>
    <row r="1085" s="190" customFormat="1" ht="19.5" customHeight="1" spans="1:6">
      <c r="A1085" s="218" t="s">
        <v>1029</v>
      </c>
      <c r="B1085" s="328"/>
      <c r="C1085" s="330"/>
      <c r="D1085" s="330"/>
      <c r="E1085" s="331" t="str">
        <f t="shared" si="34"/>
        <v/>
      </c>
      <c r="F1085" s="332" t="str">
        <f t="shared" si="35"/>
        <v/>
      </c>
    </row>
    <row r="1086" s="190" customFormat="1" ht="19.5" customHeight="1" spans="1:6">
      <c r="A1086" s="218" t="s">
        <v>1030</v>
      </c>
      <c r="B1086" s="328"/>
      <c r="C1086" s="330"/>
      <c r="D1086" s="330"/>
      <c r="E1086" s="331" t="str">
        <f t="shared" si="34"/>
        <v/>
      </c>
      <c r="F1086" s="332" t="str">
        <f t="shared" si="35"/>
        <v/>
      </c>
    </row>
    <row r="1087" s="190" customFormat="1" ht="19.5" customHeight="1" spans="1:6">
      <c r="A1087" s="218" t="s">
        <v>1031</v>
      </c>
      <c r="B1087" s="335">
        <f>SUM(B1088:B1092)</f>
        <v>0</v>
      </c>
      <c r="C1087" s="335">
        <f>SUM(C1088:C1092)</f>
        <v>20</v>
      </c>
      <c r="D1087" s="335">
        <v>0</v>
      </c>
      <c r="E1087" s="336" t="str">
        <f t="shared" si="34"/>
        <v/>
      </c>
      <c r="F1087" s="325" t="str">
        <f t="shared" si="35"/>
        <v/>
      </c>
    </row>
    <row r="1088" s="190" customFormat="1" ht="19.5" customHeight="1" spans="1:6">
      <c r="A1088" s="218" t="s">
        <v>1032</v>
      </c>
      <c r="B1088" s="328"/>
      <c r="C1088" s="337"/>
      <c r="D1088" s="330"/>
      <c r="E1088" s="331" t="str">
        <f t="shared" si="34"/>
        <v/>
      </c>
      <c r="F1088" s="332" t="str">
        <f t="shared" si="35"/>
        <v/>
      </c>
    </row>
    <row r="1089" s="190" customFormat="1" ht="19.5" customHeight="1" spans="1:6">
      <c r="A1089" s="218" t="s">
        <v>1033</v>
      </c>
      <c r="B1089" s="328"/>
      <c r="C1089" s="330"/>
      <c r="D1089" s="330"/>
      <c r="E1089" s="331" t="str">
        <f t="shared" si="34"/>
        <v/>
      </c>
      <c r="F1089" s="332" t="str">
        <f t="shared" si="35"/>
        <v/>
      </c>
    </row>
    <row r="1090" s="190" customFormat="1" ht="19.5" customHeight="1" spans="1:6">
      <c r="A1090" s="218" t="s">
        <v>1034</v>
      </c>
      <c r="B1090" s="337"/>
      <c r="C1090" s="337"/>
      <c r="D1090" s="337"/>
      <c r="E1090" s="331" t="str">
        <f t="shared" si="34"/>
        <v/>
      </c>
      <c r="F1090" s="332" t="str">
        <f t="shared" si="35"/>
        <v/>
      </c>
    </row>
    <row r="1091" s="190" customFormat="1" ht="19.5" customHeight="1" spans="1:6">
      <c r="A1091" s="218" t="s">
        <v>1035</v>
      </c>
      <c r="B1091" s="328"/>
      <c r="C1091" s="330"/>
      <c r="D1091" s="330"/>
      <c r="E1091" s="331" t="str">
        <f t="shared" si="34"/>
        <v/>
      </c>
      <c r="F1091" s="332" t="str">
        <f t="shared" si="35"/>
        <v/>
      </c>
    </row>
    <row r="1092" s="190" customFormat="1" ht="19.5" customHeight="1" spans="1:6">
      <c r="A1092" s="218" t="s">
        <v>1036</v>
      </c>
      <c r="B1092" s="328"/>
      <c r="C1092" s="330">
        <v>20</v>
      </c>
      <c r="D1092" s="337"/>
      <c r="E1092" s="338" t="str">
        <f t="shared" si="34"/>
        <v/>
      </c>
      <c r="F1092" s="332" t="str">
        <f t="shared" si="35"/>
        <v/>
      </c>
    </row>
    <row r="1093" s="190" customFormat="1" ht="19.5" customHeight="1" spans="1:6">
      <c r="A1093" s="221" t="s">
        <v>1037</v>
      </c>
      <c r="B1093" s="335">
        <f>B1094+B1104+B1110</f>
        <v>133</v>
      </c>
      <c r="C1093" s="339">
        <f>C1094+C1104+C1110</f>
        <v>1128</v>
      </c>
      <c r="D1093" s="324">
        <v>122</v>
      </c>
      <c r="E1093" s="327">
        <f t="shared" si="34"/>
        <v>-0.0827067669172933</v>
      </c>
      <c r="F1093" s="325">
        <f t="shared" si="35"/>
        <v>-0.891843971631206</v>
      </c>
    </row>
    <row r="1094" s="190" customFormat="1" ht="19.5" customHeight="1" spans="1:6">
      <c r="A1094" s="218" t="s">
        <v>1038</v>
      </c>
      <c r="B1094" s="335">
        <f>SUM(B1095:B1103)</f>
        <v>133</v>
      </c>
      <c r="C1094" s="324">
        <f>SUM(C1095:C1103)</f>
        <v>313</v>
      </c>
      <c r="D1094" s="324">
        <v>122</v>
      </c>
      <c r="E1094" s="327">
        <f t="shared" si="34"/>
        <v>-0.0827067669172933</v>
      </c>
      <c r="F1094" s="325">
        <f t="shared" si="35"/>
        <v>-0.610223642172524</v>
      </c>
    </row>
    <row r="1095" s="190" customFormat="1" ht="19.5" customHeight="1" spans="1:6">
      <c r="A1095" s="218" t="s">
        <v>835</v>
      </c>
      <c r="B1095" s="328">
        <v>123</v>
      </c>
      <c r="C1095" s="328">
        <v>124</v>
      </c>
      <c r="D1095" s="328">
        <v>112</v>
      </c>
      <c r="E1095" s="338">
        <f t="shared" si="34"/>
        <v>-0.0894308943089431</v>
      </c>
      <c r="F1095" s="332">
        <f t="shared" si="35"/>
        <v>-0.0967741935483871</v>
      </c>
    </row>
    <row r="1096" s="190" customFormat="1" ht="19.5" customHeight="1" spans="1:6">
      <c r="A1096" s="218" t="s">
        <v>836</v>
      </c>
      <c r="B1096" s="328"/>
      <c r="C1096" s="329"/>
      <c r="D1096" s="330">
        <v>0</v>
      </c>
      <c r="E1096" s="331" t="str">
        <f t="shared" si="34"/>
        <v/>
      </c>
      <c r="F1096" s="332" t="str">
        <f t="shared" si="35"/>
        <v/>
      </c>
    </row>
    <row r="1097" s="190" customFormat="1" ht="19.5" customHeight="1" spans="1:6">
      <c r="A1097" s="218" t="s">
        <v>837</v>
      </c>
      <c r="B1097" s="328"/>
      <c r="C1097" s="329"/>
      <c r="D1097" s="330">
        <v>0</v>
      </c>
      <c r="E1097" s="331" t="str">
        <f t="shared" si="34"/>
        <v/>
      </c>
      <c r="F1097" s="332" t="str">
        <f t="shared" si="35"/>
        <v/>
      </c>
    </row>
    <row r="1098" s="190" customFormat="1" ht="19.5" customHeight="1" spans="1:6">
      <c r="A1098" s="218" t="s">
        <v>1039</v>
      </c>
      <c r="B1098" s="337"/>
      <c r="C1098" s="337"/>
      <c r="D1098" s="337">
        <v>0</v>
      </c>
      <c r="E1098" s="331" t="str">
        <f t="shared" si="34"/>
        <v/>
      </c>
      <c r="F1098" s="332" t="str">
        <f t="shared" si="35"/>
        <v/>
      </c>
    </row>
    <row r="1099" s="190" customFormat="1" ht="19.5" customHeight="1" spans="1:6">
      <c r="A1099" s="218" t="s">
        <v>1040</v>
      </c>
      <c r="B1099" s="328"/>
      <c r="C1099" s="329"/>
      <c r="D1099" s="330">
        <v>0</v>
      </c>
      <c r="E1099" s="331" t="str">
        <f t="shared" si="34"/>
        <v/>
      </c>
      <c r="F1099" s="332" t="str">
        <f t="shared" si="35"/>
        <v/>
      </c>
    </row>
    <row r="1100" s="190" customFormat="1" ht="19.5" customHeight="1" spans="1:6">
      <c r="A1100" s="218" t="s">
        <v>1041</v>
      </c>
      <c r="B1100" s="328"/>
      <c r="C1100" s="329"/>
      <c r="D1100" s="330">
        <v>0</v>
      </c>
      <c r="E1100" s="331" t="str">
        <f t="shared" si="34"/>
        <v/>
      </c>
      <c r="F1100" s="332" t="str">
        <f t="shared" si="35"/>
        <v/>
      </c>
    </row>
    <row r="1101" s="190" customFormat="1" ht="19.5" customHeight="1" spans="1:6">
      <c r="A1101" s="218" t="s">
        <v>1042</v>
      </c>
      <c r="B1101" s="328"/>
      <c r="C1101" s="328">
        <v>129</v>
      </c>
      <c r="D1101" s="328">
        <v>0</v>
      </c>
      <c r="E1101" s="336" t="str">
        <f t="shared" si="34"/>
        <v/>
      </c>
      <c r="F1101" s="325" t="str">
        <f t="shared" si="35"/>
        <v/>
      </c>
    </row>
    <row r="1102" s="190" customFormat="1" ht="19.5" customHeight="1" spans="1:6">
      <c r="A1102" s="218" t="s">
        <v>858</v>
      </c>
      <c r="B1102" s="328"/>
      <c r="C1102" s="328"/>
      <c r="D1102" s="328">
        <v>0</v>
      </c>
      <c r="E1102" s="336" t="str">
        <f t="shared" si="34"/>
        <v/>
      </c>
      <c r="F1102" s="325" t="str">
        <f t="shared" si="35"/>
        <v/>
      </c>
    </row>
    <row r="1103" s="190" customFormat="1" ht="19.5" customHeight="1" spans="1:6">
      <c r="A1103" s="222" t="s">
        <v>1043</v>
      </c>
      <c r="B1103" s="328">
        <v>10</v>
      </c>
      <c r="C1103" s="329">
        <v>60</v>
      </c>
      <c r="D1103" s="337">
        <v>10</v>
      </c>
      <c r="E1103" s="338" t="str">
        <f>IF(OR(VALUE(D1103)=0,ISERROR(D1103/#REF!-1)),"",D1103/#REF!-1)</f>
        <v/>
      </c>
      <c r="F1103" s="332">
        <f t="shared" si="35"/>
        <v>-0.833333333333333</v>
      </c>
    </row>
    <row r="1104" s="190" customFormat="1" ht="19.5" customHeight="1" spans="1:6">
      <c r="A1104" s="218" t="s">
        <v>1044</v>
      </c>
      <c r="B1104" s="324">
        <f>SUM(B1105:B1109)</f>
        <v>0</v>
      </c>
      <c r="C1104" s="324">
        <f>SUM(C1105:C1109)</f>
        <v>815</v>
      </c>
      <c r="D1104" s="324">
        <v>0</v>
      </c>
      <c r="E1104" s="338" t="str">
        <f t="shared" ref="E1104:E1167" si="36">IF(OR(VALUE(D1104)=0,ISERROR(D1104/B1104-1)),"",D1104/B1104-1)</f>
        <v/>
      </c>
      <c r="F1104" s="332" t="str">
        <f t="shared" si="35"/>
        <v/>
      </c>
    </row>
    <row r="1105" s="190" customFormat="1" ht="19.5" customHeight="1" spans="1:6">
      <c r="A1105" s="218" t="s">
        <v>835</v>
      </c>
      <c r="B1105" s="337"/>
      <c r="C1105" s="337"/>
      <c r="D1105" s="337">
        <v>0</v>
      </c>
      <c r="E1105" s="338" t="str">
        <f t="shared" si="36"/>
        <v/>
      </c>
      <c r="F1105" s="332" t="str">
        <f t="shared" si="35"/>
        <v/>
      </c>
    </row>
    <row r="1106" s="190" customFormat="1" ht="19.5" customHeight="1" spans="1:6">
      <c r="A1106" s="218" t="s">
        <v>836</v>
      </c>
      <c r="B1106" s="328"/>
      <c r="C1106" s="329"/>
      <c r="D1106" s="330">
        <v>0</v>
      </c>
      <c r="E1106" s="331" t="str">
        <f t="shared" si="36"/>
        <v/>
      </c>
      <c r="F1106" s="332" t="str">
        <f t="shared" si="35"/>
        <v/>
      </c>
    </row>
    <row r="1107" s="190" customFormat="1" ht="19.5" customHeight="1" spans="1:6">
      <c r="A1107" s="218" t="s">
        <v>837</v>
      </c>
      <c r="B1107" s="328"/>
      <c r="C1107" s="329"/>
      <c r="D1107" s="330">
        <v>0</v>
      </c>
      <c r="E1107" s="331" t="str">
        <f t="shared" si="36"/>
        <v/>
      </c>
      <c r="F1107" s="332" t="str">
        <f t="shared" si="35"/>
        <v/>
      </c>
    </row>
    <row r="1108" s="190" customFormat="1" ht="19.5" customHeight="1" spans="1:6">
      <c r="A1108" s="218" t="s">
        <v>1045</v>
      </c>
      <c r="B1108" s="328"/>
      <c r="C1108" s="329"/>
      <c r="D1108" s="330">
        <v>0</v>
      </c>
      <c r="E1108" s="331" t="str">
        <f t="shared" si="36"/>
        <v/>
      </c>
      <c r="F1108" s="332" t="str">
        <f t="shared" si="35"/>
        <v/>
      </c>
    </row>
    <row r="1109" s="190" customFormat="1" ht="19.5" customHeight="1" spans="1:6">
      <c r="A1109" s="218" t="s">
        <v>1046</v>
      </c>
      <c r="B1109" s="328"/>
      <c r="C1109" s="329">
        <v>815</v>
      </c>
      <c r="D1109" s="330">
        <v>0</v>
      </c>
      <c r="E1109" s="331" t="str">
        <f t="shared" si="36"/>
        <v/>
      </c>
      <c r="F1109" s="332" t="str">
        <f t="shared" si="35"/>
        <v/>
      </c>
    </row>
    <row r="1110" s="190" customFormat="1" ht="19.5" customHeight="1" spans="1:6">
      <c r="A1110" s="218" t="s">
        <v>1047</v>
      </c>
      <c r="B1110" s="335">
        <f>SUM(B1111:B1112)</f>
        <v>0</v>
      </c>
      <c r="C1110" s="343">
        <f>SUM(C1111:C1112)</f>
        <v>0</v>
      </c>
      <c r="D1110" s="324">
        <v>0</v>
      </c>
      <c r="E1110" s="338" t="str">
        <f t="shared" si="36"/>
        <v/>
      </c>
      <c r="F1110" s="332" t="str">
        <f t="shared" si="35"/>
        <v/>
      </c>
    </row>
    <row r="1111" s="190" customFormat="1" ht="19.5" customHeight="1" spans="1:6">
      <c r="A1111" s="232" t="s">
        <v>1048</v>
      </c>
      <c r="B1111" s="328"/>
      <c r="C1111" s="337"/>
      <c r="D1111" s="337">
        <v>0</v>
      </c>
      <c r="E1111" s="338" t="str">
        <f t="shared" si="36"/>
        <v/>
      </c>
      <c r="F1111" s="332" t="str">
        <f t="shared" si="35"/>
        <v/>
      </c>
    </row>
    <row r="1112" s="190" customFormat="1" ht="19.5" customHeight="1" spans="1:6">
      <c r="A1112" s="218" t="s">
        <v>1049</v>
      </c>
      <c r="B1112" s="328"/>
      <c r="C1112" s="328"/>
      <c r="D1112" s="328">
        <v>0</v>
      </c>
      <c r="E1112" s="336" t="str">
        <f t="shared" si="36"/>
        <v/>
      </c>
      <c r="F1112" s="325" t="str">
        <f t="shared" si="35"/>
        <v/>
      </c>
    </row>
    <row r="1113" s="190" customFormat="1" ht="19.5" customHeight="1" spans="1:6">
      <c r="A1113" s="221" t="s">
        <v>1050</v>
      </c>
      <c r="B1113" s="335">
        <f>SUM(B1114,B1121,B1131,B1137,B1140)</f>
        <v>0</v>
      </c>
      <c r="C1113" s="339">
        <f>SUM(C1114,C1121,C1131,C1137,C1140)</f>
        <v>0</v>
      </c>
      <c r="D1113" s="339">
        <v>0</v>
      </c>
      <c r="E1113" s="331" t="str">
        <f t="shared" si="36"/>
        <v/>
      </c>
      <c r="F1113" s="332" t="str">
        <f t="shared" si="35"/>
        <v/>
      </c>
    </row>
    <row r="1114" s="190" customFormat="1" ht="19.5" customHeight="1" spans="1:6">
      <c r="A1114" s="218" t="s">
        <v>1051</v>
      </c>
      <c r="B1114" s="335">
        <f>SUM(B1115:B1120)</f>
        <v>0</v>
      </c>
      <c r="C1114" s="324">
        <f>SUM(C1115:C1120)</f>
        <v>0</v>
      </c>
      <c r="D1114" s="324">
        <v>0</v>
      </c>
      <c r="E1114" s="338" t="str">
        <f t="shared" si="36"/>
        <v/>
      </c>
      <c r="F1114" s="332" t="str">
        <f t="shared" si="35"/>
        <v/>
      </c>
    </row>
    <row r="1115" s="190" customFormat="1" ht="19.5" customHeight="1" spans="1:6">
      <c r="A1115" s="347" t="s">
        <v>1052</v>
      </c>
      <c r="B1115" s="337"/>
      <c r="C1115" s="337"/>
      <c r="D1115" s="337">
        <v>0</v>
      </c>
      <c r="E1115" s="338" t="str">
        <f t="shared" si="36"/>
        <v/>
      </c>
      <c r="F1115" s="332" t="str">
        <f t="shared" si="35"/>
        <v/>
      </c>
    </row>
    <row r="1116" s="190" customFormat="1" ht="19.5" customHeight="1" spans="1:6">
      <c r="A1116" s="222" t="s">
        <v>836</v>
      </c>
      <c r="B1116" s="328"/>
      <c r="C1116" s="330"/>
      <c r="D1116" s="337">
        <v>0</v>
      </c>
      <c r="E1116" s="338" t="str">
        <f t="shared" si="36"/>
        <v/>
      </c>
      <c r="F1116" s="332" t="str">
        <f t="shared" si="35"/>
        <v/>
      </c>
    </row>
    <row r="1117" s="190" customFormat="1" ht="19.5" customHeight="1" spans="1:6">
      <c r="A1117" s="218" t="s">
        <v>837</v>
      </c>
      <c r="B1117" s="328"/>
      <c r="C1117" s="330"/>
      <c r="D1117" s="330">
        <v>0</v>
      </c>
      <c r="E1117" s="331" t="str">
        <f t="shared" si="36"/>
        <v/>
      </c>
      <c r="F1117" s="332" t="str">
        <f t="shared" si="35"/>
        <v/>
      </c>
    </row>
    <row r="1118" s="190" customFormat="1" ht="19.5" customHeight="1" spans="1:6">
      <c r="A1118" s="218" t="s">
        <v>1053</v>
      </c>
      <c r="B1118" s="328"/>
      <c r="C1118" s="328"/>
      <c r="D1118" s="328">
        <v>0</v>
      </c>
      <c r="E1118" s="336" t="str">
        <f t="shared" si="36"/>
        <v/>
      </c>
      <c r="F1118" s="325" t="str">
        <f t="shared" si="35"/>
        <v/>
      </c>
    </row>
    <row r="1119" s="190" customFormat="1" ht="19.5" customHeight="1" spans="1:6">
      <c r="A1119" s="218" t="s">
        <v>858</v>
      </c>
      <c r="B1119" s="328"/>
      <c r="C1119" s="330"/>
      <c r="D1119" s="330">
        <v>0</v>
      </c>
      <c r="E1119" s="331" t="str">
        <f t="shared" si="36"/>
        <v/>
      </c>
      <c r="F1119" s="332" t="str">
        <f t="shared" si="35"/>
        <v/>
      </c>
    </row>
    <row r="1120" s="190" customFormat="1" ht="19.5" customHeight="1" spans="1:6">
      <c r="A1120" s="218" t="s">
        <v>1054</v>
      </c>
      <c r="B1120" s="328"/>
      <c r="C1120" s="330"/>
      <c r="D1120" s="337">
        <v>0</v>
      </c>
      <c r="E1120" s="338" t="str">
        <f t="shared" si="36"/>
        <v/>
      </c>
      <c r="F1120" s="332" t="str">
        <f t="shared" si="35"/>
        <v/>
      </c>
    </row>
    <row r="1121" s="190" customFormat="1" ht="19.5" customHeight="1" spans="1:6">
      <c r="A1121" s="218" t="s">
        <v>1055</v>
      </c>
      <c r="B1121" s="324">
        <f>SUM(B1122:B1130)</f>
        <v>0</v>
      </c>
      <c r="C1121" s="324">
        <f>SUM(C1122:C1130)</f>
        <v>0</v>
      </c>
      <c r="D1121" s="324">
        <v>0</v>
      </c>
      <c r="E1121" s="336" t="str">
        <f t="shared" si="36"/>
        <v/>
      </c>
      <c r="F1121" s="325" t="str">
        <f t="shared" si="35"/>
        <v/>
      </c>
    </row>
    <row r="1122" s="190" customFormat="1" ht="19.5" customHeight="1" spans="1:6">
      <c r="A1122" s="218" t="s">
        <v>1056</v>
      </c>
      <c r="B1122" s="328"/>
      <c r="C1122" s="328"/>
      <c r="D1122" s="328">
        <v>0</v>
      </c>
      <c r="E1122" s="336" t="str">
        <f t="shared" si="36"/>
        <v/>
      </c>
      <c r="F1122" s="325" t="str">
        <f t="shared" si="35"/>
        <v/>
      </c>
    </row>
    <row r="1123" s="190" customFormat="1" ht="19.5" customHeight="1" spans="1:6">
      <c r="A1123" s="218" t="s">
        <v>1057</v>
      </c>
      <c r="B1123" s="328"/>
      <c r="C1123" s="330"/>
      <c r="D1123" s="337">
        <v>0</v>
      </c>
      <c r="E1123" s="338" t="str">
        <f t="shared" si="36"/>
        <v/>
      </c>
      <c r="F1123" s="332" t="str">
        <f t="shared" si="35"/>
        <v/>
      </c>
    </row>
    <row r="1124" s="190" customFormat="1" ht="19.5" customHeight="1" spans="1:6">
      <c r="A1124" s="218" t="s">
        <v>1058</v>
      </c>
      <c r="B1124" s="337"/>
      <c r="C1124" s="337"/>
      <c r="D1124" s="337">
        <v>0</v>
      </c>
      <c r="E1124" s="331" t="str">
        <f t="shared" si="36"/>
        <v/>
      </c>
      <c r="F1124" s="332" t="str">
        <f t="shared" si="35"/>
        <v/>
      </c>
    </row>
    <row r="1125" s="190" customFormat="1" ht="19.5" customHeight="1" spans="1:6">
      <c r="A1125" s="218" t="s">
        <v>1059</v>
      </c>
      <c r="B1125" s="330"/>
      <c r="C1125" s="330"/>
      <c r="D1125" s="330">
        <v>0</v>
      </c>
      <c r="E1125" s="331" t="str">
        <f t="shared" si="36"/>
        <v/>
      </c>
      <c r="F1125" s="332" t="str">
        <f t="shared" ref="F1125:F1188" si="37">IF(OR(VALUE(D1125)=0,ISERROR(D1125/C1125-1)),"",D1125/C1125-1)</f>
        <v/>
      </c>
    </row>
    <row r="1126" s="190" customFormat="1" ht="19.5" customHeight="1" spans="1:6">
      <c r="A1126" s="218" t="s">
        <v>1060</v>
      </c>
      <c r="B1126" s="328"/>
      <c r="C1126" s="330"/>
      <c r="D1126" s="337">
        <v>0</v>
      </c>
      <c r="E1126" s="338" t="str">
        <f t="shared" si="36"/>
        <v/>
      </c>
      <c r="F1126" s="332" t="str">
        <f t="shared" si="37"/>
        <v/>
      </c>
    </row>
    <row r="1127" s="190" customFormat="1" ht="19.5" customHeight="1" spans="1:6">
      <c r="A1127" s="218" t="s">
        <v>1061</v>
      </c>
      <c r="B1127" s="328"/>
      <c r="C1127" s="330"/>
      <c r="D1127" s="337">
        <v>0</v>
      </c>
      <c r="E1127" s="338" t="str">
        <f t="shared" si="36"/>
        <v/>
      </c>
      <c r="F1127" s="332" t="str">
        <f t="shared" si="37"/>
        <v/>
      </c>
    </row>
    <row r="1128" s="190" customFormat="1" ht="19.5" customHeight="1" spans="1:6">
      <c r="A1128" s="218" t="s">
        <v>1062</v>
      </c>
      <c r="B1128" s="328"/>
      <c r="C1128" s="330"/>
      <c r="D1128" s="330">
        <v>0</v>
      </c>
      <c r="E1128" s="331" t="str">
        <f t="shared" si="36"/>
        <v/>
      </c>
      <c r="F1128" s="332" t="str">
        <f t="shared" si="37"/>
        <v/>
      </c>
    </row>
    <row r="1129" s="190" customFormat="1" ht="19.5" customHeight="1" spans="1:6">
      <c r="A1129" s="218" t="s">
        <v>1063</v>
      </c>
      <c r="B1129" s="328"/>
      <c r="C1129" s="328"/>
      <c r="D1129" s="328">
        <v>0</v>
      </c>
      <c r="E1129" s="336" t="str">
        <f t="shared" si="36"/>
        <v/>
      </c>
      <c r="F1129" s="325" t="str">
        <f t="shared" si="37"/>
        <v/>
      </c>
    </row>
    <row r="1130" s="190" customFormat="1" ht="19.5" customHeight="1" spans="1:6">
      <c r="A1130" s="218" t="s">
        <v>1064</v>
      </c>
      <c r="B1130" s="328"/>
      <c r="C1130" s="330"/>
      <c r="D1130" s="330">
        <v>0</v>
      </c>
      <c r="E1130" s="331" t="str">
        <f t="shared" si="36"/>
        <v/>
      </c>
      <c r="F1130" s="332" t="str">
        <f t="shared" si="37"/>
        <v/>
      </c>
    </row>
    <row r="1131" s="190" customFormat="1" ht="19.5" customHeight="1" spans="1:6">
      <c r="A1131" s="218" t="s">
        <v>1065</v>
      </c>
      <c r="B1131" s="335">
        <f>SUM(B1132:B1136)</f>
        <v>0</v>
      </c>
      <c r="C1131" s="339">
        <f>SUM(C1132:C1136)</f>
        <v>0</v>
      </c>
      <c r="D1131" s="339">
        <v>0</v>
      </c>
      <c r="E1131" s="331" t="str">
        <f t="shared" si="36"/>
        <v/>
      </c>
      <c r="F1131" s="332" t="str">
        <f t="shared" si="37"/>
        <v/>
      </c>
    </row>
    <row r="1132" s="190" customFormat="1" ht="19.5" customHeight="1" spans="1:6">
      <c r="A1132" s="218" t="s">
        <v>1066</v>
      </c>
      <c r="B1132" s="330"/>
      <c r="C1132" s="330"/>
      <c r="D1132" s="330">
        <v>0</v>
      </c>
      <c r="E1132" s="338" t="str">
        <f t="shared" si="36"/>
        <v/>
      </c>
      <c r="F1132" s="332" t="str">
        <f t="shared" si="37"/>
        <v/>
      </c>
    </row>
    <row r="1133" s="190" customFormat="1" ht="19.5" customHeight="1" spans="1:6">
      <c r="A1133" s="218" t="s">
        <v>1067</v>
      </c>
      <c r="B1133" s="328"/>
      <c r="C1133" s="330"/>
      <c r="D1133" s="330">
        <v>0</v>
      </c>
      <c r="E1133" s="331" t="str">
        <f t="shared" si="36"/>
        <v/>
      </c>
      <c r="F1133" s="332" t="str">
        <f t="shared" si="37"/>
        <v/>
      </c>
    </row>
    <row r="1134" s="190" customFormat="1" ht="19.5" customHeight="1" spans="1:6">
      <c r="A1134" s="218" t="s">
        <v>1068</v>
      </c>
      <c r="B1134" s="328"/>
      <c r="C1134" s="330"/>
      <c r="D1134" s="330">
        <v>0</v>
      </c>
      <c r="E1134" s="331" t="str">
        <f t="shared" si="36"/>
        <v/>
      </c>
      <c r="F1134" s="332" t="str">
        <f t="shared" si="37"/>
        <v/>
      </c>
    </row>
    <row r="1135" s="190" customFormat="1" ht="19.5" customHeight="1" spans="1:6">
      <c r="A1135" s="218" t="s">
        <v>1069</v>
      </c>
      <c r="B1135" s="328"/>
      <c r="C1135" s="330"/>
      <c r="D1135" s="337">
        <v>0</v>
      </c>
      <c r="E1135" s="338" t="str">
        <f t="shared" si="36"/>
        <v/>
      </c>
      <c r="F1135" s="332" t="str">
        <f t="shared" si="37"/>
        <v/>
      </c>
    </row>
    <row r="1136" s="190" customFormat="1" ht="19.5" customHeight="1" spans="1:6">
      <c r="A1136" s="218" t="s">
        <v>1070</v>
      </c>
      <c r="B1136" s="328"/>
      <c r="C1136" s="330"/>
      <c r="D1136" s="330">
        <v>0</v>
      </c>
      <c r="E1136" s="331" t="str">
        <f t="shared" si="36"/>
        <v/>
      </c>
      <c r="F1136" s="332" t="str">
        <f t="shared" si="37"/>
        <v/>
      </c>
    </row>
    <row r="1137" s="190" customFormat="1" ht="19.5" customHeight="1" spans="1:6">
      <c r="A1137" s="218" t="s">
        <v>1071</v>
      </c>
      <c r="B1137" s="335">
        <f>SUM(B1138:B1139)</f>
        <v>0</v>
      </c>
      <c r="C1137" s="339">
        <f>SUM(C1138:C1139)</f>
        <v>0</v>
      </c>
      <c r="D1137" s="324">
        <v>0</v>
      </c>
      <c r="E1137" s="338" t="str">
        <f t="shared" si="36"/>
        <v/>
      </c>
      <c r="F1137" s="332" t="str">
        <f t="shared" si="37"/>
        <v/>
      </c>
    </row>
    <row r="1138" s="190" customFormat="1" ht="19.5" customHeight="1" spans="1:6">
      <c r="A1138" s="218" t="s">
        <v>1072</v>
      </c>
      <c r="B1138" s="328"/>
      <c r="C1138" s="330"/>
      <c r="D1138" s="330">
        <v>0</v>
      </c>
      <c r="E1138" s="331" t="str">
        <f t="shared" si="36"/>
        <v/>
      </c>
      <c r="F1138" s="332" t="str">
        <f t="shared" si="37"/>
        <v/>
      </c>
    </row>
    <row r="1139" s="190" customFormat="1" ht="19.5" customHeight="1" spans="1:6">
      <c r="A1139" s="218" t="s">
        <v>1073</v>
      </c>
      <c r="B1139" s="328"/>
      <c r="C1139" s="328"/>
      <c r="D1139" s="328">
        <v>0</v>
      </c>
      <c r="E1139" s="336" t="str">
        <f t="shared" si="36"/>
        <v/>
      </c>
      <c r="F1139" s="325" t="str">
        <f t="shared" si="37"/>
        <v/>
      </c>
    </row>
    <row r="1140" s="190" customFormat="1" ht="19.5" customHeight="1" spans="1:6">
      <c r="A1140" s="218" t="s">
        <v>1074</v>
      </c>
      <c r="B1140" s="335">
        <f>SUM(B1141:B1142)</f>
        <v>0</v>
      </c>
      <c r="C1140" s="339">
        <f>SUM(C1141:C1142)</f>
        <v>0</v>
      </c>
      <c r="D1140" s="339">
        <v>0</v>
      </c>
      <c r="E1140" s="331" t="str">
        <f t="shared" si="36"/>
        <v/>
      </c>
      <c r="F1140" s="332" t="str">
        <f t="shared" si="37"/>
        <v/>
      </c>
    </row>
    <row r="1141" s="190" customFormat="1" ht="19.5" customHeight="1" spans="1:6">
      <c r="A1141" s="218" t="s">
        <v>1075</v>
      </c>
      <c r="B1141" s="328"/>
      <c r="C1141" s="330"/>
      <c r="D1141" s="330">
        <v>0</v>
      </c>
      <c r="E1141" s="331" t="str">
        <f t="shared" si="36"/>
        <v/>
      </c>
      <c r="F1141" s="332" t="str">
        <f t="shared" si="37"/>
        <v/>
      </c>
    </row>
    <row r="1142" s="190" customFormat="1" ht="19.5" customHeight="1" spans="1:6">
      <c r="A1142" s="218" t="s">
        <v>1076</v>
      </c>
      <c r="B1142" s="330"/>
      <c r="C1142" s="330"/>
      <c r="D1142" s="330">
        <v>0</v>
      </c>
      <c r="E1142" s="331" t="str">
        <f t="shared" si="36"/>
        <v/>
      </c>
      <c r="F1142" s="332" t="str">
        <f t="shared" si="37"/>
        <v/>
      </c>
    </row>
    <row r="1143" s="190" customFormat="1" ht="19.5" customHeight="1" spans="1:6">
      <c r="A1143" s="221" t="s">
        <v>1077</v>
      </c>
      <c r="B1143" s="335">
        <f>SUM(B1144:B1152)</f>
        <v>0</v>
      </c>
      <c r="C1143" s="343">
        <f>SUM(C1144:C1152)</f>
        <v>0</v>
      </c>
      <c r="D1143" s="339">
        <v>0</v>
      </c>
      <c r="E1143" s="331" t="str">
        <f t="shared" si="36"/>
        <v/>
      </c>
      <c r="F1143" s="332" t="str">
        <f t="shared" si="37"/>
        <v/>
      </c>
    </row>
    <row r="1144" s="190" customFormat="1" ht="19.5" customHeight="1" spans="1:6">
      <c r="A1144" s="218" t="s">
        <v>1078</v>
      </c>
      <c r="B1144" s="328"/>
      <c r="C1144" s="337"/>
      <c r="D1144" s="330">
        <v>0</v>
      </c>
      <c r="E1144" s="331" t="str">
        <f t="shared" si="36"/>
        <v/>
      </c>
      <c r="F1144" s="332" t="str">
        <f t="shared" si="37"/>
        <v/>
      </c>
    </row>
    <row r="1145" s="190" customFormat="1" ht="19.5" customHeight="1" spans="1:6">
      <c r="A1145" s="218" t="s">
        <v>1079</v>
      </c>
      <c r="B1145" s="328"/>
      <c r="C1145" s="328"/>
      <c r="D1145" s="328">
        <v>0</v>
      </c>
      <c r="E1145" s="336" t="str">
        <f t="shared" si="36"/>
        <v/>
      </c>
      <c r="F1145" s="325" t="str">
        <f t="shared" si="37"/>
        <v/>
      </c>
    </row>
    <row r="1146" s="190" customFormat="1" ht="19.5" customHeight="1" spans="1:6">
      <c r="A1146" s="218" t="s">
        <v>1080</v>
      </c>
      <c r="B1146" s="328"/>
      <c r="C1146" s="330"/>
      <c r="D1146" s="337">
        <v>0</v>
      </c>
      <c r="E1146" s="338" t="str">
        <f t="shared" si="36"/>
        <v/>
      </c>
      <c r="F1146" s="332" t="str">
        <f t="shared" si="37"/>
        <v/>
      </c>
    </row>
    <row r="1147" s="190" customFormat="1" ht="19.5" customHeight="1" spans="1:6">
      <c r="A1147" s="218" t="s">
        <v>1081</v>
      </c>
      <c r="B1147" s="328"/>
      <c r="C1147" s="330"/>
      <c r="D1147" s="330">
        <v>0</v>
      </c>
      <c r="E1147" s="331" t="str">
        <f t="shared" si="36"/>
        <v/>
      </c>
      <c r="F1147" s="332" t="str">
        <f t="shared" si="37"/>
        <v/>
      </c>
    </row>
    <row r="1148" s="190" customFormat="1" ht="19.5" customHeight="1" spans="1:6">
      <c r="A1148" s="218" t="s">
        <v>1082</v>
      </c>
      <c r="B1148" s="330"/>
      <c r="C1148" s="330"/>
      <c r="D1148" s="330">
        <v>0</v>
      </c>
      <c r="E1148" s="336" t="str">
        <f t="shared" si="36"/>
        <v/>
      </c>
      <c r="F1148" s="325" t="str">
        <f t="shared" si="37"/>
        <v/>
      </c>
    </row>
    <row r="1149" s="190" customFormat="1" ht="19.5" customHeight="1" spans="1:6">
      <c r="A1149" s="218" t="s">
        <v>857</v>
      </c>
      <c r="B1149" s="328"/>
      <c r="C1149" s="330"/>
      <c r="D1149" s="330">
        <v>0</v>
      </c>
      <c r="E1149" s="331" t="str">
        <f t="shared" si="36"/>
        <v/>
      </c>
      <c r="F1149" s="332" t="str">
        <f t="shared" si="37"/>
        <v/>
      </c>
    </row>
    <row r="1150" s="190" customFormat="1" ht="19.5" customHeight="1" spans="1:6">
      <c r="A1150" s="218" t="s">
        <v>1083</v>
      </c>
      <c r="B1150" s="328"/>
      <c r="C1150" s="330"/>
      <c r="D1150" s="330">
        <v>0</v>
      </c>
      <c r="E1150" s="331" t="str">
        <f t="shared" si="36"/>
        <v/>
      </c>
      <c r="F1150" s="332" t="str">
        <f t="shared" si="37"/>
        <v/>
      </c>
    </row>
    <row r="1151" s="190" customFormat="1" ht="19.5" customHeight="1" spans="1:6">
      <c r="A1151" s="218" t="s">
        <v>1084</v>
      </c>
      <c r="B1151" s="330"/>
      <c r="C1151" s="330"/>
      <c r="D1151" s="330">
        <v>0</v>
      </c>
      <c r="E1151" s="336" t="str">
        <f t="shared" si="36"/>
        <v/>
      </c>
      <c r="F1151" s="325" t="str">
        <f t="shared" si="37"/>
        <v/>
      </c>
    </row>
    <row r="1152" s="190" customFormat="1" ht="19.5" customHeight="1" spans="1:6">
      <c r="A1152" s="218" t="s">
        <v>1085</v>
      </c>
      <c r="B1152" s="328"/>
      <c r="C1152" s="330"/>
      <c r="D1152" s="330">
        <v>0</v>
      </c>
      <c r="E1152" s="331" t="str">
        <f t="shared" si="36"/>
        <v/>
      </c>
      <c r="F1152" s="332" t="str">
        <f t="shared" si="37"/>
        <v/>
      </c>
    </row>
    <row r="1153" s="190" customFormat="1" ht="19.5" customHeight="1" spans="1:6">
      <c r="A1153" s="231" t="s">
        <v>1086</v>
      </c>
      <c r="B1153" s="335">
        <f>B1154+B1181+B1196</f>
        <v>614</v>
      </c>
      <c r="C1153" s="339">
        <f>C1154+C1181+C1196</f>
        <v>1872</v>
      </c>
      <c r="D1153" s="324">
        <v>671</v>
      </c>
      <c r="E1153" s="327">
        <f t="shared" si="36"/>
        <v>0.0928338762214984</v>
      </c>
      <c r="F1153" s="325">
        <f t="shared" si="37"/>
        <v>-0.641559829059829</v>
      </c>
    </row>
    <row r="1154" s="190" customFormat="1" ht="19.5" customHeight="1" spans="1:6">
      <c r="A1154" s="218" t="s">
        <v>1087</v>
      </c>
      <c r="B1154" s="324">
        <f>SUM(B1155:B1180)</f>
        <v>573</v>
      </c>
      <c r="C1154" s="324">
        <f>SUM(C1155:C1180)</f>
        <v>1843</v>
      </c>
      <c r="D1154" s="324">
        <v>509</v>
      </c>
      <c r="E1154" s="327">
        <f t="shared" si="36"/>
        <v>-0.111692844677138</v>
      </c>
      <c r="F1154" s="325">
        <f t="shared" si="37"/>
        <v>-0.723819858925665</v>
      </c>
    </row>
    <row r="1155" s="190" customFormat="1" ht="19.5" customHeight="1" spans="1:6">
      <c r="A1155" s="232" t="s">
        <v>835</v>
      </c>
      <c r="B1155" s="328">
        <v>573</v>
      </c>
      <c r="C1155" s="337">
        <v>532</v>
      </c>
      <c r="D1155" s="337">
        <v>509</v>
      </c>
      <c r="E1155" s="338">
        <f t="shared" si="36"/>
        <v>-0.111692844677138</v>
      </c>
      <c r="F1155" s="332">
        <f t="shared" si="37"/>
        <v>-0.043233082706767</v>
      </c>
    </row>
    <row r="1156" s="190" customFormat="1" ht="19.5" customHeight="1" spans="1:6">
      <c r="A1156" s="232" t="s">
        <v>836</v>
      </c>
      <c r="B1156" s="328"/>
      <c r="C1156" s="329"/>
      <c r="D1156" s="330">
        <v>0</v>
      </c>
      <c r="E1156" s="331" t="str">
        <f t="shared" si="36"/>
        <v/>
      </c>
      <c r="F1156" s="332" t="str">
        <f t="shared" si="37"/>
        <v/>
      </c>
    </row>
    <row r="1157" s="190" customFormat="1" ht="19.5" customHeight="1" spans="1:6">
      <c r="A1157" s="232" t="s">
        <v>837</v>
      </c>
      <c r="B1157" s="328"/>
      <c r="C1157" s="329"/>
      <c r="D1157" s="330">
        <v>0</v>
      </c>
      <c r="E1157" s="331" t="str">
        <f t="shared" si="36"/>
        <v/>
      </c>
      <c r="F1157" s="332" t="str">
        <f t="shared" si="37"/>
        <v/>
      </c>
    </row>
    <row r="1158" s="190" customFormat="1" ht="19.5" customHeight="1" spans="1:6">
      <c r="A1158" s="232" t="s">
        <v>1088</v>
      </c>
      <c r="B1158" s="328"/>
      <c r="C1158" s="329"/>
      <c r="D1158" s="330">
        <v>0</v>
      </c>
      <c r="E1158" s="331" t="str">
        <f t="shared" si="36"/>
        <v/>
      </c>
      <c r="F1158" s="332" t="str">
        <f t="shared" si="37"/>
        <v/>
      </c>
    </row>
    <row r="1159" s="190" customFormat="1" ht="19.5" customHeight="1" spans="1:6">
      <c r="A1159" s="218" t="s">
        <v>1089</v>
      </c>
      <c r="B1159" s="328"/>
      <c r="C1159" s="329">
        <v>1311</v>
      </c>
      <c r="D1159" s="330">
        <v>0</v>
      </c>
      <c r="E1159" s="331" t="str">
        <f t="shared" si="36"/>
        <v/>
      </c>
      <c r="F1159" s="332" t="str">
        <f t="shared" si="37"/>
        <v/>
      </c>
    </row>
    <row r="1160" s="190" customFormat="1" ht="19.5" customHeight="1" spans="1:6">
      <c r="A1160" s="218" t="s">
        <v>1090</v>
      </c>
      <c r="B1160" s="328"/>
      <c r="C1160" s="329"/>
      <c r="D1160" s="330">
        <v>0</v>
      </c>
      <c r="E1160" s="331" t="str">
        <f t="shared" si="36"/>
        <v/>
      </c>
      <c r="F1160" s="332" t="str">
        <f t="shared" si="37"/>
        <v/>
      </c>
    </row>
    <row r="1161" s="190" customFormat="1" ht="19.5" customHeight="1" spans="1:6">
      <c r="A1161" s="218" t="s">
        <v>1091</v>
      </c>
      <c r="B1161" s="328"/>
      <c r="C1161" s="328"/>
      <c r="D1161" s="328">
        <v>0</v>
      </c>
      <c r="E1161" s="336" t="str">
        <f t="shared" si="36"/>
        <v/>
      </c>
      <c r="F1161" s="325" t="str">
        <f t="shared" si="37"/>
        <v/>
      </c>
    </row>
    <row r="1162" s="190" customFormat="1" ht="19.5" customHeight="1" spans="1:6">
      <c r="A1162" s="218" t="s">
        <v>1092</v>
      </c>
      <c r="B1162" s="328"/>
      <c r="C1162" s="328"/>
      <c r="D1162" s="328">
        <v>0</v>
      </c>
      <c r="E1162" s="336" t="str">
        <f t="shared" si="36"/>
        <v/>
      </c>
      <c r="F1162" s="325" t="str">
        <f t="shared" si="37"/>
        <v/>
      </c>
    </row>
    <row r="1163" s="190" customFormat="1" ht="19.5" customHeight="1" spans="1:6">
      <c r="A1163" s="218" t="s">
        <v>1093</v>
      </c>
      <c r="B1163" s="328"/>
      <c r="C1163" s="329"/>
      <c r="D1163" s="330">
        <v>0</v>
      </c>
      <c r="E1163" s="331" t="str">
        <f t="shared" si="36"/>
        <v/>
      </c>
      <c r="F1163" s="332" t="str">
        <f t="shared" si="37"/>
        <v/>
      </c>
    </row>
    <row r="1164" s="190" customFormat="1" ht="19.5" customHeight="1" spans="1:6">
      <c r="A1164" s="218" t="s">
        <v>1094</v>
      </c>
      <c r="B1164" s="337"/>
      <c r="C1164" s="337"/>
      <c r="D1164" s="337">
        <v>0</v>
      </c>
      <c r="E1164" s="338" t="str">
        <f t="shared" si="36"/>
        <v/>
      </c>
      <c r="F1164" s="332" t="str">
        <f t="shared" si="37"/>
        <v/>
      </c>
    </row>
    <row r="1165" s="190" customFormat="1" ht="19.5" customHeight="1" spans="1:6">
      <c r="A1165" s="232" t="s">
        <v>1095</v>
      </c>
      <c r="B1165" s="337"/>
      <c r="C1165" s="337"/>
      <c r="D1165" s="337">
        <v>0</v>
      </c>
      <c r="E1165" s="338" t="str">
        <f t="shared" si="36"/>
        <v/>
      </c>
      <c r="F1165" s="332" t="str">
        <f t="shared" si="37"/>
        <v/>
      </c>
    </row>
    <row r="1166" s="190" customFormat="1" ht="19.5" customHeight="1" spans="1:6">
      <c r="A1166" s="218" t="s">
        <v>1096</v>
      </c>
      <c r="B1166" s="328"/>
      <c r="C1166" s="329"/>
      <c r="D1166" s="330">
        <v>0</v>
      </c>
      <c r="E1166" s="331" t="str">
        <f t="shared" si="36"/>
        <v/>
      </c>
      <c r="F1166" s="332" t="str">
        <f t="shared" si="37"/>
        <v/>
      </c>
    </row>
    <row r="1167" s="190" customFormat="1" ht="19.5" customHeight="1" spans="1:6">
      <c r="A1167" s="218" t="s">
        <v>1097</v>
      </c>
      <c r="B1167" s="328"/>
      <c r="C1167" s="329"/>
      <c r="D1167" s="330">
        <v>0</v>
      </c>
      <c r="E1167" s="331" t="str">
        <f t="shared" si="36"/>
        <v/>
      </c>
      <c r="F1167" s="332" t="str">
        <f t="shared" si="37"/>
        <v/>
      </c>
    </row>
    <row r="1168" s="190" customFormat="1" ht="19.5" customHeight="1" spans="1:6">
      <c r="A1168" s="218" t="s">
        <v>1098</v>
      </c>
      <c r="B1168" s="328"/>
      <c r="C1168" s="329"/>
      <c r="D1168" s="330">
        <v>0</v>
      </c>
      <c r="E1168" s="331" t="str">
        <f t="shared" ref="E1168:E1231" si="38">IF(OR(VALUE(D1168)=0,ISERROR(D1168/B1168-1)),"",D1168/B1168-1)</f>
        <v/>
      </c>
      <c r="F1168" s="332" t="str">
        <f t="shared" si="37"/>
        <v/>
      </c>
    </row>
    <row r="1169" s="190" customFormat="1" ht="19.5" customHeight="1" spans="1:6">
      <c r="A1169" s="218" t="s">
        <v>1099</v>
      </c>
      <c r="B1169" s="328"/>
      <c r="C1169" s="329"/>
      <c r="D1169" s="330">
        <v>0</v>
      </c>
      <c r="E1169" s="331" t="str">
        <f t="shared" si="38"/>
        <v/>
      </c>
      <c r="F1169" s="332" t="str">
        <f t="shared" si="37"/>
        <v/>
      </c>
    </row>
    <row r="1170" s="190" customFormat="1" ht="19.5" customHeight="1" spans="1:6">
      <c r="A1170" s="218" t="s">
        <v>1100</v>
      </c>
      <c r="B1170" s="328"/>
      <c r="C1170" s="329"/>
      <c r="D1170" s="330">
        <v>0</v>
      </c>
      <c r="E1170" s="331" t="str">
        <f t="shared" si="38"/>
        <v/>
      </c>
      <c r="F1170" s="332" t="str">
        <f t="shared" si="37"/>
        <v/>
      </c>
    </row>
    <row r="1171" s="190" customFormat="1" ht="19.5" customHeight="1" spans="1:6">
      <c r="A1171" s="218" t="s">
        <v>1101</v>
      </c>
      <c r="B1171" s="328"/>
      <c r="C1171" s="329"/>
      <c r="D1171" s="330">
        <v>0</v>
      </c>
      <c r="E1171" s="331" t="str">
        <f t="shared" si="38"/>
        <v/>
      </c>
      <c r="F1171" s="332" t="str">
        <f t="shared" si="37"/>
        <v/>
      </c>
    </row>
    <row r="1172" s="190" customFormat="1" ht="19.5" customHeight="1" spans="1:6">
      <c r="A1172" s="218" t="s">
        <v>1102</v>
      </c>
      <c r="B1172" s="328"/>
      <c r="C1172" s="329"/>
      <c r="D1172" s="330">
        <v>0</v>
      </c>
      <c r="E1172" s="331" t="str">
        <f t="shared" si="38"/>
        <v/>
      </c>
      <c r="F1172" s="332" t="str">
        <f t="shared" si="37"/>
        <v/>
      </c>
    </row>
    <row r="1173" s="190" customFormat="1" ht="19.5" customHeight="1" spans="1:6">
      <c r="A1173" s="218" t="s">
        <v>1103</v>
      </c>
      <c r="B1173" s="328"/>
      <c r="C1173" s="329"/>
      <c r="D1173" s="330">
        <v>0</v>
      </c>
      <c r="E1173" s="331" t="str">
        <f t="shared" si="38"/>
        <v/>
      </c>
      <c r="F1173" s="332" t="str">
        <f t="shared" si="37"/>
        <v/>
      </c>
    </row>
    <row r="1174" s="190" customFormat="1" ht="19.5" customHeight="1" spans="1:6">
      <c r="A1174" s="218" t="s">
        <v>1104</v>
      </c>
      <c r="B1174" s="328"/>
      <c r="C1174" s="329"/>
      <c r="D1174" s="330">
        <v>0</v>
      </c>
      <c r="E1174" s="331" t="str">
        <f t="shared" si="38"/>
        <v/>
      </c>
      <c r="F1174" s="332" t="str">
        <f t="shared" si="37"/>
        <v/>
      </c>
    </row>
    <row r="1175" s="190" customFormat="1" ht="19.5" customHeight="1" spans="1:6">
      <c r="A1175" s="218" t="s">
        <v>1105</v>
      </c>
      <c r="B1175" s="328"/>
      <c r="C1175" s="329"/>
      <c r="D1175" s="337">
        <v>0</v>
      </c>
      <c r="E1175" s="338" t="str">
        <f t="shared" si="38"/>
        <v/>
      </c>
      <c r="F1175" s="332" t="str">
        <f t="shared" si="37"/>
        <v/>
      </c>
    </row>
    <row r="1176" s="190" customFormat="1" ht="19.5" customHeight="1" spans="1:6">
      <c r="A1176" s="218" t="s">
        <v>1106</v>
      </c>
      <c r="B1176" s="328"/>
      <c r="C1176" s="329"/>
      <c r="D1176" s="337">
        <v>0</v>
      </c>
      <c r="E1176" s="338" t="str">
        <f t="shared" si="38"/>
        <v/>
      </c>
      <c r="F1176" s="332" t="str">
        <f t="shared" si="37"/>
        <v/>
      </c>
    </row>
    <row r="1177" s="190" customFormat="1" ht="19.5" customHeight="1" spans="1:6">
      <c r="A1177" s="218" t="s">
        <v>1107</v>
      </c>
      <c r="B1177" s="328"/>
      <c r="C1177" s="329"/>
      <c r="D1177" s="330">
        <v>0</v>
      </c>
      <c r="E1177" s="331" t="str">
        <f t="shared" si="38"/>
        <v/>
      </c>
      <c r="F1177" s="332" t="str">
        <f t="shared" si="37"/>
        <v/>
      </c>
    </row>
    <row r="1178" s="190" customFormat="1" ht="19.5" customHeight="1" spans="1:6">
      <c r="A1178" s="218" t="s">
        <v>1108</v>
      </c>
      <c r="B1178" s="328"/>
      <c r="C1178" s="329"/>
      <c r="D1178" s="330">
        <v>0</v>
      </c>
      <c r="E1178" s="331" t="str">
        <f t="shared" si="38"/>
        <v/>
      </c>
      <c r="F1178" s="332" t="str">
        <f t="shared" si="37"/>
        <v/>
      </c>
    </row>
    <row r="1179" s="190" customFormat="1" ht="19.5" customHeight="1" spans="1:6">
      <c r="A1179" s="218" t="s">
        <v>858</v>
      </c>
      <c r="B1179" s="328"/>
      <c r="C1179" s="329"/>
      <c r="D1179" s="330">
        <v>0</v>
      </c>
      <c r="E1179" s="331" t="str">
        <f t="shared" si="38"/>
        <v/>
      </c>
      <c r="F1179" s="332" t="str">
        <f t="shared" si="37"/>
        <v/>
      </c>
    </row>
    <row r="1180" s="190" customFormat="1" ht="19.5" customHeight="1" spans="1:6">
      <c r="A1180" s="218" t="s">
        <v>1109</v>
      </c>
      <c r="B1180" s="328"/>
      <c r="C1180" s="329"/>
      <c r="D1180" s="330">
        <v>0</v>
      </c>
      <c r="E1180" s="331" t="str">
        <f t="shared" si="38"/>
        <v/>
      </c>
      <c r="F1180" s="332" t="str">
        <f t="shared" si="37"/>
        <v/>
      </c>
    </row>
    <row r="1181" s="190" customFormat="1" ht="19.5" customHeight="1" spans="1:6">
      <c r="A1181" s="218" t="s">
        <v>1110</v>
      </c>
      <c r="B1181" s="335">
        <f>SUM(B1182:B1195)</f>
        <v>41</v>
      </c>
      <c r="C1181" s="343">
        <f>SUM(C1182:C1195)</f>
        <v>29</v>
      </c>
      <c r="D1181" s="339">
        <v>162</v>
      </c>
      <c r="E1181" s="336">
        <f t="shared" si="38"/>
        <v>2.95121951219512</v>
      </c>
      <c r="F1181" s="325">
        <f t="shared" si="37"/>
        <v>4.58620689655172</v>
      </c>
    </row>
    <row r="1182" s="190" customFormat="1" ht="19.5" customHeight="1" spans="1:6">
      <c r="A1182" s="218" t="s">
        <v>835</v>
      </c>
      <c r="B1182" s="328">
        <v>41</v>
      </c>
      <c r="C1182" s="337">
        <v>29</v>
      </c>
      <c r="D1182" s="337">
        <v>32</v>
      </c>
      <c r="E1182" s="338">
        <f t="shared" si="38"/>
        <v>-0.219512195121951</v>
      </c>
      <c r="F1182" s="332">
        <f t="shared" si="37"/>
        <v>0.103448275862069</v>
      </c>
    </row>
    <row r="1183" s="190" customFormat="1" ht="19.5" customHeight="1" spans="1:6">
      <c r="A1183" s="218" t="s">
        <v>836</v>
      </c>
      <c r="B1183" s="328"/>
      <c r="C1183" s="329"/>
      <c r="D1183" s="330">
        <v>0</v>
      </c>
      <c r="E1183" s="331" t="str">
        <f t="shared" si="38"/>
        <v/>
      </c>
      <c r="F1183" s="332" t="str">
        <f t="shared" si="37"/>
        <v/>
      </c>
    </row>
    <row r="1184" s="190" customFormat="1" ht="19.5" customHeight="1" spans="1:6">
      <c r="A1184" s="218" t="s">
        <v>837</v>
      </c>
      <c r="B1184" s="328"/>
      <c r="C1184" s="329"/>
      <c r="D1184" s="330">
        <v>0</v>
      </c>
      <c r="E1184" s="331" t="str">
        <f t="shared" si="38"/>
        <v/>
      </c>
      <c r="F1184" s="332" t="str">
        <f t="shared" si="37"/>
        <v/>
      </c>
    </row>
    <row r="1185" s="190" customFormat="1" ht="19.5" customHeight="1" spans="1:6">
      <c r="A1185" s="218" t="s">
        <v>1111</v>
      </c>
      <c r="B1185" s="328"/>
      <c r="C1185" s="329"/>
      <c r="D1185" s="337">
        <v>0</v>
      </c>
      <c r="E1185" s="338" t="str">
        <f t="shared" si="38"/>
        <v/>
      </c>
      <c r="F1185" s="332" t="str">
        <f t="shared" si="37"/>
        <v/>
      </c>
    </row>
    <row r="1186" s="190" customFormat="1" ht="19.5" customHeight="1" spans="1:6">
      <c r="A1186" s="232" t="s">
        <v>1112</v>
      </c>
      <c r="B1186" s="328"/>
      <c r="C1186" s="329"/>
      <c r="D1186" s="337">
        <v>0</v>
      </c>
      <c r="E1186" s="338" t="str">
        <f t="shared" si="38"/>
        <v/>
      </c>
      <c r="F1186" s="332" t="str">
        <f t="shared" si="37"/>
        <v/>
      </c>
    </row>
    <row r="1187" s="190" customFormat="1" ht="19.5" customHeight="1" spans="1:6">
      <c r="A1187" s="232" t="s">
        <v>1113</v>
      </c>
      <c r="B1187" s="328"/>
      <c r="C1187" s="329"/>
      <c r="D1187" s="330">
        <v>0</v>
      </c>
      <c r="E1187" s="331" t="str">
        <f t="shared" si="38"/>
        <v/>
      </c>
      <c r="F1187" s="332" t="str">
        <f t="shared" si="37"/>
        <v/>
      </c>
    </row>
    <row r="1188" s="190" customFormat="1" ht="19.5" customHeight="1" spans="1:6">
      <c r="A1188" s="232" t="s">
        <v>1114</v>
      </c>
      <c r="B1188" s="328"/>
      <c r="C1188" s="329"/>
      <c r="D1188" s="330">
        <v>130</v>
      </c>
      <c r="E1188" s="331" t="str">
        <f t="shared" si="38"/>
        <v/>
      </c>
      <c r="F1188" s="332" t="str">
        <f t="shared" si="37"/>
        <v/>
      </c>
    </row>
    <row r="1189" s="190" customFormat="1" ht="19.5" customHeight="1" spans="1:6">
      <c r="A1189" s="232" t="s">
        <v>1115</v>
      </c>
      <c r="B1189" s="328"/>
      <c r="C1189" s="328"/>
      <c r="D1189" s="328">
        <v>0</v>
      </c>
      <c r="E1189" s="336" t="str">
        <f t="shared" si="38"/>
        <v/>
      </c>
      <c r="F1189" s="325" t="str">
        <f t="shared" ref="F1189:F1252" si="39">IF(OR(VALUE(D1189)=0,ISERROR(D1189/C1189-1)),"",D1189/C1189-1)</f>
        <v/>
      </c>
    </row>
    <row r="1190" s="190" customFormat="1" ht="19.5" customHeight="1" spans="1:6">
      <c r="A1190" s="232" t="s">
        <v>1116</v>
      </c>
      <c r="B1190" s="328"/>
      <c r="C1190" s="329"/>
      <c r="D1190" s="330">
        <v>0</v>
      </c>
      <c r="E1190" s="331" t="str">
        <f t="shared" si="38"/>
        <v/>
      </c>
      <c r="F1190" s="332" t="str">
        <f t="shared" si="39"/>
        <v/>
      </c>
    </row>
    <row r="1191" s="190" customFormat="1" ht="19.5" customHeight="1" spans="1:6">
      <c r="A1191" s="232" t="s">
        <v>1117</v>
      </c>
      <c r="B1191" s="328"/>
      <c r="C1191" s="329"/>
      <c r="D1191" s="337">
        <v>0</v>
      </c>
      <c r="E1191" s="338" t="str">
        <f t="shared" si="38"/>
        <v/>
      </c>
      <c r="F1191" s="332" t="str">
        <f t="shared" si="39"/>
        <v/>
      </c>
    </row>
    <row r="1192" s="190" customFormat="1" ht="19.5" customHeight="1" spans="1:6">
      <c r="A1192" s="232" t="s">
        <v>1118</v>
      </c>
      <c r="B1192" s="337"/>
      <c r="C1192" s="337"/>
      <c r="D1192" s="337">
        <v>0</v>
      </c>
      <c r="E1192" s="331" t="str">
        <f t="shared" si="38"/>
        <v/>
      </c>
      <c r="F1192" s="332" t="str">
        <f t="shared" si="39"/>
        <v/>
      </c>
    </row>
    <row r="1193" s="190" customFormat="1" ht="19.5" customHeight="1" spans="1:6">
      <c r="A1193" s="218" t="s">
        <v>1119</v>
      </c>
      <c r="B1193" s="328"/>
      <c r="C1193" s="329"/>
      <c r="D1193" s="330">
        <v>0</v>
      </c>
      <c r="E1193" s="331" t="str">
        <f t="shared" si="38"/>
        <v/>
      </c>
      <c r="F1193" s="332" t="str">
        <f t="shared" si="39"/>
        <v/>
      </c>
    </row>
    <row r="1194" s="190" customFormat="1" ht="19.5" customHeight="1" spans="1:6">
      <c r="A1194" s="218" t="s">
        <v>1120</v>
      </c>
      <c r="B1194" s="328"/>
      <c r="C1194" s="329"/>
      <c r="D1194" s="330">
        <v>0</v>
      </c>
      <c r="E1194" s="331" t="str">
        <f t="shared" si="38"/>
        <v/>
      </c>
      <c r="F1194" s="332" t="str">
        <f t="shared" si="39"/>
        <v/>
      </c>
    </row>
    <row r="1195" s="190" customFormat="1" ht="19.5" customHeight="1" spans="1:6">
      <c r="A1195" s="218" t="s">
        <v>1121</v>
      </c>
      <c r="B1195" s="328"/>
      <c r="C1195" s="329"/>
      <c r="D1195" s="330">
        <v>0</v>
      </c>
      <c r="E1195" s="331" t="str">
        <f t="shared" si="38"/>
        <v/>
      </c>
      <c r="F1195" s="332" t="str">
        <f t="shared" si="39"/>
        <v/>
      </c>
    </row>
    <row r="1196" s="190" customFormat="1" ht="19.5" customHeight="1" spans="1:6">
      <c r="A1196" s="218" t="s">
        <v>1122</v>
      </c>
      <c r="B1196" s="335">
        <f>SUM(B1197)</f>
        <v>0</v>
      </c>
      <c r="C1196" s="343">
        <f>SUM(C1197)</f>
        <v>0</v>
      </c>
      <c r="D1196" s="339">
        <v>0</v>
      </c>
      <c r="E1196" s="331" t="str">
        <f t="shared" si="38"/>
        <v/>
      </c>
      <c r="F1196" s="332" t="str">
        <f t="shared" si="39"/>
        <v/>
      </c>
    </row>
    <row r="1197" s="190" customFormat="1" ht="19.5" customHeight="1" spans="1:6">
      <c r="A1197" s="218" t="s">
        <v>1123</v>
      </c>
      <c r="B1197" s="328"/>
      <c r="C1197" s="330"/>
      <c r="D1197" s="330">
        <v>0</v>
      </c>
      <c r="E1197" s="331" t="str">
        <f t="shared" si="38"/>
        <v/>
      </c>
      <c r="F1197" s="332" t="str">
        <f t="shared" si="39"/>
        <v/>
      </c>
    </row>
    <row r="1198" s="190" customFormat="1" ht="19.5" customHeight="1" spans="1:6">
      <c r="A1198" s="221" t="s">
        <v>1124</v>
      </c>
      <c r="B1198" s="335">
        <f>B1199+B1209+B1213</f>
        <v>6899</v>
      </c>
      <c r="C1198" s="339">
        <f>C1199+C1209+C1213</f>
        <v>8427</v>
      </c>
      <c r="D1198" s="339">
        <v>5982</v>
      </c>
      <c r="E1198" s="336">
        <f t="shared" si="38"/>
        <v>-0.132917814175967</v>
      </c>
      <c r="F1198" s="325">
        <f t="shared" si="39"/>
        <v>-0.290138839444642</v>
      </c>
    </row>
    <row r="1199" s="190" customFormat="1" ht="19.5" customHeight="1" spans="1:6">
      <c r="A1199" s="218" t="s">
        <v>1125</v>
      </c>
      <c r="B1199" s="335">
        <f>SUM(B1200:B1208)</f>
        <v>1239</v>
      </c>
      <c r="C1199" s="324">
        <f>SUM(C1200:C1208)</f>
        <v>2568</v>
      </c>
      <c r="D1199" s="324">
        <v>47</v>
      </c>
      <c r="E1199" s="327">
        <f t="shared" si="38"/>
        <v>-0.962066182405166</v>
      </c>
      <c r="F1199" s="325">
        <f t="shared" si="39"/>
        <v>-0.981697819314642</v>
      </c>
    </row>
    <row r="1200" s="190" customFormat="1" ht="19.5" customHeight="1" spans="1:6">
      <c r="A1200" s="232" t="s">
        <v>1127</v>
      </c>
      <c r="B1200" s="328"/>
      <c r="C1200" s="337"/>
      <c r="D1200" s="337">
        <v>0</v>
      </c>
      <c r="E1200" s="338" t="str">
        <f t="shared" si="38"/>
        <v/>
      </c>
      <c r="F1200" s="332" t="str">
        <f t="shared" si="39"/>
        <v/>
      </c>
    </row>
    <row r="1201" s="190" customFormat="1" ht="19.5" customHeight="1" spans="1:6">
      <c r="A1201" s="218" t="s">
        <v>1128</v>
      </c>
      <c r="B1201" s="328"/>
      <c r="C1201" s="329">
        <v>42</v>
      </c>
      <c r="D1201" s="330">
        <v>0</v>
      </c>
      <c r="E1201" s="331" t="str">
        <f t="shared" si="38"/>
        <v/>
      </c>
      <c r="F1201" s="332" t="str">
        <f t="shared" si="39"/>
        <v/>
      </c>
    </row>
    <row r="1202" s="190" customFormat="1" ht="19.5" customHeight="1" spans="1:6">
      <c r="A1202" s="218" t="s">
        <v>1129</v>
      </c>
      <c r="B1202" s="328"/>
      <c r="C1202" s="329"/>
      <c r="D1202" s="330">
        <v>0</v>
      </c>
      <c r="E1202" s="331" t="str">
        <f t="shared" si="38"/>
        <v/>
      </c>
      <c r="F1202" s="332" t="str">
        <f t="shared" si="39"/>
        <v/>
      </c>
    </row>
    <row r="1203" s="190" customFormat="1" ht="19.5" customHeight="1" spans="1:6">
      <c r="A1203" s="218" t="s">
        <v>1130</v>
      </c>
      <c r="B1203" s="328">
        <v>1239</v>
      </c>
      <c r="C1203" s="329">
        <v>635</v>
      </c>
      <c r="D1203" s="337">
        <v>47</v>
      </c>
      <c r="E1203" s="338">
        <f t="shared" si="38"/>
        <v>-0.962066182405166</v>
      </c>
      <c r="F1203" s="332">
        <f t="shared" si="39"/>
        <v>-0.925984251968504</v>
      </c>
    </row>
    <row r="1204" s="190" customFormat="1" ht="19.5" customHeight="1" spans="1:6">
      <c r="A1204" s="218" t="s">
        <v>1133</v>
      </c>
      <c r="B1204" s="328"/>
      <c r="C1204" s="328">
        <v>100</v>
      </c>
      <c r="D1204" s="328">
        <v>0</v>
      </c>
      <c r="E1204" s="336" t="str">
        <f t="shared" si="38"/>
        <v/>
      </c>
      <c r="F1204" s="325" t="str">
        <f t="shared" si="39"/>
        <v/>
      </c>
    </row>
    <row r="1205" s="190" customFormat="1" ht="19.5" customHeight="1" spans="1:6">
      <c r="A1205" s="218" t="s">
        <v>1434</v>
      </c>
      <c r="B1205" s="328"/>
      <c r="C1205" s="329">
        <v>1791</v>
      </c>
      <c r="D1205" s="330">
        <v>0</v>
      </c>
      <c r="E1205" s="331" t="str">
        <f t="shared" si="38"/>
        <v/>
      </c>
      <c r="F1205" s="332" t="str">
        <f t="shared" si="39"/>
        <v/>
      </c>
    </row>
    <row r="1206" s="190" customFormat="1" ht="19.5" customHeight="1" spans="1:6">
      <c r="A1206" s="218" t="s">
        <v>1435</v>
      </c>
      <c r="B1206" s="328"/>
      <c r="C1206" s="328"/>
      <c r="D1206" s="328">
        <v>0</v>
      </c>
      <c r="E1206" s="327" t="str">
        <f t="shared" si="38"/>
        <v/>
      </c>
      <c r="F1206" s="325" t="str">
        <f t="shared" si="39"/>
        <v/>
      </c>
    </row>
    <row r="1207" s="190" customFormat="1" ht="19.5" customHeight="1" spans="1:6">
      <c r="A1207" s="218" t="s">
        <v>1436</v>
      </c>
      <c r="B1207" s="330"/>
      <c r="C1207" s="330"/>
      <c r="D1207" s="330">
        <v>0</v>
      </c>
      <c r="E1207" s="336" t="str">
        <f t="shared" si="38"/>
        <v/>
      </c>
      <c r="F1207" s="325" t="str">
        <f t="shared" si="39"/>
        <v/>
      </c>
    </row>
    <row r="1208" s="190" customFormat="1" ht="19.5" customHeight="1" spans="1:6">
      <c r="A1208" s="232" t="s">
        <v>1139</v>
      </c>
      <c r="B1208" s="328"/>
      <c r="C1208" s="329"/>
      <c r="D1208" s="330">
        <v>0</v>
      </c>
      <c r="E1208" s="331" t="str">
        <f t="shared" si="38"/>
        <v/>
      </c>
      <c r="F1208" s="332" t="str">
        <f t="shared" si="39"/>
        <v/>
      </c>
    </row>
    <row r="1209" s="190" customFormat="1" ht="19.5" customHeight="1" spans="1:6">
      <c r="A1209" s="218" t="s">
        <v>1140</v>
      </c>
      <c r="B1209" s="324">
        <f>SUM(B1210:B1212)</f>
        <v>5660</v>
      </c>
      <c r="C1209" s="324">
        <f>SUM(C1210:C1212)</f>
        <v>5859</v>
      </c>
      <c r="D1209" s="324">
        <v>5902</v>
      </c>
      <c r="E1209" s="327">
        <f t="shared" si="38"/>
        <v>0.042756183745583</v>
      </c>
      <c r="F1209" s="325">
        <f t="shared" si="39"/>
        <v>0.00733913637139438</v>
      </c>
    </row>
    <row r="1210" s="190" customFormat="1" ht="19.5" customHeight="1" spans="1:6">
      <c r="A1210" s="218" t="s">
        <v>1141</v>
      </c>
      <c r="B1210" s="337">
        <v>5660</v>
      </c>
      <c r="C1210" s="337">
        <v>5816</v>
      </c>
      <c r="D1210" s="337">
        <v>5902</v>
      </c>
      <c r="E1210" s="338">
        <f t="shared" si="38"/>
        <v>0.042756183745583</v>
      </c>
      <c r="F1210" s="332">
        <f t="shared" si="39"/>
        <v>0.0147867950481431</v>
      </c>
    </row>
    <row r="1211" s="190" customFormat="1" ht="19.5" customHeight="1" spans="1:6">
      <c r="A1211" s="222" t="s">
        <v>1142</v>
      </c>
      <c r="B1211" s="328"/>
      <c r="C1211" s="330"/>
      <c r="D1211" s="330">
        <v>0</v>
      </c>
      <c r="E1211" s="331" t="str">
        <f t="shared" si="38"/>
        <v/>
      </c>
      <c r="F1211" s="332" t="str">
        <f t="shared" si="39"/>
        <v/>
      </c>
    </row>
    <row r="1212" s="190" customFormat="1" ht="19.5" customHeight="1" spans="1:6">
      <c r="A1212" s="218" t="s">
        <v>1143</v>
      </c>
      <c r="B1212" s="328"/>
      <c r="C1212" s="337">
        <v>43</v>
      </c>
      <c r="D1212" s="337">
        <v>0</v>
      </c>
      <c r="E1212" s="338" t="str">
        <f t="shared" si="38"/>
        <v/>
      </c>
      <c r="F1212" s="332" t="str">
        <f t="shared" si="39"/>
        <v/>
      </c>
    </row>
    <row r="1213" s="190" customFormat="1" ht="19.5" customHeight="1" spans="1:6">
      <c r="A1213" s="232" t="s">
        <v>1144</v>
      </c>
      <c r="B1213" s="335">
        <f>SUM(B1214:B1216)</f>
        <v>0</v>
      </c>
      <c r="C1213" s="343">
        <f>SUM(C1214:C1216)</f>
        <v>0</v>
      </c>
      <c r="D1213" s="339">
        <v>33</v>
      </c>
      <c r="E1213" s="331" t="str">
        <f t="shared" si="38"/>
        <v/>
      </c>
      <c r="F1213" s="332" t="str">
        <f t="shared" si="39"/>
        <v/>
      </c>
    </row>
    <row r="1214" s="190" customFormat="1" ht="19.5" customHeight="1" spans="1:6">
      <c r="A1214" s="232" t="s">
        <v>1145</v>
      </c>
      <c r="B1214" s="328"/>
      <c r="C1214" s="329"/>
      <c r="D1214" s="330">
        <v>33</v>
      </c>
      <c r="E1214" s="331" t="str">
        <f t="shared" si="38"/>
        <v/>
      </c>
      <c r="F1214" s="332" t="str">
        <f t="shared" si="39"/>
        <v/>
      </c>
    </row>
    <row r="1215" s="190" customFormat="1" ht="19.5" customHeight="1" spans="1:6">
      <c r="A1215" s="232" t="s">
        <v>1146</v>
      </c>
      <c r="B1215" s="328"/>
      <c r="C1215" s="329"/>
      <c r="D1215" s="330">
        <v>0</v>
      </c>
      <c r="E1215" s="331" t="str">
        <f t="shared" si="38"/>
        <v/>
      </c>
      <c r="F1215" s="332" t="str">
        <f t="shared" si="39"/>
        <v/>
      </c>
    </row>
    <row r="1216" s="190" customFormat="1" ht="19.5" customHeight="1" spans="1:6">
      <c r="A1216" s="222" t="s">
        <v>1147</v>
      </c>
      <c r="B1216" s="328"/>
      <c r="C1216" s="337"/>
      <c r="D1216" s="330">
        <v>0</v>
      </c>
      <c r="E1216" s="331" t="str">
        <f t="shared" si="38"/>
        <v/>
      </c>
      <c r="F1216" s="332" t="str">
        <f t="shared" si="39"/>
        <v/>
      </c>
    </row>
    <row r="1217" s="190" customFormat="1" ht="19.5" customHeight="1" spans="1:6">
      <c r="A1217" s="233" t="s">
        <v>1148</v>
      </c>
      <c r="B1217" s="335">
        <f>B1218+B1236+B1243+B1249</f>
        <v>134</v>
      </c>
      <c r="C1217" s="339">
        <f>C1218+C1236+C1243+C1249</f>
        <v>247</v>
      </c>
      <c r="D1217" s="339">
        <v>129</v>
      </c>
      <c r="E1217" s="336">
        <f t="shared" si="38"/>
        <v>-0.0373134328358209</v>
      </c>
      <c r="F1217" s="325">
        <f t="shared" si="39"/>
        <v>-0.477732793522267</v>
      </c>
    </row>
    <row r="1218" s="190" customFormat="1" ht="19.5" customHeight="1" spans="1:6">
      <c r="A1218" s="222" t="s">
        <v>1149</v>
      </c>
      <c r="B1218" s="335">
        <f>SUM(B1219:B1235)</f>
        <v>134</v>
      </c>
      <c r="C1218" s="339">
        <f>SUM(C1219:C1235)</f>
        <v>247</v>
      </c>
      <c r="D1218" s="324">
        <v>129</v>
      </c>
      <c r="E1218" s="327">
        <f t="shared" si="38"/>
        <v>-0.0373134328358209</v>
      </c>
      <c r="F1218" s="325">
        <f t="shared" si="39"/>
        <v>-0.477732793522267</v>
      </c>
    </row>
    <row r="1219" s="190" customFormat="1" ht="19.5" customHeight="1" spans="1:6">
      <c r="A1219" s="222" t="s">
        <v>835</v>
      </c>
      <c r="B1219" s="328"/>
      <c r="C1219" s="330"/>
      <c r="D1219" s="337">
        <v>0</v>
      </c>
      <c r="E1219" s="338" t="str">
        <f t="shared" si="38"/>
        <v/>
      </c>
      <c r="F1219" s="332" t="str">
        <f t="shared" si="39"/>
        <v/>
      </c>
    </row>
    <row r="1220" s="190" customFormat="1" ht="19.5" customHeight="1" spans="1:6">
      <c r="A1220" s="222" t="s">
        <v>836</v>
      </c>
      <c r="B1220" s="328"/>
      <c r="C1220" s="337"/>
      <c r="D1220" s="337">
        <v>0</v>
      </c>
      <c r="E1220" s="338" t="str">
        <f t="shared" si="38"/>
        <v/>
      </c>
      <c r="F1220" s="332" t="str">
        <f t="shared" si="39"/>
        <v/>
      </c>
    </row>
    <row r="1221" s="190" customFormat="1" ht="19.5" customHeight="1" spans="1:6">
      <c r="A1221" s="222" t="s">
        <v>837</v>
      </c>
      <c r="B1221" s="328"/>
      <c r="C1221" s="337"/>
      <c r="D1221" s="337">
        <v>0</v>
      </c>
      <c r="E1221" s="338" t="str">
        <f t="shared" si="38"/>
        <v/>
      </c>
      <c r="F1221" s="332" t="str">
        <f t="shared" si="39"/>
        <v/>
      </c>
    </row>
    <row r="1222" s="190" customFormat="1" ht="19.5" customHeight="1" spans="1:6">
      <c r="A1222" s="222" t="s">
        <v>1150</v>
      </c>
      <c r="B1222" s="337"/>
      <c r="C1222" s="337"/>
      <c r="D1222" s="337">
        <v>0</v>
      </c>
      <c r="E1222" s="327" t="str">
        <f t="shared" si="38"/>
        <v/>
      </c>
      <c r="F1222" s="325" t="str">
        <f t="shared" si="39"/>
        <v/>
      </c>
    </row>
    <row r="1223" s="190" customFormat="1" ht="19.5" customHeight="1" spans="1:6">
      <c r="A1223" s="222" t="s">
        <v>1151</v>
      </c>
      <c r="B1223" s="328">
        <v>10</v>
      </c>
      <c r="C1223" s="329">
        <v>6</v>
      </c>
      <c r="D1223" s="330">
        <v>5</v>
      </c>
      <c r="E1223" s="331">
        <f t="shared" si="38"/>
        <v>-0.5</v>
      </c>
      <c r="F1223" s="332">
        <f t="shared" si="39"/>
        <v>-0.166666666666667</v>
      </c>
    </row>
    <row r="1224" s="190" customFormat="1" ht="19.5" customHeight="1" spans="1:6">
      <c r="A1224" s="222" t="s">
        <v>1152</v>
      </c>
      <c r="B1224" s="328"/>
      <c r="C1224" s="329"/>
      <c r="D1224" s="330">
        <v>0</v>
      </c>
      <c r="E1224" s="331" t="str">
        <f t="shared" si="38"/>
        <v/>
      </c>
      <c r="F1224" s="332" t="str">
        <f t="shared" si="39"/>
        <v/>
      </c>
    </row>
    <row r="1225" s="190" customFormat="1" ht="19.5" customHeight="1" spans="1:6">
      <c r="A1225" s="222" t="s">
        <v>1153</v>
      </c>
      <c r="B1225" s="328"/>
      <c r="C1225" s="329"/>
      <c r="D1225" s="330">
        <v>0</v>
      </c>
      <c r="E1225" s="331" t="str">
        <f t="shared" si="38"/>
        <v/>
      </c>
      <c r="F1225" s="332" t="str">
        <f t="shared" si="39"/>
        <v/>
      </c>
    </row>
    <row r="1226" s="190" customFormat="1" ht="19.5" customHeight="1" spans="1:6">
      <c r="A1226" s="222" t="s">
        <v>1154</v>
      </c>
      <c r="B1226" s="337"/>
      <c r="C1226" s="337"/>
      <c r="D1226" s="337">
        <v>0</v>
      </c>
      <c r="E1226" s="327" t="str">
        <f t="shared" si="38"/>
        <v/>
      </c>
      <c r="F1226" s="325" t="str">
        <f t="shared" si="39"/>
        <v/>
      </c>
    </row>
    <row r="1227" s="190" customFormat="1" ht="19.5" customHeight="1" spans="1:6">
      <c r="A1227" s="222" t="s">
        <v>1155</v>
      </c>
      <c r="B1227" s="328"/>
      <c r="C1227" s="329"/>
      <c r="D1227" s="330">
        <v>0</v>
      </c>
      <c r="E1227" s="331" t="str">
        <f t="shared" si="38"/>
        <v/>
      </c>
      <c r="F1227" s="332" t="str">
        <f t="shared" si="39"/>
        <v/>
      </c>
    </row>
    <row r="1228" s="190" customFormat="1" ht="19.5" customHeight="1" spans="1:6">
      <c r="A1228" s="222" t="s">
        <v>1156</v>
      </c>
      <c r="B1228" s="328"/>
      <c r="C1228" s="329"/>
      <c r="D1228" s="330">
        <v>0</v>
      </c>
      <c r="E1228" s="331" t="str">
        <f t="shared" si="38"/>
        <v/>
      </c>
      <c r="F1228" s="332" t="str">
        <f t="shared" si="39"/>
        <v/>
      </c>
    </row>
    <row r="1229" s="190" customFormat="1" ht="19.5" customHeight="1" spans="1:6">
      <c r="A1229" s="222" t="s">
        <v>1157</v>
      </c>
      <c r="B1229" s="328">
        <v>124</v>
      </c>
      <c r="C1229" s="329">
        <v>241</v>
      </c>
      <c r="D1229" s="330">
        <v>124</v>
      </c>
      <c r="E1229" s="331">
        <f t="shared" si="38"/>
        <v>0</v>
      </c>
      <c r="F1229" s="332">
        <f t="shared" si="39"/>
        <v>-0.485477178423237</v>
      </c>
    </row>
    <row r="1230" s="190" customFormat="1" ht="19.5" customHeight="1" spans="1:6">
      <c r="A1230" s="222" t="s">
        <v>1158</v>
      </c>
      <c r="B1230" s="337"/>
      <c r="C1230" s="337"/>
      <c r="D1230" s="337">
        <v>0</v>
      </c>
      <c r="E1230" s="327" t="str">
        <f t="shared" si="38"/>
        <v/>
      </c>
      <c r="F1230" s="325" t="str">
        <f t="shared" si="39"/>
        <v/>
      </c>
    </row>
    <row r="1231" s="190" customFormat="1" ht="19.5" customHeight="1" spans="1:6">
      <c r="A1231" s="222" t="s">
        <v>1159</v>
      </c>
      <c r="B1231" s="337"/>
      <c r="C1231" s="337"/>
      <c r="D1231" s="337">
        <v>0</v>
      </c>
      <c r="E1231" s="327" t="str">
        <f t="shared" si="38"/>
        <v/>
      </c>
      <c r="F1231" s="325" t="str">
        <f t="shared" si="39"/>
        <v/>
      </c>
    </row>
    <row r="1232" s="190" customFormat="1" ht="19.5" customHeight="1" spans="1:6">
      <c r="A1232" s="222" t="s">
        <v>1160</v>
      </c>
      <c r="B1232" s="328"/>
      <c r="C1232" s="330"/>
      <c r="D1232" s="330">
        <v>0</v>
      </c>
      <c r="E1232" s="331" t="str">
        <f t="shared" ref="E1232:E1295" si="40">IF(OR(VALUE(D1232)=0,ISERROR(D1232/B1232-1)),"",D1232/B1232-1)</f>
        <v/>
      </c>
      <c r="F1232" s="332" t="str">
        <f t="shared" si="39"/>
        <v/>
      </c>
    </row>
    <row r="1233" s="190" customFormat="1" ht="19.5" customHeight="1" spans="1:6">
      <c r="A1233" s="222" t="s">
        <v>1161</v>
      </c>
      <c r="B1233" s="328"/>
      <c r="C1233" s="329"/>
      <c r="D1233" s="337">
        <v>0</v>
      </c>
      <c r="E1233" s="338" t="str">
        <f t="shared" si="40"/>
        <v/>
      </c>
      <c r="F1233" s="332" t="str">
        <f t="shared" si="39"/>
        <v/>
      </c>
    </row>
    <row r="1234" s="190" customFormat="1" ht="19.5" customHeight="1" spans="1:6">
      <c r="A1234" s="222" t="s">
        <v>858</v>
      </c>
      <c r="B1234" s="328"/>
      <c r="C1234" s="329"/>
      <c r="D1234" s="330">
        <v>0</v>
      </c>
      <c r="E1234" s="331" t="str">
        <f t="shared" si="40"/>
        <v/>
      </c>
      <c r="F1234" s="332" t="str">
        <f t="shared" si="39"/>
        <v/>
      </c>
    </row>
    <row r="1235" s="190" customFormat="1" ht="19.5" customHeight="1" spans="1:6">
      <c r="A1235" s="232" t="s">
        <v>1162</v>
      </c>
      <c r="B1235" s="328"/>
      <c r="C1235" s="329"/>
      <c r="D1235" s="337">
        <v>0</v>
      </c>
      <c r="E1235" s="338" t="str">
        <f t="shared" si="40"/>
        <v/>
      </c>
      <c r="F1235" s="332" t="str">
        <f t="shared" si="39"/>
        <v/>
      </c>
    </row>
    <row r="1236" s="190" customFormat="1" ht="19.5" customHeight="1" spans="1:6">
      <c r="A1236" s="222" t="s">
        <v>1163</v>
      </c>
      <c r="B1236" s="335">
        <f>SUM(B1237:B1242)</f>
        <v>0</v>
      </c>
      <c r="C1236" s="343">
        <f>SUM(C1237:C1242)</f>
        <v>0</v>
      </c>
      <c r="D1236" s="339">
        <v>0</v>
      </c>
      <c r="E1236" s="331" t="str">
        <f t="shared" si="40"/>
        <v/>
      </c>
      <c r="F1236" s="332" t="str">
        <f t="shared" si="39"/>
        <v/>
      </c>
    </row>
    <row r="1237" s="190" customFormat="1" ht="19.5" customHeight="1" spans="1:6">
      <c r="A1237" s="222" t="s">
        <v>1164</v>
      </c>
      <c r="B1237" s="328"/>
      <c r="C1237" s="329"/>
      <c r="D1237" s="330">
        <v>0</v>
      </c>
      <c r="E1237" s="331" t="str">
        <f t="shared" si="40"/>
        <v/>
      </c>
      <c r="F1237" s="332" t="str">
        <f t="shared" si="39"/>
        <v/>
      </c>
    </row>
    <row r="1238" s="190" customFormat="1" ht="19.5" customHeight="1" spans="1:6">
      <c r="A1238" s="222" t="s">
        <v>1165</v>
      </c>
      <c r="B1238" s="328"/>
      <c r="C1238" s="329"/>
      <c r="D1238" s="330">
        <v>0</v>
      </c>
      <c r="E1238" s="331" t="str">
        <f t="shared" si="40"/>
        <v/>
      </c>
      <c r="F1238" s="332" t="str">
        <f t="shared" si="39"/>
        <v/>
      </c>
    </row>
    <row r="1239" s="190" customFormat="1" ht="19.5" customHeight="1" spans="1:6">
      <c r="A1239" s="222" t="s">
        <v>1166</v>
      </c>
      <c r="B1239" s="328"/>
      <c r="C1239" s="337"/>
      <c r="D1239" s="337">
        <v>0</v>
      </c>
      <c r="E1239" s="338" t="str">
        <f t="shared" si="40"/>
        <v/>
      </c>
      <c r="F1239" s="332" t="str">
        <f t="shared" si="39"/>
        <v/>
      </c>
    </row>
    <row r="1240" s="190" customFormat="1" ht="19.5" customHeight="1" spans="1:6">
      <c r="A1240" s="222" t="s">
        <v>1167</v>
      </c>
      <c r="B1240" s="328"/>
      <c r="C1240" s="330"/>
      <c r="D1240" s="337">
        <v>0</v>
      </c>
      <c r="E1240" s="338" t="str">
        <f t="shared" si="40"/>
        <v/>
      </c>
      <c r="F1240" s="332" t="str">
        <f t="shared" si="39"/>
        <v/>
      </c>
    </row>
    <row r="1241" s="190" customFormat="1" ht="19.5" customHeight="1" spans="1:6">
      <c r="A1241" s="222" t="s">
        <v>1168</v>
      </c>
      <c r="B1241" s="328"/>
      <c r="C1241" s="330"/>
      <c r="D1241" s="330">
        <v>0</v>
      </c>
      <c r="E1241" s="331" t="str">
        <f t="shared" si="40"/>
        <v/>
      </c>
      <c r="F1241" s="332" t="str">
        <f t="shared" si="39"/>
        <v/>
      </c>
    </row>
    <row r="1242" s="190" customFormat="1" ht="19.5" customHeight="1" spans="1:6">
      <c r="A1242" s="222" t="s">
        <v>1169</v>
      </c>
      <c r="B1242" s="328"/>
      <c r="C1242" s="330"/>
      <c r="D1242" s="330">
        <v>0</v>
      </c>
      <c r="E1242" s="331" t="str">
        <f t="shared" si="40"/>
        <v/>
      </c>
      <c r="F1242" s="332" t="str">
        <f t="shared" si="39"/>
        <v/>
      </c>
    </row>
    <row r="1243" s="190" customFormat="1" ht="19.5" customHeight="1" spans="1:6">
      <c r="A1243" s="222" t="s">
        <v>1170</v>
      </c>
      <c r="B1243" s="335">
        <f>SUM(B1244:B1248)</f>
        <v>0</v>
      </c>
      <c r="C1243" s="339">
        <f>SUM(C1244:C1248)</f>
        <v>0</v>
      </c>
      <c r="D1243" s="339">
        <v>0</v>
      </c>
      <c r="E1243" s="331" t="str">
        <f t="shared" si="40"/>
        <v/>
      </c>
      <c r="F1243" s="332" t="str">
        <f t="shared" si="39"/>
        <v/>
      </c>
    </row>
    <row r="1244" s="190" customFormat="1" ht="19.5" customHeight="1" spans="1:6">
      <c r="A1244" s="222" t="s">
        <v>1171</v>
      </c>
      <c r="B1244" s="328"/>
      <c r="C1244" s="330"/>
      <c r="D1244" s="330">
        <v>0</v>
      </c>
      <c r="E1244" s="331" t="str">
        <f t="shared" si="40"/>
        <v/>
      </c>
      <c r="F1244" s="332" t="str">
        <f t="shared" si="39"/>
        <v/>
      </c>
    </row>
    <row r="1245" s="190" customFormat="1" ht="19.5" customHeight="1" spans="1:6">
      <c r="A1245" s="222" t="s">
        <v>1172</v>
      </c>
      <c r="B1245" s="328"/>
      <c r="C1245" s="337"/>
      <c r="D1245" s="330">
        <v>0</v>
      </c>
      <c r="E1245" s="331" t="str">
        <f t="shared" si="40"/>
        <v/>
      </c>
      <c r="F1245" s="332" t="str">
        <f t="shared" si="39"/>
        <v/>
      </c>
    </row>
    <row r="1246" s="190" customFormat="1" ht="19.5" customHeight="1" spans="1:6">
      <c r="A1246" s="222" t="s">
        <v>1173</v>
      </c>
      <c r="B1246" s="328"/>
      <c r="C1246" s="330"/>
      <c r="D1246" s="330">
        <v>0</v>
      </c>
      <c r="E1246" s="331" t="str">
        <f t="shared" si="40"/>
        <v/>
      </c>
      <c r="F1246" s="332" t="str">
        <f t="shared" si="39"/>
        <v/>
      </c>
    </row>
    <row r="1247" s="190" customFormat="1" ht="19.5" customHeight="1" spans="1:6">
      <c r="A1247" s="222" t="s">
        <v>1174</v>
      </c>
      <c r="B1247" s="328"/>
      <c r="C1247" s="330"/>
      <c r="D1247" s="330">
        <v>0</v>
      </c>
      <c r="E1247" s="331" t="str">
        <f t="shared" si="40"/>
        <v/>
      </c>
      <c r="F1247" s="332" t="str">
        <f t="shared" si="39"/>
        <v/>
      </c>
    </row>
    <row r="1248" s="190" customFormat="1" ht="19.5" customHeight="1" spans="1:6">
      <c r="A1248" s="222" t="s">
        <v>1175</v>
      </c>
      <c r="B1248" s="328"/>
      <c r="C1248" s="329"/>
      <c r="D1248" s="330">
        <v>0</v>
      </c>
      <c r="E1248" s="331" t="str">
        <f t="shared" si="40"/>
        <v/>
      </c>
      <c r="F1248" s="332" t="str">
        <f t="shared" si="39"/>
        <v/>
      </c>
    </row>
    <row r="1249" s="190" customFormat="1" ht="19.5" customHeight="1" spans="1:6">
      <c r="A1249" s="222" t="s">
        <v>1176</v>
      </c>
      <c r="B1249" s="324">
        <f>SUM(B1250:B1261)</f>
        <v>0</v>
      </c>
      <c r="C1249" s="324">
        <f>SUM(C1250:C1261)</f>
        <v>0</v>
      </c>
      <c r="D1249" s="324">
        <v>0</v>
      </c>
      <c r="E1249" s="336" t="str">
        <f t="shared" si="40"/>
        <v/>
      </c>
      <c r="F1249" s="325" t="str">
        <f t="shared" si="39"/>
        <v/>
      </c>
    </row>
    <row r="1250" s="190" customFormat="1" ht="19.5" customHeight="1" spans="1:6">
      <c r="A1250" s="222" t="s">
        <v>1177</v>
      </c>
      <c r="B1250" s="328"/>
      <c r="C1250" s="330"/>
      <c r="D1250" s="337">
        <v>0</v>
      </c>
      <c r="E1250" s="338" t="str">
        <f t="shared" si="40"/>
        <v/>
      </c>
      <c r="F1250" s="332" t="str">
        <f t="shared" si="39"/>
        <v/>
      </c>
    </row>
    <row r="1251" s="190" customFormat="1" ht="19.5" customHeight="1" spans="1:6">
      <c r="A1251" s="222" t="s">
        <v>1178</v>
      </c>
      <c r="B1251" s="328"/>
      <c r="C1251" s="337"/>
      <c r="D1251" s="337">
        <v>0</v>
      </c>
      <c r="E1251" s="338" t="str">
        <f t="shared" si="40"/>
        <v/>
      </c>
      <c r="F1251" s="332" t="str">
        <f t="shared" si="39"/>
        <v/>
      </c>
    </row>
    <row r="1252" s="190" customFormat="1" ht="19.5" customHeight="1" spans="1:6">
      <c r="A1252" s="222" t="s">
        <v>1179</v>
      </c>
      <c r="B1252" s="328"/>
      <c r="C1252" s="330"/>
      <c r="D1252" s="330">
        <v>0</v>
      </c>
      <c r="E1252" s="331" t="str">
        <f t="shared" si="40"/>
        <v/>
      </c>
      <c r="F1252" s="332" t="str">
        <f t="shared" si="39"/>
        <v/>
      </c>
    </row>
    <row r="1253" s="190" customFormat="1" ht="19.5" customHeight="1" spans="1:6">
      <c r="A1253" s="232" t="s">
        <v>1180</v>
      </c>
      <c r="B1253" s="328"/>
      <c r="C1253" s="330"/>
      <c r="D1253" s="337">
        <v>0</v>
      </c>
      <c r="E1253" s="338" t="str">
        <f t="shared" si="40"/>
        <v/>
      </c>
      <c r="F1253" s="332" t="str">
        <f t="shared" ref="F1253:F1316" si="41">IF(OR(VALUE(D1253)=0,ISERROR(D1253/C1253-1)),"",D1253/C1253-1)</f>
        <v/>
      </c>
    </row>
    <row r="1254" s="190" customFormat="1" ht="19.5" customHeight="1" spans="1:6">
      <c r="A1254" s="222" t="s">
        <v>1181</v>
      </c>
      <c r="B1254" s="328"/>
      <c r="C1254" s="330"/>
      <c r="D1254" s="330">
        <v>0</v>
      </c>
      <c r="E1254" s="331" t="str">
        <f t="shared" si="40"/>
        <v/>
      </c>
      <c r="F1254" s="332" t="str">
        <f t="shared" si="41"/>
        <v/>
      </c>
    </row>
    <row r="1255" s="190" customFormat="1" ht="19.5" customHeight="1" spans="1:6">
      <c r="A1255" s="222" t="s">
        <v>1182</v>
      </c>
      <c r="B1255" s="328"/>
      <c r="C1255" s="330"/>
      <c r="D1255" s="337">
        <v>0</v>
      </c>
      <c r="E1255" s="338" t="str">
        <f t="shared" si="40"/>
        <v/>
      </c>
      <c r="F1255" s="332" t="str">
        <f t="shared" si="41"/>
        <v/>
      </c>
    </row>
    <row r="1256" s="190" customFormat="1" ht="19.5" customHeight="1" spans="1:6">
      <c r="A1256" s="222" t="s">
        <v>1183</v>
      </c>
      <c r="B1256" s="337"/>
      <c r="C1256" s="337"/>
      <c r="D1256" s="337">
        <v>0</v>
      </c>
      <c r="E1256" s="336" t="str">
        <f t="shared" si="40"/>
        <v/>
      </c>
      <c r="F1256" s="325" t="str">
        <f t="shared" si="41"/>
        <v/>
      </c>
    </row>
    <row r="1257" s="190" customFormat="1" ht="19.5" customHeight="1" spans="1:6">
      <c r="A1257" s="222" t="s">
        <v>1184</v>
      </c>
      <c r="B1257" s="328"/>
      <c r="C1257" s="330"/>
      <c r="D1257" s="330">
        <v>0</v>
      </c>
      <c r="E1257" s="331" t="str">
        <f t="shared" si="40"/>
        <v/>
      </c>
      <c r="F1257" s="332" t="str">
        <f t="shared" si="41"/>
        <v/>
      </c>
    </row>
    <row r="1258" s="190" customFormat="1" ht="19.5" customHeight="1" spans="1:6">
      <c r="A1258" s="222" t="s">
        <v>1185</v>
      </c>
      <c r="B1258" s="328"/>
      <c r="C1258" s="330"/>
      <c r="D1258" s="330">
        <v>0</v>
      </c>
      <c r="E1258" s="331" t="str">
        <f t="shared" si="40"/>
        <v/>
      </c>
      <c r="F1258" s="332" t="str">
        <f t="shared" si="41"/>
        <v/>
      </c>
    </row>
    <row r="1259" s="190" customFormat="1" ht="19.5" customHeight="1" spans="1:6">
      <c r="A1259" s="222" t="s">
        <v>1186</v>
      </c>
      <c r="B1259" s="328"/>
      <c r="C1259" s="330"/>
      <c r="D1259" s="330">
        <v>0</v>
      </c>
      <c r="E1259" s="331" t="str">
        <f t="shared" si="40"/>
        <v/>
      </c>
      <c r="F1259" s="332" t="str">
        <f t="shared" si="41"/>
        <v/>
      </c>
    </row>
    <row r="1260" s="190" customFormat="1" ht="19.5" customHeight="1" spans="1:6">
      <c r="A1260" s="222" t="s">
        <v>1187</v>
      </c>
      <c r="B1260" s="328"/>
      <c r="C1260" s="330"/>
      <c r="D1260" s="337">
        <v>0</v>
      </c>
      <c r="E1260" s="338" t="str">
        <f t="shared" si="40"/>
        <v/>
      </c>
      <c r="F1260" s="332" t="str">
        <f t="shared" si="41"/>
        <v/>
      </c>
    </row>
    <row r="1261" s="190" customFormat="1" ht="19.5" customHeight="1" spans="1:6">
      <c r="A1261" s="222" t="s">
        <v>1188</v>
      </c>
      <c r="B1261" s="328"/>
      <c r="C1261" s="330"/>
      <c r="D1261" s="330">
        <v>0</v>
      </c>
      <c r="E1261" s="331" t="str">
        <f t="shared" si="40"/>
        <v/>
      </c>
      <c r="F1261" s="332" t="str">
        <f t="shared" si="41"/>
        <v/>
      </c>
    </row>
    <row r="1262" s="190" customFormat="1" ht="19.5" customHeight="1" spans="1:6">
      <c r="A1262" s="233" t="s">
        <v>1189</v>
      </c>
      <c r="B1262" s="324">
        <f>SUM(B1263,B1274,B1281,B1289,B1302,B1306,B1310)</f>
        <v>1159</v>
      </c>
      <c r="C1262" s="324">
        <f>SUM(C1263,C1274,C1281,C1289,C1302,C1306,C1310)</f>
        <v>1099</v>
      </c>
      <c r="D1262" s="324">
        <v>1093</v>
      </c>
      <c r="E1262" s="336">
        <f t="shared" si="40"/>
        <v>-0.0569456427955134</v>
      </c>
      <c r="F1262" s="325">
        <f t="shared" si="41"/>
        <v>-0.00545950864422207</v>
      </c>
    </row>
    <row r="1263" s="190" customFormat="1" ht="19.5" customHeight="1" spans="1:6">
      <c r="A1263" s="222" t="s">
        <v>1190</v>
      </c>
      <c r="B1263" s="335">
        <f>SUM(B1264:B1273)</f>
        <v>388</v>
      </c>
      <c r="C1263" s="339">
        <f>SUM(C1264:C1273)</f>
        <v>374</v>
      </c>
      <c r="D1263" s="339">
        <v>332</v>
      </c>
      <c r="E1263" s="336">
        <f t="shared" si="40"/>
        <v>-0.144329896907217</v>
      </c>
      <c r="F1263" s="325">
        <f t="shared" si="41"/>
        <v>-0.112299465240642</v>
      </c>
    </row>
    <row r="1264" s="190" customFormat="1" ht="19.5" customHeight="1" spans="1:6">
      <c r="A1264" s="222" t="s">
        <v>835</v>
      </c>
      <c r="B1264" s="328">
        <v>348</v>
      </c>
      <c r="C1264" s="330">
        <v>316</v>
      </c>
      <c r="D1264" s="330">
        <v>292</v>
      </c>
      <c r="E1264" s="331">
        <f t="shared" si="40"/>
        <v>-0.160919540229885</v>
      </c>
      <c r="F1264" s="332">
        <f t="shared" si="41"/>
        <v>-0.0759493670886076</v>
      </c>
    </row>
    <row r="1265" s="190" customFormat="1" ht="19.5" customHeight="1" spans="1:6">
      <c r="A1265" s="222" t="s">
        <v>836</v>
      </c>
      <c r="B1265" s="328"/>
      <c r="C1265" s="330"/>
      <c r="D1265" s="330">
        <v>0</v>
      </c>
      <c r="E1265" s="331" t="str">
        <f t="shared" si="40"/>
        <v/>
      </c>
      <c r="F1265" s="332" t="str">
        <f t="shared" si="41"/>
        <v/>
      </c>
    </row>
    <row r="1266" s="190" customFormat="1" ht="19.5" customHeight="1" spans="1:6">
      <c r="A1266" s="222" t="s">
        <v>837</v>
      </c>
      <c r="B1266" s="328"/>
      <c r="C1266" s="329"/>
      <c r="D1266" s="337">
        <v>0</v>
      </c>
      <c r="E1266" s="338" t="str">
        <f t="shared" si="40"/>
        <v/>
      </c>
      <c r="F1266" s="332" t="str">
        <f t="shared" si="41"/>
        <v/>
      </c>
    </row>
    <row r="1267" s="190" customFormat="1" ht="19.5" customHeight="1" spans="1:6">
      <c r="A1267" s="222" t="s">
        <v>1191</v>
      </c>
      <c r="B1267" s="328"/>
      <c r="C1267" s="329"/>
      <c r="D1267" s="330">
        <v>0</v>
      </c>
      <c r="E1267" s="331" t="str">
        <f t="shared" si="40"/>
        <v/>
      </c>
      <c r="F1267" s="332" t="str">
        <f t="shared" si="41"/>
        <v/>
      </c>
    </row>
    <row r="1268" s="190" customFormat="1" ht="19.5" customHeight="1" spans="1:6">
      <c r="A1268" s="222" t="s">
        <v>1192</v>
      </c>
      <c r="B1268" s="328"/>
      <c r="C1268" s="329"/>
      <c r="D1268" s="330">
        <v>0</v>
      </c>
      <c r="E1268" s="331" t="str">
        <f t="shared" si="40"/>
        <v/>
      </c>
      <c r="F1268" s="332" t="str">
        <f t="shared" si="41"/>
        <v/>
      </c>
    </row>
    <row r="1269" s="190" customFormat="1" ht="19.5" customHeight="1" spans="1:6">
      <c r="A1269" s="222" t="s">
        <v>1193</v>
      </c>
      <c r="B1269" s="328">
        <v>13</v>
      </c>
      <c r="C1269" s="329">
        <v>12</v>
      </c>
      <c r="D1269" s="330">
        <v>13</v>
      </c>
      <c r="E1269" s="331">
        <f t="shared" si="40"/>
        <v>0</v>
      </c>
      <c r="F1269" s="332">
        <f t="shared" si="41"/>
        <v>0.0833333333333333</v>
      </c>
    </row>
    <row r="1270" s="190" customFormat="1" ht="19.5" customHeight="1" spans="1:6">
      <c r="A1270" s="222" t="s">
        <v>1194</v>
      </c>
      <c r="B1270" s="328"/>
      <c r="C1270" s="329">
        <v>3</v>
      </c>
      <c r="D1270" s="337">
        <v>0</v>
      </c>
      <c r="E1270" s="338" t="str">
        <f t="shared" si="40"/>
        <v/>
      </c>
      <c r="F1270" s="332" t="str">
        <f t="shared" si="41"/>
        <v/>
      </c>
    </row>
    <row r="1271" s="190" customFormat="1" ht="19.5" customHeight="1" spans="1:6">
      <c r="A1271" s="222" t="s">
        <v>1195</v>
      </c>
      <c r="B1271" s="328">
        <v>27</v>
      </c>
      <c r="C1271" s="329">
        <v>39</v>
      </c>
      <c r="D1271" s="337">
        <v>27</v>
      </c>
      <c r="E1271" s="338">
        <f t="shared" si="40"/>
        <v>0</v>
      </c>
      <c r="F1271" s="332">
        <f t="shared" si="41"/>
        <v>-0.307692307692308</v>
      </c>
    </row>
    <row r="1272" s="190" customFormat="1" ht="19.5" customHeight="1" spans="1:6">
      <c r="A1272" s="222" t="s">
        <v>858</v>
      </c>
      <c r="B1272" s="328"/>
      <c r="C1272" s="329"/>
      <c r="D1272" s="330">
        <v>0</v>
      </c>
      <c r="E1272" s="331" t="str">
        <f t="shared" si="40"/>
        <v/>
      </c>
      <c r="F1272" s="332" t="str">
        <f t="shared" si="41"/>
        <v/>
      </c>
    </row>
    <row r="1273" s="190" customFormat="1" ht="19.5" customHeight="1" spans="1:6">
      <c r="A1273" s="222" t="s">
        <v>1196</v>
      </c>
      <c r="B1273" s="328"/>
      <c r="C1273" s="329">
        <v>4</v>
      </c>
      <c r="D1273" s="330">
        <v>0</v>
      </c>
      <c r="E1273" s="331" t="str">
        <f t="shared" si="40"/>
        <v/>
      </c>
      <c r="F1273" s="332" t="str">
        <f t="shared" si="41"/>
        <v/>
      </c>
    </row>
    <row r="1274" s="190" customFormat="1" ht="19.5" customHeight="1" spans="1:6">
      <c r="A1274" s="222" t="s">
        <v>1197</v>
      </c>
      <c r="B1274" s="335">
        <f>SUM(B1275:B1280)</f>
        <v>683</v>
      </c>
      <c r="C1274" s="343">
        <f>SUM(C1275:C1280)</f>
        <v>458</v>
      </c>
      <c r="D1274" s="339">
        <v>721</v>
      </c>
      <c r="E1274" s="336">
        <f t="shared" si="40"/>
        <v>0.0556368960468521</v>
      </c>
      <c r="F1274" s="325">
        <f t="shared" si="41"/>
        <v>0.574235807860262</v>
      </c>
    </row>
    <row r="1275" s="190" customFormat="1" ht="19.5" customHeight="1" spans="1:6">
      <c r="A1275" s="222" t="s">
        <v>835</v>
      </c>
      <c r="B1275" s="328">
        <v>683</v>
      </c>
      <c r="C1275" s="328">
        <v>445</v>
      </c>
      <c r="D1275" s="328">
        <v>721</v>
      </c>
      <c r="E1275" s="331">
        <f t="shared" si="40"/>
        <v>0.0556368960468521</v>
      </c>
      <c r="F1275" s="332">
        <f t="shared" si="41"/>
        <v>0.620224719101124</v>
      </c>
    </row>
    <row r="1276" s="190" customFormat="1" ht="19.5" customHeight="1" spans="1:6">
      <c r="A1276" s="222" t="s">
        <v>836</v>
      </c>
      <c r="B1276" s="328"/>
      <c r="C1276" s="328"/>
      <c r="D1276" s="328">
        <v>0</v>
      </c>
      <c r="E1276" s="336" t="str">
        <f t="shared" si="40"/>
        <v/>
      </c>
      <c r="F1276" s="325" t="str">
        <f t="shared" si="41"/>
        <v/>
      </c>
    </row>
    <row r="1277" s="190" customFormat="1" ht="19.5" customHeight="1" spans="1:6">
      <c r="A1277" s="222" t="s">
        <v>837</v>
      </c>
      <c r="B1277" s="328"/>
      <c r="C1277" s="329"/>
      <c r="D1277" s="330">
        <v>0</v>
      </c>
      <c r="E1277" s="331" t="str">
        <f t="shared" si="40"/>
        <v/>
      </c>
      <c r="F1277" s="332" t="str">
        <f t="shared" si="41"/>
        <v/>
      </c>
    </row>
    <row r="1278" s="190" customFormat="1" ht="19.5" customHeight="1" spans="1:6">
      <c r="A1278" s="222" t="s">
        <v>1198</v>
      </c>
      <c r="B1278" s="328"/>
      <c r="C1278" s="330"/>
      <c r="D1278" s="330">
        <v>0</v>
      </c>
      <c r="E1278" s="331" t="str">
        <f t="shared" si="40"/>
        <v/>
      </c>
      <c r="F1278" s="332" t="str">
        <f t="shared" si="41"/>
        <v/>
      </c>
    </row>
    <row r="1279" s="190" customFormat="1" ht="19.5" customHeight="1" spans="1:6">
      <c r="A1279" s="222" t="s">
        <v>858</v>
      </c>
      <c r="B1279" s="328"/>
      <c r="C1279" s="330"/>
      <c r="D1279" s="330">
        <v>0</v>
      </c>
      <c r="E1279" s="331" t="str">
        <f t="shared" si="40"/>
        <v/>
      </c>
      <c r="F1279" s="332" t="str">
        <f t="shared" si="41"/>
        <v/>
      </c>
    </row>
    <row r="1280" s="190" customFormat="1" ht="19.5" customHeight="1" spans="1:6">
      <c r="A1280" s="222" t="s">
        <v>1199</v>
      </c>
      <c r="B1280" s="328"/>
      <c r="C1280" s="330">
        <v>13</v>
      </c>
      <c r="D1280" s="330">
        <v>0</v>
      </c>
      <c r="E1280" s="331" t="str">
        <f t="shared" si="40"/>
        <v/>
      </c>
      <c r="F1280" s="332" t="str">
        <f t="shared" si="41"/>
        <v/>
      </c>
    </row>
    <row r="1281" s="190" customFormat="1" ht="19.5" customHeight="1" spans="1:6">
      <c r="A1281" s="222" t="s">
        <v>1200</v>
      </c>
      <c r="B1281" s="335">
        <f>SUM(B1282:B1288)</f>
        <v>0</v>
      </c>
      <c r="C1281" s="339">
        <f>SUM(C1282:C1288)</f>
        <v>0</v>
      </c>
      <c r="D1281" s="339">
        <v>0</v>
      </c>
      <c r="E1281" s="331" t="str">
        <f t="shared" si="40"/>
        <v/>
      </c>
      <c r="F1281" s="332" t="str">
        <f t="shared" si="41"/>
        <v/>
      </c>
    </row>
    <row r="1282" s="190" customFormat="1" ht="19.5" customHeight="1" spans="1:6">
      <c r="A1282" s="222" t="s">
        <v>835</v>
      </c>
      <c r="B1282" s="328"/>
      <c r="C1282" s="330"/>
      <c r="D1282" s="337">
        <v>0</v>
      </c>
      <c r="E1282" s="338" t="str">
        <f t="shared" si="40"/>
        <v/>
      </c>
      <c r="F1282" s="332" t="str">
        <f t="shared" si="41"/>
        <v/>
      </c>
    </row>
    <row r="1283" s="190" customFormat="1" ht="19.5" customHeight="1" spans="1:6">
      <c r="A1283" s="222" t="s">
        <v>836</v>
      </c>
      <c r="B1283" s="328"/>
      <c r="C1283" s="330"/>
      <c r="D1283" s="330">
        <v>0</v>
      </c>
      <c r="E1283" s="331" t="str">
        <f t="shared" si="40"/>
        <v/>
      </c>
      <c r="F1283" s="332" t="str">
        <f t="shared" si="41"/>
        <v/>
      </c>
    </row>
    <row r="1284" s="190" customFormat="1" ht="19.5" customHeight="1" spans="1:6">
      <c r="A1284" s="222" t="s">
        <v>837</v>
      </c>
      <c r="B1284" s="328"/>
      <c r="C1284" s="330"/>
      <c r="D1284" s="330">
        <v>0</v>
      </c>
      <c r="E1284" s="331" t="str">
        <f t="shared" si="40"/>
        <v/>
      </c>
      <c r="F1284" s="332" t="str">
        <f t="shared" si="41"/>
        <v/>
      </c>
    </row>
    <row r="1285" s="190" customFormat="1" ht="19.5" customHeight="1" spans="1:6">
      <c r="A1285" s="222" t="s">
        <v>1201</v>
      </c>
      <c r="B1285" s="328"/>
      <c r="C1285" s="330"/>
      <c r="D1285" s="330">
        <v>0</v>
      </c>
      <c r="E1285" s="331" t="str">
        <f t="shared" si="40"/>
        <v/>
      </c>
      <c r="F1285" s="332" t="str">
        <f t="shared" si="41"/>
        <v/>
      </c>
    </row>
    <row r="1286" s="190" customFormat="1" ht="19.5" customHeight="1" spans="1:6">
      <c r="A1286" s="222" t="s">
        <v>1202</v>
      </c>
      <c r="B1286" s="328"/>
      <c r="C1286" s="330"/>
      <c r="D1286" s="337">
        <v>0</v>
      </c>
      <c r="E1286" s="338" t="str">
        <f t="shared" si="40"/>
        <v/>
      </c>
      <c r="F1286" s="332" t="str">
        <f t="shared" si="41"/>
        <v/>
      </c>
    </row>
    <row r="1287" s="190" customFormat="1" ht="19.5" customHeight="1" spans="1:6">
      <c r="A1287" s="222" t="s">
        <v>858</v>
      </c>
      <c r="B1287" s="328"/>
      <c r="C1287" s="328"/>
      <c r="D1287" s="328">
        <v>0</v>
      </c>
      <c r="E1287" s="336" t="str">
        <f t="shared" si="40"/>
        <v/>
      </c>
      <c r="F1287" s="325" t="str">
        <f t="shared" si="41"/>
        <v/>
      </c>
    </row>
    <row r="1288" s="190" customFormat="1" ht="19.5" customHeight="1" spans="1:6">
      <c r="A1288" s="222" t="s">
        <v>1203</v>
      </c>
      <c r="B1288" s="328"/>
      <c r="C1288" s="330"/>
      <c r="D1288" s="330">
        <v>0</v>
      </c>
      <c r="E1288" s="331" t="str">
        <f t="shared" si="40"/>
        <v/>
      </c>
      <c r="F1288" s="332" t="str">
        <f t="shared" si="41"/>
        <v/>
      </c>
    </row>
    <row r="1289" s="190" customFormat="1" ht="19.5" customHeight="1" spans="1:6">
      <c r="A1289" s="218" t="s">
        <v>1204</v>
      </c>
      <c r="B1289" s="335">
        <f>SUM(B1290:B1301)</f>
        <v>19</v>
      </c>
      <c r="C1289" s="339">
        <f>SUM(C1290:C1301)</f>
        <v>10</v>
      </c>
      <c r="D1289" s="339">
        <v>19</v>
      </c>
      <c r="E1289" s="336">
        <f t="shared" si="40"/>
        <v>0</v>
      </c>
      <c r="F1289" s="325">
        <f t="shared" si="41"/>
        <v>0.9</v>
      </c>
    </row>
    <row r="1290" s="190" customFormat="1" ht="19.5" customHeight="1" spans="1:6">
      <c r="A1290" s="218" t="s">
        <v>835</v>
      </c>
      <c r="B1290" s="328">
        <v>19</v>
      </c>
      <c r="C1290" s="330">
        <v>8</v>
      </c>
      <c r="D1290" s="330">
        <v>19</v>
      </c>
      <c r="E1290" s="331">
        <f t="shared" si="40"/>
        <v>0</v>
      </c>
      <c r="F1290" s="332">
        <f t="shared" si="41"/>
        <v>1.375</v>
      </c>
    </row>
    <row r="1291" s="190" customFormat="1" ht="19.5" customHeight="1" spans="1:6">
      <c r="A1291" s="218" t="s">
        <v>836</v>
      </c>
      <c r="B1291" s="328"/>
      <c r="C1291" s="330"/>
      <c r="D1291" s="330">
        <v>0</v>
      </c>
      <c r="E1291" s="331" t="str">
        <f t="shared" si="40"/>
        <v/>
      </c>
      <c r="F1291" s="332" t="str">
        <f t="shared" si="41"/>
        <v/>
      </c>
    </row>
    <row r="1292" s="190" customFormat="1" ht="19.5" customHeight="1" spans="1:6">
      <c r="A1292" s="218" t="s">
        <v>837</v>
      </c>
      <c r="B1292" s="328"/>
      <c r="C1292" s="329"/>
      <c r="D1292" s="330">
        <v>0</v>
      </c>
      <c r="E1292" s="331" t="str">
        <f t="shared" si="40"/>
        <v/>
      </c>
      <c r="F1292" s="332" t="str">
        <f t="shared" si="41"/>
        <v/>
      </c>
    </row>
    <row r="1293" s="190" customFormat="1" ht="19.5" customHeight="1" spans="1:6">
      <c r="A1293" s="218" t="s">
        <v>1205</v>
      </c>
      <c r="B1293" s="328"/>
      <c r="C1293" s="329"/>
      <c r="D1293" s="330">
        <v>0</v>
      </c>
      <c r="E1293" s="331" t="str">
        <f t="shared" si="40"/>
        <v/>
      </c>
      <c r="F1293" s="332" t="str">
        <f t="shared" si="41"/>
        <v/>
      </c>
    </row>
    <row r="1294" s="190" customFormat="1" ht="19.5" customHeight="1" spans="1:6">
      <c r="A1294" s="218" t="s">
        <v>1206</v>
      </c>
      <c r="B1294" s="328"/>
      <c r="C1294" s="328">
        <v>2</v>
      </c>
      <c r="D1294" s="328">
        <v>0</v>
      </c>
      <c r="E1294" s="336" t="str">
        <f t="shared" si="40"/>
        <v/>
      </c>
      <c r="F1294" s="325" t="str">
        <f t="shared" si="41"/>
        <v/>
      </c>
    </row>
    <row r="1295" s="190" customFormat="1" ht="19.5" customHeight="1" spans="1:6">
      <c r="A1295" s="218" t="s">
        <v>1207</v>
      </c>
      <c r="B1295" s="328"/>
      <c r="C1295" s="329"/>
      <c r="D1295" s="330">
        <v>0</v>
      </c>
      <c r="E1295" s="331" t="str">
        <f t="shared" si="40"/>
        <v/>
      </c>
      <c r="F1295" s="332" t="str">
        <f t="shared" si="41"/>
        <v/>
      </c>
    </row>
    <row r="1296" s="190" customFormat="1" ht="19.5" customHeight="1" spans="1:6">
      <c r="A1296" s="218" t="s">
        <v>1208</v>
      </c>
      <c r="B1296" s="328"/>
      <c r="C1296" s="329"/>
      <c r="D1296" s="330">
        <v>0</v>
      </c>
      <c r="E1296" s="331" t="str">
        <f t="shared" ref="E1296:E1339" si="42">IF(OR(VALUE(D1296)=0,ISERROR(D1296/B1296-1)),"",D1296/B1296-1)</f>
        <v/>
      </c>
      <c r="F1296" s="332" t="str">
        <f t="shared" si="41"/>
        <v/>
      </c>
    </row>
    <row r="1297" s="190" customFormat="1" ht="19.5" customHeight="1" spans="1:6">
      <c r="A1297" s="218" t="s">
        <v>1209</v>
      </c>
      <c r="B1297" s="328"/>
      <c r="C1297" s="329"/>
      <c r="D1297" s="330">
        <v>0</v>
      </c>
      <c r="E1297" s="331" t="str">
        <f t="shared" si="42"/>
        <v/>
      </c>
      <c r="F1297" s="332" t="str">
        <f t="shared" si="41"/>
        <v/>
      </c>
    </row>
    <row r="1298" s="190" customFormat="1" ht="19.5" customHeight="1" spans="1:6">
      <c r="A1298" s="218" t="s">
        <v>1210</v>
      </c>
      <c r="B1298" s="328"/>
      <c r="C1298" s="329"/>
      <c r="D1298" s="330">
        <v>0</v>
      </c>
      <c r="E1298" s="331" t="str">
        <f t="shared" si="42"/>
        <v/>
      </c>
      <c r="F1298" s="332" t="str">
        <f t="shared" si="41"/>
        <v/>
      </c>
    </row>
    <row r="1299" s="190" customFormat="1" ht="19.5" customHeight="1" spans="1:6">
      <c r="A1299" s="218" t="s">
        <v>1211</v>
      </c>
      <c r="B1299" s="328"/>
      <c r="C1299" s="329"/>
      <c r="D1299" s="330">
        <v>0</v>
      </c>
      <c r="E1299" s="331" t="str">
        <f t="shared" si="42"/>
        <v/>
      </c>
      <c r="F1299" s="332" t="str">
        <f t="shared" si="41"/>
        <v/>
      </c>
    </row>
    <row r="1300" s="190" customFormat="1" ht="19.5" customHeight="1" spans="1:6">
      <c r="A1300" s="218" t="s">
        <v>1212</v>
      </c>
      <c r="B1300" s="328"/>
      <c r="C1300" s="329"/>
      <c r="D1300" s="337">
        <v>0</v>
      </c>
      <c r="E1300" s="338" t="str">
        <f t="shared" si="42"/>
        <v/>
      </c>
      <c r="F1300" s="332" t="str">
        <f t="shared" si="41"/>
        <v/>
      </c>
    </row>
    <row r="1301" s="190" customFormat="1" ht="19.5" customHeight="1" spans="1:6">
      <c r="A1301" s="218" t="s">
        <v>1213</v>
      </c>
      <c r="B1301" s="328"/>
      <c r="C1301" s="329"/>
      <c r="D1301" s="330">
        <v>0</v>
      </c>
      <c r="E1301" s="331" t="str">
        <f t="shared" si="42"/>
        <v/>
      </c>
      <c r="F1301" s="332" t="str">
        <f t="shared" si="41"/>
        <v/>
      </c>
    </row>
    <row r="1302" s="190" customFormat="1" ht="19.5" customHeight="1" spans="1:6">
      <c r="A1302" s="222" t="s">
        <v>1214</v>
      </c>
      <c r="B1302" s="335">
        <f>SUM(B1303:B1305)</f>
        <v>48</v>
      </c>
      <c r="C1302" s="335">
        <f>SUM(C1303:C1305)</f>
        <v>67</v>
      </c>
      <c r="D1302" s="335">
        <v>0</v>
      </c>
      <c r="E1302" s="336" t="str">
        <f t="shared" si="42"/>
        <v/>
      </c>
      <c r="F1302" s="325" t="str">
        <f t="shared" si="41"/>
        <v/>
      </c>
    </row>
    <row r="1303" s="190" customFormat="1" ht="19.5" customHeight="1" spans="1:6">
      <c r="A1303" s="222" t="s">
        <v>1215</v>
      </c>
      <c r="B1303" s="328">
        <v>48</v>
      </c>
      <c r="C1303" s="329">
        <v>57</v>
      </c>
      <c r="D1303" s="330">
        <v>0</v>
      </c>
      <c r="E1303" s="331" t="str">
        <f t="shared" si="42"/>
        <v/>
      </c>
      <c r="F1303" s="332" t="str">
        <f t="shared" si="41"/>
        <v/>
      </c>
    </row>
    <row r="1304" s="190" customFormat="1" ht="19.5" customHeight="1" spans="1:6">
      <c r="A1304" s="222" t="s">
        <v>1216</v>
      </c>
      <c r="B1304" s="328"/>
      <c r="C1304" s="330"/>
      <c r="D1304" s="330">
        <v>0</v>
      </c>
      <c r="E1304" s="331" t="str">
        <f t="shared" si="42"/>
        <v/>
      </c>
      <c r="F1304" s="332" t="str">
        <f t="shared" si="41"/>
        <v/>
      </c>
    </row>
    <row r="1305" s="190" customFormat="1" ht="19.5" customHeight="1" spans="1:6">
      <c r="A1305" s="222" t="s">
        <v>1217</v>
      </c>
      <c r="B1305" s="328"/>
      <c r="C1305" s="329">
        <v>10</v>
      </c>
      <c r="D1305" s="330">
        <v>0</v>
      </c>
      <c r="E1305" s="331" t="str">
        <f t="shared" si="42"/>
        <v/>
      </c>
      <c r="F1305" s="332" t="str">
        <f t="shared" si="41"/>
        <v/>
      </c>
    </row>
    <row r="1306" s="190" customFormat="1" ht="19.5" customHeight="1" spans="1:6">
      <c r="A1306" s="222" t="s">
        <v>1218</v>
      </c>
      <c r="B1306" s="335">
        <f>SUM(B1307:B1309)</f>
        <v>21</v>
      </c>
      <c r="C1306" s="343">
        <f>SUM(C1307:C1309)</f>
        <v>190</v>
      </c>
      <c r="D1306" s="324">
        <v>21</v>
      </c>
      <c r="E1306" s="327">
        <f t="shared" si="42"/>
        <v>0</v>
      </c>
      <c r="F1306" s="325">
        <f t="shared" si="41"/>
        <v>-0.889473684210526</v>
      </c>
    </row>
    <row r="1307" s="190" customFormat="1" ht="19.5" customHeight="1" spans="1:6">
      <c r="A1307" s="222" t="s">
        <v>1219</v>
      </c>
      <c r="B1307" s="328">
        <v>21</v>
      </c>
      <c r="C1307" s="329">
        <v>190</v>
      </c>
      <c r="D1307" s="330">
        <v>21</v>
      </c>
      <c r="E1307" s="331">
        <f t="shared" si="42"/>
        <v>0</v>
      </c>
      <c r="F1307" s="332">
        <f t="shared" si="41"/>
        <v>-0.889473684210526</v>
      </c>
    </row>
    <row r="1308" s="190" customFormat="1" ht="19.5" customHeight="1" spans="1:6">
      <c r="A1308" s="222" t="s">
        <v>1220</v>
      </c>
      <c r="B1308" s="328"/>
      <c r="C1308" s="330"/>
      <c r="D1308" s="330">
        <v>0</v>
      </c>
      <c r="E1308" s="331" t="str">
        <f t="shared" si="42"/>
        <v/>
      </c>
      <c r="F1308" s="332" t="str">
        <f t="shared" si="41"/>
        <v/>
      </c>
    </row>
    <row r="1309" s="190" customFormat="1" ht="19.5" customHeight="1" spans="1:6">
      <c r="A1309" s="222" t="s">
        <v>1221</v>
      </c>
      <c r="B1309" s="328"/>
      <c r="C1309" s="329"/>
      <c r="D1309" s="330">
        <v>0</v>
      </c>
      <c r="E1309" s="331" t="str">
        <f t="shared" si="42"/>
        <v/>
      </c>
      <c r="F1309" s="332" t="str">
        <f t="shared" si="41"/>
        <v/>
      </c>
    </row>
    <row r="1310" s="190" customFormat="1" ht="19.5" customHeight="1" spans="1:6">
      <c r="A1310" s="222" t="s">
        <v>1222</v>
      </c>
      <c r="B1310" s="335">
        <f>SUM(B1311)</f>
        <v>0</v>
      </c>
      <c r="C1310" s="343">
        <f>SUM(C1311)</f>
        <v>0</v>
      </c>
      <c r="D1310" s="339">
        <v>0</v>
      </c>
      <c r="E1310" s="331" t="str">
        <f t="shared" si="42"/>
        <v/>
      </c>
      <c r="F1310" s="332" t="str">
        <f t="shared" si="41"/>
        <v/>
      </c>
    </row>
    <row r="1311" s="190" customFormat="1" ht="19.5" customHeight="1" spans="1:6">
      <c r="A1311" s="222" t="s">
        <v>1223</v>
      </c>
      <c r="B1311" s="328"/>
      <c r="C1311" s="329"/>
      <c r="D1311" s="330">
        <v>0</v>
      </c>
      <c r="E1311" s="331" t="str">
        <f t="shared" si="42"/>
        <v/>
      </c>
      <c r="F1311" s="213" t="str">
        <f t="shared" si="41"/>
        <v/>
      </c>
    </row>
    <row r="1312" s="190" customFormat="1" ht="19.5" customHeight="1" spans="1:6">
      <c r="A1312" s="233" t="s">
        <v>1224</v>
      </c>
      <c r="B1312" s="335">
        <v>2751</v>
      </c>
      <c r="C1312" s="339"/>
      <c r="D1312" s="339">
        <v>2601</v>
      </c>
      <c r="E1312" s="336">
        <f t="shared" si="42"/>
        <v>-0.054525627044711</v>
      </c>
      <c r="F1312" s="325" t="str">
        <f t="shared" si="41"/>
        <v/>
      </c>
    </row>
    <row r="1313" s="190" customFormat="1" ht="19.5" customHeight="1" spans="1:6">
      <c r="A1313" s="233" t="s">
        <v>1225</v>
      </c>
      <c r="B1313" s="335">
        <f>SUM(B1314,B1316)</f>
        <v>3532</v>
      </c>
      <c r="C1313" s="343">
        <f>SUM(C1314,C1316)</f>
        <v>854</v>
      </c>
      <c r="D1313" s="339">
        <v>3502</v>
      </c>
      <c r="E1313" s="336">
        <f t="shared" si="42"/>
        <v>-0.00849377123442807</v>
      </c>
      <c r="F1313" s="325">
        <f t="shared" si="41"/>
        <v>3.10070257611241</v>
      </c>
    </row>
    <row r="1314" s="190" customFormat="1" ht="19.5" customHeight="1" spans="1:6">
      <c r="A1314" s="222" t="s">
        <v>1226</v>
      </c>
      <c r="B1314" s="335">
        <f>SUM(B1315)</f>
        <v>0</v>
      </c>
      <c r="C1314" s="339">
        <f>SUM(C1315)</f>
        <v>0</v>
      </c>
      <c r="D1314" s="339">
        <v>0</v>
      </c>
      <c r="E1314" s="331" t="str">
        <f t="shared" si="42"/>
        <v/>
      </c>
      <c r="F1314" s="332" t="str">
        <f t="shared" si="41"/>
        <v/>
      </c>
    </row>
    <row r="1315" s="190" customFormat="1" ht="19.5" customHeight="1" spans="1:6">
      <c r="A1315" s="222" t="s">
        <v>1227</v>
      </c>
      <c r="B1315" s="328"/>
      <c r="C1315" s="328"/>
      <c r="D1315" s="328">
        <v>0</v>
      </c>
      <c r="E1315" s="327" t="str">
        <f t="shared" si="42"/>
        <v/>
      </c>
      <c r="F1315" s="325" t="str">
        <f t="shared" si="41"/>
        <v/>
      </c>
    </row>
    <row r="1316" s="190" customFormat="1" ht="19.5" customHeight="1" spans="1:6">
      <c r="A1316" s="222" t="s">
        <v>1085</v>
      </c>
      <c r="B1316" s="335">
        <f>SUM(B1317)</f>
        <v>3532</v>
      </c>
      <c r="C1316" s="339">
        <f>SUM(C1317)</f>
        <v>854</v>
      </c>
      <c r="D1316" s="339">
        <v>3502</v>
      </c>
      <c r="E1316" s="331">
        <f t="shared" si="42"/>
        <v>-0.00849377123442807</v>
      </c>
      <c r="F1316" s="332">
        <f t="shared" si="41"/>
        <v>3.10070257611241</v>
      </c>
    </row>
    <row r="1317" s="190" customFormat="1" ht="19.5" customHeight="1" spans="1:6">
      <c r="A1317" s="354" t="s">
        <v>1228</v>
      </c>
      <c r="B1317" s="330">
        <v>3532</v>
      </c>
      <c r="C1317" s="330">
        <v>854</v>
      </c>
      <c r="D1317" s="330">
        <v>3502</v>
      </c>
      <c r="E1317" s="331">
        <f t="shared" si="42"/>
        <v>-0.00849377123442807</v>
      </c>
      <c r="F1317" s="332">
        <f t="shared" ref="F1317:F1339" si="43">IF(OR(VALUE(D1317)=0,ISERROR(D1317/C1317-1)),"",D1317/C1317-1)</f>
        <v>3.10070257611241</v>
      </c>
    </row>
    <row r="1318" s="190" customFormat="1" ht="19.5" customHeight="1" spans="1:6">
      <c r="A1318" s="355" t="s">
        <v>1437</v>
      </c>
      <c r="B1318" s="339">
        <f>SUM(B1319:B1321)</f>
        <v>0</v>
      </c>
      <c r="C1318" s="339">
        <f>SUM(C1319:C1321)</f>
        <v>0</v>
      </c>
      <c r="D1318" s="339">
        <v>0</v>
      </c>
      <c r="E1318" s="331" t="str">
        <f t="shared" si="42"/>
        <v/>
      </c>
      <c r="F1318" s="332" t="str">
        <f t="shared" si="43"/>
        <v/>
      </c>
    </row>
    <row r="1319" s="190" customFormat="1" ht="19.5" customHeight="1" spans="1:6">
      <c r="A1319" s="222" t="s">
        <v>1230</v>
      </c>
      <c r="B1319" s="328"/>
      <c r="C1319" s="328"/>
      <c r="D1319" s="328">
        <v>0</v>
      </c>
      <c r="E1319" s="336" t="str">
        <f t="shared" si="42"/>
        <v/>
      </c>
      <c r="F1319" s="325" t="str">
        <f t="shared" si="43"/>
        <v/>
      </c>
    </row>
    <row r="1320" s="190" customFormat="1" ht="19.5" customHeight="1" spans="1:6">
      <c r="A1320" s="222" t="s">
        <v>1231</v>
      </c>
      <c r="B1320" s="328"/>
      <c r="C1320" s="330"/>
      <c r="D1320" s="330">
        <v>0</v>
      </c>
      <c r="E1320" s="331" t="str">
        <f t="shared" si="42"/>
        <v/>
      </c>
      <c r="F1320" s="332" t="str">
        <f t="shared" si="43"/>
        <v/>
      </c>
    </row>
    <row r="1321" s="190" customFormat="1" ht="19.5" customHeight="1" spans="1:6">
      <c r="A1321" s="222" t="s">
        <v>1232</v>
      </c>
      <c r="B1321" s="335">
        <f>B1322+B1323+B1324+B1325</f>
        <v>0</v>
      </c>
      <c r="C1321" s="356">
        <f>C1322+C1323+C1324+C1325</f>
        <v>0</v>
      </c>
      <c r="D1321" s="339">
        <v>0</v>
      </c>
      <c r="E1321" s="331" t="str">
        <f t="shared" si="42"/>
        <v/>
      </c>
      <c r="F1321" s="332" t="str">
        <f t="shared" si="43"/>
        <v/>
      </c>
    </row>
    <row r="1322" s="190" customFormat="1" ht="19.5" customHeight="1" spans="1:6">
      <c r="A1322" s="222" t="s">
        <v>1233</v>
      </c>
      <c r="B1322" s="328"/>
      <c r="C1322" s="357"/>
      <c r="D1322" s="330">
        <v>0</v>
      </c>
      <c r="E1322" s="331" t="str">
        <f t="shared" si="42"/>
        <v/>
      </c>
      <c r="F1322" s="332" t="str">
        <f t="shared" si="43"/>
        <v/>
      </c>
    </row>
    <row r="1323" s="190" customFormat="1" ht="19.5" customHeight="1" spans="1:6">
      <c r="A1323" s="222" t="s">
        <v>1234</v>
      </c>
      <c r="B1323" s="328"/>
      <c r="C1323" s="328"/>
      <c r="D1323" s="328">
        <v>0</v>
      </c>
      <c r="E1323" s="358" t="str">
        <f t="shared" si="42"/>
        <v/>
      </c>
      <c r="F1323" s="325" t="str">
        <f t="shared" si="43"/>
        <v/>
      </c>
    </row>
    <row r="1324" s="190" customFormat="1" ht="19.5" customHeight="1" spans="1:6">
      <c r="A1324" s="222" t="s">
        <v>1235</v>
      </c>
      <c r="B1324" s="328"/>
      <c r="C1324" s="330"/>
      <c r="D1324" s="330">
        <v>0</v>
      </c>
      <c r="E1324" s="331" t="str">
        <f t="shared" si="42"/>
        <v/>
      </c>
      <c r="F1324" s="332" t="str">
        <f t="shared" si="43"/>
        <v/>
      </c>
    </row>
    <row r="1325" s="190" customFormat="1" ht="19.5" customHeight="1" spans="1:6">
      <c r="A1325" s="222" t="s">
        <v>1236</v>
      </c>
      <c r="B1325" s="328"/>
      <c r="C1325" s="330"/>
      <c r="D1325" s="328">
        <v>0</v>
      </c>
      <c r="E1325" s="336" t="str">
        <f t="shared" si="42"/>
        <v/>
      </c>
      <c r="F1325" s="325" t="str">
        <f t="shared" si="43"/>
        <v/>
      </c>
    </row>
    <row r="1326" s="190" customFormat="1" ht="19.5" customHeight="1" spans="1:6">
      <c r="A1326" s="233" t="s">
        <v>1237</v>
      </c>
      <c r="B1326" s="324">
        <f>B1327+B1328+B1329</f>
        <v>6116</v>
      </c>
      <c r="C1326" s="324">
        <f>C1327+C1328+C1329</f>
        <v>5899</v>
      </c>
      <c r="D1326" s="324">
        <v>5739</v>
      </c>
      <c r="E1326" s="336">
        <f t="shared" si="42"/>
        <v>-0.0616415958142577</v>
      </c>
      <c r="F1326" s="325">
        <f t="shared" si="43"/>
        <v>-0.0271232412273267</v>
      </c>
    </row>
    <row r="1327" s="190" customFormat="1" ht="19.5" customHeight="1" spans="1:6">
      <c r="A1327" s="222" t="s">
        <v>1238</v>
      </c>
      <c r="B1327" s="328"/>
      <c r="C1327" s="328"/>
      <c r="D1327" s="328">
        <v>0</v>
      </c>
      <c r="E1327" s="336" t="str">
        <f t="shared" si="42"/>
        <v/>
      </c>
      <c r="F1327" s="325" t="str">
        <f t="shared" si="43"/>
        <v/>
      </c>
    </row>
    <row r="1328" s="190" customFormat="1" ht="19.5" customHeight="1" spans="1:6">
      <c r="A1328" s="222" t="s">
        <v>1239</v>
      </c>
      <c r="B1328" s="328"/>
      <c r="C1328" s="337"/>
      <c r="D1328" s="337">
        <v>0</v>
      </c>
      <c r="E1328" s="338" t="str">
        <f t="shared" si="42"/>
        <v/>
      </c>
      <c r="F1328" s="332" t="str">
        <f t="shared" si="43"/>
        <v/>
      </c>
    </row>
    <row r="1329" s="190" customFormat="1" ht="19.5" customHeight="1" spans="1:6">
      <c r="A1329" s="222" t="s">
        <v>1240</v>
      </c>
      <c r="B1329" s="339">
        <f>SUM(B1330:B1333)</f>
        <v>6116</v>
      </c>
      <c r="C1329" s="339">
        <f>SUM(C1330:C1333)</f>
        <v>5899</v>
      </c>
      <c r="D1329" s="339">
        <v>5739</v>
      </c>
      <c r="E1329" s="336">
        <f t="shared" si="42"/>
        <v>-0.0616415958142577</v>
      </c>
      <c r="F1329" s="325">
        <f t="shared" si="43"/>
        <v>-0.0271232412273267</v>
      </c>
    </row>
    <row r="1330" s="190" customFormat="1" ht="19.5" customHeight="1" spans="1:6">
      <c r="A1330" s="222" t="s">
        <v>1241</v>
      </c>
      <c r="B1330" s="328">
        <v>5900</v>
      </c>
      <c r="C1330" s="330">
        <v>5899</v>
      </c>
      <c r="D1330" s="330">
        <v>5739</v>
      </c>
      <c r="E1330" s="331">
        <f t="shared" si="42"/>
        <v>-0.0272881355932203</v>
      </c>
      <c r="F1330" s="332">
        <f t="shared" si="43"/>
        <v>-0.0271232412273267</v>
      </c>
    </row>
    <row r="1331" s="190" customFormat="1" ht="19.5" customHeight="1" spans="1:6">
      <c r="A1331" s="222" t="s">
        <v>1242</v>
      </c>
      <c r="B1331" s="330"/>
      <c r="C1331" s="330"/>
      <c r="D1331" s="330"/>
      <c r="E1331" s="327" t="str">
        <f t="shared" si="42"/>
        <v/>
      </c>
      <c r="F1331" s="325" t="str">
        <f t="shared" si="43"/>
        <v/>
      </c>
    </row>
    <row r="1332" s="190" customFormat="1" ht="19.5" customHeight="1" spans="1:6">
      <c r="A1332" s="222" t="s">
        <v>1243</v>
      </c>
      <c r="B1332" s="357"/>
      <c r="C1332" s="329"/>
      <c r="D1332" s="330"/>
      <c r="E1332" s="331" t="str">
        <f t="shared" si="42"/>
        <v/>
      </c>
      <c r="F1332" s="332" t="str">
        <f t="shared" si="43"/>
        <v/>
      </c>
    </row>
    <row r="1333" s="190" customFormat="1" ht="19.5" customHeight="1" spans="1:6">
      <c r="A1333" s="222" t="s">
        <v>1244</v>
      </c>
      <c r="B1333" s="357">
        <v>216</v>
      </c>
      <c r="C1333" s="330"/>
      <c r="D1333" s="330"/>
      <c r="E1333" s="331" t="str">
        <f t="shared" si="42"/>
        <v/>
      </c>
      <c r="F1333" s="332" t="str">
        <f t="shared" si="43"/>
        <v/>
      </c>
    </row>
    <row r="1334" s="190" customFormat="1" ht="19.5" customHeight="1" spans="1:6">
      <c r="A1334" s="239" t="s">
        <v>1245</v>
      </c>
      <c r="B1334" s="339">
        <f>SUM(B1335:B1337)</f>
        <v>20</v>
      </c>
      <c r="C1334" s="339">
        <f>SUM(C1335:C1337)</f>
        <v>19</v>
      </c>
      <c r="D1334" s="339">
        <v>18</v>
      </c>
      <c r="E1334" s="336">
        <f t="shared" si="42"/>
        <v>-0.1</v>
      </c>
      <c r="F1334" s="325">
        <f t="shared" si="43"/>
        <v>-0.0526315789473685</v>
      </c>
    </row>
    <row r="1335" s="190" customFormat="1" ht="19.5" customHeight="1" spans="1:6">
      <c r="A1335" s="222" t="s">
        <v>1246</v>
      </c>
      <c r="B1335" s="328"/>
      <c r="C1335" s="329"/>
      <c r="D1335" s="330"/>
      <c r="E1335" s="331" t="str">
        <f t="shared" si="42"/>
        <v/>
      </c>
      <c r="F1335" s="332" t="str">
        <f t="shared" si="43"/>
        <v/>
      </c>
    </row>
    <row r="1336" s="190" customFormat="1" ht="19.5" customHeight="1" spans="1:6">
      <c r="A1336" s="359" t="s">
        <v>1247</v>
      </c>
      <c r="B1336" s="328"/>
      <c r="C1336" s="337"/>
      <c r="D1336" s="360"/>
      <c r="E1336" s="361" t="str">
        <f t="shared" si="42"/>
        <v/>
      </c>
      <c r="F1336" s="332" t="str">
        <f t="shared" si="43"/>
        <v/>
      </c>
    </row>
    <row r="1337" s="190" customFormat="1" ht="19.5" customHeight="1" spans="1:6">
      <c r="A1337" s="222" t="s">
        <v>1248</v>
      </c>
      <c r="B1337" s="335">
        <f>B1338</f>
        <v>20</v>
      </c>
      <c r="C1337" s="339">
        <f>C1338</f>
        <v>19</v>
      </c>
      <c r="D1337" s="339">
        <v>18</v>
      </c>
      <c r="E1337" s="336">
        <f t="shared" si="42"/>
        <v>-0.1</v>
      </c>
      <c r="F1337" s="325">
        <f t="shared" si="43"/>
        <v>-0.0526315789473685</v>
      </c>
    </row>
    <row r="1338" s="190" customFormat="1" ht="19.5" customHeight="1" spans="1:6">
      <c r="A1338" s="222" t="s">
        <v>1249</v>
      </c>
      <c r="B1338" s="328">
        <v>20</v>
      </c>
      <c r="C1338" s="330">
        <v>19</v>
      </c>
      <c r="D1338" s="330">
        <v>18</v>
      </c>
      <c r="E1338" s="331">
        <f t="shared" si="42"/>
        <v>-0.1</v>
      </c>
      <c r="F1338" s="332">
        <f t="shared" si="43"/>
        <v>-0.0526315789473685</v>
      </c>
    </row>
    <row r="1339" s="190" customFormat="1" ht="19.5" customHeight="1" spans="1:6">
      <c r="A1339" s="362" t="s">
        <v>196</v>
      </c>
      <c r="B1339" s="324">
        <f>SUM(B5,B253,B293,B312,B402,B454,B510,B566,B695,B779,B851,B874,B977,B1029,B1093,B1113,B1143,B1153,B1198,B1217,B1262,B1312,B1313,B1318,B1326,B1334)</f>
        <v>274311</v>
      </c>
      <c r="C1339" s="324">
        <f>SUM(C5,C253,C293,C312,C402,C454,C510,C566,C695,C779,C851,C874,C977,C1029,C1093,C1113,C1143,C1153,C1198,C1217,C1262,C1312,C1313,C1318,C1326,C1334)</f>
        <v>225288</v>
      </c>
      <c r="D1339" s="324">
        <f>SUM(D5,D253,D293,D312,D402,D454,D510,D566,D695,D779,D851,D874,D977,D1029,D1093,D1113,D1143,D1153,D1198,D1217,D1262,D1312,D1313,D1318,D1326,D1334)</f>
        <v>262614</v>
      </c>
      <c r="E1339" s="327">
        <f t="shared" si="42"/>
        <v>-0.0426413814976432</v>
      </c>
      <c r="F1339" s="325">
        <f t="shared" si="43"/>
        <v>0.165681261318845</v>
      </c>
    </row>
    <row r="1340" s="190" customFormat="1" ht="19.5" customHeight="1" spans="1:6">
      <c r="A1340" s="166" t="s">
        <v>1250</v>
      </c>
      <c r="B1340" s="166"/>
      <c r="C1340" s="166"/>
      <c r="D1340" s="166"/>
      <c r="E1340" s="166"/>
      <c r="F1340" s="166"/>
    </row>
  </sheetData>
  <autoFilter xmlns:etc="http://www.wps.cn/officeDocument/2017/etCustomData" ref="A4:F1340" etc:filterBottomFollowUsedRange="0">
    <extLst/>
  </autoFilter>
  <mergeCells count="6">
    <mergeCell ref="A1:F1"/>
    <mergeCell ref="B3:C3"/>
    <mergeCell ref="E3:F3"/>
    <mergeCell ref="A1340:F1340"/>
    <mergeCell ref="A3:A4"/>
    <mergeCell ref="D3:D4"/>
  </mergeCells>
  <conditionalFormatting sqref="A67:A69 A40:A41 A58:A63 A52:A53">
    <cfRule type="expression" dxfId="1" priority="1" stopIfTrue="1">
      <formula>"len($A:$A)=3"</formula>
    </cfRule>
  </conditionalFormatting>
  <printOptions horizontalCentered="1"/>
  <pageMargins left="0.751388888888889" right="0.55" top="0.609027777777778" bottom="0.609027777777778" header="0.511805555555556" footer="0.511805555555556"/>
  <pageSetup paperSize="9" firstPageNumber="79" orientation="landscape" useFirstPageNumber="1" horizontalDpi="600"/>
  <headerFooter>
    <oddFooter>&amp;C第 &amp;P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6"/>
  <sheetViews>
    <sheetView showZeros="0" workbookViewId="0">
      <selection activeCell="C10" sqref="A1:F86"/>
    </sheetView>
  </sheetViews>
  <sheetFormatPr defaultColWidth="9" defaultRowHeight="14.25" outlineLevelCol="5"/>
  <cols>
    <col min="1" max="1" width="53.75" customWidth="1"/>
    <col min="2" max="6" width="16.375" customWidth="1"/>
  </cols>
  <sheetData>
    <row r="1" ht="25.5" spans="1:6">
      <c r="A1" s="278" t="s">
        <v>44</v>
      </c>
      <c r="B1" s="278"/>
      <c r="C1" s="279"/>
      <c r="D1" s="278"/>
      <c r="E1" s="278"/>
      <c r="F1" s="278"/>
    </row>
    <row r="2" spans="1:6">
      <c r="A2" s="280" t="s">
        <v>43</v>
      </c>
      <c r="B2" s="281"/>
      <c r="C2" s="282"/>
      <c r="D2" s="281"/>
      <c r="E2" s="281"/>
      <c r="F2" s="283" t="s">
        <v>72</v>
      </c>
    </row>
    <row r="3" ht="30" customHeight="1" spans="1:6">
      <c r="A3" s="284" t="s">
        <v>1399</v>
      </c>
      <c r="B3" s="149" t="s">
        <v>75</v>
      </c>
      <c r="C3" s="116"/>
      <c r="D3" s="117" t="s">
        <v>1394</v>
      </c>
      <c r="E3" s="118" t="s">
        <v>76</v>
      </c>
      <c r="F3" s="119"/>
    </row>
    <row r="4" ht="28.5" spans="1:6">
      <c r="A4" s="285"/>
      <c r="B4" s="121" t="s">
        <v>77</v>
      </c>
      <c r="C4" s="121" t="s">
        <v>79</v>
      </c>
      <c r="D4" s="122"/>
      <c r="E4" s="123" t="s">
        <v>1395</v>
      </c>
      <c r="F4" s="123" t="s">
        <v>1396</v>
      </c>
    </row>
    <row r="5" ht="23" customHeight="1" spans="1:6">
      <c r="A5" s="286" t="s">
        <v>1438</v>
      </c>
      <c r="B5" s="287">
        <f>SUM(B6:B9)</f>
        <v>36754</v>
      </c>
      <c r="C5" s="288">
        <f>SUM(C6:C9)</f>
        <v>29444</v>
      </c>
      <c r="D5" s="287">
        <f>SUM(D6:D9)</f>
        <v>26718</v>
      </c>
      <c r="E5" s="289">
        <f t="shared" ref="E5:E68" si="0">IF(OR(VALUE(D5)=0,ISERROR(D5/B5-1)),"",D5/B5-1)</f>
        <v>-0.27305871469772</v>
      </c>
      <c r="F5" s="289">
        <f t="shared" ref="F5:F68" si="1">IF(OR(VALUE(D5)=0,ISERROR(D5/C5-1)),"",D5/C5-1)</f>
        <v>-0.0925825295476158</v>
      </c>
    </row>
    <row r="6" ht="23" customHeight="1" spans="1:6">
      <c r="A6" s="290" t="s">
        <v>1439</v>
      </c>
      <c r="B6" s="291">
        <v>23589</v>
      </c>
      <c r="C6" s="292">
        <v>17966</v>
      </c>
      <c r="D6" s="291">
        <v>17139</v>
      </c>
      <c r="E6" s="293">
        <f t="shared" si="0"/>
        <v>-0.273432532112425</v>
      </c>
      <c r="F6" s="293">
        <f t="shared" si="1"/>
        <v>-0.0460313926305244</v>
      </c>
    </row>
    <row r="7" ht="23" customHeight="1" spans="1:6">
      <c r="A7" s="290" t="s">
        <v>1440</v>
      </c>
      <c r="B7" s="291">
        <v>8411</v>
      </c>
      <c r="C7" s="292">
        <v>6910</v>
      </c>
      <c r="D7" s="291">
        <v>5020</v>
      </c>
      <c r="E7" s="293">
        <f t="shared" si="0"/>
        <v>-0.403162525264535</v>
      </c>
      <c r="F7" s="293">
        <f t="shared" si="1"/>
        <v>-0.273516642547033</v>
      </c>
    </row>
    <row r="8" ht="23" customHeight="1" spans="1:6">
      <c r="A8" s="290" t="s">
        <v>1441</v>
      </c>
      <c r="B8" s="291">
        <v>2523</v>
      </c>
      <c r="C8" s="292">
        <v>2642</v>
      </c>
      <c r="D8" s="291">
        <v>2666</v>
      </c>
      <c r="E8" s="293">
        <f t="shared" si="0"/>
        <v>0.0566785572730877</v>
      </c>
      <c r="F8" s="293">
        <f t="shared" si="1"/>
        <v>0.00908402725208179</v>
      </c>
    </row>
    <row r="9" ht="23" customHeight="1" spans="1:6">
      <c r="A9" s="294" t="s">
        <v>1442</v>
      </c>
      <c r="B9" s="291">
        <v>2231</v>
      </c>
      <c r="C9" s="292">
        <v>1926</v>
      </c>
      <c r="D9" s="291">
        <v>1893</v>
      </c>
      <c r="E9" s="293">
        <f t="shared" si="0"/>
        <v>-0.151501568803227</v>
      </c>
      <c r="F9" s="293">
        <f t="shared" si="1"/>
        <v>-0.0171339563862928</v>
      </c>
    </row>
    <row r="10" ht="23" customHeight="1" spans="1:6">
      <c r="A10" s="286" t="s">
        <v>1443</v>
      </c>
      <c r="B10" s="287">
        <f>SUM(B11:B20)</f>
        <v>28474</v>
      </c>
      <c r="C10" s="288">
        <f>SUM(C11:C20)</f>
        <v>15704</v>
      </c>
      <c r="D10" s="288">
        <f>SUM(D11:D20)</f>
        <v>26590</v>
      </c>
      <c r="E10" s="289">
        <f t="shared" si="0"/>
        <v>-0.0661656247805015</v>
      </c>
      <c r="F10" s="289">
        <f t="shared" si="1"/>
        <v>0.693199184921039</v>
      </c>
    </row>
    <row r="11" ht="23" customHeight="1" spans="1:6">
      <c r="A11" s="294" t="s">
        <v>1444</v>
      </c>
      <c r="B11" s="291">
        <v>14679</v>
      </c>
      <c r="C11" s="292">
        <v>7428</v>
      </c>
      <c r="D11" s="291">
        <v>15981</v>
      </c>
      <c r="E11" s="293">
        <f t="shared" si="0"/>
        <v>0.0886981402002862</v>
      </c>
      <c r="F11" s="293">
        <f t="shared" si="1"/>
        <v>1.15145395799677</v>
      </c>
    </row>
    <row r="12" ht="23" customHeight="1" spans="1:6">
      <c r="A12" s="294" t="s">
        <v>1445</v>
      </c>
      <c r="B12" s="291">
        <v>86</v>
      </c>
      <c r="C12" s="292">
        <v>78</v>
      </c>
      <c r="D12" s="291">
        <v>88</v>
      </c>
      <c r="E12" s="293">
        <f t="shared" si="0"/>
        <v>0.0232558139534884</v>
      </c>
      <c r="F12" s="293">
        <f t="shared" si="1"/>
        <v>0.128205128205128</v>
      </c>
    </row>
    <row r="13" ht="23" customHeight="1" spans="1:6">
      <c r="A13" s="294" t="s">
        <v>1446</v>
      </c>
      <c r="B13" s="291">
        <v>552</v>
      </c>
      <c r="C13" s="292">
        <v>198</v>
      </c>
      <c r="D13" s="291">
        <v>720</v>
      </c>
      <c r="E13" s="293">
        <f t="shared" si="0"/>
        <v>0.304347826086957</v>
      </c>
      <c r="F13" s="293">
        <f t="shared" si="1"/>
        <v>2.63636363636364</v>
      </c>
    </row>
    <row r="14" ht="23" customHeight="1" spans="1:6">
      <c r="A14" s="294" t="s">
        <v>1447</v>
      </c>
      <c r="B14" s="291">
        <v>671</v>
      </c>
      <c r="C14" s="292">
        <v>788</v>
      </c>
      <c r="D14" s="291">
        <v>784</v>
      </c>
      <c r="E14" s="293">
        <f t="shared" si="0"/>
        <v>0.168405365126677</v>
      </c>
      <c r="F14" s="293">
        <f t="shared" si="1"/>
        <v>-0.00507614213197971</v>
      </c>
    </row>
    <row r="15" ht="23" customHeight="1" spans="1:6">
      <c r="A15" s="294" t="s">
        <v>1448</v>
      </c>
      <c r="B15" s="291">
        <v>11202</v>
      </c>
      <c r="C15" s="292">
        <v>4844</v>
      </c>
      <c r="D15" s="291">
        <v>4643</v>
      </c>
      <c r="E15" s="293">
        <f t="shared" si="0"/>
        <v>-0.585520442778075</v>
      </c>
      <c r="F15" s="293">
        <f t="shared" si="1"/>
        <v>-0.041494632535095</v>
      </c>
    </row>
    <row r="16" ht="23" customHeight="1" spans="1:6">
      <c r="A16" s="294" t="s">
        <v>1449</v>
      </c>
      <c r="B16" s="291">
        <v>161</v>
      </c>
      <c r="C16" s="292">
        <v>5</v>
      </c>
      <c r="D16" s="291">
        <v>115</v>
      </c>
      <c r="E16" s="293">
        <f t="shared" si="0"/>
        <v>-0.285714285714286</v>
      </c>
      <c r="F16" s="293">
        <f t="shared" si="1"/>
        <v>22</v>
      </c>
    </row>
    <row r="17" ht="23" customHeight="1" spans="1:6">
      <c r="A17" s="294" t="s">
        <v>1450</v>
      </c>
      <c r="B17" s="291"/>
      <c r="C17" s="292"/>
      <c r="D17" s="291">
        <v>0</v>
      </c>
      <c r="E17" s="293" t="str">
        <f t="shared" si="0"/>
        <v/>
      </c>
      <c r="F17" s="293" t="str">
        <f t="shared" si="1"/>
        <v/>
      </c>
    </row>
    <row r="18" ht="23" customHeight="1" spans="1:6">
      <c r="A18" s="294" t="s">
        <v>1451</v>
      </c>
      <c r="B18" s="291">
        <v>344</v>
      </c>
      <c r="C18" s="292">
        <v>227</v>
      </c>
      <c r="D18" s="291">
        <v>306</v>
      </c>
      <c r="E18" s="293">
        <f t="shared" si="0"/>
        <v>-0.11046511627907</v>
      </c>
      <c r="F18" s="293">
        <f t="shared" si="1"/>
        <v>0.348017621145374</v>
      </c>
    </row>
    <row r="19" ht="23" customHeight="1" spans="1:6">
      <c r="A19" s="294" t="s">
        <v>1452</v>
      </c>
      <c r="B19" s="291">
        <v>590</v>
      </c>
      <c r="C19" s="292">
        <v>513</v>
      </c>
      <c r="D19" s="291">
        <v>815</v>
      </c>
      <c r="E19" s="293">
        <f t="shared" si="0"/>
        <v>0.38135593220339</v>
      </c>
      <c r="F19" s="293">
        <f t="shared" si="1"/>
        <v>0.58869395711501</v>
      </c>
    </row>
    <row r="20" ht="23" customHeight="1" spans="1:6">
      <c r="A20" s="294" t="s">
        <v>1453</v>
      </c>
      <c r="B20" s="291">
        <v>189</v>
      </c>
      <c r="C20" s="292">
        <v>1623</v>
      </c>
      <c r="D20" s="291">
        <v>3138</v>
      </c>
      <c r="E20" s="293">
        <f t="shared" si="0"/>
        <v>15.6031746031746</v>
      </c>
      <c r="F20" s="293">
        <f t="shared" si="1"/>
        <v>0.933456561922366</v>
      </c>
    </row>
    <row r="21" ht="23" customHeight="1" spans="1:6">
      <c r="A21" s="286" t="s">
        <v>1454</v>
      </c>
      <c r="B21" s="287">
        <f>SUM(B22:B28)</f>
        <v>60225</v>
      </c>
      <c r="C21" s="288">
        <f>SUM(C22:C28)</f>
        <v>26495</v>
      </c>
      <c r="D21" s="288">
        <f>SUM(D22:D28)</f>
        <v>44518</v>
      </c>
      <c r="E21" s="289">
        <f t="shared" si="0"/>
        <v>-0.260805313408053</v>
      </c>
      <c r="F21" s="289">
        <f t="shared" si="1"/>
        <v>0.680241555010379</v>
      </c>
    </row>
    <row r="22" ht="23" customHeight="1" spans="1:6">
      <c r="A22" s="294" t="s">
        <v>1455</v>
      </c>
      <c r="B22" s="295">
        <v>7322</v>
      </c>
      <c r="C22" s="292">
        <v>941</v>
      </c>
      <c r="D22" s="295">
        <v>6886</v>
      </c>
      <c r="E22" s="296">
        <f t="shared" si="0"/>
        <v>-0.0595465719748702</v>
      </c>
      <c r="F22" s="293">
        <f t="shared" si="1"/>
        <v>6.31774707757705</v>
      </c>
    </row>
    <row r="23" ht="23" customHeight="1" spans="1:6">
      <c r="A23" s="294" t="s">
        <v>1456</v>
      </c>
      <c r="B23" s="295">
        <v>45063</v>
      </c>
      <c r="C23" s="292">
        <v>23756</v>
      </c>
      <c r="D23" s="295">
        <v>30609</v>
      </c>
      <c r="E23" s="296">
        <f t="shared" si="0"/>
        <v>-0.320750948671859</v>
      </c>
      <c r="F23" s="293">
        <f t="shared" si="1"/>
        <v>0.288474490654993</v>
      </c>
    </row>
    <row r="24" ht="23" customHeight="1" spans="1:6">
      <c r="A24" s="294" t="s">
        <v>1457</v>
      </c>
      <c r="B24" s="295">
        <v>15</v>
      </c>
      <c r="C24" s="292">
        <v>9</v>
      </c>
      <c r="D24" s="295">
        <v>0</v>
      </c>
      <c r="E24" s="296" t="str">
        <f t="shared" si="0"/>
        <v/>
      </c>
      <c r="F24" s="293" t="str">
        <f t="shared" si="1"/>
        <v/>
      </c>
    </row>
    <row r="25" ht="23" customHeight="1" spans="1:6">
      <c r="A25" s="294" t="s">
        <v>1458</v>
      </c>
      <c r="B25" s="295">
        <v>430</v>
      </c>
      <c r="C25" s="292">
        <v>1167</v>
      </c>
      <c r="D25" s="295">
        <v>1</v>
      </c>
      <c r="E25" s="296">
        <f t="shared" si="0"/>
        <v>-0.997674418604651</v>
      </c>
      <c r="F25" s="293">
        <f t="shared" si="1"/>
        <v>-0.999143101970865</v>
      </c>
    </row>
    <row r="26" ht="23" customHeight="1" spans="1:6">
      <c r="A26" s="294" t="s">
        <v>1459</v>
      </c>
      <c r="B26" s="295">
        <v>7378</v>
      </c>
      <c r="C26" s="292">
        <v>517</v>
      </c>
      <c r="D26" s="295">
        <v>7021</v>
      </c>
      <c r="E26" s="296">
        <f t="shared" si="0"/>
        <v>-0.0483870967741935</v>
      </c>
      <c r="F26" s="293">
        <f t="shared" si="1"/>
        <v>12.5802707930367</v>
      </c>
    </row>
    <row r="27" ht="23" customHeight="1" spans="1:6">
      <c r="A27" s="294" t="s">
        <v>1460</v>
      </c>
      <c r="B27" s="295"/>
      <c r="C27" s="292">
        <v>93</v>
      </c>
      <c r="D27" s="295">
        <v>0</v>
      </c>
      <c r="E27" s="296" t="str">
        <f t="shared" si="0"/>
        <v/>
      </c>
      <c r="F27" s="293" t="str">
        <f t="shared" si="1"/>
        <v/>
      </c>
    </row>
    <row r="28" ht="23" customHeight="1" spans="1:6">
      <c r="A28" s="294" t="s">
        <v>1461</v>
      </c>
      <c r="B28" s="295">
        <v>17</v>
      </c>
      <c r="C28" s="292">
        <v>12</v>
      </c>
      <c r="D28" s="295">
        <v>1</v>
      </c>
      <c r="E28" s="296">
        <f t="shared" si="0"/>
        <v>-0.941176470588235</v>
      </c>
      <c r="F28" s="293">
        <f t="shared" si="1"/>
        <v>-0.916666666666667</v>
      </c>
    </row>
    <row r="29" ht="23" customHeight="1" spans="1:6">
      <c r="A29" s="286" t="s">
        <v>1462</v>
      </c>
      <c r="B29" s="287">
        <f>SUM(B30:B35)</f>
        <v>5109</v>
      </c>
      <c r="C29" s="288">
        <f>SUM(C30:C35)</f>
        <v>13325</v>
      </c>
      <c r="D29" s="288">
        <f>SUM(D30:D35)</f>
        <v>15133</v>
      </c>
      <c r="E29" s="289">
        <f t="shared" si="0"/>
        <v>1.96202779408886</v>
      </c>
      <c r="F29" s="289">
        <f t="shared" si="1"/>
        <v>0.135684803001876</v>
      </c>
    </row>
    <row r="30" ht="23" customHeight="1" spans="1:6">
      <c r="A30" s="294" t="s">
        <v>1463</v>
      </c>
      <c r="B30" s="295">
        <v>88</v>
      </c>
      <c r="C30" s="292">
        <v>613</v>
      </c>
      <c r="D30" s="295">
        <v>161</v>
      </c>
      <c r="E30" s="296">
        <f t="shared" si="0"/>
        <v>0.829545454545455</v>
      </c>
      <c r="F30" s="293">
        <f t="shared" si="1"/>
        <v>-0.737357259380098</v>
      </c>
    </row>
    <row r="31" ht="23" customHeight="1" spans="1:6">
      <c r="A31" s="294" t="s">
        <v>1464</v>
      </c>
      <c r="B31" s="295">
        <v>4906</v>
      </c>
      <c r="C31" s="292">
        <v>12434</v>
      </c>
      <c r="D31" s="295">
        <v>14965</v>
      </c>
      <c r="E31" s="296">
        <f t="shared" si="0"/>
        <v>2.05034651447207</v>
      </c>
      <c r="F31" s="293">
        <f t="shared" si="1"/>
        <v>0.203554769181277</v>
      </c>
    </row>
    <row r="32" ht="23" customHeight="1" spans="1:6">
      <c r="A32" s="294" t="s">
        <v>1465</v>
      </c>
      <c r="B32" s="295"/>
      <c r="C32" s="292"/>
      <c r="D32" s="295">
        <v>0</v>
      </c>
      <c r="E32" s="296" t="str">
        <f t="shared" si="0"/>
        <v/>
      </c>
      <c r="F32" s="293" t="str">
        <f t="shared" si="1"/>
        <v/>
      </c>
    </row>
    <row r="33" ht="23" customHeight="1" spans="1:6">
      <c r="A33" s="294" t="s">
        <v>1466</v>
      </c>
      <c r="B33" s="295">
        <v>115</v>
      </c>
      <c r="C33" s="292">
        <v>278</v>
      </c>
      <c r="D33" s="295">
        <v>7</v>
      </c>
      <c r="E33" s="296">
        <f t="shared" si="0"/>
        <v>-0.939130434782609</v>
      </c>
      <c r="F33" s="293">
        <f t="shared" si="1"/>
        <v>-0.974820143884892</v>
      </c>
    </row>
    <row r="34" ht="23" customHeight="1" spans="1:6">
      <c r="A34" s="294" t="s">
        <v>1467</v>
      </c>
      <c r="B34" s="295"/>
      <c r="C34" s="292"/>
      <c r="D34" s="295">
        <v>0</v>
      </c>
      <c r="E34" s="296" t="str">
        <f t="shared" si="0"/>
        <v/>
      </c>
      <c r="F34" s="293" t="str">
        <f t="shared" si="1"/>
        <v/>
      </c>
    </row>
    <row r="35" ht="23" customHeight="1" spans="1:6">
      <c r="A35" s="294" t="s">
        <v>1468</v>
      </c>
      <c r="B35" s="295"/>
      <c r="C35" s="292"/>
      <c r="D35" s="295">
        <v>0</v>
      </c>
      <c r="E35" s="296" t="str">
        <f t="shared" si="0"/>
        <v/>
      </c>
      <c r="F35" s="293" t="str">
        <f t="shared" si="1"/>
        <v/>
      </c>
    </row>
    <row r="36" ht="23" customHeight="1" spans="1:6">
      <c r="A36" s="286" t="s">
        <v>1469</v>
      </c>
      <c r="B36" s="287">
        <f>SUM(B37:B39)</f>
        <v>63977</v>
      </c>
      <c r="C36" s="288">
        <f>SUM(C37:C39)</f>
        <v>61019</v>
      </c>
      <c r="D36" s="287">
        <f>SUM(D37:D39)</f>
        <v>58529</v>
      </c>
      <c r="E36" s="289">
        <f t="shared" si="0"/>
        <v>-0.0851556027947543</v>
      </c>
      <c r="F36" s="289">
        <f t="shared" si="1"/>
        <v>-0.0408069617660073</v>
      </c>
    </row>
    <row r="37" ht="23" customHeight="1" spans="1:6">
      <c r="A37" s="294" t="s">
        <v>1470</v>
      </c>
      <c r="B37" s="291">
        <v>54175</v>
      </c>
      <c r="C37" s="292">
        <v>53522</v>
      </c>
      <c r="D37" s="291">
        <v>55215</v>
      </c>
      <c r="E37" s="293">
        <f t="shared" si="0"/>
        <v>0.0191970466082141</v>
      </c>
      <c r="F37" s="293">
        <f t="shared" si="1"/>
        <v>0.0316318523224095</v>
      </c>
    </row>
    <row r="38" ht="23" customHeight="1" spans="1:6">
      <c r="A38" s="294" t="s">
        <v>1471</v>
      </c>
      <c r="B38" s="291">
        <v>9802</v>
      </c>
      <c r="C38" s="292">
        <v>7497</v>
      </c>
      <c r="D38" s="291">
        <v>3314</v>
      </c>
      <c r="E38" s="293">
        <f t="shared" si="0"/>
        <v>-0.661905733523771</v>
      </c>
      <c r="F38" s="293">
        <f t="shared" si="1"/>
        <v>-0.557956515939709</v>
      </c>
    </row>
    <row r="39" ht="23" customHeight="1" spans="1:6">
      <c r="A39" s="294" t="s">
        <v>1472</v>
      </c>
      <c r="B39" s="291"/>
      <c r="C39" s="292"/>
      <c r="D39" s="291">
        <v>0</v>
      </c>
      <c r="E39" s="293" t="str">
        <f t="shared" si="0"/>
        <v/>
      </c>
      <c r="F39" s="293" t="str">
        <f t="shared" si="1"/>
        <v/>
      </c>
    </row>
    <row r="40" ht="23" customHeight="1" spans="1:6">
      <c r="A40" s="286" t="s">
        <v>1473</v>
      </c>
      <c r="B40" s="297">
        <f>SUM(B41+B42)</f>
        <v>1433</v>
      </c>
      <c r="C40" s="298">
        <f>SUM(C41+C42)</f>
        <v>4487</v>
      </c>
      <c r="D40" s="297">
        <f>SUM(D41+D42)</f>
        <v>698</v>
      </c>
      <c r="E40" s="299">
        <f t="shared" si="0"/>
        <v>-0.512909979064899</v>
      </c>
      <c r="F40" s="289">
        <f t="shared" si="1"/>
        <v>-0.844439491865389</v>
      </c>
    </row>
    <row r="41" ht="23" customHeight="1" spans="1:6">
      <c r="A41" s="294" t="s">
        <v>1474</v>
      </c>
      <c r="B41" s="295">
        <v>1433</v>
      </c>
      <c r="C41" s="292">
        <v>1030</v>
      </c>
      <c r="D41" s="295">
        <v>698</v>
      </c>
      <c r="E41" s="296">
        <f t="shared" si="0"/>
        <v>-0.512909979064899</v>
      </c>
      <c r="F41" s="293">
        <f t="shared" si="1"/>
        <v>-0.322330097087379</v>
      </c>
    </row>
    <row r="42" ht="23" customHeight="1" spans="1:6">
      <c r="A42" s="294" t="s">
        <v>1475</v>
      </c>
      <c r="B42" s="295"/>
      <c r="C42" s="292">
        <v>3457</v>
      </c>
      <c r="D42" s="295">
        <v>0</v>
      </c>
      <c r="E42" s="296" t="str">
        <f t="shared" si="0"/>
        <v/>
      </c>
      <c r="F42" s="293" t="str">
        <f t="shared" si="1"/>
        <v/>
      </c>
    </row>
    <row r="43" ht="23" customHeight="1" spans="1:6">
      <c r="A43" s="286" t="s">
        <v>1476</v>
      </c>
      <c r="B43" s="287">
        <f>SUM(B44:B46)</f>
        <v>198</v>
      </c>
      <c r="C43" s="288">
        <f>SUM(C44:C46)</f>
        <v>1614</v>
      </c>
      <c r="D43" s="287">
        <f>SUM(D44:D46)</f>
        <v>1875</v>
      </c>
      <c r="E43" s="289">
        <f t="shared" si="0"/>
        <v>8.46969696969697</v>
      </c>
      <c r="F43" s="289">
        <f t="shared" si="1"/>
        <v>0.161710037174721</v>
      </c>
    </row>
    <row r="44" ht="23" customHeight="1" spans="1:6">
      <c r="A44" s="294" t="s">
        <v>1477</v>
      </c>
      <c r="B44" s="295">
        <v>137</v>
      </c>
      <c r="C44" s="292">
        <v>304</v>
      </c>
      <c r="D44" s="295">
        <v>1875</v>
      </c>
      <c r="E44" s="296">
        <f t="shared" si="0"/>
        <v>12.6861313868613</v>
      </c>
      <c r="F44" s="293">
        <f t="shared" si="1"/>
        <v>5.16776315789474</v>
      </c>
    </row>
    <row r="45" ht="23" customHeight="1" spans="1:6">
      <c r="A45" s="294" t="s">
        <v>1478</v>
      </c>
      <c r="B45" s="295"/>
      <c r="C45" s="292">
        <v>129</v>
      </c>
      <c r="D45" s="295">
        <v>0</v>
      </c>
      <c r="E45" s="296" t="str">
        <f t="shared" si="0"/>
        <v/>
      </c>
      <c r="F45" s="293" t="str">
        <f t="shared" si="1"/>
        <v/>
      </c>
    </row>
    <row r="46" ht="23" customHeight="1" spans="1:6">
      <c r="A46" s="294" t="s">
        <v>1479</v>
      </c>
      <c r="B46" s="295">
        <v>61</v>
      </c>
      <c r="C46" s="292">
        <v>1181</v>
      </c>
      <c r="D46" s="295">
        <v>0</v>
      </c>
      <c r="E46" s="296" t="str">
        <f t="shared" si="0"/>
        <v/>
      </c>
      <c r="F46" s="293" t="str">
        <f t="shared" si="1"/>
        <v/>
      </c>
    </row>
    <row r="47" ht="23" customHeight="1" spans="1:6">
      <c r="A47" s="286" t="s">
        <v>1480</v>
      </c>
      <c r="B47" s="287">
        <f>SUM(B48:B51)</f>
        <v>0</v>
      </c>
      <c r="C47" s="287">
        <f>SUM(C48:C51)</f>
        <v>2985</v>
      </c>
      <c r="D47" s="287">
        <f>SUM(D48:D51)</f>
        <v>0</v>
      </c>
      <c r="E47" s="289" t="str">
        <f t="shared" si="0"/>
        <v/>
      </c>
      <c r="F47" s="289" t="str">
        <f t="shared" si="1"/>
        <v/>
      </c>
    </row>
    <row r="48" ht="23" customHeight="1" spans="1:6">
      <c r="A48" s="294" t="s">
        <v>1481</v>
      </c>
      <c r="B48" s="291"/>
      <c r="C48" s="292">
        <v>2985</v>
      </c>
      <c r="D48" s="291"/>
      <c r="E48" s="289" t="str">
        <f t="shared" si="0"/>
        <v/>
      </c>
      <c r="F48" s="289" t="str">
        <f t="shared" si="1"/>
        <v/>
      </c>
    </row>
    <row r="49" ht="23" customHeight="1" spans="1:6">
      <c r="A49" s="294" t="s">
        <v>1482</v>
      </c>
      <c r="B49" s="295"/>
      <c r="C49" s="292"/>
      <c r="D49" s="295"/>
      <c r="E49" s="296" t="str">
        <f t="shared" si="0"/>
        <v/>
      </c>
      <c r="F49" s="293" t="str">
        <f t="shared" si="1"/>
        <v/>
      </c>
    </row>
    <row r="50" ht="23" customHeight="1" spans="1:6">
      <c r="A50" s="294" t="s">
        <v>1483</v>
      </c>
      <c r="B50" s="295"/>
      <c r="C50" s="300"/>
      <c r="D50" s="295"/>
      <c r="E50" s="296" t="str">
        <f t="shared" si="0"/>
        <v/>
      </c>
      <c r="F50" s="293" t="str">
        <f t="shared" si="1"/>
        <v/>
      </c>
    </row>
    <row r="51" ht="23" customHeight="1" spans="1:6">
      <c r="A51" s="294" t="s">
        <v>1484</v>
      </c>
      <c r="B51" s="295"/>
      <c r="C51" s="300"/>
      <c r="D51" s="295"/>
      <c r="E51" s="296" t="str">
        <f t="shared" si="0"/>
        <v/>
      </c>
      <c r="F51" s="293" t="str">
        <f t="shared" si="1"/>
        <v/>
      </c>
    </row>
    <row r="52" ht="23" customHeight="1" spans="1:6">
      <c r="A52" s="286" t="s">
        <v>1485</v>
      </c>
      <c r="B52" s="287">
        <f>SUM(B53:B57)</f>
        <v>49574</v>
      </c>
      <c r="C52" s="288">
        <f>SUM(C53:C57)</f>
        <v>56811</v>
      </c>
      <c r="D52" s="288">
        <f>SUM(D53:D57)</f>
        <v>60595</v>
      </c>
      <c r="E52" s="289">
        <f t="shared" si="0"/>
        <v>0.222314116270626</v>
      </c>
      <c r="F52" s="289">
        <f t="shared" si="1"/>
        <v>0.0666068191019344</v>
      </c>
    </row>
    <row r="53" ht="23" customHeight="1" spans="1:6">
      <c r="A53" s="294" t="s">
        <v>1486</v>
      </c>
      <c r="B53" s="291">
        <v>33938</v>
      </c>
      <c r="C53" s="292">
        <v>26528</v>
      </c>
      <c r="D53" s="291">
        <v>40732</v>
      </c>
      <c r="E53" s="293">
        <f t="shared" si="0"/>
        <v>0.200188579173787</v>
      </c>
      <c r="F53" s="293">
        <f t="shared" si="1"/>
        <v>0.53543425814234</v>
      </c>
    </row>
    <row r="54" ht="23" customHeight="1" spans="1:6">
      <c r="A54" s="294" t="s">
        <v>1487</v>
      </c>
      <c r="B54" s="291">
        <v>5846</v>
      </c>
      <c r="C54" s="292">
        <v>4725</v>
      </c>
      <c r="D54" s="291">
        <v>964</v>
      </c>
      <c r="E54" s="293">
        <f t="shared" si="0"/>
        <v>-0.835100923708519</v>
      </c>
      <c r="F54" s="293">
        <f t="shared" si="1"/>
        <v>-0.795978835978836</v>
      </c>
    </row>
    <row r="55" ht="23" customHeight="1" spans="1:6">
      <c r="A55" s="294" t="s">
        <v>1488</v>
      </c>
      <c r="B55" s="291">
        <v>1260</v>
      </c>
      <c r="C55" s="292">
        <v>17243</v>
      </c>
      <c r="D55" s="291">
        <v>10326</v>
      </c>
      <c r="E55" s="293">
        <f t="shared" si="0"/>
        <v>7.19523809523809</v>
      </c>
      <c r="F55" s="293">
        <f t="shared" si="1"/>
        <v>-0.401148292060546</v>
      </c>
    </row>
    <row r="56" ht="23" customHeight="1" spans="1:6">
      <c r="A56" s="294" t="s">
        <v>1489</v>
      </c>
      <c r="B56" s="291">
        <v>8258</v>
      </c>
      <c r="C56" s="292">
        <v>7704</v>
      </c>
      <c r="D56" s="291">
        <v>8159</v>
      </c>
      <c r="E56" s="293">
        <f t="shared" si="0"/>
        <v>-0.0119883749091789</v>
      </c>
      <c r="F56" s="293">
        <f t="shared" si="1"/>
        <v>0.0590602284527517</v>
      </c>
    </row>
    <row r="57" ht="23" customHeight="1" spans="1:6">
      <c r="A57" s="294" t="s">
        <v>1490</v>
      </c>
      <c r="B57" s="291">
        <v>272</v>
      </c>
      <c r="C57" s="292">
        <v>611</v>
      </c>
      <c r="D57" s="291">
        <v>414</v>
      </c>
      <c r="E57" s="293">
        <f t="shared" si="0"/>
        <v>0.522058823529412</v>
      </c>
      <c r="F57" s="293">
        <f t="shared" si="1"/>
        <v>-0.322422258592471</v>
      </c>
    </row>
    <row r="58" ht="23" customHeight="1" spans="1:6">
      <c r="A58" s="286" t="s">
        <v>1491</v>
      </c>
      <c r="B58" s="297">
        <f>SUM(B59+B60+B61)</f>
        <v>8612</v>
      </c>
      <c r="C58" s="298">
        <f>SUM(C59+C60+C61)</f>
        <v>7497</v>
      </c>
      <c r="D58" s="297">
        <f>SUM(D59+D60+D61)</f>
        <v>9100</v>
      </c>
      <c r="E58" s="299">
        <f t="shared" si="0"/>
        <v>0.0566651184393869</v>
      </c>
      <c r="F58" s="289">
        <f t="shared" si="1"/>
        <v>0.213818860877684</v>
      </c>
    </row>
    <row r="59" ht="23" customHeight="1" spans="1:6">
      <c r="A59" s="294" t="s">
        <v>1492</v>
      </c>
      <c r="B59" s="295">
        <v>8612</v>
      </c>
      <c r="C59" s="292">
        <v>7497</v>
      </c>
      <c r="D59" s="295">
        <v>9100</v>
      </c>
      <c r="E59" s="296">
        <f t="shared" si="0"/>
        <v>0.0566651184393869</v>
      </c>
      <c r="F59" s="293">
        <f t="shared" si="1"/>
        <v>0.213818860877684</v>
      </c>
    </row>
    <row r="60" ht="23" customHeight="1" spans="1:6">
      <c r="A60" s="294" t="s">
        <v>1493</v>
      </c>
      <c r="B60" s="295"/>
      <c r="C60" s="300"/>
      <c r="D60" s="295"/>
      <c r="E60" s="296" t="str">
        <f t="shared" si="0"/>
        <v/>
      </c>
      <c r="F60" s="301" t="str">
        <f t="shared" si="1"/>
        <v/>
      </c>
    </row>
    <row r="61" ht="23" customHeight="1" spans="1:6">
      <c r="A61" s="294" t="s">
        <v>1494</v>
      </c>
      <c r="B61" s="295"/>
      <c r="C61" s="300"/>
      <c r="D61" s="295"/>
      <c r="E61" s="296" t="str">
        <f t="shared" si="0"/>
        <v/>
      </c>
      <c r="F61" s="301" t="str">
        <f t="shared" si="1"/>
        <v/>
      </c>
    </row>
    <row r="62" ht="23" customHeight="1" spans="1:6">
      <c r="A62" s="286" t="s">
        <v>1495</v>
      </c>
      <c r="B62" s="287">
        <f>SUM(B63:B66)</f>
        <v>6136</v>
      </c>
      <c r="C62" s="288">
        <f>SUM(C63:C66)</f>
        <v>5918</v>
      </c>
      <c r="D62" s="287">
        <f>SUM(D63:D66)</f>
        <v>5757</v>
      </c>
      <c r="E62" s="289">
        <f t="shared" si="0"/>
        <v>-0.0617666232073012</v>
      </c>
      <c r="F62" s="289">
        <f t="shared" si="1"/>
        <v>-0.0272051368705644</v>
      </c>
    </row>
    <row r="63" ht="23" customHeight="1" spans="1:6">
      <c r="A63" s="294" t="s">
        <v>1496</v>
      </c>
      <c r="B63" s="295">
        <v>6116</v>
      </c>
      <c r="C63" s="302">
        <v>5899</v>
      </c>
      <c r="D63" s="295">
        <v>5739</v>
      </c>
      <c r="E63" s="296">
        <f t="shared" si="0"/>
        <v>-0.0616415958142577</v>
      </c>
      <c r="F63" s="293">
        <f t="shared" si="1"/>
        <v>-0.0271232412273267</v>
      </c>
    </row>
    <row r="64" ht="23" customHeight="1" spans="1:6">
      <c r="A64" s="294" t="s">
        <v>1497</v>
      </c>
      <c r="B64" s="295"/>
      <c r="C64" s="292"/>
      <c r="D64" s="295">
        <v>0</v>
      </c>
      <c r="E64" s="296" t="str">
        <f t="shared" si="0"/>
        <v/>
      </c>
      <c r="F64" s="301" t="str">
        <f t="shared" si="1"/>
        <v/>
      </c>
    </row>
    <row r="65" ht="23" customHeight="1" spans="1:6">
      <c r="A65" s="294" t="s">
        <v>1498</v>
      </c>
      <c r="B65" s="295">
        <v>20</v>
      </c>
      <c r="C65" s="292">
        <v>19</v>
      </c>
      <c r="D65" s="295">
        <v>18</v>
      </c>
      <c r="E65" s="296">
        <f t="shared" si="0"/>
        <v>-0.1</v>
      </c>
      <c r="F65" s="293">
        <f t="shared" si="1"/>
        <v>-0.0526315789473685</v>
      </c>
    </row>
    <row r="66" ht="23" customHeight="1" spans="1:6">
      <c r="A66" s="294" t="s">
        <v>1499</v>
      </c>
      <c r="B66" s="295"/>
      <c r="C66" s="300"/>
      <c r="D66" s="295">
        <v>0</v>
      </c>
      <c r="E66" s="296" t="str">
        <f t="shared" si="0"/>
        <v/>
      </c>
      <c r="F66" s="301" t="str">
        <f t="shared" si="1"/>
        <v/>
      </c>
    </row>
    <row r="67" ht="23" customHeight="1" spans="1:6">
      <c r="A67" s="286" t="s">
        <v>1500</v>
      </c>
      <c r="B67" s="287">
        <f>SUM(B68:B69)</f>
        <v>0</v>
      </c>
      <c r="C67" s="288">
        <f>SUM(C68:C69)</f>
        <v>0</v>
      </c>
      <c r="D67" s="287">
        <f>SUM(D68:D69)</f>
        <v>0</v>
      </c>
      <c r="E67" s="289" t="str">
        <f t="shared" si="0"/>
        <v/>
      </c>
      <c r="F67" s="303" t="str">
        <f t="shared" si="1"/>
        <v/>
      </c>
    </row>
    <row r="68" ht="23" customHeight="1" spans="1:6">
      <c r="A68" s="294" t="s">
        <v>1501</v>
      </c>
      <c r="B68" s="295"/>
      <c r="C68" s="300"/>
      <c r="D68" s="295"/>
      <c r="E68" s="296" t="str">
        <f t="shared" si="0"/>
        <v/>
      </c>
      <c r="F68" s="301" t="str">
        <f t="shared" si="1"/>
        <v/>
      </c>
    </row>
    <row r="69" ht="23" customHeight="1" spans="1:6">
      <c r="A69" s="294" t="s">
        <v>1502</v>
      </c>
      <c r="B69" s="295"/>
      <c r="C69" s="300"/>
      <c r="D69" s="295"/>
      <c r="E69" s="296" t="str">
        <f t="shared" ref="E69:E86" si="2">IF(OR(VALUE(D69)=0,ISERROR(D69/B69-1)),"",D69/B69-1)</f>
        <v/>
      </c>
      <c r="F69" s="301" t="str">
        <f t="shared" ref="F69:F86" si="3">IF(OR(VALUE(D69)=0,ISERROR(D69/C69-1)),"",D69/C69-1)</f>
        <v/>
      </c>
    </row>
    <row r="70" ht="23" customHeight="1" spans="1:6">
      <c r="A70" s="286" t="s">
        <v>1503</v>
      </c>
      <c r="B70" s="304">
        <f>SUM(B71:B76)</f>
        <v>0</v>
      </c>
      <c r="C70" s="305">
        <f>SUM(C71:C76)</f>
        <v>0</v>
      </c>
      <c r="D70" s="304">
        <f>SUM(D71:D76)</f>
        <v>0</v>
      </c>
      <c r="E70" s="306" t="str">
        <f t="shared" si="2"/>
        <v/>
      </c>
      <c r="F70" s="303" t="str">
        <f t="shared" si="3"/>
        <v/>
      </c>
    </row>
    <row r="71" ht="23" customHeight="1" spans="1:6">
      <c r="A71" s="294" t="s">
        <v>1504</v>
      </c>
      <c r="B71" s="295"/>
      <c r="C71" s="300"/>
      <c r="D71" s="295"/>
      <c r="E71" s="296" t="str">
        <f t="shared" si="2"/>
        <v/>
      </c>
      <c r="F71" s="301" t="str">
        <f t="shared" si="3"/>
        <v/>
      </c>
    </row>
    <row r="72" ht="23" customHeight="1" spans="1:6">
      <c r="A72" s="294" t="s">
        <v>1505</v>
      </c>
      <c r="B72" s="295"/>
      <c r="C72" s="300"/>
      <c r="D72" s="295"/>
      <c r="E72" s="296" t="str">
        <f t="shared" si="2"/>
        <v/>
      </c>
      <c r="F72" s="301" t="str">
        <f t="shared" si="3"/>
        <v/>
      </c>
    </row>
    <row r="73" ht="23" customHeight="1" spans="1:6">
      <c r="A73" s="294" t="s">
        <v>1506</v>
      </c>
      <c r="B73" s="295"/>
      <c r="C73" s="300"/>
      <c r="D73" s="295"/>
      <c r="E73" s="296" t="str">
        <f t="shared" si="2"/>
        <v/>
      </c>
      <c r="F73" s="301" t="str">
        <f t="shared" si="3"/>
        <v/>
      </c>
    </row>
    <row r="74" ht="23" customHeight="1" spans="1:6">
      <c r="A74" s="294" t="s">
        <v>1507</v>
      </c>
      <c r="B74" s="295"/>
      <c r="C74" s="300"/>
      <c r="D74" s="295"/>
      <c r="E74" s="296" t="str">
        <f t="shared" si="2"/>
        <v/>
      </c>
      <c r="F74" s="301" t="str">
        <f t="shared" si="3"/>
        <v/>
      </c>
    </row>
    <row r="75" ht="23" customHeight="1" spans="1:6">
      <c r="A75" s="294" t="s">
        <v>1508</v>
      </c>
      <c r="B75" s="295"/>
      <c r="C75" s="300"/>
      <c r="D75" s="295"/>
      <c r="E75" s="296" t="str">
        <f t="shared" si="2"/>
        <v/>
      </c>
      <c r="F75" s="301" t="str">
        <f t="shared" si="3"/>
        <v/>
      </c>
    </row>
    <row r="76" ht="23" customHeight="1" spans="1:6">
      <c r="A76" s="294" t="s">
        <v>1509</v>
      </c>
      <c r="B76" s="295"/>
      <c r="C76" s="300"/>
      <c r="D76" s="295"/>
      <c r="E76" s="296" t="str">
        <f t="shared" si="2"/>
        <v/>
      </c>
      <c r="F76" s="301" t="str">
        <f t="shared" si="3"/>
        <v/>
      </c>
    </row>
    <row r="77" ht="23" customHeight="1" spans="1:6">
      <c r="A77" s="286" t="s">
        <v>1510</v>
      </c>
      <c r="B77" s="304">
        <f>SUM(B78:B79)</f>
        <v>2751</v>
      </c>
      <c r="C77" s="305">
        <f>SUM(C78:C79)</f>
        <v>0</v>
      </c>
      <c r="D77" s="304">
        <f>SUM(D78:D79)</f>
        <v>2601</v>
      </c>
      <c r="E77" s="306">
        <f t="shared" si="2"/>
        <v>-0.054525627044711</v>
      </c>
      <c r="F77" s="289" t="str">
        <f t="shared" si="3"/>
        <v/>
      </c>
    </row>
    <row r="78" ht="23" customHeight="1" spans="1:6">
      <c r="A78" s="294" t="s">
        <v>1511</v>
      </c>
      <c r="B78" s="295">
        <v>2751</v>
      </c>
      <c r="C78" s="300"/>
      <c r="D78" s="295">
        <v>2601</v>
      </c>
      <c r="E78" s="296">
        <f t="shared" si="2"/>
        <v>-0.054525627044711</v>
      </c>
      <c r="F78" s="293" t="str">
        <f t="shared" si="3"/>
        <v/>
      </c>
    </row>
    <row r="79" ht="23" customHeight="1" spans="1:6">
      <c r="A79" s="294" t="s">
        <v>1512</v>
      </c>
      <c r="B79" s="295"/>
      <c r="C79" s="300"/>
      <c r="D79" s="295"/>
      <c r="E79" s="296" t="str">
        <f t="shared" si="2"/>
        <v/>
      </c>
      <c r="F79" s="293" t="str">
        <f t="shared" si="3"/>
        <v/>
      </c>
    </row>
    <row r="80" ht="23" customHeight="1" spans="1:6">
      <c r="A80" s="286" t="s">
        <v>1513</v>
      </c>
      <c r="B80" s="287">
        <f>SUM(B81:B85)</f>
        <v>11068</v>
      </c>
      <c r="C80" s="288">
        <f>SUM(C81:C85)</f>
        <v>-11</v>
      </c>
      <c r="D80" s="304">
        <f>SUM(D81:D85)</f>
        <v>10500</v>
      </c>
      <c r="E80" s="306">
        <f t="shared" si="2"/>
        <v>-0.0513191181785327</v>
      </c>
      <c r="F80" s="289">
        <f t="shared" si="3"/>
        <v>-955.545454545455</v>
      </c>
    </row>
    <row r="81" ht="23" customHeight="1" spans="1:6">
      <c r="A81" s="294" t="s">
        <v>1514</v>
      </c>
      <c r="B81" s="304"/>
      <c r="C81" s="292"/>
      <c r="D81" s="304"/>
      <c r="E81" s="306" t="str">
        <f t="shared" si="2"/>
        <v/>
      </c>
      <c r="F81" s="301" t="str">
        <f t="shared" si="3"/>
        <v/>
      </c>
    </row>
    <row r="82" ht="23" customHeight="1" spans="1:6">
      <c r="A82" s="294" t="s">
        <v>1515</v>
      </c>
      <c r="B82" s="295"/>
      <c r="C82" s="292"/>
      <c r="D82" s="295"/>
      <c r="E82" s="296" t="str">
        <f t="shared" si="2"/>
        <v/>
      </c>
      <c r="F82" s="301" t="str">
        <f t="shared" si="3"/>
        <v/>
      </c>
    </row>
    <row r="83" ht="23" customHeight="1" spans="1:6">
      <c r="A83" s="294" t="s">
        <v>1516</v>
      </c>
      <c r="B83" s="304"/>
      <c r="C83" s="292"/>
      <c r="D83" s="304"/>
      <c r="E83" s="306" t="str">
        <f t="shared" si="2"/>
        <v/>
      </c>
      <c r="F83" s="301" t="str">
        <f t="shared" si="3"/>
        <v/>
      </c>
    </row>
    <row r="84" ht="23" customHeight="1" spans="1:6">
      <c r="A84" s="294" t="s">
        <v>1517</v>
      </c>
      <c r="B84" s="304"/>
      <c r="C84" s="302"/>
      <c r="D84" s="304"/>
      <c r="E84" s="306" t="str">
        <f t="shared" si="2"/>
        <v/>
      </c>
      <c r="F84" s="301" t="str">
        <f t="shared" si="3"/>
        <v/>
      </c>
    </row>
    <row r="85" ht="23" customHeight="1" spans="1:6">
      <c r="A85" s="294" t="s">
        <v>1518</v>
      </c>
      <c r="B85" s="295">
        <v>11068</v>
      </c>
      <c r="C85" s="292">
        <v>-11</v>
      </c>
      <c r="D85" s="295">
        <v>10500</v>
      </c>
      <c r="E85" s="296">
        <f t="shared" si="2"/>
        <v>-0.0513191181785327</v>
      </c>
      <c r="F85" s="293">
        <f t="shared" si="3"/>
        <v>-955.545454545455</v>
      </c>
    </row>
    <row r="86" ht="23" customHeight="1" spans="1:6">
      <c r="A86" s="307" t="s">
        <v>196</v>
      </c>
      <c r="B86" s="287">
        <f>SUM(B5,B10,B21,B29,B36,B40,B43,B47,B52,B58,B62,B67,B70,B77,B80)</f>
        <v>274311</v>
      </c>
      <c r="C86" s="288">
        <f>SUM(C5,C10,C21,C29,C36,C40,C43,C47,C52,C58,C62,C67,C70,C77,C80)</f>
        <v>225288</v>
      </c>
      <c r="D86" s="287">
        <f>SUM(D5,D10,D21,D29,D36,D40,D43,D47,D52,D58,D62,D67,D70,D77,D80)</f>
        <v>262614</v>
      </c>
      <c r="E86" s="289">
        <f t="shared" si="2"/>
        <v>-0.0426413814976432</v>
      </c>
      <c r="F86" s="289">
        <f t="shared" si="3"/>
        <v>0.165681261318845</v>
      </c>
    </row>
  </sheetData>
  <mergeCells count="5">
    <mergeCell ref="A1:F1"/>
    <mergeCell ref="B3:C3"/>
    <mergeCell ref="E3:F3"/>
    <mergeCell ref="A3:A4"/>
    <mergeCell ref="D3:D4"/>
  </mergeCells>
  <conditionalFormatting sqref="F81:F84">
    <cfRule type="cellIs" dxfId="0" priority="1" stopIfTrue="1" operator="lessThan">
      <formula>0</formula>
    </cfRule>
  </conditionalFormatting>
  <conditionalFormatting sqref="F60:F61 F66:F76 F64">
    <cfRule type="cellIs" dxfId="0" priority="2" stopIfTrue="1" operator="lessThan">
      <formula>0</formula>
    </cfRule>
  </conditionalFormatting>
  <printOptions horizontalCentered="1"/>
  <pageMargins left="0.751388888888889" right="0.357638888888889" top="0.798611111111111" bottom="0.80625" header="0.511805555555556" footer="0.511805555555556"/>
  <pageSetup paperSize="9" scale="93" firstPageNumber="146" fitToHeight="0" orientation="landscape" useFirstPageNumber="1" horizontalDpi="600"/>
  <headerFooter>
    <oddFooter>&amp;C第 &amp;P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workbookViewId="0">
      <selection activeCell="A19" sqref="A1:F36"/>
    </sheetView>
  </sheetViews>
  <sheetFormatPr defaultColWidth="9" defaultRowHeight="14.25" outlineLevelCol="5"/>
  <cols>
    <col min="1" max="1" width="57.625" customWidth="1"/>
    <col min="2" max="2" width="14" customWidth="1"/>
    <col min="3" max="3" width="13.625" customWidth="1"/>
    <col min="4" max="4" width="14" customWidth="1"/>
    <col min="5" max="5" width="12" customWidth="1"/>
    <col min="6" max="6" width="12.125" customWidth="1"/>
  </cols>
  <sheetData>
    <row r="1" ht="25.5" spans="1:6">
      <c r="A1" s="191" t="s">
        <v>47</v>
      </c>
      <c r="B1" s="191"/>
      <c r="C1" s="191"/>
      <c r="D1" s="191"/>
      <c r="E1" s="191"/>
      <c r="F1" s="191"/>
    </row>
    <row r="2" spans="1:6">
      <c r="A2" s="253" t="s">
        <v>46</v>
      </c>
      <c r="B2" s="254"/>
      <c r="C2" s="254"/>
      <c r="D2" s="255"/>
      <c r="E2" s="256"/>
      <c r="F2" s="257" t="s">
        <v>72</v>
      </c>
    </row>
    <row r="3" ht="33" customHeight="1" spans="1:6">
      <c r="A3" s="258" t="s">
        <v>1399</v>
      </c>
      <c r="B3" s="149" t="s">
        <v>75</v>
      </c>
      <c r="C3" s="116"/>
      <c r="D3" s="117" t="s">
        <v>1394</v>
      </c>
      <c r="E3" s="118" t="s">
        <v>76</v>
      </c>
      <c r="F3" s="119"/>
    </row>
    <row r="4" ht="28.5" spans="1:6">
      <c r="A4" s="259"/>
      <c r="B4" s="121" t="s">
        <v>77</v>
      </c>
      <c r="C4" s="121" t="s">
        <v>79</v>
      </c>
      <c r="D4" s="122"/>
      <c r="E4" s="123" t="s">
        <v>1395</v>
      </c>
      <c r="F4" s="123" t="s">
        <v>1396</v>
      </c>
    </row>
    <row r="5" ht="18.95" customHeight="1" spans="1:6">
      <c r="A5" s="260" t="s">
        <v>1300</v>
      </c>
      <c r="B5" s="261"/>
      <c r="C5" s="261"/>
      <c r="D5" s="262"/>
      <c r="E5" s="263" t="str">
        <f t="shared" ref="E5:E23" si="0">IF(OR(VALUE(D5)=0,ISERROR(D5/B5-1)),"",D5/B5-1)</f>
        <v/>
      </c>
      <c r="F5" s="264" t="str">
        <f t="shared" ref="F5:F23" si="1">IF(OR(VALUE(D5)=0,ISERROR(D5/C5-1)),"",D5/C5-1)</f>
        <v/>
      </c>
    </row>
    <row r="6" ht="18.95" customHeight="1" spans="1:6">
      <c r="A6" s="260" t="s">
        <v>1301</v>
      </c>
      <c r="B6" s="262"/>
      <c r="C6" s="262"/>
      <c r="D6" s="262"/>
      <c r="E6" s="263" t="str">
        <f t="shared" si="0"/>
        <v/>
      </c>
      <c r="F6" s="264" t="str">
        <f t="shared" si="1"/>
        <v/>
      </c>
    </row>
    <row r="7" ht="18.95" customHeight="1" spans="1:6">
      <c r="A7" s="265" t="s">
        <v>1302</v>
      </c>
      <c r="B7" s="261">
        <f>SUM(B8:B12)</f>
        <v>5105</v>
      </c>
      <c r="C7" s="261">
        <f>SUM(C8:C12)</f>
        <v>3033</v>
      </c>
      <c r="D7" s="261">
        <f>SUM(D8:D12)</f>
        <v>3743</v>
      </c>
      <c r="E7" s="266">
        <f t="shared" si="0"/>
        <v>-0.266797257590597</v>
      </c>
      <c r="F7" s="264">
        <f t="shared" si="1"/>
        <v>0.234091658424003</v>
      </c>
    </row>
    <row r="8" ht="18.95" customHeight="1" spans="1:6">
      <c r="A8" s="267" t="s">
        <v>1303</v>
      </c>
      <c r="B8" s="262">
        <v>5105</v>
      </c>
      <c r="C8" s="262">
        <v>3124</v>
      </c>
      <c r="D8" s="262">
        <v>3743</v>
      </c>
      <c r="E8" s="263">
        <f t="shared" si="0"/>
        <v>-0.266797257590597</v>
      </c>
      <c r="F8" s="268">
        <f t="shared" si="1"/>
        <v>0.198143405889885</v>
      </c>
    </row>
    <row r="9" ht="18.95" customHeight="1" spans="1:6">
      <c r="A9" s="269" t="s">
        <v>1304</v>
      </c>
      <c r="B9" s="262"/>
      <c r="C9" s="262">
        <v>54</v>
      </c>
      <c r="D9" s="262"/>
      <c r="E9" s="263" t="str">
        <f t="shared" si="0"/>
        <v/>
      </c>
      <c r="F9" s="268" t="str">
        <f t="shared" si="1"/>
        <v/>
      </c>
    </row>
    <row r="10" ht="18.95" customHeight="1" spans="1:6">
      <c r="A10" s="260" t="s">
        <v>1305</v>
      </c>
      <c r="B10" s="262"/>
      <c r="C10" s="262">
        <v>416</v>
      </c>
      <c r="D10" s="262"/>
      <c r="E10" s="263" t="str">
        <f t="shared" si="0"/>
        <v/>
      </c>
      <c r="F10" s="268" t="str">
        <f t="shared" si="1"/>
        <v/>
      </c>
    </row>
    <row r="11" ht="18.95" customHeight="1" spans="1:6">
      <c r="A11" s="260" t="s">
        <v>1306</v>
      </c>
      <c r="B11" s="262"/>
      <c r="C11" s="262">
        <v>-561</v>
      </c>
      <c r="D11" s="262"/>
      <c r="E11" s="263" t="str">
        <f t="shared" si="0"/>
        <v/>
      </c>
      <c r="F11" s="268" t="str">
        <f t="shared" si="1"/>
        <v/>
      </c>
    </row>
    <row r="12" ht="18.95" customHeight="1" spans="1:6">
      <c r="A12" s="260" t="s">
        <v>1307</v>
      </c>
      <c r="B12" s="262"/>
      <c r="C12" s="262"/>
      <c r="D12" s="262"/>
      <c r="E12" s="263" t="str">
        <f t="shared" si="0"/>
        <v/>
      </c>
      <c r="F12" s="268" t="str">
        <f t="shared" si="1"/>
        <v/>
      </c>
    </row>
    <row r="13" ht="18.95" customHeight="1" spans="1:6">
      <c r="A13" s="260" t="s">
        <v>1308</v>
      </c>
      <c r="B13" s="262"/>
      <c r="C13" s="262"/>
      <c r="D13" s="262"/>
      <c r="E13" s="263" t="str">
        <f t="shared" si="0"/>
        <v/>
      </c>
      <c r="F13" s="268" t="str">
        <f t="shared" si="1"/>
        <v/>
      </c>
    </row>
    <row r="14" ht="18.95" customHeight="1" spans="1:6">
      <c r="A14" s="265" t="s">
        <v>1309</v>
      </c>
      <c r="B14" s="261">
        <f>SUM(B15:B16)</f>
        <v>0</v>
      </c>
      <c r="C14" s="261">
        <f>SUM(C15:C16)</f>
        <v>0</v>
      </c>
      <c r="D14" s="261">
        <f>SUM(D15:D16)</f>
        <v>0</v>
      </c>
      <c r="E14" s="266" t="str">
        <f t="shared" si="0"/>
        <v/>
      </c>
      <c r="F14" s="264" t="str">
        <f t="shared" si="1"/>
        <v/>
      </c>
    </row>
    <row r="15" ht="18.95" customHeight="1" spans="1:6">
      <c r="A15" s="260" t="s">
        <v>1310</v>
      </c>
      <c r="B15" s="262"/>
      <c r="C15" s="262"/>
      <c r="D15" s="262"/>
      <c r="E15" s="263" t="str">
        <f t="shared" si="0"/>
        <v/>
      </c>
      <c r="F15" s="268" t="str">
        <f t="shared" si="1"/>
        <v/>
      </c>
    </row>
    <row r="16" ht="18.95" customHeight="1" spans="1:6">
      <c r="A16" s="260" t="s">
        <v>1311</v>
      </c>
      <c r="B16" s="262"/>
      <c r="C16" s="262"/>
      <c r="D16" s="262"/>
      <c r="E16" s="263" t="str">
        <f t="shared" si="0"/>
        <v/>
      </c>
      <c r="F16" s="268" t="str">
        <f t="shared" si="1"/>
        <v/>
      </c>
    </row>
    <row r="17" ht="18.95" customHeight="1" spans="1:6">
      <c r="A17" s="260" t="s">
        <v>1312</v>
      </c>
      <c r="B17" s="262"/>
      <c r="C17" s="262"/>
      <c r="D17" s="262"/>
      <c r="E17" s="263" t="str">
        <f t="shared" si="0"/>
        <v/>
      </c>
      <c r="F17" s="268" t="str">
        <f t="shared" si="1"/>
        <v/>
      </c>
    </row>
    <row r="18" ht="18.95" customHeight="1" spans="1:6">
      <c r="A18" s="260" t="s">
        <v>1313</v>
      </c>
      <c r="B18" s="262"/>
      <c r="C18" s="262"/>
      <c r="D18" s="262"/>
      <c r="E18" s="263" t="str">
        <f t="shared" si="0"/>
        <v/>
      </c>
      <c r="F18" s="268" t="str">
        <f t="shared" si="1"/>
        <v/>
      </c>
    </row>
    <row r="19" ht="18.95" customHeight="1" spans="1:6">
      <c r="A19" s="270" t="s">
        <v>1314</v>
      </c>
      <c r="B19" s="261">
        <v>330</v>
      </c>
      <c r="C19" s="261">
        <v>477</v>
      </c>
      <c r="D19" s="261">
        <v>450</v>
      </c>
      <c r="E19" s="266">
        <f t="shared" si="0"/>
        <v>0.363636363636364</v>
      </c>
      <c r="F19" s="264">
        <f t="shared" si="1"/>
        <v>-0.0566037735849056</v>
      </c>
    </row>
    <row r="20" ht="18.95" customHeight="1" spans="1:6">
      <c r="A20" s="248" t="s">
        <v>1315</v>
      </c>
      <c r="B20" s="262"/>
      <c r="C20" s="262"/>
      <c r="D20" s="262"/>
      <c r="E20" s="263" t="str">
        <f t="shared" si="0"/>
        <v/>
      </c>
      <c r="F20" s="264" t="str">
        <f t="shared" si="1"/>
        <v/>
      </c>
    </row>
    <row r="21" ht="18.95" customHeight="1" spans="1:6">
      <c r="A21" s="270" t="s">
        <v>1316</v>
      </c>
      <c r="B21" s="261">
        <f>SUM(B22)</f>
        <v>8952</v>
      </c>
      <c r="C21" s="261">
        <f>SUM(C22)</f>
        <v>4849</v>
      </c>
      <c r="D21" s="261">
        <f>SUM(D22)</f>
        <v>4241</v>
      </c>
      <c r="E21" s="266">
        <f t="shared" si="0"/>
        <v>-0.526251117068811</v>
      </c>
      <c r="F21" s="264">
        <f t="shared" si="1"/>
        <v>-0.125386677665498</v>
      </c>
    </row>
    <row r="22" ht="18.95" customHeight="1" spans="1:6">
      <c r="A22" s="270" t="s">
        <v>1317</v>
      </c>
      <c r="B22" s="261">
        <f>SUM(B23:B24)</f>
        <v>8952</v>
      </c>
      <c r="C22" s="261">
        <f>SUM(C23:C24)</f>
        <v>4849</v>
      </c>
      <c r="D22" s="261">
        <f>SUM(D23:D24)</f>
        <v>4241</v>
      </c>
      <c r="E22" s="266">
        <f t="shared" si="0"/>
        <v>-0.526251117068811</v>
      </c>
      <c r="F22" s="264">
        <f t="shared" si="1"/>
        <v>-0.125386677665498</v>
      </c>
    </row>
    <row r="23" ht="18.95" customHeight="1" spans="1:6">
      <c r="A23" s="271" t="s">
        <v>1318</v>
      </c>
      <c r="B23" s="262">
        <v>8952</v>
      </c>
      <c r="C23" s="262">
        <v>4849</v>
      </c>
      <c r="D23" s="262">
        <v>4241</v>
      </c>
      <c r="E23" s="263">
        <f t="shared" si="0"/>
        <v>-0.526251117068811</v>
      </c>
      <c r="F23" s="268">
        <f t="shared" si="1"/>
        <v>-0.125386677665498</v>
      </c>
    </row>
    <row r="24" ht="18.95" customHeight="1" spans="1:6">
      <c r="A24" s="271" t="s">
        <v>1319</v>
      </c>
      <c r="B24" s="262"/>
      <c r="C24" s="262"/>
      <c r="D24" s="262"/>
      <c r="E24" s="263"/>
      <c r="F24" s="268"/>
    </row>
    <row r="25" ht="18.95" customHeight="1" spans="1:6">
      <c r="A25" s="272" t="s">
        <v>1320</v>
      </c>
      <c r="B25" s="261">
        <f>SUM(B5:B7,B14,B17:B21)</f>
        <v>14387</v>
      </c>
      <c r="C25" s="261">
        <f>SUM(C5:C7,C14,C17:C21)</f>
        <v>8359</v>
      </c>
      <c r="D25" s="261">
        <f>SUM(D5:D7,D14,D17:D21)</f>
        <v>8434</v>
      </c>
      <c r="E25" s="266">
        <f t="shared" ref="E25:E36" si="2">IF(OR(VALUE(D25)=0,ISERROR(D25/B25-1)),"",D25/B25-1)</f>
        <v>-0.413776325849725</v>
      </c>
      <c r="F25" s="264">
        <f t="shared" ref="F25:F36" si="3">IF(OR(VALUE(D25)=0,ISERROR(D25/C25-1)),"",D25/C25-1)</f>
        <v>0.00897236511544452</v>
      </c>
    </row>
    <row r="26" ht="18.95" customHeight="1" spans="1:6">
      <c r="A26" s="273" t="s">
        <v>109</v>
      </c>
      <c r="B26" s="261">
        <f>SUM(B27,B28,B30,B32,B34)</f>
        <v>94489</v>
      </c>
      <c r="C26" s="261">
        <f>SUM(C27,C28,C30,C32,C34)</f>
        <v>133049</v>
      </c>
      <c r="D26" s="261">
        <f>SUM(D27,D28,D30,D32,D34)</f>
        <v>115700</v>
      </c>
      <c r="E26" s="266">
        <f t="shared" si="2"/>
        <v>0.22448115653674</v>
      </c>
      <c r="F26" s="264">
        <f t="shared" si="3"/>
        <v>-0.130395568549933</v>
      </c>
    </row>
    <row r="27" ht="18.95" customHeight="1" spans="1:6">
      <c r="A27" s="274" t="s">
        <v>1321</v>
      </c>
      <c r="B27" s="261">
        <v>2</v>
      </c>
      <c r="C27" s="261">
        <v>3470</v>
      </c>
      <c r="D27" s="261">
        <v>311</v>
      </c>
      <c r="E27" s="266">
        <f t="shared" si="2"/>
        <v>154.5</v>
      </c>
      <c r="F27" s="264">
        <f t="shared" si="3"/>
        <v>-0.910374639769452</v>
      </c>
    </row>
    <row r="28" ht="18.95" customHeight="1" spans="1:6">
      <c r="A28" s="274" t="s">
        <v>1322</v>
      </c>
      <c r="B28" s="261">
        <f>SUM(B29)</f>
        <v>0</v>
      </c>
      <c r="C28" s="261">
        <f>SUM(C29)</f>
        <v>0</v>
      </c>
      <c r="D28" s="261">
        <f>SUM(D29)</f>
        <v>0</v>
      </c>
      <c r="E28" s="266" t="str">
        <f t="shared" si="2"/>
        <v/>
      </c>
      <c r="F28" s="268" t="str">
        <f t="shared" si="3"/>
        <v/>
      </c>
    </row>
    <row r="29" ht="18.95" customHeight="1" spans="1:6">
      <c r="A29" s="275" t="s">
        <v>1323</v>
      </c>
      <c r="B29" s="262"/>
      <c r="C29" s="262"/>
      <c r="D29" s="262"/>
      <c r="E29" s="263" t="str">
        <f t="shared" si="2"/>
        <v/>
      </c>
      <c r="F29" s="268" t="str">
        <f t="shared" si="3"/>
        <v/>
      </c>
    </row>
    <row r="30" ht="18.95" customHeight="1" spans="1:6">
      <c r="A30" s="274" t="s">
        <v>151</v>
      </c>
      <c r="B30" s="261">
        <v>14287</v>
      </c>
      <c r="C30" s="261">
        <v>14287</v>
      </c>
      <c r="D30" s="261">
        <v>14262</v>
      </c>
      <c r="E30" s="266">
        <f t="shared" si="2"/>
        <v>-0.00174984251417376</v>
      </c>
      <c r="F30" s="264">
        <f t="shared" si="3"/>
        <v>-0.00174984251417376</v>
      </c>
    </row>
    <row r="31" ht="18.95" customHeight="1" spans="1:6">
      <c r="A31" s="275" t="s">
        <v>1324</v>
      </c>
      <c r="B31" s="262"/>
      <c r="C31" s="262"/>
      <c r="D31" s="262"/>
      <c r="E31" s="263" t="str">
        <f t="shared" si="2"/>
        <v/>
      </c>
      <c r="F31" s="268" t="str">
        <f t="shared" si="3"/>
        <v/>
      </c>
    </row>
    <row r="32" ht="18.95" customHeight="1" spans="1:6">
      <c r="A32" s="274" t="s">
        <v>152</v>
      </c>
      <c r="B32" s="261">
        <f>SUM(B33)</f>
        <v>0</v>
      </c>
      <c r="C32" s="261">
        <f>SUM(C33)</f>
        <v>5342</v>
      </c>
      <c r="D32" s="261">
        <f>SUM(D33)</f>
        <v>7127</v>
      </c>
      <c r="E32" s="266" t="str">
        <f t="shared" si="2"/>
        <v/>
      </c>
      <c r="F32" s="268">
        <f t="shared" si="3"/>
        <v>0.33414451516286</v>
      </c>
    </row>
    <row r="33" ht="18.95" customHeight="1" spans="1:6">
      <c r="A33" s="275" t="s">
        <v>1325</v>
      </c>
      <c r="B33" s="262"/>
      <c r="C33" s="262">
        <v>5342</v>
      </c>
      <c r="D33" s="262">
        <v>7127</v>
      </c>
      <c r="E33" s="263" t="str">
        <f t="shared" si="2"/>
        <v/>
      </c>
      <c r="F33" s="268">
        <f t="shared" si="3"/>
        <v>0.33414451516286</v>
      </c>
    </row>
    <row r="34" ht="18.95" customHeight="1" spans="1:6">
      <c r="A34" s="276" t="s">
        <v>156</v>
      </c>
      <c r="B34" s="261">
        <f>SUM(B35)</f>
        <v>80200</v>
      </c>
      <c r="C34" s="261">
        <f>SUM(C35)</f>
        <v>109950</v>
      </c>
      <c r="D34" s="261">
        <f>SUM(D35)</f>
        <v>94000</v>
      </c>
      <c r="E34" s="266">
        <f t="shared" si="2"/>
        <v>0.172069825436409</v>
      </c>
      <c r="F34" s="264">
        <f t="shared" si="3"/>
        <v>-0.145065939063211</v>
      </c>
    </row>
    <row r="35" ht="18.95" customHeight="1" spans="1:6">
      <c r="A35" s="277" t="s">
        <v>1326</v>
      </c>
      <c r="B35" s="261">
        <v>80200</v>
      </c>
      <c r="C35" s="261">
        <v>109950</v>
      </c>
      <c r="D35" s="261">
        <v>94000</v>
      </c>
      <c r="E35" s="266">
        <f t="shared" si="2"/>
        <v>0.172069825436409</v>
      </c>
      <c r="F35" s="264">
        <f t="shared" si="3"/>
        <v>-0.145065939063211</v>
      </c>
    </row>
    <row r="36" ht="18.95" customHeight="1" spans="1:6">
      <c r="A36" s="272" t="s">
        <v>1327</v>
      </c>
      <c r="B36" s="261">
        <f>SUM(B25:B26)</f>
        <v>108876</v>
      </c>
      <c r="C36" s="261">
        <f>SUM(C25:C26)</f>
        <v>141408</v>
      </c>
      <c r="D36" s="261">
        <f>SUM(D25:D26)</f>
        <v>124134</v>
      </c>
      <c r="E36" s="266">
        <f t="shared" si="2"/>
        <v>0.140141077923509</v>
      </c>
      <c r="F36" s="264">
        <f t="shared" si="3"/>
        <v>-0.122157162253904</v>
      </c>
    </row>
  </sheetData>
  <mergeCells count="5">
    <mergeCell ref="A1:F1"/>
    <mergeCell ref="B3:C3"/>
    <mergeCell ref="E3:F3"/>
    <mergeCell ref="A3:A4"/>
    <mergeCell ref="D3:D4"/>
  </mergeCells>
  <conditionalFormatting sqref="D29:E29">
    <cfRule type="expression" dxfId="1" priority="58" stopIfTrue="1">
      <formula>"len($A:$A)=3"</formula>
    </cfRule>
  </conditionalFormatting>
  <conditionalFormatting sqref="B30:E30">
    <cfRule type="expression" dxfId="1" priority="33" stopIfTrue="1">
      <formula>"len($A:$A)=3"</formula>
    </cfRule>
  </conditionalFormatting>
  <conditionalFormatting sqref="B32:E32">
    <cfRule type="expression" dxfId="1" priority="31" stopIfTrue="1">
      <formula>"len($A:$A)=3"</formula>
    </cfRule>
  </conditionalFormatting>
  <conditionalFormatting sqref="A34">
    <cfRule type="expression" dxfId="2" priority="43" stopIfTrue="1">
      <formula>"len($A:$A)=3"</formula>
    </cfRule>
  </conditionalFormatting>
  <conditionalFormatting sqref="D34:E34">
    <cfRule type="expression" dxfId="1" priority="52" stopIfTrue="1">
      <formula>"len($A:$A)=3"</formula>
    </cfRule>
  </conditionalFormatting>
  <conditionalFormatting sqref="A35">
    <cfRule type="expression" dxfId="2" priority="48" stopIfTrue="1">
      <formula>"len($A:$A)=3"</formula>
    </cfRule>
    <cfRule type="expression" dxfId="1" priority="50" stopIfTrue="1">
      <formula>"len($A:$A)=3"</formula>
    </cfRule>
    <cfRule type="expression" dxfId="2" priority="51" stopIfTrue="1">
      <formula>"len($A:$A)=3"</formula>
    </cfRule>
  </conditionalFormatting>
  <conditionalFormatting sqref="A5:A18">
    <cfRule type="expression" dxfId="1" priority="59" stopIfTrue="1">
      <formula>"len($A:$A)=3"</formula>
    </cfRule>
  </conditionalFormatting>
  <conditionalFormatting sqref="A26:A29">
    <cfRule type="expression" dxfId="1" priority="54" stopIfTrue="1">
      <formula>"len($A:$A)=3"</formula>
    </cfRule>
  </conditionalFormatting>
  <conditionalFormatting sqref="B5:C11">
    <cfRule type="expression" dxfId="1" priority="40" stopIfTrue="1">
      <formula>"len($A:$A)=3"</formula>
    </cfRule>
  </conditionalFormatting>
  <conditionalFormatting sqref="D5:E11">
    <cfRule type="expression" dxfId="1" priority="55" stopIfTrue="1">
      <formula>"len($A:$A)=3"</formula>
    </cfRule>
  </conditionalFormatting>
  <conditionalFormatting sqref="B12:C13 B14:D14 B17:C17">
    <cfRule type="expression" dxfId="1" priority="41" stopIfTrue="1">
      <formula>"len($A:$A)=3"</formula>
    </cfRule>
  </conditionalFormatting>
  <conditionalFormatting sqref="D12:E13 E14 D15:E18">
    <cfRule type="expression" dxfId="1" priority="56" stopIfTrue="1">
      <formula>"len($A:$A)=3"</formula>
    </cfRule>
  </conditionalFormatting>
  <conditionalFormatting sqref="B15:C19">
    <cfRule type="expression" dxfId="1" priority="35" stopIfTrue="1">
      <formula>"len($A:$A)=3"</formula>
    </cfRule>
  </conditionalFormatting>
  <conditionalFormatting sqref="B17:C19">
    <cfRule type="expression" dxfId="1" priority="38" stopIfTrue="1">
      <formula>"len($A:$A)=3"</formula>
    </cfRule>
  </conditionalFormatting>
  <conditionalFormatting sqref="B26:E26 B33:C33">
    <cfRule type="expression" dxfId="1" priority="42" stopIfTrue="1">
      <formula>"len($A:$A)=3"</formula>
    </cfRule>
  </conditionalFormatting>
  <conditionalFormatting sqref="B27:E27 D28:E28 B28:C29">
    <cfRule type="expression" dxfId="1" priority="37" stopIfTrue="1">
      <formula>"len($A:$A)=3"</formula>
    </cfRule>
  </conditionalFormatting>
  <conditionalFormatting sqref="B27:E27 B31:C31 D28:E28 B28:C29">
    <cfRule type="expression" dxfId="1" priority="36" stopIfTrue="1">
      <formula>"len($A:$A)=3"</formula>
    </cfRule>
  </conditionalFormatting>
  <conditionalFormatting sqref="D33:E33 D31:E31 D29:E29">
    <cfRule type="expression" dxfId="1" priority="57" stopIfTrue="1">
      <formula>"len($A:$A)=3"</formula>
    </cfRule>
  </conditionalFormatting>
  <conditionalFormatting sqref="B34:C35 D35:E35">
    <cfRule type="expression" dxfId="1" priority="39" stopIfTrue="1">
      <formula>"len($A:$A)=3"</formula>
    </cfRule>
  </conditionalFormatting>
  <printOptions horizontalCentered="1"/>
  <pageMargins left="0.55" right="0.357638888888889" top="0.609027777777778" bottom="0.609027777777778" header="0.511805555555556" footer="0.511805555555556"/>
  <pageSetup paperSize="9" firstPageNumber="151" orientation="landscape" useFirstPageNumber="1" horizontalDpi="600"/>
  <headerFooter>
    <oddFooter>&amp;C第 &amp;P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77"/>
  <sheetViews>
    <sheetView showZeros="0" topLeftCell="A301" workbookViewId="0">
      <selection activeCell="A314" sqref="A314"/>
    </sheetView>
  </sheetViews>
  <sheetFormatPr defaultColWidth="9" defaultRowHeight="14.25" outlineLevelCol="5"/>
  <cols>
    <col min="1" max="1" width="59.75" style="190" customWidth="1"/>
    <col min="2" max="2" width="13.875" style="190" customWidth="1"/>
    <col min="3" max="3" width="11.875" style="190" customWidth="1"/>
    <col min="4" max="4" width="14.625" style="190" customWidth="1"/>
    <col min="5" max="5" width="11.875" style="190" customWidth="1"/>
    <col min="6" max="6" width="12.375" style="190" customWidth="1"/>
    <col min="7" max="16384" width="9" style="190"/>
  </cols>
  <sheetData>
    <row r="1" ht="27" customHeight="1" spans="1:6">
      <c r="A1" s="191" t="s">
        <v>50</v>
      </c>
      <c r="B1" s="191"/>
      <c r="C1" s="191"/>
      <c r="D1" s="192"/>
      <c r="E1" s="191"/>
      <c r="F1" s="191"/>
    </row>
    <row r="2" ht="16" customHeight="1" spans="1:6">
      <c r="A2" s="193" t="s">
        <v>49</v>
      </c>
      <c r="B2" s="194"/>
      <c r="C2" s="194"/>
      <c r="D2" s="195"/>
      <c r="E2" s="196"/>
      <c r="F2" s="105" t="s">
        <v>72</v>
      </c>
    </row>
    <row r="3" ht="26" customHeight="1" spans="1:6">
      <c r="A3" s="197" t="s">
        <v>1399</v>
      </c>
      <c r="B3" s="149" t="s">
        <v>75</v>
      </c>
      <c r="C3" s="116"/>
      <c r="D3" s="198" t="s">
        <v>1394</v>
      </c>
      <c r="E3" s="118" t="s">
        <v>76</v>
      </c>
      <c r="F3" s="119"/>
    </row>
    <row r="4" ht="39" customHeight="1" spans="1:6">
      <c r="A4" s="199"/>
      <c r="B4" s="121" t="s">
        <v>77</v>
      </c>
      <c r="C4" s="121" t="s">
        <v>79</v>
      </c>
      <c r="D4" s="200"/>
      <c r="E4" s="123" t="s">
        <v>1395</v>
      </c>
      <c r="F4" s="123" t="s">
        <v>1396</v>
      </c>
    </row>
    <row r="5" ht="18" customHeight="1" spans="1:6">
      <c r="A5" s="201" t="s">
        <v>447</v>
      </c>
      <c r="B5" s="202">
        <f>SUM(B6)</f>
        <v>0</v>
      </c>
      <c r="C5" s="202">
        <f>SUM(C6)</f>
        <v>0</v>
      </c>
      <c r="D5" s="202">
        <f>SUM(D6)</f>
        <v>0</v>
      </c>
      <c r="E5" s="153" t="str">
        <f t="shared" ref="E5:E68" si="0">IF(OR(VALUE(D5)=0,ISERROR(D5/B5-1)),"",D5/B5-1)</f>
        <v/>
      </c>
      <c r="F5" s="153" t="str">
        <f t="shared" ref="F5:F68" si="1">IF(OR(VALUE(D5)=0,ISERROR(D5/C5-1)),"",D5/C5-1)</f>
        <v/>
      </c>
    </row>
    <row r="6" ht="18" customHeight="1" spans="1:6">
      <c r="A6" s="201" t="s">
        <v>1519</v>
      </c>
      <c r="B6" s="202">
        <f>SUM(B7:B11)</f>
        <v>0</v>
      </c>
      <c r="C6" s="202">
        <f>SUM(C7:C11)</f>
        <v>0</v>
      </c>
      <c r="D6" s="202">
        <f>SUM(D7:D11)</f>
        <v>0</v>
      </c>
      <c r="E6" s="153" t="str">
        <f t="shared" si="0"/>
        <v/>
      </c>
      <c r="F6" s="153" t="str">
        <f t="shared" si="1"/>
        <v/>
      </c>
    </row>
    <row r="7" ht="18" customHeight="1" spans="1:6">
      <c r="A7" s="203" t="s">
        <v>1520</v>
      </c>
      <c r="B7" s="204"/>
      <c r="C7" s="204"/>
      <c r="D7" s="205"/>
      <c r="E7" s="153" t="str">
        <f t="shared" si="0"/>
        <v/>
      </c>
      <c r="F7" s="153" t="str">
        <f t="shared" si="1"/>
        <v/>
      </c>
    </row>
    <row r="8" ht="18" customHeight="1" spans="1:6">
      <c r="A8" s="203" t="s">
        <v>455</v>
      </c>
      <c r="B8" s="204"/>
      <c r="C8" s="204"/>
      <c r="D8" s="205"/>
      <c r="E8" s="153" t="str">
        <f t="shared" si="0"/>
        <v/>
      </c>
      <c r="F8" s="153" t="str">
        <f t="shared" si="1"/>
        <v/>
      </c>
    </row>
    <row r="9" ht="18" customHeight="1" spans="1:6">
      <c r="A9" s="203" t="s">
        <v>1521</v>
      </c>
      <c r="B9" s="204"/>
      <c r="C9" s="204"/>
      <c r="D9" s="205"/>
      <c r="E9" s="153" t="str">
        <f t="shared" si="0"/>
        <v/>
      </c>
      <c r="F9" s="153" t="str">
        <f t="shared" si="1"/>
        <v/>
      </c>
    </row>
    <row r="10" ht="18" customHeight="1" spans="1:6">
      <c r="A10" s="203" t="s">
        <v>1522</v>
      </c>
      <c r="B10" s="204"/>
      <c r="C10" s="204"/>
      <c r="D10" s="205"/>
      <c r="E10" s="153" t="str">
        <f t="shared" si="0"/>
        <v/>
      </c>
      <c r="F10" s="153" t="str">
        <f t="shared" si="1"/>
        <v/>
      </c>
    </row>
    <row r="11" ht="18" customHeight="1" spans="1:6">
      <c r="A11" s="203" t="s">
        <v>1523</v>
      </c>
      <c r="B11" s="204"/>
      <c r="C11" s="204"/>
      <c r="D11" s="205"/>
      <c r="E11" s="153" t="str">
        <f t="shared" si="0"/>
        <v/>
      </c>
      <c r="F11" s="153" t="str">
        <f t="shared" si="1"/>
        <v/>
      </c>
    </row>
    <row r="12" ht="18" customHeight="1" spans="1:6">
      <c r="A12" s="206" t="s">
        <v>165</v>
      </c>
      <c r="B12" s="202">
        <f>SUM(B13,B20)</f>
        <v>0</v>
      </c>
      <c r="C12" s="202">
        <f>SUM(C13,C20)</f>
        <v>0</v>
      </c>
      <c r="D12" s="202">
        <f>SUM(D13,D20)</f>
        <v>0</v>
      </c>
      <c r="E12" s="153" t="str">
        <f t="shared" si="0"/>
        <v/>
      </c>
      <c r="F12" s="153" t="str">
        <f t="shared" si="1"/>
        <v/>
      </c>
    </row>
    <row r="13" ht="18" customHeight="1" spans="1:6">
      <c r="A13" s="207" t="s">
        <v>1524</v>
      </c>
      <c r="B13" s="208">
        <f>SUM(B14:B19)</f>
        <v>0</v>
      </c>
      <c r="C13" s="208">
        <f>SUM(C14:C19)</f>
        <v>0</v>
      </c>
      <c r="D13" s="208">
        <f>SUM(D14:D19)</f>
        <v>0</v>
      </c>
      <c r="E13" s="209" t="str">
        <f t="shared" si="0"/>
        <v/>
      </c>
      <c r="F13" s="209" t="str">
        <f t="shared" si="1"/>
        <v/>
      </c>
    </row>
    <row r="14" ht="18" customHeight="1" spans="1:6">
      <c r="A14" s="210" t="s">
        <v>1525</v>
      </c>
      <c r="B14" s="211"/>
      <c r="C14" s="211"/>
      <c r="D14" s="212"/>
      <c r="E14" s="213" t="str">
        <f t="shared" si="0"/>
        <v/>
      </c>
      <c r="F14" s="214" t="str">
        <f t="shared" si="1"/>
        <v/>
      </c>
    </row>
    <row r="15" ht="18" customHeight="1" spans="1:6">
      <c r="A15" s="210" t="s">
        <v>1526</v>
      </c>
      <c r="B15" s="215"/>
      <c r="C15" s="215"/>
      <c r="D15" s="216"/>
      <c r="E15" s="213" t="str">
        <f t="shared" si="0"/>
        <v/>
      </c>
      <c r="F15" s="214" t="str">
        <f t="shared" si="1"/>
        <v/>
      </c>
    </row>
    <row r="16" ht="18" customHeight="1" spans="1:6">
      <c r="A16" s="210" t="s">
        <v>1527</v>
      </c>
      <c r="B16" s="215"/>
      <c r="C16" s="215"/>
      <c r="D16" s="216"/>
      <c r="E16" s="213" t="str">
        <f t="shared" si="0"/>
        <v/>
      </c>
      <c r="F16" s="214" t="str">
        <f t="shared" si="1"/>
        <v/>
      </c>
    </row>
    <row r="17" ht="18" customHeight="1" spans="1:6">
      <c r="A17" s="210" t="s">
        <v>1528</v>
      </c>
      <c r="B17" s="211"/>
      <c r="C17" s="211"/>
      <c r="D17" s="216"/>
      <c r="E17" s="213" t="str">
        <f t="shared" si="0"/>
        <v/>
      </c>
      <c r="F17" s="214" t="str">
        <f t="shared" si="1"/>
        <v/>
      </c>
    </row>
    <row r="18" ht="18" customHeight="1" spans="1:6">
      <c r="A18" s="210" t="s">
        <v>1529</v>
      </c>
      <c r="B18" s="215"/>
      <c r="C18" s="215"/>
      <c r="D18" s="216"/>
      <c r="E18" s="213" t="str">
        <f t="shared" si="0"/>
        <v/>
      </c>
      <c r="F18" s="214" t="str">
        <f t="shared" si="1"/>
        <v/>
      </c>
    </row>
    <row r="19" ht="18" customHeight="1" spans="1:6">
      <c r="A19" s="210" t="s">
        <v>1530</v>
      </c>
      <c r="B19" s="215"/>
      <c r="C19" s="215"/>
      <c r="D19" s="216"/>
      <c r="E19" s="213" t="str">
        <f t="shared" si="0"/>
        <v/>
      </c>
      <c r="F19" s="214" t="str">
        <f t="shared" si="1"/>
        <v/>
      </c>
    </row>
    <row r="20" ht="18" customHeight="1" spans="1:6">
      <c r="A20" s="201" t="s">
        <v>1519</v>
      </c>
      <c r="B20" s="208">
        <f>SUM(B21:B26)</f>
        <v>0</v>
      </c>
      <c r="C20" s="208">
        <f>SUM(C21:C26)</f>
        <v>0</v>
      </c>
      <c r="D20" s="208">
        <f>SUM(D21:D26)</f>
        <v>0</v>
      </c>
      <c r="E20" s="217" t="str">
        <f t="shared" si="0"/>
        <v/>
      </c>
      <c r="F20" s="209" t="str">
        <f t="shared" si="1"/>
        <v/>
      </c>
    </row>
    <row r="21" ht="18" customHeight="1" spans="1:6">
      <c r="A21" s="218" t="s">
        <v>1531</v>
      </c>
      <c r="B21" s="215"/>
      <c r="C21" s="215"/>
      <c r="D21" s="216"/>
      <c r="E21" s="213" t="str">
        <f t="shared" si="0"/>
        <v/>
      </c>
      <c r="F21" s="214" t="str">
        <f t="shared" si="1"/>
        <v/>
      </c>
    </row>
    <row r="22" ht="18" customHeight="1" spans="1:6">
      <c r="A22" s="218" t="s">
        <v>1532</v>
      </c>
      <c r="B22" s="215"/>
      <c r="C22" s="215"/>
      <c r="D22" s="216"/>
      <c r="E22" s="213" t="str">
        <f t="shared" si="0"/>
        <v/>
      </c>
      <c r="F22" s="214" t="str">
        <f t="shared" si="1"/>
        <v/>
      </c>
    </row>
    <row r="23" ht="18" customHeight="1" spans="1:6">
      <c r="A23" s="218" t="s">
        <v>1533</v>
      </c>
      <c r="B23" s="215"/>
      <c r="C23" s="215"/>
      <c r="D23" s="216"/>
      <c r="E23" s="213" t="str">
        <f t="shared" si="0"/>
        <v/>
      </c>
      <c r="F23" s="214" t="str">
        <f t="shared" si="1"/>
        <v/>
      </c>
    </row>
    <row r="24" ht="18" customHeight="1" spans="1:6">
      <c r="A24" s="218" t="s">
        <v>1534</v>
      </c>
      <c r="B24" s="215"/>
      <c r="C24" s="215"/>
      <c r="D24" s="216"/>
      <c r="E24" s="213" t="str">
        <f t="shared" si="0"/>
        <v/>
      </c>
      <c r="F24" s="214" t="str">
        <f t="shared" si="1"/>
        <v/>
      </c>
    </row>
    <row r="25" ht="18" customHeight="1" spans="1:6">
      <c r="A25" s="218" t="s">
        <v>1535</v>
      </c>
      <c r="B25" s="215"/>
      <c r="C25" s="215"/>
      <c r="D25" s="216"/>
      <c r="E25" s="213" t="str">
        <f t="shared" si="0"/>
        <v/>
      </c>
      <c r="F25" s="214" t="str">
        <f t="shared" si="1"/>
        <v/>
      </c>
    </row>
    <row r="26" ht="18" customHeight="1" spans="1:6">
      <c r="A26" s="218" t="s">
        <v>1536</v>
      </c>
      <c r="B26" s="215"/>
      <c r="C26" s="215"/>
      <c r="D26" s="216"/>
      <c r="E26" s="213" t="str">
        <f t="shared" si="0"/>
        <v/>
      </c>
      <c r="F26" s="214" t="str">
        <f t="shared" si="1"/>
        <v/>
      </c>
    </row>
    <row r="27" ht="18" customHeight="1" spans="1:6">
      <c r="A27" s="207" t="s">
        <v>166</v>
      </c>
      <c r="B27" s="208"/>
      <c r="C27" s="208">
        <f>SUM(C28,C34,C40,C43)</f>
        <v>0</v>
      </c>
      <c r="D27" s="208">
        <f>SUM(D28,D34,D40,D43)</f>
        <v>1</v>
      </c>
      <c r="E27" s="217" t="str">
        <f t="shared" si="0"/>
        <v/>
      </c>
      <c r="F27" s="209" t="str">
        <f t="shared" si="1"/>
        <v/>
      </c>
    </row>
    <row r="28" ht="18" customHeight="1" spans="1:6">
      <c r="A28" s="207" t="s">
        <v>1537</v>
      </c>
      <c r="B28" s="208">
        <f>SUM(B29:B33)</f>
        <v>0</v>
      </c>
      <c r="C28" s="208">
        <f>SUM(C29:C33)</f>
        <v>0</v>
      </c>
      <c r="D28" s="208">
        <f>SUM(D29:D33)</f>
        <v>1</v>
      </c>
      <c r="E28" s="217" t="str">
        <f t="shared" si="0"/>
        <v/>
      </c>
      <c r="F28" s="209" t="str">
        <f t="shared" si="1"/>
        <v/>
      </c>
    </row>
    <row r="29" ht="18" customHeight="1" spans="1:6">
      <c r="A29" s="210" t="s">
        <v>1538</v>
      </c>
      <c r="B29" s="215"/>
      <c r="C29" s="215"/>
      <c r="D29" s="216">
        <v>1</v>
      </c>
      <c r="E29" s="213" t="str">
        <f t="shared" si="0"/>
        <v/>
      </c>
      <c r="F29" s="214" t="str">
        <f t="shared" si="1"/>
        <v/>
      </c>
    </row>
    <row r="30" ht="18" customHeight="1" spans="1:6">
      <c r="A30" s="210" t="s">
        <v>1539</v>
      </c>
      <c r="B30" s="215"/>
      <c r="C30" s="215"/>
      <c r="D30" s="216"/>
      <c r="E30" s="213" t="str">
        <f t="shared" si="0"/>
        <v/>
      </c>
      <c r="F30" s="214" t="str">
        <f t="shared" si="1"/>
        <v/>
      </c>
    </row>
    <row r="31" ht="18" customHeight="1" spans="1:6">
      <c r="A31" s="210" t="s">
        <v>1540</v>
      </c>
      <c r="B31" s="215"/>
      <c r="C31" s="215"/>
      <c r="D31" s="216"/>
      <c r="E31" s="213" t="str">
        <f t="shared" si="0"/>
        <v/>
      </c>
      <c r="F31" s="214" t="str">
        <f t="shared" si="1"/>
        <v/>
      </c>
    </row>
    <row r="32" ht="18" customHeight="1" spans="1:6">
      <c r="A32" s="210" t="s">
        <v>1541</v>
      </c>
      <c r="B32" s="215"/>
      <c r="C32" s="215"/>
      <c r="D32" s="216"/>
      <c r="E32" s="213" t="str">
        <f t="shared" si="0"/>
        <v/>
      </c>
      <c r="F32" s="214" t="str">
        <f t="shared" si="1"/>
        <v/>
      </c>
    </row>
    <row r="33" ht="18" customHeight="1" spans="1:6">
      <c r="A33" s="210" t="s">
        <v>1542</v>
      </c>
      <c r="B33" s="215"/>
      <c r="C33" s="215"/>
      <c r="D33" s="216"/>
      <c r="E33" s="213" t="str">
        <f t="shared" si="0"/>
        <v/>
      </c>
      <c r="F33" s="214" t="str">
        <f t="shared" si="1"/>
        <v/>
      </c>
    </row>
    <row r="34" ht="18" customHeight="1" spans="1:6">
      <c r="A34" s="207" t="s">
        <v>1543</v>
      </c>
      <c r="B34" s="208">
        <f>SUM(B35:B39)</f>
        <v>0</v>
      </c>
      <c r="C34" s="208">
        <f>SUM(C35:C39)</f>
        <v>0</v>
      </c>
      <c r="D34" s="208">
        <f>SUM(D35:D39)</f>
        <v>0</v>
      </c>
      <c r="E34" s="217" t="str">
        <f t="shared" si="0"/>
        <v/>
      </c>
      <c r="F34" s="209" t="str">
        <f t="shared" si="1"/>
        <v/>
      </c>
    </row>
    <row r="35" ht="18" customHeight="1" spans="1:6">
      <c r="A35" s="219" t="s">
        <v>1544</v>
      </c>
      <c r="B35" s="215"/>
      <c r="C35" s="215"/>
      <c r="D35" s="216"/>
      <c r="E35" s="213" t="str">
        <f t="shared" si="0"/>
        <v/>
      </c>
      <c r="F35" s="214" t="str">
        <f t="shared" si="1"/>
        <v/>
      </c>
    </row>
    <row r="36" ht="18" customHeight="1" spans="1:6">
      <c r="A36" s="210" t="s">
        <v>1545</v>
      </c>
      <c r="B36" s="215"/>
      <c r="C36" s="215"/>
      <c r="D36" s="216"/>
      <c r="E36" s="213" t="str">
        <f t="shared" si="0"/>
        <v/>
      </c>
      <c r="F36" s="214" t="str">
        <f t="shared" si="1"/>
        <v/>
      </c>
    </row>
    <row r="37" ht="18" customHeight="1" spans="1:6">
      <c r="A37" s="210" t="s">
        <v>1546</v>
      </c>
      <c r="B37" s="215"/>
      <c r="C37" s="215"/>
      <c r="D37" s="216"/>
      <c r="E37" s="213" t="str">
        <f t="shared" si="0"/>
        <v/>
      </c>
      <c r="F37" s="214" t="str">
        <f t="shared" si="1"/>
        <v/>
      </c>
    </row>
    <row r="38" ht="18" customHeight="1" spans="1:6">
      <c r="A38" s="210" t="s">
        <v>1547</v>
      </c>
      <c r="B38" s="215"/>
      <c r="C38" s="215"/>
      <c r="D38" s="216"/>
      <c r="E38" s="213" t="str">
        <f t="shared" si="0"/>
        <v/>
      </c>
      <c r="F38" s="214" t="str">
        <f t="shared" si="1"/>
        <v/>
      </c>
    </row>
    <row r="39" ht="18" customHeight="1" spans="1:6">
      <c r="A39" s="210" t="s">
        <v>1548</v>
      </c>
      <c r="B39" s="215"/>
      <c r="C39" s="215"/>
      <c r="D39" s="216"/>
      <c r="E39" s="213" t="str">
        <f t="shared" si="0"/>
        <v/>
      </c>
      <c r="F39" s="214" t="str">
        <f t="shared" si="1"/>
        <v/>
      </c>
    </row>
    <row r="40" ht="18" customHeight="1" spans="1:6">
      <c r="A40" s="220" t="s">
        <v>1549</v>
      </c>
      <c r="B40" s="208">
        <f>SUM(B41:B42)</f>
        <v>0</v>
      </c>
      <c r="C40" s="208">
        <f>SUM(C41:C42)</f>
        <v>0</v>
      </c>
      <c r="D40" s="208">
        <f>SUM(D41:D42)</f>
        <v>0</v>
      </c>
      <c r="E40" s="217" t="str">
        <f t="shared" si="0"/>
        <v/>
      </c>
      <c r="F40" s="209" t="str">
        <f t="shared" si="1"/>
        <v/>
      </c>
    </row>
    <row r="41" ht="18" customHeight="1" spans="1:6">
      <c r="A41" s="219" t="s">
        <v>1550</v>
      </c>
      <c r="B41" s="215"/>
      <c r="C41" s="215"/>
      <c r="D41" s="216"/>
      <c r="E41" s="213" t="str">
        <f t="shared" si="0"/>
        <v/>
      </c>
      <c r="F41" s="214" t="str">
        <f t="shared" si="1"/>
        <v/>
      </c>
    </row>
    <row r="42" ht="18" customHeight="1" spans="1:6">
      <c r="A42" s="210" t="s">
        <v>1551</v>
      </c>
      <c r="B42" s="215"/>
      <c r="C42" s="215"/>
      <c r="D42" s="216"/>
      <c r="E42" s="217" t="str">
        <f t="shared" si="0"/>
        <v/>
      </c>
      <c r="F42" s="209" t="str">
        <f t="shared" si="1"/>
        <v/>
      </c>
    </row>
    <row r="43" ht="18" customHeight="1" spans="1:6">
      <c r="A43" s="201" t="s">
        <v>1519</v>
      </c>
      <c r="B43" s="208">
        <f>SUM(B44:B49)</f>
        <v>0</v>
      </c>
      <c r="C43" s="208">
        <f>SUM(C44:C49)</f>
        <v>0</v>
      </c>
      <c r="D43" s="208">
        <f>SUM(D44:D49)</f>
        <v>0</v>
      </c>
      <c r="E43" s="217" t="str">
        <f t="shared" si="0"/>
        <v/>
      </c>
      <c r="F43" s="209" t="str">
        <f t="shared" si="1"/>
        <v/>
      </c>
    </row>
    <row r="44" ht="18" customHeight="1" spans="1:6">
      <c r="A44" s="218" t="s">
        <v>1552</v>
      </c>
      <c r="B44" s="215"/>
      <c r="C44" s="215"/>
      <c r="D44" s="216"/>
      <c r="E44" s="217" t="str">
        <f t="shared" si="0"/>
        <v/>
      </c>
      <c r="F44" s="209" t="str">
        <f t="shared" si="1"/>
        <v/>
      </c>
    </row>
    <row r="45" ht="18" customHeight="1" spans="1:6">
      <c r="A45" s="218" t="s">
        <v>1553</v>
      </c>
      <c r="B45" s="215"/>
      <c r="C45" s="215"/>
      <c r="D45" s="216"/>
      <c r="E45" s="217" t="str">
        <f t="shared" si="0"/>
        <v/>
      </c>
      <c r="F45" s="214" t="str">
        <f t="shared" si="1"/>
        <v/>
      </c>
    </row>
    <row r="46" ht="18" customHeight="1" spans="1:6">
      <c r="A46" s="218" t="s">
        <v>1554</v>
      </c>
      <c r="B46" s="215"/>
      <c r="C46" s="215"/>
      <c r="D46" s="216"/>
      <c r="E46" s="217" t="str">
        <f t="shared" si="0"/>
        <v/>
      </c>
      <c r="F46" s="209" t="str">
        <f t="shared" si="1"/>
        <v/>
      </c>
    </row>
    <row r="47" ht="18" customHeight="1" spans="1:6">
      <c r="A47" s="218" t="s">
        <v>1555</v>
      </c>
      <c r="B47" s="215"/>
      <c r="C47" s="215"/>
      <c r="D47" s="216"/>
      <c r="E47" s="217" t="str">
        <f t="shared" si="0"/>
        <v/>
      </c>
      <c r="F47" s="209" t="str">
        <f t="shared" si="1"/>
        <v/>
      </c>
    </row>
    <row r="48" ht="18" customHeight="1" spans="1:6">
      <c r="A48" s="218" t="s">
        <v>1556</v>
      </c>
      <c r="B48" s="215"/>
      <c r="C48" s="215"/>
      <c r="D48" s="216"/>
      <c r="E48" s="217" t="str">
        <f t="shared" si="0"/>
        <v/>
      </c>
      <c r="F48" s="209" t="str">
        <f t="shared" si="1"/>
        <v/>
      </c>
    </row>
    <row r="49" ht="18" customHeight="1" spans="1:6">
      <c r="A49" s="218" t="s">
        <v>586</v>
      </c>
      <c r="B49" s="215"/>
      <c r="C49" s="215"/>
      <c r="D49" s="216"/>
      <c r="E49" s="217" t="str">
        <f t="shared" si="0"/>
        <v/>
      </c>
      <c r="F49" s="209" t="str">
        <f t="shared" si="1"/>
        <v/>
      </c>
    </row>
    <row r="50" ht="18" customHeight="1" spans="1:6">
      <c r="A50" s="221" t="s">
        <v>587</v>
      </c>
      <c r="B50" s="208">
        <f>SUM(B51)</f>
        <v>0</v>
      </c>
      <c r="C50" s="208">
        <f>SUM(C51)</f>
        <v>0</v>
      </c>
      <c r="D50" s="208">
        <f>SUM(D51)</f>
        <v>0</v>
      </c>
      <c r="E50" s="217" t="str">
        <f t="shared" si="0"/>
        <v/>
      </c>
      <c r="F50" s="209" t="str">
        <f t="shared" si="1"/>
        <v/>
      </c>
    </row>
    <row r="51" ht="18" customHeight="1" spans="1:6">
      <c r="A51" s="201" t="s">
        <v>1519</v>
      </c>
      <c r="B51" s="208">
        <f>SUM(B52:B54)</f>
        <v>0</v>
      </c>
      <c r="C51" s="208">
        <f>SUM(C52:C54)</f>
        <v>0</v>
      </c>
      <c r="D51" s="208">
        <f>SUM(D52:D54)</f>
        <v>0</v>
      </c>
      <c r="E51" s="217" t="str">
        <f t="shared" si="0"/>
        <v/>
      </c>
      <c r="F51" s="209" t="str">
        <f t="shared" si="1"/>
        <v/>
      </c>
    </row>
    <row r="52" ht="18" customHeight="1" spans="1:6">
      <c r="A52" s="218" t="s">
        <v>1557</v>
      </c>
      <c r="B52" s="215"/>
      <c r="C52" s="215"/>
      <c r="D52" s="216"/>
      <c r="E52" s="217" t="str">
        <f t="shared" si="0"/>
        <v/>
      </c>
      <c r="F52" s="209" t="str">
        <f t="shared" si="1"/>
        <v/>
      </c>
    </row>
    <row r="53" ht="18" customHeight="1" spans="1:6">
      <c r="A53" s="218" t="s">
        <v>1558</v>
      </c>
      <c r="B53" s="215"/>
      <c r="C53" s="215"/>
      <c r="D53" s="216"/>
      <c r="E53" s="217" t="str">
        <f t="shared" si="0"/>
        <v/>
      </c>
      <c r="F53" s="214" t="str">
        <f t="shared" si="1"/>
        <v/>
      </c>
    </row>
    <row r="54" ht="18" customHeight="1" spans="1:6">
      <c r="A54" s="222" t="s">
        <v>697</v>
      </c>
      <c r="B54" s="215"/>
      <c r="C54" s="215"/>
      <c r="D54" s="216"/>
      <c r="E54" s="217" t="str">
        <f t="shared" si="0"/>
        <v/>
      </c>
      <c r="F54" s="209" t="str">
        <f t="shared" si="1"/>
        <v/>
      </c>
    </row>
    <row r="55" ht="18" customHeight="1" spans="1:6">
      <c r="A55" s="221" t="s">
        <v>698</v>
      </c>
      <c r="B55" s="208">
        <f>SUM(B56)</f>
        <v>0</v>
      </c>
      <c r="C55" s="208">
        <f>SUM(C56)</f>
        <v>0</v>
      </c>
      <c r="D55" s="208">
        <f>SUM(D56)</f>
        <v>0</v>
      </c>
      <c r="E55" s="217" t="str">
        <f t="shared" si="0"/>
        <v/>
      </c>
      <c r="F55" s="209" t="str">
        <f t="shared" si="1"/>
        <v/>
      </c>
    </row>
    <row r="56" ht="18" customHeight="1" spans="1:6">
      <c r="A56" s="201" t="s">
        <v>1519</v>
      </c>
      <c r="B56" s="208">
        <f>SUM(B57:B61)</f>
        <v>0</v>
      </c>
      <c r="C56" s="208">
        <f>SUM(C57:C61)</f>
        <v>0</v>
      </c>
      <c r="D56" s="208">
        <f>SUM(D57:D61)</f>
        <v>0</v>
      </c>
      <c r="E56" s="217" t="str">
        <f t="shared" si="0"/>
        <v/>
      </c>
      <c r="F56" s="209" t="str">
        <f t="shared" si="1"/>
        <v/>
      </c>
    </row>
    <row r="57" ht="18" customHeight="1" spans="1:6">
      <c r="A57" s="218" t="s">
        <v>1559</v>
      </c>
      <c r="B57" s="215"/>
      <c r="C57" s="215"/>
      <c r="D57" s="216"/>
      <c r="E57" s="213" t="str">
        <f t="shared" si="0"/>
        <v/>
      </c>
      <c r="F57" s="214" t="str">
        <f t="shared" si="1"/>
        <v/>
      </c>
    </row>
    <row r="58" ht="18" customHeight="1" spans="1:6">
      <c r="A58" s="218" t="s">
        <v>1560</v>
      </c>
      <c r="B58" s="215"/>
      <c r="C58" s="215"/>
      <c r="D58" s="216"/>
      <c r="E58" s="213" t="str">
        <f t="shared" si="0"/>
        <v/>
      </c>
      <c r="F58" s="214" t="str">
        <f t="shared" si="1"/>
        <v/>
      </c>
    </row>
    <row r="59" ht="18" customHeight="1" spans="1:6">
      <c r="A59" s="218" t="s">
        <v>1561</v>
      </c>
      <c r="B59" s="215"/>
      <c r="C59" s="215"/>
      <c r="D59" s="216"/>
      <c r="E59" s="213" t="str">
        <f t="shared" si="0"/>
        <v/>
      </c>
      <c r="F59" s="214" t="str">
        <f t="shared" si="1"/>
        <v/>
      </c>
    </row>
    <row r="60" ht="18" customHeight="1" spans="1:6">
      <c r="A60" s="218" t="s">
        <v>1425</v>
      </c>
      <c r="B60" s="215"/>
      <c r="C60" s="215"/>
      <c r="D60" s="216"/>
      <c r="E60" s="213" t="str">
        <f t="shared" si="0"/>
        <v/>
      </c>
      <c r="F60" s="214" t="str">
        <f t="shared" si="1"/>
        <v/>
      </c>
    </row>
    <row r="61" ht="18" customHeight="1" spans="1:6">
      <c r="A61" s="218" t="s">
        <v>1562</v>
      </c>
      <c r="B61" s="215"/>
      <c r="C61" s="215"/>
      <c r="D61" s="216"/>
      <c r="E61" s="213" t="str">
        <f t="shared" si="0"/>
        <v/>
      </c>
      <c r="F61" s="214" t="str">
        <f t="shared" si="1"/>
        <v/>
      </c>
    </row>
    <row r="62" ht="18" customHeight="1" spans="1:6">
      <c r="A62" s="220" t="s">
        <v>169</v>
      </c>
      <c r="B62" s="208">
        <f>SUM(B63,B68,B73)</f>
        <v>0</v>
      </c>
      <c r="C62" s="208">
        <f>SUM(C63,C68,C73)</f>
        <v>0</v>
      </c>
      <c r="D62" s="208">
        <f>SUM(D63,D68,D73)</f>
        <v>0</v>
      </c>
      <c r="E62" s="217" t="str">
        <f t="shared" si="0"/>
        <v/>
      </c>
      <c r="F62" s="209" t="str">
        <f t="shared" si="1"/>
        <v/>
      </c>
    </row>
    <row r="63" ht="18" customHeight="1" spans="1:6">
      <c r="A63" s="220" t="s">
        <v>1563</v>
      </c>
      <c r="B63" s="208">
        <f>SUM(B64:B67)</f>
        <v>0</v>
      </c>
      <c r="C63" s="208">
        <f>SUM(C64:C67)</f>
        <v>0</v>
      </c>
      <c r="D63" s="208">
        <f>SUM(D64:D67)</f>
        <v>0</v>
      </c>
      <c r="E63" s="217" t="str">
        <f t="shared" si="0"/>
        <v/>
      </c>
      <c r="F63" s="209" t="str">
        <f t="shared" si="1"/>
        <v/>
      </c>
    </row>
    <row r="64" ht="18" customHeight="1" spans="1:6">
      <c r="A64" s="210" t="s">
        <v>1564</v>
      </c>
      <c r="B64" s="215"/>
      <c r="C64" s="215"/>
      <c r="D64" s="216"/>
      <c r="E64" s="217" t="str">
        <f t="shared" si="0"/>
        <v/>
      </c>
      <c r="F64" s="209" t="str">
        <f t="shared" si="1"/>
        <v/>
      </c>
    </row>
    <row r="65" ht="18" customHeight="1" spans="1:6">
      <c r="A65" s="210" t="s">
        <v>1565</v>
      </c>
      <c r="B65" s="215"/>
      <c r="C65" s="215"/>
      <c r="D65" s="216"/>
      <c r="E65" s="217" t="str">
        <f t="shared" si="0"/>
        <v/>
      </c>
      <c r="F65" s="209" t="str">
        <f t="shared" si="1"/>
        <v/>
      </c>
    </row>
    <row r="66" ht="18" customHeight="1" spans="1:6">
      <c r="A66" s="210" t="s">
        <v>1566</v>
      </c>
      <c r="B66" s="215"/>
      <c r="C66" s="215"/>
      <c r="D66" s="216"/>
      <c r="E66" s="217" t="str">
        <f t="shared" si="0"/>
        <v/>
      </c>
      <c r="F66" s="209" t="str">
        <f t="shared" si="1"/>
        <v/>
      </c>
    </row>
    <row r="67" ht="18" customHeight="1" spans="1:6">
      <c r="A67" s="210" t="s">
        <v>1567</v>
      </c>
      <c r="B67" s="215"/>
      <c r="C67" s="215"/>
      <c r="D67" s="216"/>
      <c r="E67" s="217" t="str">
        <f t="shared" si="0"/>
        <v/>
      </c>
      <c r="F67" s="209" t="str">
        <f t="shared" si="1"/>
        <v/>
      </c>
    </row>
    <row r="68" ht="18" customHeight="1" spans="1:6">
      <c r="A68" s="220" t="s">
        <v>1568</v>
      </c>
      <c r="B68" s="208">
        <f>SUM(B69:B72)</f>
        <v>0</v>
      </c>
      <c r="C68" s="208">
        <f>SUM(C69:C72)</f>
        <v>0</v>
      </c>
      <c r="D68" s="208">
        <f>SUM(D69:D72)</f>
        <v>0</v>
      </c>
      <c r="E68" s="217" t="str">
        <f t="shared" si="0"/>
        <v/>
      </c>
      <c r="F68" s="209" t="str">
        <f t="shared" si="1"/>
        <v/>
      </c>
    </row>
    <row r="69" ht="18" customHeight="1" spans="1:6">
      <c r="A69" s="210" t="s">
        <v>1569</v>
      </c>
      <c r="B69" s="215"/>
      <c r="C69" s="215"/>
      <c r="D69" s="216"/>
      <c r="E69" s="217" t="str">
        <f t="shared" ref="E69:E132" si="2">IF(OR(VALUE(D69)=0,ISERROR(D69/B69-1)),"",D69/B69-1)</f>
        <v/>
      </c>
      <c r="F69" s="209" t="str">
        <f t="shared" ref="F69:F132" si="3">IF(OR(VALUE(D69)=0,ISERROR(D69/C69-1)),"",D69/C69-1)</f>
        <v/>
      </c>
    </row>
    <row r="70" ht="18" customHeight="1" spans="1:6">
      <c r="A70" s="210" t="s">
        <v>1570</v>
      </c>
      <c r="B70" s="215"/>
      <c r="C70" s="215"/>
      <c r="D70" s="216"/>
      <c r="E70" s="217" t="str">
        <f t="shared" si="2"/>
        <v/>
      </c>
      <c r="F70" s="209" t="str">
        <f t="shared" si="3"/>
        <v/>
      </c>
    </row>
    <row r="71" ht="18" customHeight="1" spans="1:6">
      <c r="A71" s="210" t="s">
        <v>1571</v>
      </c>
      <c r="B71" s="215"/>
      <c r="C71" s="215"/>
      <c r="D71" s="216"/>
      <c r="E71" s="213" t="str">
        <f t="shared" si="2"/>
        <v/>
      </c>
      <c r="F71" s="214" t="str">
        <f t="shared" si="3"/>
        <v/>
      </c>
    </row>
    <row r="72" ht="18" customHeight="1" spans="1:6">
      <c r="A72" s="210" t="s">
        <v>1572</v>
      </c>
      <c r="B72" s="215"/>
      <c r="C72" s="215"/>
      <c r="D72" s="216"/>
      <c r="E72" s="217" t="str">
        <f t="shared" si="2"/>
        <v/>
      </c>
      <c r="F72" s="209" t="str">
        <f t="shared" si="3"/>
        <v/>
      </c>
    </row>
    <row r="73" ht="18" customHeight="1" spans="1:6">
      <c r="A73" s="201" t="s">
        <v>1519</v>
      </c>
      <c r="B73" s="208">
        <f>SUM(B74:B77)</f>
        <v>0</v>
      </c>
      <c r="C73" s="208">
        <f>SUM(C74:C77)</f>
        <v>0</v>
      </c>
      <c r="D73" s="208">
        <f>SUM(D74:D77)</f>
        <v>0</v>
      </c>
      <c r="E73" s="217" t="str">
        <f t="shared" si="2"/>
        <v/>
      </c>
      <c r="F73" s="209" t="str">
        <f t="shared" si="3"/>
        <v/>
      </c>
    </row>
    <row r="74" ht="18" customHeight="1" spans="1:6">
      <c r="A74" s="218" t="s">
        <v>1573</v>
      </c>
      <c r="B74" s="215"/>
      <c r="C74" s="215"/>
      <c r="D74" s="216"/>
      <c r="E74" s="217" t="str">
        <f t="shared" si="2"/>
        <v/>
      </c>
      <c r="F74" s="209" t="str">
        <f t="shared" si="3"/>
        <v/>
      </c>
    </row>
    <row r="75" ht="18" customHeight="1" spans="1:6">
      <c r="A75" s="218" t="s">
        <v>1574</v>
      </c>
      <c r="B75" s="215"/>
      <c r="C75" s="215"/>
      <c r="D75" s="216"/>
      <c r="E75" s="217" t="str">
        <f t="shared" si="2"/>
        <v/>
      </c>
      <c r="F75" s="209" t="str">
        <f t="shared" si="3"/>
        <v/>
      </c>
    </row>
    <row r="76" ht="18" customHeight="1" spans="1:6">
      <c r="A76" s="218" t="s">
        <v>1575</v>
      </c>
      <c r="B76" s="215"/>
      <c r="C76" s="215"/>
      <c r="D76" s="216"/>
      <c r="E76" s="213" t="str">
        <f t="shared" si="2"/>
        <v/>
      </c>
      <c r="F76" s="214" t="str">
        <f t="shared" si="3"/>
        <v/>
      </c>
    </row>
    <row r="77" ht="18" customHeight="1" spans="1:6">
      <c r="A77" s="218" t="s">
        <v>1576</v>
      </c>
      <c r="B77" s="215"/>
      <c r="C77" s="215"/>
      <c r="D77" s="216"/>
      <c r="E77" s="217" t="str">
        <f t="shared" si="2"/>
        <v/>
      </c>
      <c r="F77" s="209" t="str">
        <f t="shared" si="3"/>
        <v/>
      </c>
    </row>
    <row r="78" ht="18" customHeight="1" spans="1:6">
      <c r="A78" s="220" t="s">
        <v>170</v>
      </c>
      <c r="B78" s="208">
        <f>SUM(B79,B95,B99:B100,B106,B110,B114,B118,B124,B127,B136)</f>
        <v>8222</v>
      </c>
      <c r="C78" s="208">
        <f>SUM(C79,C95,C99:C100,C106,C110,C114,C118,C124,C127,C136)</f>
        <v>9694</v>
      </c>
      <c r="D78" s="208">
        <f>SUM(D79,D95,D99:D100,D106,D110,D114,D118,D124,D127,D136)</f>
        <v>8897</v>
      </c>
      <c r="E78" s="217">
        <f t="shared" si="2"/>
        <v>0.0820968134273898</v>
      </c>
      <c r="F78" s="209">
        <f t="shared" si="3"/>
        <v>-0.0822158035898494</v>
      </c>
    </row>
    <row r="79" ht="18" customHeight="1" spans="1:6">
      <c r="A79" s="220" t="s">
        <v>1577</v>
      </c>
      <c r="B79" s="208">
        <f>SUM(B80:B94)</f>
        <v>5470</v>
      </c>
      <c r="C79" s="208">
        <f>SUM(C80:C94)</f>
        <v>1818</v>
      </c>
      <c r="D79" s="208">
        <f>SUM(D80:D94)</f>
        <v>8447</v>
      </c>
      <c r="E79" s="217">
        <f t="shared" si="2"/>
        <v>0.544241316270567</v>
      </c>
      <c r="F79" s="209">
        <f t="shared" si="3"/>
        <v>3.64631463146315</v>
      </c>
    </row>
    <row r="80" ht="18" customHeight="1" spans="1:6">
      <c r="A80" s="210" t="s">
        <v>1578</v>
      </c>
      <c r="B80" s="215"/>
      <c r="C80" s="215"/>
      <c r="D80" s="216"/>
      <c r="E80" s="213" t="str">
        <f t="shared" si="2"/>
        <v/>
      </c>
      <c r="F80" s="214" t="str">
        <f t="shared" si="3"/>
        <v/>
      </c>
    </row>
    <row r="81" ht="18" customHeight="1" spans="1:6">
      <c r="A81" s="210" t="s">
        <v>1579</v>
      </c>
      <c r="B81" s="215"/>
      <c r="C81" s="215"/>
      <c r="D81" s="216"/>
      <c r="E81" s="213" t="str">
        <f t="shared" si="2"/>
        <v/>
      </c>
      <c r="F81" s="214" t="str">
        <f t="shared" si="3"/>
        <v/>
      </c>
    </row>
    <row r="82" ht="18" customHeight="1" spans="1:6">
      <c r="A82" s="219" t="s">
        <v>1580</v>
      </c>
      <c r="B82" s="215"/>
      <c r="C82" s="215"/>
      <c r="D82" s="216"/>
      <c r="E82" s="213" t="str">
        <f t="shared" si="2"/>
        <v/>
      </c>
      <c r="F82" s="214" t="str">
        <f t="shared" si="3"/>
        <v/>
      </c>
    </row>
    <row r="83" ht="18" customHeight="1" spans="1:6">
      <c r="A83" s="210" t="s">
        <v>1581</v>
      </c>
      <c r="B83" s="215">
        <v>1574</v>
      </c>
      <c r="C83" s="215">
        <v>676</v>
      </c>
      <c r="D83" s="216">
        <v>1574</v>
      </c>
      <c r="E83" s="213">
        <f t="shared" si="2"/>
        <v>0</v>
      </c>
      <c r="F83" s="214">
        <f t="shared" si="3"/>
        <v>1.32840236686391</v>
      </c>
    </row>
    <row r="84" ht="18" customHeight="1" spans="1:6">
      <c r="A84" s="210" t="s">
        <v>1582</v>
      </c>
      <c r="B84" s="215"/>
      <c r="C84" s="215"/>
      <c r="D84" s="216"/>
      <c r="E84" s="213" t="str">
        <f t="shared" si="2"/>
        <v/>
      </c>
      <c r="F84" s="214" t="str">
        <f t="shared" si="3"/>
        <v/>
      </c>
    </row>
    <row r="85" ht="18" customHeight="1" spans="1:6">
      <c r="A85" s="210" t="s">
        <v>1583</v>
      </c>
      <c r="B85" s="215"/>
      <c r="C85" s="215"/>
      <c r="D85" s="216"/>
      <c r="E85" s="213" t="str">
        <f t="shared" si="2"/>
        <v/>
      </c>
      <c r="F85" s="214" t="str">
        <f t="shared" si="3"/>
        <v/>
      </c>
    </row>
    <row r="86" ht="18" customHeight="1" spans="1:6">
      <c r="A86" s="210" t="s">
        <v>1584</v>
      </c>
      <c r="B86" s="215"/>
      <c r="C86" s="215"/>
      <c r="D86" s="216"/>
      <c r="E86" s="213" t="str">
        <f t="shared" si="2"/>
        <v/>
      </c>
      <c r="F86" s="214" t="str">
        <f t="shared" si="3"/>
        <v/>
      </c>
    </row>
    <row r="87" ht="18" customHeight="1" spans="1:6">
      <c r="A87" s="210" t="s">
        <v>1585</v>
      </c>
      <c r="B87" s="215"/>
      <c r="C87" s="215"/>
      <c r="D87" s="216"/>
      <c r="E87" s="213" t="str">
        <f t="shared" si="2"/>
        <v/>
      </c>
      <c r="F87" s="214" t="str">
        <f t="shared" si="3"/>
        <v/>
      </c>
    </row>
    <row r="88" ht="18" customHeight="1" spans="1:6">
      <c r="A88" s="219" t="s">
        <v>1586</v>
      </c>
      <c r="B88" s="215"/>
      <c r="C88" s="215"/>
      <c r="D88" s="216"/>
      <c r="E88" s="213" t="str">
        <f t="shared" si="2"/>
        <v/>
      </c>
      <c r="F88" s="214" t="str">
        <f t="shared" si="3"/>
        <v/>
      </c>
    </row>
    <row r="89" ht="18" customHeight="1" spans="1:6">
      <c r="A89" s="210" t="s">
        <v>1587</v>
      </c>
      <c r="B89" s="215"/>
      <c r="C89" s="215"/>
      <c r="D89" s="216"/>
      <c r="E89" s="213" t="str">
        <f t="shared" si="2"/>
        <v/>
      </c>
      <c r="F89" s="214" t="str">
        <f t="shared" si="3"/>
        <v/>
      </c>
    </row>
    <row r="90" ht="18" customHeight="1" spans="1:6">
      <c r="A90" s="210" t="s">
        <v>1588</v>
      </c>
      <c r="B90" s="215"/>
      <c r="C90" s="215"/>
      <c r="D90" s="216"/>
      <c r="E90" s="217" t="str">
        <f t="shared" si="2"/>
        <v/>
      </c>
      <c r="F90" s="209" t="str">
        <f t="shared" si="3"/>
        <v/>
      </c>
    </row>
    <row r="91" ht="18" customHeight="1" spans="1:6">
      <c r="A91" s="210" t="s">
        <v>1589</v>
      </c>
      <c r="B91" s="215">
        <v>3542</v>
      </c>
      <c r="C91" s="215">
        <v>177</v>
      </c>
      <c r="D91" s="216">
        <v>3740</v>
      </c>
      <c r="E91" s="223">
        <f t="shared" si="2"/>
        <v>0.0559006211180124</v>
      </c>
      <c r="F91" s="224">
        <f t="shared" si="3"/>
        <v>20.1299435028249</v>
      </c>
    </row>
    <row r="92" ht="18" customHeight="1" spans="1:6">
      <c r="A92" s="210" t="s">
        <v>1590</v>
      </c>
      <c r="B92" s="215"/>
      <c r="C92" s="215"/>
      <c r="D92" s="216"/>
      <c r="E92" s="217" t="str">
        <f t="shared" si="2"/>
        <v/>
      </c>
      <c r="F92" s="209" t="str">
        <f t="shared" si="3"/>
        <v/>
      </c>
    </row>
    <row r="93" ht="18" customHeight="1" spans="1:6">
      <c r="A93" s="210" t="s">
        <v>1591</v>
      </c>
      <c r="B93" s="215"/>
      <c r="C93" s="215"/>
      <c r="D93" s="216"/>
      <c r="E93" s="217" t="str">
        <f t="shared" si="2"/>
        <v/>
      </c>
      <c r="F93" s="209" t="str">
        <f t="shared" si="3"/>
        <v/>
      </c>
    </row>
    <row r="94" ht="18" customHeight="1" spans="1:6">
      <c r="A94" s="210" t="s">
        <v>1592</v>
      </c>
      <c r="B94" s="215">
        <v>354</v>
      </c>
      <c r="C94" s="215">
        <v>965</v>
      </c>
      <c r="D94" s="216">
        <v>3133</v>
      </c>
      <c r="E94" s="213">
        <f t="shared" si="2"/>
        <v>7.85028248587571</v>
      </c>
      <c r="F94" s="214">
        <f t="shared" si="3"/>
        <v>2.24663212435233</v>
      </c>
    </row>
    <row r="95" ht="18" customHeight="1" spans="1:6">
      <c r="A95" s="207" t="s">
        <v>1593</v>
      </c>
      <c r="B95" s="208">
        <f>SUM(B96:B98)</f>
        <v>0</v>
      </c>
      <c r="C95" s="208">
        <f>SUM(C96:C98)</f>
        <v>0</v>
      </c>
      <c r="D95" s="208">
        <f>SUM(D96:D98)</f>
        <v>0</v>
      </c>
      <c r="E95" s="217" t="str">
        <f t="shared" si="2"/>
        <v/>
      </c>
      <c r="F95" s="209" t="str">
        <f t="shared" si="3"/>
        <v/>
      </c>
    </row>
    <row r="96" ht="18" customHeight="1" spans="1:6">
      <c r="A96" s="219" t="s">
        <v>1578</v>
      </c>
      <c r="B96" s="215"/>
      <c r="C96" s="215"/>
      <c r="D96" s="216"/>
      <c r="E96" s="217" t="str">
        <f t="shared" si="2"/>
        <v/>
      </c>
      <c r="F96" s="209" t="str">
        <f t="shared" si="3"/>
        <v/>
      </c>
    </row>
    <row r="97" ht="18" customHeight="1" spans="1:6">
      <c r="A97" s="210" t="s">
        <v>1579</v>
      </c>
      <c r="B97" s="215"/>
      <c r="C97" s="215"/>
      <c r="D97" s="216"/>
      <c r="E97" s="217" t="str">
        <f t="shared" si="2"/>
        <v/>
      </c>
      <c r="F97" s="209" t="str">
        <f t="shared" si="3"/>
        <v/>
      </c>
    </row>
    <row r="98" ht="18" customHeight="1" spans="1:6">
      <c r="A98" s="210" t="s">
        <v>1594</v>
      </c>
      <c r="B98" s="215"/>
      <c r="C98" s="215"/>
      <c r="D98" s="216"/>
      <c r="E98" s="213" t="str">
        <f t="shared" si="2"/>
        <v/>
      </c>
      <c r="F98" s="214" t="str">
        <f t="shared" si="3"/>
        <v/>
      </c>
    </row>
    <row r="99" ht="18" customHeight="1" spans="1:6">
      <c r="A99" s="220" t="s">
        <v>1595</v>
      </c>
      <c r="B99" s="208"/>
      <c r="C99" s="208"/>
      <c r="D99" s="225"/>
      <c r="E99" s="217" t="str">
        <f t="shared" si="2"/>
        <v/>
      </c>
      <c r="F99" s="209" t="str">
        <f t="shared" si="3"/>
        <v/>
      </c>
    </row>
    <row r="100" ht="18" customHeight="1" spans="1:6">
      <c r="A100" s="220" t="s">
        <v>1596</v>
      </c>
      <c r="B100" s="226">
        <f>SUM(B101:B105)</f>
        <v>0</v>
      </c>
      <c r="C100" s="226">
        <f>SUM(C101:C105)</f>
        <v>0</v>
      </c>
      <c r="D100" s="226">
        <f>SUM(D101:D105)</f>
        <v>0</v>
      </c>
      <c r="E100" s="217" t="str">
        <f t="shared" si="2"/>
        <v/>
      </c>
      <c r="F100" s="209" t="str">
        <f t="shared" si="3"/>
        <v/>
      </c>
    </row>
    <row r="101" ht="18" customHeight="1" spans="1:6">
      <c r="A101" s="210" t="s">
        <v>1597</v>
      </c>
      <c r="B101" s="211"/>
      <c r="C101" s="211"/>
      <c r="D101" s="216"/>
      <c r="E101" s="213" t="str">
        <f t="shared" si="2"/>
        <v/>
      </c>
      <c r="F101" s="214" t="str">
        <f t="shared" si="3"/>
        <v/>
      </c>
    </row>
    <row r="102" ht="18" customHeight="1" spans="1:6">
      <c r="A102" s="219" t="s">
        <v>1598</v>
      </c>
      <c r="B102" s="211"/>
      <c r="C102" s="211"/>
      <c r="D102" s="216"/>
      <c r="E102" s="213" t="str">
        <f t="shared" si="2"/>
        <v/>
      </c>
      <c r="F102" s="214" t="str">
        <f t="shared" si="3"/>
        <v/>
      </c>
    </row>
    <row r="103" ht="18" customHeight="1" spans="1:6">
      <c r="A103" s="210" t="s">
        <v>1599</v>
      </c>
      <c r="B103" s="211"/>
      <c r="C103" s="211"/>
      <c r="D103" s="216"/>
      <c r="E103" s="213" t="str">
        <f t="shared" si="2"/>
        <v/>
      </c>
      <c r="F103" s="214" t="str">
        <f t="shared" si="3"/>
        <v/>
      </c>
    </row>
    <row r="104" ht="18" customHeight="1" spans="1:6">
      <c r="A104" s="210" t="s">
        <v>1600</v>
      </c>
      <c r="B104" s="215"/>
      <c r="C104" s="215"/>
      <c r="D104" s="216"/>
      <c r="E104" s="213" t="str">
        <f t="shared" si="2"/>
        <v/>
      </c>
      <c r="F104" s="214" t="str">
        <f t="shared" si="3"/>
        <v/>
      </c>
    </row>
    <row r="105" ht="18" customHeight="1" spans="1:6">
      <c r="A105" s="210" t="s">
        <v>1601</v>
      </c>
      <c r="B105" s="215"/>
      <c r="C105" s="215"/>
      <c r="D105" s="216"/>
      <c r="E105" s="217" t="str">
        <f t="shared" si="2"/>
        <v/>
      </c>
      <c r="F105" s="209" t="str">
        <f t="shared" si="3"/>
        <v/>
      </c>
    </row>
    <row r="106" ht="18" customHeight="1" spans="1:6">
      <c r="A106" s="220" t="s">
        <v>1602</v>
      </c>
      <c r="B106" s="208">
        <f>SUM(B107:B109)</f>
        <v>330</v>
      </c>
      <c r="C106" s="208">
        <f>SUM(C107:C109)</f>
        <v>254</v>
      </c>
      <c r="D106" s="208">
        <f>SUM(D107:D109)</f>
        <v>450</v>
      </c>
      <c r="E106" s="217">
        <f t="shared" si="2"/>
        <v>0.363636363636364</v>
      </c>
      <c r="F106" s="209">
        <f t="shared" si="3"/>
        <v>0.771653543307087</v>
      </c>
    </row>
    <row r="107" ht="18" customHeight="1" spans="1:6">
      <c r="A107" s="210" t="s">
        <v>1603</v>
      </c>
      <c r="B107" s="215"/>
      <c r="C107" s="215"/>
      <c r="D107" s="216"/>
      <c r="E107" s="217" t="str">
        <f t="shared" si="2"/>
        <v/>
      </c>
      <c r="F107" s="209" t="str">
        <f t="shared" si="3"/>
        <v/>
      </c>
    </row>
    <row r="108" ht="18" customHeight="1" spans="1:6">
      <c r="A108" s="219" t="s">
        <v>1604</v>
      </c>
      <c r="B108" s="215"/>
      <c r="C108" s="215"/>
      <c r="D108" s="216"/>
      <c r="E108" s="217" t="str">
        <f t="shared" si="2"/>
        <v/>
      </c>
      <c r="F108" s="209" t="str">
        <f t="shared" si="3"/>
        <v/>
      </c>
    </row>
    <row r="109" ht="18" customHeight="1" spans="1:6">
      <c r="A109" s="219" t="s">
        <v>1605</v>
      </c>
      <c r="B109" s="215">
        <v>330</v>
      </c>
      <c r="C109" s="215">
        <v>254</v>
      </c>
      <c r="D109" s="216">
        <v>450</v>
      </c>
      <c r="E109" s="213">
        <f t="shared" si="2"/>
        <v>0.363636363636364</v>
      </c>
      <c r="F109" s="214">
        <f t="shared" si="3"/>
        <v>0.771653543307087</v>
      </c>
    </row>
    <row r="110" ht="18" customHeight="1" spans="1:6">
      <c r="A110" s="220" t="s">
        <v>1606</v>
      </c>
      <c r="B110" s="208">
        <f>SUM(B111:B113)</f>
        <v>0</v>
      </c>
      <c r="C110" s="208">
        <f>SUM(C111:C113)</f>
        <v>5200</v>
      </c>
      <c r="D110" s="208">
        <f>SUM(D111:D113)</f>
        <v>0</v>
      </c>
      <c r="E110" s="217" t="str">
        <f t="shared" si="2"/>
        <v/>
      </c>
      <c r="F110" s="209" t="str">
        <f t="shared" si="3"/>
        <v/>
      </c>
    </row>
    <row r="111" ht="18" customHeight="1" spans="1:6">
      <c r="A111" s="210" t="s">
        <v>1578</v>
      </c>
      <c r="B111" s="215"/>
      <c r="C111" s="215">
        <v>5200</v>
      </c>
      <c r="D111" s="216"/>
      <c r="E111" s="217" t="str">
        <f t="shared" si="2"/>
        <v/>
      </c>
      <c r="F111" s="209" t="str">
        <f t="shared" si="3"/>
        <v/>
      </c>
    </row>
    <row r="112" ht="18" customHeight="1" spans="1:6">
      <c r="A112" s="210" t="s">
        <v>1579</v>
      </c>
      <c r="B112" s="215"/>
      <c r="C112" s="215"/>
      <c r="D112" s="216"/>
      <c r="E112" s="217" t="str">
        <f t="shared" si="2"/>
        <v/>
      </c>
      <c r="F112" s="209" t="str">
        <f t="shared" si="3"/>
        <v/>
      </c>
    </row>
    <row r="113" ht="18" customHeight="1" spans="1:6">
      <c r="A113" s="210" t="s">
        <v>1607</v>
      </c>
      <c r="B113" s="211"/>
      <c r="C113" s="211"/>
      <c r="D113" s="216"/>
      <c r="E113" s="217" t="str">
        <f t="shared" si="2"/>
        <v/>
      </c>
      <c r="F113" s="209" t="str">
        <f t="shared" si="3"/>
        <v/>
      </c>
    </row>
    <row r="114" ht="18" customHeight="1" spans="1:6">
      <c r="A114" s="220" t="s">
        <v>1608</v>
      </c>
      <c r="B114" s="208">
        <f>SUM(B115:B117)</f>
        <v>0</v>
      </c>
      <c r="C114" s="208">
        <f>SUM(C115:C117)</f>
        <v>0</v>
      </c>
      <c r="D114" s="208">
        <f>SUM(D115:D117)</f>
        <v>0</v>
      </c>
      <c r="E114" s="217" t="str">
        <f t="shared" si="2"/>
        <v/>
      </c>
      <c r="F114" s="209" t="str">
        <f t="shared" si="3"/>
        <v/>
      </c>
    </row>
    <row r="115" ht="18" customHeight="1" spans="1:6">
      <c r="A115" s="210" t="s">
        <v>1578</v>
      </c>
      <c r="B115" s="215"/>
      <c r="C115" s="215"/>
      <c r="D115" s="216"/>
      <c r="E115" s="217" t="str">
        <f t="shared" si="2"/>
        <v/>
      </c>
      <c r="F115" s="209" t="str">
        <f t="shared" si="3"/>
        <v/>
      </c>
    </row>
    <row r="116" ht="18" customHeight="1" spans="1:6">
      <c r="A116" s="219" t="s">
        <v>1579</v>
      </c>
      <c r="B116" s="215"/>
      <c r="C116" s="215"/>
      <c r="D116" s="216"/>
      <c r="E116" s="217" t="str">
        <f t="shared" si="2"/>
        <v/>
      </c>
      <c r="F116" s="209" t="str">
        <f t="shared" si="3"/>
        <v/>
      </c>
    </row>
    <row r="117" ht="18" customHeight="1" spans="1:6">
      <c r="A117" s="210" t="s">
        <v>1609</v>
      </c>
      <c r="B117" s="215"/>
      <c r="C117" s="215"/>
      <c r="D117" s="216"/>
      <c r="E117" s="213" t="str">
        <f t="shared" si="2"/>
        <v/>
      </c>
      <c r="F117" s="214" t="str">
        <f t="shared" si="3"/>
        <v/>
      </c>
    </row>
    <row r="118" ht="18" customHeight="1" spans="1:6">
      <c r="A118" s="220" t="s">
        <v>1610</v>
      </c>
      <c r="B118" s="208">
        <f>SUM(B119:B123)</f>
        <v>0</v>
      </c>
      <c r="C118" s="208">
        <f>SUM(C119:C123)</f>
        <v>0</v>
      </c>
      <c r="D118" s="208">
        <f>SUM(D119:D123)</f>
        <v>0</v>
      </c>
      <c r="E118" s="217" t="str">
        <f t="shared" si="2"/>
        <v/>
      </c>
      <c r="F118" s="209" t="str">
        <f t="shared" si="3"/>
        <v/>
      </c>
    </row>
    <row r="119" ht="18" customHeight="1" spans="1:6">
      <c r="A119" s="210" t="s">
        <v>1597</v>
      </c>
      <c r="B119" s="215"/>
      <c r="C119" s="215"/>
      <c r="D119" s="216"/>
      <c r="E119" s="217" t="str">
        <f t="shared" si="2"/>
        <v/>
      </c>
      <c r="F119" s="209" t="str">
        <f t="shared" si="3"/>
        <v/>
      </c>
    </row>
    <row r="120" ht="18" customHeight="1" spans="1:6">
      <c r="A120" s="210" t="s">
        <v>1598</v>
      </c>
      <c r="B120" s="215"/>
      <c r="C120" s="215"/>
      <c r="D120" s="216"/>
      <c r="E120" s="217" t="str">
        <f t="shared" si="2"/>
        <v/>
      </c>
      <c r="F120" s="209" t="str">
        <f t="shared" si="3"/>
        <v/>
      </c>
    </row>
    <row r="121" ht="18" customHeight="1" spans="1:6">
      <c r="A121" s="219" t="s">
        <v>1599</v>
      </c>
      <c r="B121" s="215"/>
      <c r="C121" s="215"/>
      <c r="D121" s="216"/>
      <c r="E121" s="217" t="str">
        <f t="shared" si="2"/>
        <v/>
      </c>
      <c r="F121" s="209" t="str">
        <f t="shared" si="3"/>
        <v/>
      </c>
    </row>
    <row r="122" ht="18" customHeight="1" spans="1:6">
      <c r="A122" s="210" t="s">
        <v>1600</v>
      </c>
      <c r="B122" s="215"/>
      <c r="C122" s="215"/>
      <c r="D122" s="216"/>
      <c r="E122" s="213" t="str">
        <f t="shared" si="2"/>
        <v/>
      </c>
      <c r="F122" s="214" t="str">
        <f t="shared" si="3"/>
        <v/>
      </c>
    </row>
    <row r="123" ht="18" customHeight="1" spans="1:6">
      <c r="A123" s="210" t="s">
        <v>1611</v>
      </c>
      <c r="B123" s="215"/>
      <c r="C123" s="215"/>
      <c r="D123" s="216"/>
      <c r="E123" s="217" t="str">
        <f t="shared" si="2"/>
        <v/>
      </c>
      <c r="F123" s="209" t="str">
        <f t="shared" si="3"/>
        <v/>
      </c>
    </row>
    <row r="124" ht="18" customHeight="1" spans="1:6">
      <c r="A124" s="220" t="s">
        <v>1612</v>
      </c>
      <c r="B124" s="208">
        <f>SUM(B125:B126)</f>
        <v>0</v>
      </c>
      <c r="C124" s="208">
        <f>SUM(C125:C126)</f>
        <v>0</v>
      </c>
      <c r="D124" s="208">
        <f>SUM(D125:D126)</f>
        <v>0</v>
      </c>
      <c r="E124" s="217" t="str">
        <f t="shared" si="2"/>
        <v/>
      </c>
      <c r="F124" s="209" t="str">
        <f t="shared" si="3"/>
        <v/>
      </c>
    </row>
    <row r="125" ht="18" customHeight="1" spans="1:6">
      <c r="A125" s="210" t="s">
        <v>1603</v>
      </c>
      <c r="B125" s="215"/>
      <c r="C125" s="215"/>
      <c r="D125" s="216"/>
      <c r="E125" s="217" t="str">
        <f t="shared" si="2"/>
        <v/>
      </c>
      <c r="F125" s="209" t="str">
        <f t="shared" si="3"/>
        <v/>
      </c>
    </row>
    <row r="126" ht="18" customHeight="1" spans="1:6">
      <c r="A126" s="219" t="s">
        <v>1613</v>
      </c>
      <c r="B126" s="215"/>
      <c r="C126" s="215"/>
      <c r="D126" s="216"/>
      <c r="E126" s="213" t="str">
        <f t="shared" si="2"/>
        <v/>
      </c>
      <c r="F126" s="214" t="str">
        <f t="shared" si="3"/>
        <v/>
      </c>
    </row>
    <row r="127" ht="18" customHeight="1" spans="1:6">
      <c r="A127" s="220" t="s">
        <v>1614</v>
      </c>
      <c r="B127" s="208">
        <f>SUM(B128:B135)</f>
        <v>0</v>
      </c>
      <c r="C127" s="208">
        <f>SUM(C128:C135)</f>
        <v>0</v>
      </c>
      <c r="D127" s="208">
        <f>SUM(D128:D135)</f>
        <v>0</v>
      </c>
      <c r="E127" s="217" t="str">
        <f t="shared" si="2"/>
        <v/>
      </c>
      <c r="F127" s="209" t="str">
        <f t="shared" si="3"/>
        <v/>
      </c>
    </row>
    <row r="128" ht="18" customHeight="1" spans="1:6">
      <c r="A128" s="219" t="s">
        <v>1578</v>
      </c>
      <c r="B128" s="215"/>
      <c r="C128" s="215"/>
      <c r="D128" s="216"/>
      <c r="E128" s="213" t="str">
        <f t="shared" si="2"/>
        <v/>
      </c>
      <c r="F128" s="214" t="str">
        <f t="shared" si="3"/>
        <v/>
      </c>
    </row>
    <row r="129" ht="18" customHeight="1" spans="1:6">
      <c r="A129" s="219" t="s">
        <v>1579</v>
      </c>
      <c r="B129" s="215"/>
      <c r="C129" s="215"/>
      <c r="D129" s="216"/>
      <c r="E129" s="213" t="str">
        <f t="shared" si="2"/>
        <v/>
      </c>
      <c r="F129" s="214" t="str">
        <f t="shared" si="3"/>
        <v/>
      </c>
    </row>
    <row r="130" ht="18" customHeight="1" spans="1:6">
      <c r="A130" s="219" t="s">
        <v>1580</v>
      </c>
      <c r="B130" s="215"/>
      <c r="C130" s="215"/>
      <c r="D130" s="216"/>
      <c r="E130" s="213" t="str">
        <f t="shared" si="2"/>
        <v/>
      </c>
      <c r="F130" s="214" t="str">
        <f t="shared" si="3"/>
        <v/>
      </c>
    </row>
    <row r="131" ht="18" customHeight="1" spans="1:6">
      <c r="A131" s="219" t="s">
        <v>1581</v>
      </c>
      <c r="B131" s="215"/>
      <c r="C131" s="215"/>
      <c r="D131" s="216"/>
      <c r="E131" s="213" t="str">
        <f t="shared" si="2"/>
        <v/>
      </c>
      <c r="F131" s="214" t="str">
        <f t="shared" si="3"/>
        <v/>
      </c>
    </row>
    <row r="132" ht="18" customHeight="1" spans="1:6">
      <c r="A132" s="219" t="s">
        <v>1584</v>
      </c>
      <c r="B132" s="215"/>
      <c r="C132" s="215"/>
      <c r="D132" s="216"/>
      <c r="E132" s="213" t="str">
        <f t="shared" si="2"/>
        <v/>
      </c>
      <c r="F132" s="214" t="str">
        <f t="shared" si="3"/>
        <v/>
      </c>
    </row>
    <row r="133" ht="18" customHeight="1" spans="1:6">
      <c r="A133" s="219" t="s">
        <v>1586</v>
      </c>
      <c r="B133" s="215"/>
      <c r="C133" s="215"/>
      <c r="D133" s="216"/>
      <c r="E133" s="213" t="str">
        <f t="shared" ref="E133:E196" si="4">IF(OR(VALUE(D133)=0,ISERROR(D133/B133-1)),"",D133/B133-1)</f>
        <v/>
      </c>
      <c r="F133" s="214" t="str">
        <f t="shared" ref="F133:F196" si="5">IF(OR(VALUE(D133)=0,ISERROR(D133/C133-1)),"",D133/C133-1)</f>
        <v/>
      </c>
    </row>
    <row r="134" ht="18" customHeight="1" spans="1:6">
      <c r="A134" s="219" t="s">
        <v>1587</v>
      </c>
      <c r="B134" s="215"/>
      <c r="C134" s="215"/>
      <c r="D134" s="216"/>
      <c r="E134" s="213" t="str">
        <f t="shared" si="4"/>
        <v/>
      </c>
      <c r="F134" s="214" t="str">
        <f t="shared" si="5"/>
        <v/>
      </c>
    </row>
    <row r="135" ht="18" customHeight="1" spans="1:6">
      <c r="A135" s="219" t="s">
        <v>1615</v>
      </c>
      <c r="B135" s="215"/>
      <c r="C135" s="215"/>
      <c r="D135" s="216"/>
      <c r="E135" s="217" t="str">
        <f t="shared" si="4"/>
        <v/>
      </c>
      <c r="F135" s="209" t="str">
        <f t="shared" si="5"/>
        <v/>
      </c>
    </row>
    <row r="136" ht="18" customHeight="1" spans="1:6">
      <c r="A136" s="201" t="s">
        <v>1519</v>
      </c>
      <c r="B136" s="208">
        <f>SUM(B137:B138)</f>
        <v>2422</v>
      </c>
      <c r="C136" s="208">
        <f>SUM(C137:C138)</f>
        <v>2422</v>
      </c>
      <c r="D136" s="208">
        <f>SUM(D137:D138)</f>
        <v>0</v>
      </c>
      <c r="E136" s="217" t="str">
        <f t="shared" si="4"/>
        <v/>
      </c>
      <c r="F136" s="209" t="str">
        <f t="shared" si="5"/>
        <v/>
      </c>
    </row>
    <row r="137" ht="18" customHeight="1" spans="1:6">
      <c r="A137" s="218" t="s">
        <v>847</v>
      </c>
      <c r="B137" s="215">
        <v>2422</v>
      </c>
      <c r="C137" s="215">
        <v>2422</v>
      </c>
      <c r="D137" s="216"/>
      <c r="E137" s="217" t="str">
        <f t="shared" si="4"/>
        <v/>
      </c>
      <c r="F137" s="214" t="str">
        <f t="shared" si="5"/>
        <v/>
      </c>
    </row>
    <row r="138" ht="18" customHeight="1" spans="1:6">
      <c r="A138" s="218" t="s">
        <v>854</v>
      </c>
      <c r="B138" s="215"/>
      <c r="C138" s="215"/>
      <c r="D138" s="216"/>
      <c r="E138" s="217" t="str">
        <f t="shared" si="4"/>
        <v/>
      </c>
      <c r="F138" s="209" t="str">
        <f t="shared" si="5"/>
        <v/>
      </c>
    </row>
    <row r="139" ht="18" customHeight="1" spans="1:6">
      <c r="A139" s="220" t="s">
        <v>171</v>
      </c>
      <c r="B139" s="208">
        <f>B140+B145+B150+B155+B158+B163+B167+B171+B174</f>
        <v>4264</v>
      </c>
      <c r="C139" s="208">
        <f>C140+C145+C150+C155+C158+C163+C167+C171+C174</f>
        <v>521</v>
      </c>
      <c r="D139" s="208">
        <f>D140+D145+D150+D155+D158+D163+D167+D171+D174</f>
        <v>5754</v>
      </c>
      <c r="E139" s="217">
        <f t="shared" si="4"/>
        <v>0.349437148217636</v>
      </c>
      <c r="F139" s="209">
        <f t="shared" si="5"/>
        <v>10.0441458733205</v>
      </c>
    </row>
    <row r="140" ht="18" customHeight="1" spans="1:6">
      <c r="A140" s="220" t="s">
        <v>1616</v>
      </c>
      <c r="B140" s="208">
        <f>SUM(B141:B144)</f>
        <v>3083</v>
      </c>
      <c r="C140" s="208">
        <f>SUM(C141:C144)</f>
        <v>171</v>
      </c>
      <c r="D140" s="208">
        <f>SUM(D141:D144)</f>
        <v>4199</v>
      </c>
      <c r="E140" s="217">
        <f t="shared" si="4"/>
        <v>0.361985079468051</v>
      </c>
      <c r="F140" s="209">
        <f t="shared" si="5"/>
        <v>23.5555555555556</v>
      </c>
    </row>
    <row r="141" ht="18" customHeight="1" spans="1:6">
      <c r="A141" s="219" t="s">
        <v>1617</v>
      </c>
      <c r="B141" s="215">
        <v>1840</v>
      </c>
      <c r="C141" s="215">
        <v>31</v>
      </c>
      <c r="D141" s="216">
        <v>3097</v>
      </c>
      <c r="E141" s="213">
        <f t="shared" si="4"/>
        <v>0.683152173913044</v>
      </c>
      <c r="F141" s="214">
        <f t="shared" si="5"/>
        <v>98.9032258064516</v>
      </c>
    </row>
    <row r="142" ht="18" customHeight="1" spans="1:6">
      <c r="A142" s="210" t="s">
        <v>1618</v>
      </c>
      <c r="B142" s="215"/>
      <c r="C142" s="215"/>
      <c r="D142" s="216"/>
      <c r="E142" s="217" t="str">
        <f t="shared" si="4"/>
        <v/>
      </c>
      <c r="F142" s="209" t="str">
        <f t="shared" si="5"/>
        <v/>
      </c>
    </row>
    <row r="143" ht="18" customHeight="1" spans="1:6">
      <c r="A143" s="210" t="s">
        <v>1619</v>
      </c>
      <c r="B143" s="215"/>
      <c r="C143" s="215"/>
      <c r="D143" s="216"/>
      <c r="E143" s="217" t="str">
        <f t="shared" si="4"/>
        <v/>
      </c>
      <c r="F143" s="209" t="str">
        <f t="shared" si="5"/>
        <v/>
      </c>
    </row>
    <row r="144" ht="18" customHeight="1" spans="1:6">
      <c r="A144" s="210" t="s">
        <v>1620</v>
      </c>
      <c r="B144" s="215">
        <v>1243</v>
      </c>
      <c r="C144" s="215">
        <v>140</v>
      </c>
      <c r="D144" s="216">
        <v>1102</v>
      </c>
      <c r="E144" s="213">
        <f t="shared" si="4"/>
        <v>-0.113435237329043</v>
      </c>
      <c r="F144" s="214">
        <f t="shared" si="5"/>
        <v>6.87142857142857</v>
      </c>
    </row>
    <row r="145" ht="18" customHeight="1" spans="1:6">
      <c r="A145" s="220" t="s">
        <v>1621</v>
      </c>
      <c r="B145" s="208">
        <f>SUM(B146:B149)</f>
        <v>0</v>
      </c>
      <c r="C145" s="208">
        <f>SUM(C146:C149)</f>
        <v>0</v>
      </c>
      <c r="D145" s="208">
        <f>SUM(D146:D149)</f>
        <v>0</v>
      </c>
      <c r="E145" s="217" t="str">
        <f t="shared" si="4"/>
        <v/>
      </c>
      <c r="F145" s="209" t="str">
        <f t="shared" si="5"/>
        <v/>
      </c>
    </row>
    <row r="146" ht="18" customHeight="1" spans="1:6">
      <c r="A146" s="219" t="s">
        <v>1617</v>
      </c>
      <c r="B146" s="215"/>
      <c r="C146" s="215"/>
      <c r="D146" s="216"/>
      <c r="E146" s="217" t="str">
        <f t="shared" si="4"/>
        <v/>
      </c>
      <c r="F146" s="209" t="str">
        <f t="shared" si="5"/>
        <v/>
      </c>
    </row>
    <row r="147" ht="18" customHeight="1" spans="1:6">
      <c r="A147" s="219" t="s">
        <v>1618</v>
      </c>
      <c r="B147" s="215"/>
      <c r="C147" s="215"/>
      <c r="D147" s="216"/>
      <c r="E147" s="217" t="str">
        <f t="shared" si="4"/>
        <v/>
      </c>
      <c r="F147" s="209" t="str">
        <f t="shared" si="5"/>
        <v/>
      </c>
    </row>
    <row r="148" ht="18" customHeight="1" spans="1:6">
      <c r="A148" s="210" t="s">
        <v>1622</v>
      </c>
      <c r="B148" s="215"/>
      <c r="C148" s="215"/>
      <c r="D148" s="216"/>
      <c r="E148" s="217" t="str">
        <f t="shared" si="4"/>
        <v/>
      </c>
      <c r="F148" s="209" t="str">
        <f t="shared" si="5"/>
        <v/>
      </c>
    </row>
    <row r="149" ht="18" customHeight="1" spans="1:6">
      <c r="A149" s="219" t="s">
        <v>1623</v>
      </c>
      <c r="B149" s="215"/>
      <c r="C149" s="215"/>
      <c r="D149" s="216"/>
      <c r="E149" s="217" t="str">
        <f t="shared" si="4"/>
        <v/>
      </c>
      <c r="F149" s="209" t="str">
        <f t="shared" si="5"/>
        <v/>
      </c>
    </row>
    <row r="150" ht="18" customHeight="1" spans="1:6">
      <c r="A150" s="220" t="s">
        <v>1624</v>
      </c>
      <c r="B150" s="208">
        <f>SUM(B151:B154)</f>
        <v>0</v>
      </c>
      <c r="C150" s="208">
        <f>SUM(C151:C154)</f>
        <v>0</v>
      </c>
      <c r="D150" s="208">
        <f>SUM(D151:D154)</f>
        <v>0</v>
      </c>
      <c r="E150" s="217" t="str">
        <f t="shared" si="4"/>
        <v/>
      </c>
      <c r="F150" s="209" t="str">
        <f t="shared" si="5"/>
        <v/>
      </c>
    </row>
    <row r="151" ht="18" customHeight="1" spans="1:6">
      <c r="A151" s="210" t="s">
        <v>1625</v>
      </c>
      <c r="B151" s="215"/>
      <c r="C151" s="215"/>
      <c r="D151" s="216"/>
      <c r="E151" s="217" t="str">
        <f t="shared" si="4"/>
        <v/>
      </c>
      <c r="F151" s="209" t="str">
        <f t="shared" si="5"/>
        <v/>
      </c>
    </row>
    <row r="152" ht="18" customHeight="1" spans="1:6">
      <c r="A152" s="210" t="s">
        <v>1626</v>
      </c>
      <c r="B152" s="215"/>
      <c r="C152" s="215"/>
      <c r="D152" s="216"/>
      <c r="E152" s="217" t="str">
        <f t="shared" si="4"/>
        <v/>
      </c>
      <c r="F152" s="209" t="str">
        <f t="shared" si="5"/>
        <v/>
      </c>
    </row>
    <row r="153" ht="18" customHeight="1" spans="1:6">
      <c r="A153" s="210" t="s">
        <v>1627</v>
      </c>
      <c r="B153" s="215"/>
      <c r="C153" s="215"/>
      <c r="D153" s="216"/>
      <c r="E153" s="213" t="str">
        <f t="shared" si="4"/>
        <v/>
      </c>
      <c r="F153" s="214" t="str">
        <f t="shared" si="5"/>
        <v/>
      </c>
    </row>
    <row r="154" ht="18" customHeight="1" spans="1:6">
      <c r="A154" s="219" t="s">
        <v>1628</v>
      </c>
      <c r="B154" s="215"/>
      <c r="C154" s="215"/>
      <c r="D154" s="216"/>
      <c r="E154" s="217" t="str">
        <f t="shared" si="4"/>
        <v/>
      </c>
      <c r="F154" s="209" t="str">
        <f t="shared" si="5"/>
        <v/>
      </c>
    </row>
    <row r="155" ht="18" customHeight="1" spans="1:6">
      <c r="A155" s="220" t="s">
        <v>1629</v>
      </c>
      <c r="B155" s="208">
        <f>SUM(B156:B157)</f>
        <v>0</v>
      </c>
      <c r="C155" s="208">
        <f>SUM(C156:C157)</f>
        <v>0</v>
      </c>
      <c r="D155" s="208">
        <f>SUM(D156:D157)</f>
        <v>0</v>
      </c>
      <c r="E155" s="217" t="str">
        <f t="shared" si="4"/>
        <v/>
      </c>
      <c r="F155" s="209" t="str">
        <f t="shared" si="5"/>
        <v/>
      </c>
    </row>
    <row r="156" ht="18" customHeight="1" spans="1:6">
      <c r="A156" s="210" t="s">
        <v>1617</v>
      </c>
      <c r="B156" s="215"/>
      <c r="C156" s="215"/>
      <c r="D156" s="216"/>
      <c r="E156" s="217" t="str">
        <f t="shared" si="4"/>
        <v/>
      </c>
      <c r="F156" s="209" t="str">
        <f t="shared" si="5"/>
        <v/>
      </c>
    </row>
    <row r="157" ht="18" customHeight="1" spans="1:6">
      <c r="A157" s="210" t="s">
        <v>1630</v>
      </c>
      <c r="B157" s="215"/>
      <c r="C157" s="215"/>
      <c r="D157" s="216"/>
      <c r="E157" s="217" t="str">
        <f t="shared" si="4"/>
        <v/>
      </c>
      <c r="F157" s="209" t="str">
        <f t="shared" si="5"/>
        <v/>
      </c>
    </row>
    <row r="158" ht="18" customHeight="1" spans="1:6">
      <c r="A158" s="220" t="s">
        <v>1631</v>
      </c>
      <c r="B158" s="208">
        <f>SUM(B159:B162)</f>
        <v>0</v>
      </c>
      <c r="C158" s="208">
        <f>SUM(C159:C162)</f>
        <v>0</v>
      </c>
      <c r="D158" s="208">
        <f>SUM(D159:D162)</f>
        <v>0</v>
      </c>
      <c r="E158" s="217" t="str">
        <f t="shared" si="4"/>
        <v/>
      </c>
      <c r="F158" s="209" t="str">
        <f t="shared" si="5"/>
        <v/>
      </c>
    </row>
    <row r="159" ht="18" customHeight="1" spans="1:6">
      <c r="A159" s="219" t="s">
        <v>1625</v>
      </c>
      <c r="B159" s="215"/>
      <c r="C159" s="215"/>
      <c r="D159" s="216"/>
      <c r="E159" s="217" t="str">
        <f t="shared" si="4"/>
        <v/>
      </c>
      <c r="F159" s="209" t="str">
        <f t="shared" si="5"/>
        <v/>
      </c>
    </row>
    <row r="160" ht="18" customHeight="1" spans="1:6">
      <c r="A160" s="210" t="s">
        <v>1626</v>
      </c>
      <c r="B160" s="215"/>
      <c r="C160" s="215"/>
      <c r="D160" s="216"/>
      <c r="E160" s="213" t="str">
        <f t="shared" si="4"/>
        <v/>
      </c>
      <c r="F160" s="214" t="str">
        <f t="shared" si="5"/>
        <v/>
      </c>
    </row>
    <row r="161" ht="18" customHeight="1" spans="1:6">
      <c r="A161" s="210" t="s">
        <v>1627</v>
      </c>
      <c r="B161" s="215"/>
      <c r="C161" s="215"/>
      <c r="D161" s="216"/>
      <c r="E161" s="217" t="str">
        <f t="shared" si="4"/>
        <v/>
      </c>
      <c r="F161" s="209" t="str">
        <f t="shared" si="5"/>
        <v/>
      </c>
    </row>
    <row r="162" ht="18" customHeight="1" spans="1:6">
      <c r="A162" s="210" t="s">
        <v>1632</v>
      </c>
      <c r="B162" s="215"/>
      <c r="C162" s="215"/>
      <c r="D162" s="216"/>
      <c r="E162" s="217" t="str">
        <f t="shared" si="4"/>
        <v/>
      </c>
      <c r="F162" s="209" t="str">
        <f t="shared" si="5"/>
        <v/>
      </c>
    </row>
    <row r="163" ht="18" customHeight="1" spans="1:6">
      <c r="A163" s="220" t="s">
        <v>1633</v>
      </c>
      <c r="B163" s="208">
        <f>SUM(B164:B166)</f>
        <v>1146</v>
      </c>
      <c r="C163" s="208">
        <f>SUM(C164:C166)</f>
        <v>350</v>
      </c>
      <c r="D163" s="208">
        <f>SUM(D164:D166)</f>
        <v>1520</v>
      </c>
      <c r="E163" s="217">
        <f t="shared" si="4"/>
        <v>0.326352530541012</v>
      </c>
      <c r="F163" s="209">
        <f t="shared" si="5"/>
        <v>3.34285714285714</v>
      </c>
    </row>
    <row r="164" ht="18" customHeight="1" spans="1:6">
      <c r="A164" s="219" t="s">
        <v>1634</v>
      </c>
      <c r="B164" s="215">
        <v>94</v>
      </c>
      <c r="C164" s="215">
        <v>302</v>
      </c>
      <c r="D164" s="216">
        <v>516</v>
      </c>
      <c r="E164" s="217">
        <f t="shared" si="4"/>
        <v>4.48936170212766</v>
      </c>
      <c r="F164" s="209">
        <f t="shared" si="5"/>
        <v>0.708609271523179</v>
      </c>
    </row>
    <row r="165" ht="18" customHeight="1" spans="1:6">
      <c r="A165" s="210" t="s">
        <v>1617</v>
      </c>
      <c r="B165" s="215">
        <v>1052</v>
      </c>
      <c r="C165" s="215">
        <v>48</v>
      </c>
      <c r="D165" s="216">
        <v>1004</v>
      </c>
      <c r="E165" s="217">
        <f t="shared" si="4"/>
        <v>-0.0456273764258555</v>
      </c>
      <c r="F165" s="209">
        <f t="shared" si="5"/>
        <v>19.9166666666667</v>
      </c>
    </row>
    <row r="166" ht="18" customHeight="1" spans="1:6">
      <c r="A166" s="210" t="s">
        <v>1635</v>
      </c>
      <c r="B166" s="215"/>
      <c r="C166" s="215"/>
      <c r="D166" s="216"/>
      <c r="E166" s="217" t="str">
        <f t="shared" si="4"/>
        <v/>
      </c>
      <c r="F166" s="209" t="str">
        <f t="shared" si="5"/>
        <v/>
      </c>
    </row>
    <row r="167" ht="18" customHeight="1" spans="1:6">
      <c r="A167" s="227" t="s">
        <v>1636</v>
      </c>
      <c r="B167" s="208">
        <f>SUM(B168:B170)</f>
        <v>35</v>
      </c>
      <c r="C167" s="208">
        <f>SUM(C168:C170)</f>
        <v>0</v>
      </c>
      <c r="D167" s="208">
        <f>SUM(D168:D170)</f>
        <v>35</v>
      </c>
      <c r="E167" s="217">
        <f t="shared" si="4"/>
        <v>0</v>
      </c>
      <c r="F167" s="209" t="str">
        <f t="shared" si="5"/>
        <v/>
      </c>
    </row>
    <row r="168" ht="18" customHeight="1" spans="1:6">
      <c r="A168" s="228" t="s">
        <v>1634</v>
      </c>
      <c r="B168" s="215"/>
      <c r="C168" s="215"/>
      <c r="D168" s="216"/>
      <c r="E168" s="217" t="str">
        <f t="shared" si="4"/>
        <v/>
      </c>
      <c r="F168" s="209" t="str">
        <f t="shared" si="5"/>
        <v/>
      </c>
    </row>
    <row r="169" ht="18" customHeight="1" spans="1:6">
      <c r="A169" s="228" t="s">
        <v>1617</v>
      </c>
      <c r="B169" s="215">
        <v>35</v>
      </c>
      <c r="C169" s="215"/>
      <c r="D169" s="216">
        <v>35</v>
      </c>
      <c r="E169" s="213">
        <f t="shared" si="4"/>
        <v>0</v>
      </c>
      <c r="F169" s="209" t="str">
        <f t="shared" si="5"/>
        <v/>
      </c>
    </row>
    <row r="170" ht="18" customHeight="1" spans="1:6">
      <c r="A170" s="228" t="s">
        <v>1637</v>
      </c>
      <c r="B170" s="215"/>
      <c r="C170" s="215"/>
      <c r="D170" s="216"/>
      <c r="E170" s="213" t="str">
        <f t="shared" si="4"/>
        <v/>
      </c>
      <c r="F170" s="214" t="str">
        <f t="shared" si="5"/>
        <v/>
      </c>
    </row>
    <row r="171" ht="18" customHeight="1" spans="1:6">
      <c r="A171" s="227" t="s">
        <v>1638</v>
      </c>
      <c r="B171" s="208">
        <f>SUM(B172:B173)</f>
        <v>0</v>
      </c>
      <c r="C171" s="208">
        <f>SUM(C172:C173)</f>
        <v>0</v>
      </c>
      <c r="D171" s="208">
        <f>SUM(D172:D173)</f>
        <v>0</v>
      </c>
      <c r="E171" s="217" t="str">
        <f t="shared" si="4"/>
        <v/>
      </c>
      <c r="F171" s="209" t="str">
        <f t="shared" si="5"/>
        <v/>
      </c>
    </row>
    <row r="172" ht="18" customHeight="1" spans="1:6">
      <c r="A172" s="228" t="s">
        <v>1617</v>
      </c>
      <c r="B172" s="215"/>
      <c r="C172" s="215"/>
      <c r="D172" s="216"/>
      <c r="E172" s="217" t="str">
        <f t="shared" si="4"/>
        <v/>
      </c>
      <c r="F172" s="209" t="str">
        <f t="shared" si="5"/>
        <v/>
      </c>
    </row>
    <row r="173" ht="18" customHeight="1" spans="1:6">
      <c r="A173" s="228" t="s">
        <v>1639</v>
      </c>
      <c r="B173" s="215"/>
      <c r="C173" s="215"/>
      <c r="D173" s="216"/>
      <c r="E173" s="213" t="str">
        <f t="shared" si="4"/>
        <v/>
      </c>
      <c r="F173" s="214" t="str">
        <f t="shared" si="5"/>
        <v/>
      </c>
    </row>
    <row r="174" ht="18" customHeight="1" spans="1:6">
      <c r="A174" s="201" t="s">
        <v>1519</v>
      </c>
      <c r="B174" s="208">
        <f>SUM(B175:B177)</f>
        <v>0</v>
      </c>
      <c r="C174" s="208">
        <f>SUM(C175:C177)</f>
        <v>0</v>
      </c>
      <c r="D174" s="208">
        <f>SUM(D175:D177)</f>
        <v>0</v>
      </c>
      <c r="E174" s="217" t="str">
        <f t="shared" si="4"/>
        <v/>
      </c>
      <c r="F174" s="209" t="str">
        <f t="shared" si="5"/>
        <v/>
      </c>
    </row>
    <row r="175" ht="18" customHeight="1" spans="1:6">
      <c r="A175" s="218" t="s">
        <v>1640</v>
      </c>
      <c r="B175" s="215"/>
      <c r="C175" s="215"/>
      <c r="D175" s="216"/>
      <c r="E175" s="213" t="str">
        <f t="shared" si="4"/>
        <v/>
      </c>
      <c r="F175" s="214" t="str">
        <f t="shared" si="5"/>
        <v/>
      </c>
    </row>
    <row r="176" ht="18" customHeight="1" spans="1:6">
      <c r="A176" s="218" t="s">
        <v>1641</v>
      </c>
      <c r="B176" s="215"/>
      <c r="C176" s="215"/>
      <c r="D176" s="216"/>
      <c r="E176" s="213" t="str">
        <f t="shared" si="4"/>
        <v/>
      </c>
      <c r="F176" s="214" t="str">
        <f t="shared" si="5"/>
        <v/>
      </c>
    </row>
    <row r="177" ht="18" customHeight="1" spans="1:6">
      <c r="A177" s="218" t="s">
        <v>950</v>
      </c>
      <c r="B177" s="215"/>
      <c r="C177" s="215"/>
      <c r="D177" s="216"/>
      <c r="E177" s="213" t="str">
        <f t="shared" si="4"/>
        <v/>
      </c>
      <c r="F177" s="214" t="str">
        <f t="shared" si="5"/>
        <v/>
      </c>
    </row>
    <row r="178" ht="18" customHeight="1" spans="1:6">
      <c r="A178" s="220" t="s">
        <v>172</v>
      </c>
      <c r="B178" s="208">
        <f>B179+B184+B189+B198+B205+B215+B218+B221+B222</f>
        <v>0</v>
      </c>
      <c r="C178" s="208">
        <f>C179+C184+C189+C198+C205+C215+C218+C221+C222</f>
        <v>0</v>
      </c>
      <c r="D178" s="208">
        <f>D179+D184+D189+D198+D205+D215+D218+D221+D222</f>
        <v>0</v>
      </c>
      <c r="E178" s="217" t="str">
        <f t="shared" si="4"/>
        <v/>
      </c>
      <c r="F178" s="209" t="str">
        <f t="shared" si="5"/>
        <v/>
      </c>
    </row>
    <row r="179" ht="18" customHeight="1" spans="1:6">
      <c r="A179" s="207" t="s">
        <v>1642</v>
      </c>
      <c r="B179" s="208">
        <f>SUM(B180:B183)</f>
        <v>0</v>
      </c>
      <c r="C179" s="208">
        <f>SUM(C180:C183)</f>
        <v>0</v>
      </c>
      <c r="D179" s="208">
        <f>SUM(D180:D183)</f>
        <v>0</v>
      </c>
      <c r="E179" s="217" t="str">
        <f t="shared" si="4"/>
        <v/>
      </c>
      <c r="F179" s="209" t="str">
        <f t="shared" si="5"/>
        <v/>
      </c>
    </row>
    <row r="180" ht="18" customHeight="1" spans="1:6">
      <c r="A180" s="210" t="s">
        <v>1643</v>
      </c>
      <c r="B180" s="215"/>
      <c r="C180" s="215"/>
      <c r="D180" s="216"/>
      <c r="E180" s="213" t="str">
        <f t="shared" si="4"/>
        <v/>
      </c>
      <c r="F180" s="214" t="str">
        <f t="shared" si="5"/>
        <v/>
      </c>
    </row>
    <row r="181" ht="18" customHeight="1" spans="1:6">
      <c r="A181" s="210" t="s">
        <v>1644</v>
      </c>
      <c r="B181" s="215"/>
      <c r="C181" s="215"/>
      <c r="D181" s="216"/>
      <c r="E181" s="213" t="str">
        <f t="shared" si="4"/>
        <v/>
      </c>
      <c r="F181" s="214" t="str">
        <f t="shared" si="5"/>
        <v/>
      </c>
    </row>
    <row r="182" ht="18" customHeight="1" spans="1:6">
      <c r="A182" s="210" t="s">
        <v>1645</v>
      </c>
      <c r="B182" s="215"/>
      <c r="C182" s="215"/>
      <c r="D182" s="216"/>
      <c r="E182" s="213" t="str">
        <f t="shared" si="4"/>
        <v/>
      </c>
      <c r="F182" s="214" t="str">
        <f t="shared" si="5"/>
        <v/>
      </c>
    </row>
    <row r="183" ht="18" customHeight="1" spans="1:6">
      <c r="A183" s="210" t="s">
        <v>1646</v>
      </c>
      <c r="B183" s="215"/>
      <c r="C183" s="215"/>
      <c r="D183" s="216"/>
      <c r="E183" s="213" t="str">
        <f t="shared" si="4"/>
        <v/>
      </c>
      <c r="F183" s="214" t="str">
        <f t="shared" si="5"/>
        <v/>
      </c>
    </row>
    <row r="184" ht="18" customHeight="1" spans="1:6">
      <c r="A184" s="220" t="s">
        <v>1647</v>
      </c>
      <c r="B184" s="208">
        <f>SUM(B185:B188)</f>
        <v>0</v>
      </c>
      <c r="C184" s="208">
        <f>SUM(C185:C188)</f>
        <v>0</v>
      </c>
      <c r="D184" s="208">
        <f>SUM(D185:D188)</f>
        <v>0</v>
      </c>
      <c r="E184" s="217" t="str">
        <f t="shared" si="4"/>
        <v/>
      </c>
      <c r="F184" s="209" t="str">
        <f t="shared" si="5"/>
        <v/>
      </c>
    </row>
    <row r="185" ht="18" customHeight="1" spans="1:6">
      <c r="A185" s="210" t="s">
        <v>1645</v>
      </c>
      <c r="B185" s="215"/>
      <c r="C185" s="215"/>
      <c r="D185" s="216"/>
      <c r="E185" s="213" t="str">
        <f t="shared" si="4"/>
        <v/>
      </c>
      <c r="F185" s="214" t="str">
        <f t="shared" si="5"/>
        <v/>
      </c>
    </row>
    <row r="186" ht="18" customHeight="1" spans="1:6">
      <c r="A186" s="210" t="s">
        <v>1648</v>
      </c>
      <c r="B186" s="215"/>
      <c r="C186" s="215"/>
      <c r="D186" s="216"/>
      <c r="E186" s="213" t="str">
        <f t="shared" si="4"/>
        <v/>
      </c>
      <c r="F186" s="214" t="str">
        <f t="shared" si="5"/>
        <v/>
      </c>
    </row>
    <row r="187" ht="18" customHeight="1" spans="1:6">
      <c r="A187" s="210" t="s">
        <v>1649</v>
      </c>
      <c r="B187" s="215"/>
      <c r="C187" s="215"/>
      <c r="D187" s="216"/>
      <c r="E187" s="213" t="str">
        <f t="shared" si="4"/>
        <v/>
      </c>
      <c r="F187" s="214" t="str">
        <f t="shared" si="5"/>
        <v/>
      </c>
    </row>
    <row r="188" ht="18" customHeight="1" spans="1:6">
      <c r="A188" s="219" t="s">
        <v>1650</v>
      </c>
      <c r="B188" s="215"/>
      <c r="C188" s="215"/>
      <c r="D188" s="216"/>
      <c r="E188" s="213" t="str">
        <f t="shared" si="4"/>
        <v/>
      </c>
      <c r="F188" s="214" t="str">
        <f t="shared" si="5"/>
        <v/>
      </c>
    </row>
    <row r="189" ht="18" customHeight="1" spans="1:6">
      <c r="A189" s="220" t="s">
        <v>1651</v>
      </c>
      <c r="B189" s="208">
        <f>SUM(B190:B197)</f>
        <v>0</v>
      </c>
      <c r="C189" s="208">
        <f>SUM(C190:C197)</f>
        <v>0</v>
      </c>
      <c r="D189" s="208">
        <f>SUM(D190:D197)</f>
        <v>0</v>
      </c>
      <c r="E189" s="217" t="str">
        <f t="shared" si="4"/>
        <v/>
      </c>
      <c r="F189" s="209" t="str">
        <f t="shared" si="5"/>
        <v/>
      </c>
    </row>
    <row r="190" ht="18" customHeight="1" spans="1:6">
      <c r="A190" s="219" t="s">
        <v>1652</v>
      </c>
      <c r="B190" s="215"/>
      <c r="C190" s="215"/>
      <c r="D190" s="216"/>
      <c r="E190" s="217" t="str">
        <f t="shared" si="4"/>
        <v/>
      </c>
      <c r="F190" s="209" t="str">
        <f t="shared" si="5"/>
        <v/>
      </c>
    </row>
    <row r="191" ht="18" customHeight="1" spans="1:6">
      <c r="A191" s="210" t="s">
        <v>1653</v>
      </c>
      <c r="B191" s="215"/>
      <c r="C191" s="215"/>
      <c r="D191" s="216"/>
      <c r="E191" s="213" t="str">
        <f t="shared" si="4"/>
        <v/>
      </c>
      <c r="F191" s="214" t="str">
        <f t="shared" si="5"/>
        <v/>
      </c>
    </row>
    <row r="192" ht="18" customHeight="1" spans="1:6">
      <c r="A192" s="210" t="s">
        <v>1654</v>
      </c>
      <c r="B192" s="215"/>
      <c r="C192" s="215"/>
      <c r="D192" s="216"/>
      <c r="E192" s="213" t="str">
        <f t="shared" si="4"/>
        <v/>
      </c>
      <c r="F192" s="214" t="str">
        <f t="shared" si="5"/>
        <v/>
      </c>
    </row>
    <row r="193" ht="18" customHeight="1" spans="1:6">
      <c r="A193" s="210" t="s">
        <v>1655</v>
      </c>
      <c r="B193" s="215"/>
      <c r="C193" s="215"/>
      <c r="D193" s="216"/>
      <c r="E193" s="213" t="str">
        <f t="shared" si="4"/>
        <v/>
      </c>
      <c r="F193" s="214" t="str">
        <f t="shared" si="5"/>
        <v/>
      </c>
    </row>
    <row r="194" ht="18" customHeight="1" spans="1:6">
      <c r="A194" s="210" t="s">
        <v>1656</v>
      </c>
      <c r="B194" s="211"/>
      <c r="C194" s="211"/>
      <c r="D194" s="216"/>
      <c r="E194" s="213" t="str">
        <f t="shared" si="4"/>
        <v/>
      </c>
      <c r="F194" s="214" t="str">
        <f t="shared" si="5"/>
        <v/>
      </c>
    </row>
    <row r="195" ht="18" customHeight="1" spans="1:6">
      <c r="A195" s="210" t="s">
        <v>1657</v>
      </c>
      <c r="B195" s="211"/>
      <c r="C195" s="211"/>
      <c r="D195" s="216"/>
      <c r="E195" s="213" t="str">
        <f t="shared" si="4"/>
        <v/>
      </c>
      <c r="F195" s="214" t="str">
        <f t="shared" si="5"/>
        <v/>
      </c>
    </row>
    <row r="196" ht="18" customHeight="1" spans="1:6">
      <c r="A196" s="210" t="s">
        <v>1658</v>
      </c>
      <c r="B196" s="215"/>
      <c r="C196" s="215"/>
      <c r="D196" s="216"/>
      <c r="E196" s="213" t="str">
        <f t="shared" si="4"/>
        <v/>
      </c>
      <c r="F196" s="214" t="str">
        <f t="shared" si="5"/>
        <v/>
      </c>
    </row>
    <row r="197" ht="18" customHeight="1" spans="1:6">
      <c r="A197" s="210" t="s">
        <v>1659</v>
      </c>
      <c r="B197" s="215"/>
      <c r="C197" s="215"/>
      <c r="D197" s="216"/>
      <c r="E197" s="213" t="str">
        <f t="shared" ref="E197:E260" si="6">IF(OR(VALUE(D197)=0,ISERROR(D197/B197-1)),"",D197/B197-1)</f>
        <v/>
      </c>
      <c r="F197" s="214" t="str">
        <f t="shared" ref="F197:F260" si="7">IF(OR(VALUE(D197)=0,ISERROR(D197/C197-1)),"",D197/C197-1)</f>
        <v/>
      </c>
    </row>
    <row r="198" ht="18" customHeight="1" spans="1:6">
      <c r="A198" s="220" t="s">
        <v>1660</v>
      </c>
      <c r="B198" s="226">
        <f>SUM(B199:B204)</f>
        <v>0</v>
      </c>
      <c r="C198" s="226">
        <f>SUM(C199:C204)</f>
        <v>0</v>
      </c>
      <c r="D198" s="226">
        <f>SUM(D199:D204)</f>
        <v>0</v>
      </c>
      <c r="E198" s="217" t="str">
        <f t="shared" si="6"/>
        <v/>
      </c>
      <c r="F198" s="209" t="str">
        <f t="shared" si="7"/>
        <v/>
      </c>
    </row>
    <row r="199" ht="18" customHeight="1" spans="1:6">
      <c r="A199" s="219" t="s">
        <v>1661</v>
      </c>
      <c r="B199" s="215"/>
      <c r="C199" s="215"/>
      <c r="D199" s="216"/>
      <c r="E199" s="213" t="str">
        <f t="shared" si="6"/>
        <v/>
      </c>
      <c r="F199" s="214" t="str">
        <f t="shared" si="7"/>
        <v/>
      </c>
    </row>
    <row r="200" ht="18" customHeight="1" spans="1:6">
      <c r="A200" s="219" t="s">
        <v>1662</v>
      </c>
      <c r="B200" s="215"/>
      <c r="C200" s="215"/>
      <c r="D200" s="216"/>
      <c r="E200" s="213" t="str">
        <f t="shared" si="6"/>
        <v/>
      </c>
      <c r="F200" s="214" t="str">
        <f t="shared" si="7"/>
        <v/>
      </c>
    </row>
    <row r="201" ht="18" customHeight="1" spans="1:6">
      <c r="A201" s="210" t="s">
        <v>1663</v>
      </c>
      <c r="B201" s="215"/>
      <c r="C201" s="215"/>
      <c r="D201" s="216"/>
      <c r="E201" s="213" t="str">
        <f t="shared" si="6"/>
        <v/>
      </c>
      <c r="F201" s="214" t="str">
        <f t="shared" si="7"/>
        <v/>
      </c>
    </row>
    <row r="202" ht="18" customHeight="1" spans="1:6">
      <c r="A202" s="210" t="s">
        <v>1664</v>
      </c>
      <c r="B202" s="215"/>
      <c r="C202" s="215"/>
      <c r="D202" s="216"/>
      <c r="E202" s="213" t="str">
        <f t="shared" si="6"/>
        <v/>
      </c>
      <c r="F202" s="214" t="str">
        <f t="shared" si="7"/>
        <v/>
      </c>
    </row>
    <row r="203" ht="18" customHeight="1" spans="1:6">
      <c r="A203" s="210" t="s">
        <v>1665</v>
      </c>
      <c r="B203" s="215"/>
      <c r="C203" s="215"/>
      <c r="D203" s="216"/>
      <c r="E203" s="213" t="str">
        <f t="shared" si="6"/>
        <v/>
      </c>
      <c r="F203" s="214" t="str">
        <f t="shared" si="7"/>
        <v/>
      </c>
    </row>
    <row r="204" ht="18" customHeight="1" spans="1:6">
      <c r="A204" s="210" t="s">
        <v>1666</v>
      </c>
      <c r="B204" s="211"/>
      <c r="C204" s="211"/>
      <c r="D204" s="216"/>
      <c r="E204" s="213" t="str">
        <f t="shared" si="6"/>
        <v/>
      </c>
      <c r="F204" s="214" t="str">
        <f t="shared" si="7"/>
        <v/>
      </c>
    </row>
    <row r="205" ht="18" customHeight="1" spans="1:6">
      <c r="A205" s="220" t="s">
        <v>1667</v>
      </c>
      <c r="B205" s="226">
        <f>SUM(B206:B214)</f>
        <v>0</v>
      </c>
      <c r="C205" s="226">
        <f>SUM(C206:C214)</f>
        <v>0</v>
      </c>
      <c r="D205" s="226">
        <f>SUM(D206:D214)</f>
        <v>0</v>
      </c>
      <c r="E205" s="217" t="str">
        <f t="shared" si="6"/>
        <v/>
      </c>
      <c r="F205" s="209" t="str">
        <f t="shared" si="7"/>
        <v/>
      </c>
    </row>
    <row r="206" ht="18" customHeight="1" spans="1:6">
      <c r="A206" s="210" t="s">
        <v>1668</v>
      </c>
      <c r="B206" s="211"/>
      <c r="C206" s="211"/>
      <c r="D206" s="216"/>
      <c r="E206" s="213" t="str">
        <f t="shared" si="6"/>
        <v/>
      </c>
      <c r="F206" s="214" t="str">
        <f t="shared" si="7"/>
        <v/>
      </c>
    </row>
    <row r="207" ht="18" customHeight="1" spans="1:6">
      <c r="A207" s="219" t="s">
        <v>1669</v>
      </c>
      <c r="B207" s="211"/>
      <c r="C207" s="211"/>
      <c r="D207" s="216"/>
      <c r="E207" s="213" t="str">
        <f t="shared" si="6"/>
        <v/>
      </c>
      <c r="F207" s="214" t="str">
        <f t="shared" si="7"/>
        <v/>
      </c>
    </row>
    <row r="208" ht="18" customHeight="1" spans="1:6">
      <c r="A208" s="210" t="s">
        <v>1670</v>
      </c>
      <c r="B208" s="211"/>
      <c r="C208" s="211"/>
      <c r="D208" s="216"/>
      <c r="E208" s="213" t="str">
        <f t="shared" si="6"/>
        <v/>
      </c>
      <c r="F208" s="214" t="str">
        <f t="shared" si="7"/>
        <v/>
      </c>
    </row>
    <row r="209" ht="18" customHeight="1" spans="1:6">
      <c r="A209" s="210" t="s">
        <v>1671</v>
      </c>
      <c r="B209" s="215"/>
      <c r="C209" s="215"/>
      <c r="D209" s="216"/>
      <c r="E209" s="213" t="str">
        <f t="shared" si="6"/>
        <v/>
      </c>
      <c r="F209" s="214" t="str">
        <f t="shared" si="7"/>
        <v/>
      </c>
    </row>
    <row r="210" ht="18" customHeight="1" spans="1:6">
      <c r="A210" s="210" t="s">
        <v>1672</v>
      </c>
      <c r="B210" s="215"/>
      <c r="C210" s="215"/>
      <c r="D210" s="216"/>
      <c r="E210" s="213" t="str">
        <f t="shared" si="6"/>
        <v/>
      </c>
      <c r="F210" s="214" t="str">
        <f t="shared" si="7"/>
        <v/>
      </c>
    </row>
    <row r="211" ht="18" customHeight="1" spans="1:6">
      <c r="A211" s="210" t="s">
        <v>1673</v>
      </c>
      <c r="B211" s="215"/>
      <c r="C211" s="215"/>
      <c r="D211" s="216"/>
      <c r="E211" s="213" t="str">
        <f t="shared" si="6"/>
        <v/>
      </c>
      <c r="F211" s="214" t="str">
        <f t="shared" si="7"/>
        <v/>
      </c>
    </row>
    <row r="212" ht="18" customHeight="1" spans="1:6">
      <c r="A212" s="210" t="s">
        <v>1674</v>
      </c>
      <c r="B212" s="215"/>
      <c r="C212" s="215"/>
      <c r="D212" s="216"/>
      <c r="E212" s="213" t="str">
        <f t="shared" si="6"/>
        <v/>
      </c>
      <c r="F212" s="214" t="str">
        <f t="shared" si="7"/>
        <v/>
      </c>
    </row>
    <row r="213" ht="18" customHeight="1" spans="1:6">
      <c r="A213" s="219" t="s">
        <v>1675</v>
      </c>
      <c r="B213" s="215"/>
      <c r="C213" s="215"/>
      <c r="D213" s="216"/>
      <c r="E213" s="213" t="str">
        <f t="shared" si="6"/>
        <v/>
      </c>
      <c r="F213" s="214" t="str">
        <f t="shared" si="7"/>
        <v/>
      </c>
    </row>
    <row r="214" ht="18" customHeight="1" spans="1:6">
      <c r="A214" s="219" t="s">
        <v>1676</v>
      </c>
      <c r="B214" s="215"/>
      <c r="C214" s="215"/>
      <c r="D214" s="216"/>
      <c r="E214" s="213" t="str">
        <f t="shared" si="6"/>
        <v/>
      </c>
      <c r="F214" s="214" t="str">
        <f t="shared" si="7"/>
        <v/>
      </c>
    </row>
    <row r="215" ht="18" customHeight="1" spans="1:6">
      <c r="A215" s="220" t="s">
        <v>1677</v>
      </c>
      <c r="B215" s="208">
        <f>SUM(B216:B217)</f>
        <v>0</v>
      </c>
      <c r="C215" s="208">
        <f>SUM(C216:C217)</f>
        <v>0</v>
      </c>
      <c r="D215" s="208">
        <f>SUM(D216:D217)</f>
        <v>0</v>
      </c>
      <c r="E215" s="217" t="str">
        <f t="shared" si="6"/>
        <v/>
      </c>
      <c r="F215" s="209" t="str">
        <f t="shared" si="7"/>
        <v/>
      </c>
    </row>
    <row r="216" ht="18" customHeight="1" spans="1:6">
      <c r="A216" s="210" t="s">
        <v>1643</v>
      </c>
      <c r="B216" s="215"/>
      <c r="C216" s="215"/>
      <c r="D216" s="216"/>
      <c r="E216" s="217" t="str">
        <f t="shared" si="6"/>
        <v/>
      </c>
      <c r="F216" s="209" t="str">
        <f t="shared" si="7"/>
        <v/>
      </c>
    </row>
    <row r="217" ht="18" customHeight="1" spans="1:6">
      <c r="A217" s="219" t="s">
        <v>1678</v>
      </c>
      <c r="B217" s="215"/>
      <c r="C217" s="215"/>
      <c r="D217" s="216"/>
      <c r="E217" s="217" t="str">
        <f t="shared" si="6"/>
        <v/>
      </c>
      <c r="F217" s="209" t="str">
        <f t="shared" si="7"/>
        <v/>
      </c>
    </row>
    <row r="218" ht="18" customHeight="1" spans="1:6">
      <c r="A218" s="207" t="s">
        <v>1679</v>
      </c>
      <c r="B218" s="208">
        <f>SUM(B219:B220)</f>
        <v>0</v>
      </c>
      <c r="C218" s="208">
        <f>SUM(C219:C220)</f>
        <v>0</v>
      </c>
      <c r="D218" s="208">
        <f>SUM(D219:D220)</f>
        <v>0</v>
      </c>
      <c r="E218" s="217" t="str">
        <f t="shared" si="6"/>
        <v/>
      </c>
      <c r="F218" s="209" t="str">
        <f t="shared" si="7"/>
        <v/>
      </c>
    </row>
    <row r="219" ht="18" customHeight="1" spans="1:6">
      <c r="A219" s="210" t="s">
        <v>1643</v>
      </c>
      <c r="B219" s="215"/>
      <c r="C219" s="215"/>
      <c r="D219" s="216"/>
      <c r="E219" s="217" t="str">
        <f t="shared" si="6"/>
        <v/>
      </c>
      <c r="F219" s="209" t="str">
        <f t="shared" si="7"/>
        <v/>
      </c>
    </row>
    <row r="220" ht="18" customHeight="1" spans="1:6">
      <c r="A220" s="210" t="s">
        <v>1680</v>
      </c>
      <c r="B220" s="215"/>
      <c r="C220" s="215"/>
      <c r="D220" s="216"/>
      <c r="E220" s="217" t="str">
        <f t="shared" si="6"/>
        <v/>
      </c>
      <c r="F220" s="209" t="str">
        <f t="shared" si="7"/>
        <v/>
      </c>
    </row>
    <row r="221" ht="18" customHeight="1" spans="1:6">
      <c r="A221" s="220" t="s">
        <v>1681</v>
      </c>
      <c r="B221" s="208"/>
      <c r="C221" s="208"/>
      <c r="D221" s="225"/>
      <c r="E221" s="217" t="str">
        <f t="shared" si="6"/>
        <v/>
      </c>
      <c r="F221" s="209" t="str">
        <f t="shared" si="7"/>
        <v/>
      </c>
    </row>
    <row r="222" ht="18" customHeight="1" spans="1:6">
      <c r="A222" s="201" t="s">
        <v>1519</v>
      </c>
      <c r="B222" s="208">
        <f>SUM(B223:B227)</f>
        <v>0</v>
      </c>
      <c r="C222" s="208">
        <f>SUM(C223:C227)</f>
        <v>0</v>
      </c>
      <c r="D222" s="208">
        <f>SUM(D223:D227)</f>
        <v>0</v>
      </c>
      <c r="E222" s="217" t="str">
        <f t="shared" si="6"/>
        <v/>
      </c>
      <c r="F222" s="209" t="str">
        <f t="shared" si="7"/>
        <v/>
      </c>
    </row>
    <row r="223" ht="18" customHeight="1" spans="1:6">
      <c r="A223" s="218" t="s">
        <v>954</v>
      </c>
      <c r="B223" s="215"/>
      <c r="C223" s="215"/>
      <c r="D223" s="216"/>
      <c r="E223" s="217" t="str">
        <f t="shared" si="6"/>
        <v/>
      </c>
      <c r="F223" s="209" t="str">
        <f t="shared" si="7"/>
        <v/>
      </c>
    </row>
    <row r="224" ht="18" customHeight="1" spans="1:6">
      <c r="A224" s="218" t="s">
        <v>972</v>
      </c>
      <c r="B224" s="215"/>
      <c r="C224" s="215"/>
      <c r="D224" s="216"/>
      <c r="E224" s="217" t="str">
        <f t="shared" si="6"/>
        <v/>
      </c>
      <c r="F224" s="209" t="str">
        <f t="shared" si="7"/>
        <v/>
      </c>
    </row>
    <row r="225" ht="18" customHeight="1" spans="1:6">
      <c r="A225" s="218" t="s">
        <v>979</v>
      </c>
      <c r="B225" s="215"/>
      <c r="C225" s="215"/>
      <c r="D225" s="216"/>
      <c r="E225" s="217" t="str">
        <f t="shared" si="6"/>
        <v/>
      </c>
      <c r="F225" s="209" t="str">
        <f t="shared" si="7"/>
        <v/>
      </c>
    </row>
    <row r="226" ht="18" customHeight="1" spans="1:6">
      <c r="A226" s="218" t="s">
        <v>986</v>
      </c>
      <c r="B226" s="215"/>
      <c r="C226" s="215"/>
      <c r="D226" s="216"/>
      <c r="E226" s="217" t="str">
        <f t="shared" si="6"/>
        <v/>
      </c>
      <c r="F226" s="209" t="str">
        <f t="shared" si="7"/>
        <v/>
      </c>
    </row>
    <row r="227" ht="18" customHeight="1" spans="1:6">
      <c r="A227" s="218" t="s">
        <v>1682</v>
      </c>
      <c r="B227" s="215"/>
      <c r="C227" s="215"/>
      <c r="D227" s="216"/>
      <c r="E227" s="217" t="str">
        <f t="shared" si="6"/>
        <v/>
      </c>
      <c r="F227" s="209" t="str">
        <f t="shared" si="7"/>
        <v/>
      </c>
    </row>
    <row r="228" ht="18" customHeight="1" spans="1:6">
      <c r="A228" s="229" t="s">
        <v>1683</v>
      </c>
      <c r="B228" s="208">
        <f>B229+B233</f>
        <v>0</v>
      </c>
      <c r="C228" s="208">
        <f>C229+C233</f>
        <v>0</v>
      </c>
      <c r="D228" s="208">
        <f>D229+D233</f>
        <v>0</v>
      </c>
      <c r="E228" s="217" t="str">
        <f t="shared" si="6"/>
        <v/>
      </c>
      <c r="F228" s="209" t="str">
        <f t="shared" si="7"/>
        <v/>
      </c>
    </row>
    <row r="229" ht="18" customHeight="1" spans="1:6">
      <c r="A229" s="229" t="s">
        <v>1684</v>
      </c>
      <c r="B229" s="208">
        <f>SUM(B230:B232)</f>
        <v>0</v>
      </c>
      <c r="C229" s="208">
        <f>SUM(C230:C232)</f>
        <v>0</v>
      </c>
      <c r="D229" s="208">
        <f>SUM(D230:D232)</f>
        <v>0</v>
      </c>
      <c r="E229" s="217" t="str">
        <f t="shared" si="6"/>
        <v/>
      </c>
      <c r="F229" s="209" t="str">
        <f t="shared" si="7"/>
        <v/>
      </c>
    </row>
    <row r="230" ht="18" customHeight="1" spans="1:6">
      <c r="A230" s="230" t="s">
        <v>1685</v>
      </c>
      <c r="B230" s="215"/>
      <c r="C230" s="215"/>
      <c r="D230" s="216"/>
      <c r="E230" s="217" t="str">
        <f t="shared" si="6"/>
        <v/>
      </c>
      <c r="F230" s="209" t="str">
        <f t="shared" si="7"/>
        <v/>
      </c>
    </row>
    <row r="231" ht="18" customHeight="1" spans="1:6">
      <c r="A231" s="230" t="s">
        <v>1686</v>
      </c>
      <c r="B231" s="215"/>
      <c r="C231" s="215"/>
      <c r="D231" s="216"/>
      <c r="E231" s="213" t="str">
        <f t="shared" si="6"/>
        <v/>
      </c>
      <c r="F231" s="214" t="str">
        <f t="shared" si="7"/>
        <v/>
      </c>
    </row>
    <row r="232" ht="18" customHeight="1" spans="1:6">
      <c r="A232" s="230" t="s">
        <v>1687</v>
      </c>
      <c r="B232" s="215"/>
      <c r="C232" s="215"/>
      <c r="D232" s="216"/>
      <c r="E232" s="213" t="str">
        <f t="shared" si="6"/>
        <v/>
      </c>
      <c r="F232" s="214" t="str">
        <f t="shared" si="7"/>
        <v/>
      </c>
    </row>
    <row r="233" ht="18" customHeight="1" spans="1:6">
      <c r="A233" s="201" t="s">
        <v>1519</v>
      </c>
      <c r="B233" s="208">
        <f>SUM(B234:B237)</f>
        <v>0</v>
      </c>
      <c r="C233" s="208">
        <f>SUM(C234:C237)</f>
        <v>0</v>
      </c>
      <c r="D233" s="208">
        <f>SUM(D234:D237)</f>
        <v>0</v>
      </c>
      <c r="E233" s="217" t="str">
        <f t="shared" si="6"/>
        <v/>
      </c>
      <c r="F233" s="209" t="str">
        <f t="shared" si="7"/>
        <v/>
      </c>
    </row>
    <row r="234" ht="18" customHeight="1" spans="1:6">
      <c r="A234" s="218" t="s">
        <v>993</v>
      </c>
      <c r="B234" s="215"/>
      <c r="C234" s="215"/>
      <c r="D234" s="216"/>
      <c r="E234" s="217" t="str">
        <f t="shared" si="6"/>
        <v/>
      </c>
      <c r="F234" s="209" t="str">
        <f t="shared" si="7"/>
        <v/>
      </c>
    </row>
    <row r="235" ht="18" customHeight="1" spans="1:6">
      <c r="A235" s="218" t="s">
        <v>1000</v>
      </c>
      <c r="B235" s="215"/>
      <c r="C235" s="215"/>
      <c r="D235" s="216"/>
      <c r="E235" s="217" t="str">
        <f t="shared" si="6"/>
        <v/>
      </c>
      <c r="F235" s="209" t="str">
        <f t="shared" si="7"/>
        <v/>
      </c>
    </row>
    <row r="236" ht="18" customHeight="1" spans="1:6">
      <c r="A236" s="218" t="s">
        <v>1688</v>
      </c>
      <c r="B236" s="215"/>
      <c r="C236" s="215"/>
      <c r="D236" s="216"/>
      <c r="E236" s="217" t="str">
        <f t="shared" si="6"/>
        <v/>
      </c>
      <c r="F236" s="209" t="str">
        <f t="shared" si="7"/>
        <v/>
      </c>
    </row>
    <row r="237" ht="18" customHeight="1" spans="1:6">
      <c r="A237" s="218" t="s">
        <v>1031</v>
      </c>
      <c r="B237" s="215"/>
      <c r="C237" s="215"/>
      <c r="D237" s="216"/>
      <c r="E237" s="217" t="str">
        <f t="shared" si="6"/>
        <v/>
      </c>
      <c r="F237" s="209" t="str">
        <f t="shared" si="7"/>
        <v/>
      </c>
    </row>
    <row r="238" ht="18" customHeight="1" spans="1:6">
      <c r="A238" s="229" t="s">
        <v>175</v>
      </c>
      <c r="B238" s="208">
        <f>SUM(B239)</f>
        <v>0</v>
      </c>
      <c r="C238" s="208">
        <f>SUM(C239)</f>
        <v>0</v>
      </c>
      <c r="D238" s="208">
        <f>SUM(D239)</f>
        <v>0</v>
      </c>
      <c r="E238" s="217" t="str">
        <f t="shared" si="6"/>
        <v/>
      </c>
      <c r="F238" s="209" t="str">
        <f t="shared" si="7"/>
        <v/>
      </c>
    </row>
    <row r="239" ht="18" customHeight="1" spans="1:6">
      <c r="A239" s="229" t="s">
        <v>1689</v>
      </c>
      <c r="B239" s="208">
        <f>SUM(B240:B242)</f>
        <v>0</v>
      </c>
      <c r="C239" s="208">
        <f>SUM(C240:C242)</f>
        <v>0</v>
      </c>
      <c r="D239" s="208">
        <f>SUM(D240:D242)</f>
        <v>0</v>
      </c>
      <c r="E239" s="217" t="str">
        <f t="shared" si="6"/>
        <v/>
      </c>
      <c r="F239" s="209" t="str">
        <f t="shared" si="7"/>
        <v/>
      </c>
    </row>
    <row r="240" ht="18" customHeight="1" spans="1:6">
      <c r="A240" s="230" t="s">
        <v>1690</v>
      </c>
      <c r="B240" s="215"/>
      <c r="C240" s="215"/>
      <c r="D240" s="216"/>
      <c r="E240" s="217" t="str">
        <f t="shared" si="6"/>
        <v/>
      </c>
      <c r="F240" s="209" t="str">
        <f t="shared" si="7"/>
        <v/>
      </c>
    </row>
    <row r="241" ht="18" customHeight="1" spans="1:6">
      <c r="A241" s="230" t="s">
        <v>1691</v>
      </c>
      <c r="B241" s="215"/>
      <c r="C241" s="215"/>
      <c r="D241" s="216"/>
      <c r="E241" s="217" t="str">
        <f t="shared" si="6"/>
        <v/>
      </c>
      <c r="F241" s="209" t="str">
        <f t="shared" si="7"/>
        <v/>
      </c>
    </row>
    <row r="242" ht="18" customHeight="1" spans="1:6">
      <c r="A242" s="230" t="s">
        <v>1692</v>
      </c>
      <c r="B242" s="215"/>
      <c r="C242" s="215"/>
      <c r="D242" s="215"/>
      <c r="E242" s="217" t="str">
        <f t="shared" si="6"/>
        <v/>
      </c>
      <c r="F242" s="209" t="str">
        <f t="shared" si="7"/>
        <v/>
      </c>
    </row>
    <row r="243" ht="18" customHeight="1" spans="1:6">
      <c r="A243" s="231" t="s">
        <v>177</v>
      </c>
      <c r="B243" s="208">
        <f>B244</f>
        <v>0</v>
      </c>
      <c r="C243" s="208">
        <f>C244</f>
        <v>0</v>
      </c>
      <c r="D243" s="208">
        <f>D244</f>
        <v>0</v>
      </c>
      <c r="E243" s="217" t="str">
        <f t="shared" si="6"/>
        <v/>
      </c>
      <c r="F243" s="209" t="str">
        <f t="shared" si="7"/>
        <v/>
      </c>
    </row>
    <row r="244" ht="18" customHeight="1" spans="1:6">
      <c r="A244" s="221" t="s">
        <v>1693</v>
      </c>
      <c r="B244" s="208">
        <f>SUM(B245:B246)</f>
        <v>0</v>
      </c>
      <c r="C244" s="208">
        <f>SUM(C245:C246)</f>
        <v>0</v>
      </c>
      <c r="D244" s="225">
        <f>SUM(D245:D246)</f>
        <v>0</v>
      </c>
      <c r="E244" s="217" t="str">
        <f t="shared" si="6"/>
        <v/>
      </c>
      <c r="F244" s="209" t="str">
        <f t="shared" si="7"/>
        <v/>
      </c>
    </row>
    <row r="245" ht="18" customHeight="1" spans="1:6">
      <c r="A245" s="232" t="s">
        <v>1694</v>
      </c>
      <c r="B245" s="215"/>
      <c r="C245" s="215"/>
      <c r="D245" s="216"/>
      <c r="E245" s="217" t="str">
        <f t="shared" si="6"/>
        <v/>
      </c>
      <c r="F245" s="209" t="str">
        <f t="shared" si="7"/>
        <v/>
      </c>
    </row>
    <row r="246" ht="18" customHeight="1" spans="1:6">
      <c r="A246" s="232" t="s">
        <v>1695</v>
      </c>
      <c r="B246" s="215"/>
      <c r="C246" s="215"/>
      <c r="D246" s="215"/>
      <c r="E246" s="217" t="str">
        <f t="shared" si="6"/>
        <v/>
      </c>
      <c r="F246" s="209" t="str">
        <f t="shared" si="7"/>
        <v/>
      </c>
    </row>
    <row r="247" ht="18" customHeight="1" spans="1:6">
      <c r="A247" s="221" t="s">
        <v>1124</v>
      </c>
      <c r="B247" s="208">
        <f>B248</f>
        <v>0</v>
      </c>
      <c r="C247" s="208">
        <f>C248</f>
        <v>0</v>
      </c>
      <c r="D247" s="208">
        <f>D248</f>
        <v>0</v>
      </c>
      <c r="E247" s="217" t="str">
        <f t="shared" si="6"/>
        <v/>
      </c>
      <c r="F247" s="209" t="str">
        <f t="shared" si="7"/>
        <v/>
      </c>
    </row>
    <row r="248" ht="18" customHeight="1" spans="1:6">
      <c r="A248" s="201" t="s">
        <v>1519</v>
      </c>
      <c r="B248" s="208">
        <f>SUM(B249:B250)</f>
        <v>0</v>
      </c>
      <c r="C248" s="208">
        <f>SUM(C249:C250)</f>
        <v>0</v>
      </c>
      <c r="D248" s="225">
        <f>SUM(D249:D250)</f>
        <v>0</v>
      </c>
      <c r="E248" s="213" t="str">
        <f t="shared" si="6"/>
        <v/>
      </c>
      <c r="F248" s="214" t="str">
        <f t="shared" si="7"/>
        <v/>
      </c>
    </row>
    <row r="249" ht="18" customHeight="1" spans="1:6">
      <c r="A249" s="218" t="s">
        <v>1696</v>
      </c>
      <c r="B249" s="215"/>
      <c r="C249" s="215"/>
      <c r="D249" s="216"/>
      <c r="E249" s="213" t="str">
        <f t="shared" si="6"/>
        <v/>
      </c>
      <c r="F249" s="214" t="str">
        <f t="shared" si="7"/>
        <v/>
      </c>
    </row>
    <row r="250" ht="18" customHeight="1" spans="1:6">
      <c r="A250" s="218" t="s">
        <v>1697</v>
      </c>
      <c r="B250" s="215"/>
      <c r="C250" s="215"/>
      <c r="D250" s="215"/>
      <c r="E250" s="217" t="str">
        <f t="shared" si="6"/>
        <v/>
      </c>
      <c r="F250" s="209" t="str">
        <f t="shared" si="7"/>
        <v/>
      </c>
    </row>
    <row r="251" ht="18" customHeight="1" spans="1:6">
      <c r="A251" s="233" t="s">
        <v>1148</v>
      </c>
      <c r="B251" s="208">
        <f>B252</f>
        <v>0</v>
      </c>
      <c r="C251" s="208">
        <f>C252</f>
        <v>0</v>
      </c>
      <c r="D251" s="208">
        <f>D252</f>
        <v>0</v>
      </c>
      <c r="E251" s="217" t="str">
        <f t="shared" si="6"/>
        <v/>
      </c>
      <c r="F251" s="209" t="str">
        <f t="shared" si="7"/>
        <v/>
      </c>
    </row>
    <row r="252" ht="18" customHeight="1" spans="1:6">
      <c r="A252" s="201" t="s">
        <v>1519</v>
      </c>
      <c r="B252" s="208">
        <f>SUM(B253:B254)</f>
        <v>0</v>
      </c>
      <c r="C252" s="208">
        <f>SUM(C253:C254)</f>
        <v>0</v>
      </c>
      <c r="D252" s="225">
        <f>SUM(D253:D254)</f>
        <v>0</v>
      </c>
      <c r="E252" s="217" t="str">
        <f t="shared" si="6"/>
        <v/>
      </c>
      <c r="F252" s="209" t="str">
        <f t="shared" si="7"/>
        <v/>
      </c>
    </row>
    <row r="253" ht="18" customHeight="1" spans="1:6">
      <c r="A253" s="218" t="s">
        <v>1698</v>
      </c>
      <c r="B253" s="215"/>
      <c r="C253" s="215"/>
      <c r="D253" s="216"/>
      <c r="E253" s="217" t="str">
        <f t="shared" si="6"/>
        <v/>
      </c>
      <c r="F253" s="209" t="str">
        <f t="shared" si="7"/>
        <v/>
      </c>
    </row>
    <row r="254" ht="18" customHeight="1" spans="1:6">
      <c r="A254" s="218" t="s">
        <v>1699</v>
      </c>
      <c r="B254" s="215"/>
      <c r="C254" s="215"/>
      <c r="D254" s="215"/>
      <c r="E254" s="217" t="str">
        <f t="shared" si="6"/>
        <v/>
      </c>
      <c r="F254" s="209" t="str">
        <f t="shared" si="7"/>
        <v/>
      </c>
    </row>
    <row r="255" ht="18" customHeight="1" spans="1:6">
      <c r="A255" s="233" t="s">
        <v>180</v>
      </c>
      <c r="B255" s="208">
        <f>SUM(B256)</f>
        <v>0</v>
      </c>
      <c r="C255" s="208">
        <f>SUM(C256)</f>
        <v>0</v>
      </c>
      <c r="D255" s="208">
        <f>SUM(D256)</f>
        <v>0</v>
      </c>
      <c r="E255" s="217" t="str">
        <f t="shared" si="6"/>
        <v/>
      </c>
      <c r="F255" s="209" t="str">
        <f t="shared" si="7"/>
        <v/>
      </c>
    </row>
    <row r="256" ht="18" customHeight="1" spans="1:6">
      <c r="A256" s="201" t="s">
        <v>1519</v>
      </c>
      <c r="B256" s="208">
        <f>SUM(B257:B259)</f>
        <v>0</v>
      </c>
      <c r="C256" s="208">
        <f>SUM(C257:C259)</f>
        <v>0</v>
      </c>
      <c r="D256" s="225">
        <f>SUM(D257:D259)</f>
        <v>0</v>
      </c>
      <c r="E256" s="217" t="str">
        <f t="shared" si="6"/>
        <v/>
      </c>
      <c r="F256" s="209" t="str">
        <f t="shared" si="7"/>
        <v/>
      </c>
    </row>
    <row r="257" ht="18" customHeight="1" spans="1:6">
      <c r="A257" s="218" t="s">
        <v>1214</v>
      </c>
      <c r="B257" s="215"/>
      <c r="C257" s="215"/>
      <c r="D257" s="216"/>
      <c r="E257" s="217" t="str">
        <f t="shared" si="6"/>
        <v/>
      </c>
      <c r="F257" s="209" t="str">
        <f t="shared" si="7"/>
        <v/>
      </c>
    </row>
    <row r="258" ht="18" customHeight="1" spans="1:6">
      <c r="A258" s="218" t="s">
        <v>1700</v>
      </c>
      <c r="B258" s="215"/>
      <c r="C258" s="215"/>
      <c r="D258" s="216"/>
      <c r="E258" s="217" t="str">
        <f t="shared" si="6"/>
        <v/>
      </c>
      <c r="F258" s="209" t="str">
        <f t="shared" si="7"/>
        <v/>
      </c>
    </row>
    <row r="259" ht="18" customHeight="1" spans="1:6">
      <c r="A259" s="218" t="s">
        <v>1701</v>
      </c>
      <c r="B259" s="215"/>
      <c r="C259" s="215"/>
      <c r="D259" s="215"/>
      <c r="E259" s="217" t="str">
        <f t="shared" si="6"/>
        <v/>
      </c>
      <c r="F259" s="209" t="str">
        <f t="shared" si="7"/>
        <v/>
      </c>
    </row>
    <row r="260" ht="18" customHeight="1" spans="1:6">
      <c r="A260" s="233" t="s">
        <v>1225</v>
      </c>
      <c r="B260" s="208">
        <f>SUM(B261,B265,B274,B276,B278,B280,B292)</f>
        <v>2133</v>
      </c>
      <c r="C260" s="208">
        <f>SUM(C261,C265,C274,C276,C278,C280,C292)</f>
        <v>23284</v>
      </c>
      <c r="D260" s="208">
        <f>SUM(D261,D265,D274,D276,D278,D280,D292)</f>
        <v>3150</v>
      </c>
      <c r="E260" s="217">
        <f t="shared" si="6"/>
        <v>0.476793248945148</v>
      </c>
      <c r="F260" s="209">
        <f t="shared" si="7"/>
        <v>-0.864713966672393</v>
      </c>
    </row>
    <row r="261" ht="18" customHeight="1" spans="1:6">
      <c r="A261" s="229" t="s">
        <v>1702</v>
      </c>
      <c r="B261" s="208">
        <f>SUM(B262:B264)</f>
        <v>0</v>
      </c>
      <c r="C261" s="208">
        <f>SUM(C262:C264)</f>
        <v>22910</v>
      </c>
      <c r="D261" s="225">
        <f>SUM(D262:D264)</f>
        <v>0</v>
      </c>
      <c r="E261" s="217" t="str">
        <f t="shared" ref="E261:E324" si="8">IF(OR(VALUE(D261)=0,ISERROR(D261/B261-1)),"",D261/B261-1)</f>
        <v/>
      </c>
      <c r="F261" s="209" t="str">
        <f t="shared" ref="F261:F324" si="9">IF(OR(VALUE(D261)=0,ISERROR(D261/C261-1)),"",D261/C261-1)</f>
        <v/>
      </c>
    </row>
    <row r="262" ht="18" customHeight="1" spans="1:6">
      <c r="A262" s="230" t="s">
        <v>1703</v>
      </c>
      <c r="B262" s="215"/>
      <c r="C262" s="215"/>
      <c r="D262" s="216"/>
      <c r="E262" s="213" t="str">
        <f t="shared" si="8"/>
        <v/>
      </c>
      <c r="F262" s="214" t="str">
        <f t="shared" si="9"/>
        <v/>
      </c>
    </row>
    <row r="263" ht="18" customHeight="1" spans="1:6">
      <c r="A263" s="230" t="s">
        <v>1704</v>
      </c>
      <c r="B263" s="215"/>
      <c r="C263" s="215"/>
      <c r="D263" s="216"/>
      <c r="E263" s="217" t="str">
        <f t="shared" si="8"/>
        <v/>
      </c>
      <c r="F263" s="209" t="str">
        <f t="shared" si="9"/>
        <v/>
      </c>
    </row>
    <row r="264" ht="18" customHeight="1" spans="1:6">
      <c r="A264" s="230" t="s">
        <v>1705</v>
      </c>
      <c r="B264" s="215"/>
      <c r="C264" s="215">
        <v>22910</v>
      </c>
      <c r="D264" s="215"/>
      <c r="E264" s="217" t="str">
        <f t="shared" si="8"/>
        <v/>
      </c>
      <c r="F264" s="209" t="str">
        <f t="shared" si="9"/>
        <v/>
      </c>
    </row>
    <row r="265" ht="18" customHeight="1" spans="1:6">
      <c r="A265" s="229" t="s">
        <v>1706</v>
      </c>
      <c r="B265" s="208">
        <f>SUM(B266:B273)</f>
        <v>9</v>
      </c>
      <c r="C265" s="208">
        <f>SUM(C266:C273)</f>
        <v>0</v>
      </c>
      <c r="D265" s="225">
        <f>SUM(D266:D273)</f>
        <v>24</v>
      </c>
      <c r="E265" s="217">
        <f t="shared" si="8"/>
        <v>1.66666666666667</v>
      </c>
      <c r="F265" s="209" t="str">
        <f t="shared" si="9"/>
        <v/>
      </c>
    </row>
    <row r="266" ht="18" customHeight="1" spans="1:6">
      <c r="A266" s="230" t="s">
        <v>1707</v>
      </c>
      <c r="B266" s="215"/>
      <c r="C266" s="215"/>
      <c r="D266" s="216"/>
      <c r="E266" s="213" t="str">
        <f t="shared" si="8"/>
        <v/>
      </c>
      <c r="F266" s="209" t="str">
        <f t="shared" si="9"/>
        <v/>
      </c>
    </row>
    <row r="267" ht="18" customHeight="1" spans="1:6">
      <c r="A267" s="230" t="s">
        <v>1708</v>
      </c>
      <c r="B267" s="215"/>
      <c r="C267" s="215"/>
      <c r="D267" s="216"/>
      <c r="E267" s="213" t="str">
        <f t="shared" si="8"/>
        <v/>
      </c>
      <c r="F267" s="209" t="str">
        <f t="shared" si="9"/>
        <v/>
      </c>
    </row>
    <row r="268" ht="18" customHeight="1" spans="1:6">
      <c r="A268" s="230" t="s">
        <v>1709</v>
      </c>
      <c r="B268" s="215">
        <v>5</v>
      </c>
      <c r="C268" s="215"/>
      <c r="D268" s="216">
        <v>15</v>
      </c>
      <c r="E268" s="213">
        <f t="shared" si="8"/>
        <v>2</v>
      </c>
      <c r="F268" s="209" t="str">
        <f t="shared" si="9"/>
        <v/>
      </c>
    </row>
    <row r="269" ht="18" customHeight="1" spans="1:6">
      <c r="A269" s="230" t="s">
        <v>1710</v>
      </c>
      <c r="B269" s="215"/>
      <c r="C269" s="215"/>
      <c r="D269" s="216"/>
      <c r="E269" s="213" t="str">
        <f t="shared" si="8"/>
        <v/>
      </c>
      <c r="F269" s="214" t="str">
        <f t="shared" si="9"/>
        <v/>
      </c>
    </row>
    <row r="270" ht="18" customHeight="1" spans="1:6">
      <c r="A270" s="230" t="s">
        <v>1711</v>
      </c>
      <c r="B270" s="215"/>
      <c r="C270" s="215"/>
      <c r="D270" s="216"/>
      <c r="E270" s="213" t="str">
        <f t="shared" si="8"/>
        <v/>
      </c>
      <c r="F270" s="214" t="str">
        <f t="shared" si="9"/>
        <v/>
      </c>
    </row>
    <row r="271" ht="18" customHeight="1" spans="1:6">
      <c r="A271" s="230" t="s">
        <v>1712</v>
      </c>
      <c r="B271" s="211"/>
      <c r="C271" s="211"/>
      <c r="D271" s="212"/>
      <c r="E271" s="213" t="str">
        <f t="shared" si="8"/>
        <v/>
      </c>
      <c r="F271" s="214" t="str">
        <f t="shared" si="9"/>
        <v/>
      </c>
    </row>
    <row r="272" ht="18" customHeight="1" spans="1:6">
      <c r="A272" s="230" t="s">
        <v>1713</v>
      </c>
      <c r="B272" s="211">
        <v>4</v>
      </c>
      <c r="C272" s="211"/>
      <c r="D272" s="216">
        <v>9</v>
      </c>
      <c r="E272" s="213">
        <f t="shared" si="8"/>
        <v>1.25</v>
      </c>
      <c r="F272" s="209" t="str">
        <f t="shared" si="9"/>
        <v/>
      </c>
    </row>
    <row r="273" ht="18" customHeight="1" spans="1:6">
      <c r="A273" s="230" t="s">
        <v>1714</v>
      </c>
      <c r="B273" s="211"/>
      <c r="C273" s="211"/>
      <c r="D273" s="211"/>
      <c r="E273" s="217" t="str">
        <f t="shared" si="8"/>
        <v/>
      </c>
      <c r="F273" s="209" t="str">
        <f t="shared" si="9"/>
        <v/>
      </c>
    </row>
    <row r="274" ht="18" customHeight="1" spans="1:6">
      <c r="A274" s="229" t="s">
        <v>1715</v>
      </c>
      <c r="B274" s="226">
        <f>SUM(B275)</f>
        <v>0</v>
      </c>
      <c r="C274" s="226">
        <f>SUM(C275)</f>
        <v>0</v>
      </c>
      <c r="D274" s="225">
        <f>SUM(D275)</f>
        <v>0</v>
      </c>
      <c r="E274" s="217" t="str">
        <f t="shared" si="8"/>
        <v/>
      </c>
      <c r="F274" s="209" t="str">
        <f t="shared" si="9"/>
        <v/>
      </c>
    </row>
    <row r="275" ht="18" customHeight="1" spans="1:6">
      <c r="A275" s="230" t="s">
        <v>1716</v>
      </c>
      <c r="B275" s="211"/>
      <c r="C275" s="211"/>
      <c r="D275" s="211"/>
      <c r="E275" s="217" t="str">
        <f t="shared" si="8"/>
        <v/>
      </c>
      <c r="F275" s="209" t="str">
        <f t="shared" si="9"/>
        <v/>
      </c>
    </row>
    <row r="276" ht="18" customHeight="1" spans="1:6">
      <c r="A276" s="201" t="s">
        <v>1717</v>
      </c>
      <c r="B276" s="226">
        <f>SUM(B277)</f>
        <v>0</v>
      </c>
      <c r="C276" s="226">
        <f>SUM(C277)</f>
        <v>0</v>
      </c>
      <c r="D276" s="225">
        <f>SUM(D277)</f>
        <v>0</v>
      </c>
      <c r="E276" s="217" t="str">
        <f t="shared" si="8"/>
        <v/>
      </c>
      <c r="F276" s="209" t="str">
        <f t="shared" si="9"/>
        <v/>
      </c>
    </row>
    <row r="277" ht="18" customHeight="1" spans="1:6">
      <c r="A277" s="230" t="s">
        <v>1718</v>
      </c>
      <c r="B277" s="211"/>
      <c r="C277" s="211"/>
      <c r="D277" s="211"/>
      <c r="E277" s="217" t="str">
        <f t="shared" si="8"/>
        <v/>
      </c>
      <c r="F277" s="209" t="str">
        <f t="shared" si="9"/>
        <v/>
      </c>
    </row>
    <row r="278" ht="18" customHeight="1" spans="1:6">
      <c r="A278" s="201" t="s">
        <v>1719</v>
      </c>
      <c r="B278" s="226">
        <f>B279</f>
        <v>0</v>
      </c>
      <c r="C278" s="226">
        <f>C279</f>
        <v>0</v>
      </c>
      <c r="D278" s="225">
        <f>D279</f>
        <v>0</v>
      </c>
      <c r="E278" s="217" t="str">
        <f t="shared" si="8"/>
        <v/>
      </c>
      <c r="F278" s="209" t="str">
        <f t="shared" si="9"/>
        <v/>
      </c>
    </row>
    <row r="279" ht="18" customHeight="1" spans="1:6">
      <c r="A279" s="230" t="s">
        <v>1720</v>
      </c>
      <c r="B279" s="211"/>
      <c r="C279" s="211"/>
      <c r="D279" s="216"/>
      <c r="E279" s="217" t="str">
        <f t="shared" si="8"/>
        <v/>
      </c>
      <c r="F279" s="209" t="str">
        <f t="shared" si="9"/>
        <v/>
      </c>
    </row>
    <row r="280" ht="18" customHeight="1" spans="1:6">
      <c r="A280" s="229" t="s">
        <v>1721</v>
      </c>
      <c r="B280" s="226">
        <f>SUM(B281:B291)</f>
        <v>2124</v>
      </c>
      <c r="C280" s="226">
        <f>SUM(C281:C291)</f>
        <v>374</v>
      </c>
      <c r="D280" s="225">
        <f>SUM(D281:D291)</f>
        <v>3126</v>
      </c>
      <c r="E280" s="217">
        <f t="shared" si="8"/>
        <v>0.471751412429378</v>
      </c>
      <c r="F280" s="209">
        <f t="shared" si="9"/>
        <v>7.35828877005348</v>
      </c>
    </row>
    <row r="281" ht="18" customHeight="1" spans="1:6">
      <c r="A281" s="230" t="s">
        <v>1722</v>
      </c>
      <c r="B281" s="211"/>
      <c r="C281" s="211"/>
      <c r="D281" s="216"/>
      <c r="E281" s="217" t="str">
        <f t="shared" si="8"/>
        <v/>
      </c>
      <c r="F281" s="209" t="str">
        <f t="shared" si="9"/>
        <v/>
      </c>
    </row>
    <row r="282" ht="18" customHeight="1" spans="1:6">
      <c r="A282" s="230" t="s">
        <v>1723</v>
      </c>
      <c r="B282" s="234">
        <v>883</v>
      </c>
      <c r="C282" s="234">
        <v>120</v>
      </c>
      <c r="D282" s="235">
        <v>1608</v>
      </c>
      <c r="E282" s="213">
        <f t="shared" si="8"/>
        <v>0.821064552661382</v>
      </c>
      <c r="F282" s="214">
        <f t="shared" si="9"/>
        <v>12.4</v>
      </c>
    </row>
    <row r="283" ht="18" customHeight="1" spans="1:6">
      <c r="A283" s="230" t="s">
        <v>1724</v>
      </c>
      <c r="B283" s="234">
        <v>849</v>
      </c>
      <c r="C283" s="234">
        <v>54</v>
      </c>
      <c r="D283" s="216">
        <v>1056</v>
      </c>
      <c r="E283" s="213">
        <f t="shared" si="8"/>
        <v>0.243816254416961</v>
      </c>
      <c r="F283" s="213">
        <f t="shared" si="9"/>
        <v>18.5555555555556</v>
      </c>
    </row>
    <row r="284" ht="18" customHeight="1" spans="1:6">
      <c r="A284" s="230" t="s">
        <v>1725</v>
      </c>
      <c r="B284" s="215"/>
      <c r="C284" s="215">
        <v>1</v>
      </c>
      <c r="D284" s="216">
        <v>24</v>
      </c>
      <c r="E284" s="213" t="str">
        <f t="shared" si="8"/>
        <v/>
      </c>
      <c r="F284" s="214">
        <f t="shared" si="9"/>
        <v>23</v>
      </c>
    </row>
    <row r="285" ht="18" customHeight="1" spans="1:6">
      <c r="A285" s="230" t="s">
        <v>1726</v>
      </c>
      <c r="B285" s="215"/>
      <c r="C285" s="215"/>
      <c r="D285" s="216"/>
      <c r="E285" s="213" t="str">
        <f t="shared" si="8"/>
        <v/>
      </c>
      <c r="F285" s="214" t="str">
        <f t="shared" si="9"/>
        <v/>
      </c>
    </row>
    <row r="286" ht="18" customHeight="1" spans="1:6">
      <c r="A286" s="230" t="s">
        <v>1727</v>
      </c>
      <c r="B286" s="215">
        <v>10</v>
      </c>
      <c r="C286" s="215">
        <v>35</v>
      </c>
      <c r="D286" s="216">
        <v>120</v>
      </c>
      <c r="E286" s="213">
        <f t="shared" si="8"/>
        <v>11</v>
      </c>
      <c r="F286" s="214">
        <f t="shared" si="9"/>
        <v>2.42857142857143</v>
      </c>
    </row>
    <row r="287" ht="18" customHeight="1" spans="1:6">
      <c r="A287" s="230" t="s">
        <v>1728</v>
      </c>
      <c r="B287" s="215"/>
      <c r="C287" s="215"/>
      <c r="D287" s="216"/>
      <c r="E287" s="213" t="str">
        <f t="shared" si="8"/>
        <v/>
      </c>
      <c r="F287" s="214" t="str">
        <f t="shared" si="9"/>
        <v/>
      </c>
    </row>
    <row r="288" ht="18" customHeight="1" spans="1:6">
      <c r="A288" s="230" t="s">
        <v>1729</v>
      </c>
      <c r="B288" s="215"/>
      <c r="C288" s="215"/>
      <c r="D288" s="216"/>
      <c r="E288" s="213" t="str">
        <f t="shared" si="8"/>
        <v/>
      </c>
      <c r="F288" s="214" t="str">
        <f t="shared" si="9"/>
        <v/>
      </c>
    </row>
    <row r="289" ht="18" customHeight="1" spans="1:6">
      <c r="A289" s="230" t="s">
        <v>1730</v>
      </c>
      <c r="B289" s="215"/>
      <c r="C289" s="215"/>
      <c r="D289" s="215"/>
      <c r="E289" s="217" t="str">
        <f t="shared" si="8"/>
        <v/>
      </c>
      <c r="F289" s="209" t="str">
        <f t="shared" si="9"/>
        <v/>
      </c>
    </row>
    <row r="290" ht="18" customHeight="1" spans="1:6">
      <c r="A290" s="230" t="s">
        <v>1731</v>
      </c>
      <c r="B290" s="215"/>
      <c r="C290" s="215"/>
      <c r="D290" s="216"/>
      <c r="E290" s="213" t="str">
        <f t="shared" si="8"/>
        <v/>
      </c>
      <c r="F290" s="214" t="str">
        <f t="shared" si="9"/>
        <v/>
      </c>
    </row>
    <row r="291" ht="18" customHeight="1" spans="1:6">
      <c r="A291" s="230" t="s">
        <v>1732</v>
      </c>
      <c r="B291" s="215">
        <v>382</v>
      </c>
      <c r="C291" s="215">
        <v>164</v>
      </c>
      <c r="D291" s="215">
        <v>318</v>
      </c>
      <c r="E291" s="213">
        <f t="shared" si="8"/>
        <v>-0.167539267015707</v>
      </c>
      <c r="F291" s="214">
        <f t="shared" si="9"/>
        <v>0.939024390243902</v>
      </c>
    </row>
    <row r="292" ht="18" customHeight="1" spans="1:6">
      <c r="A292" s="201" t="s">
        <v>1733</v>
      </c>
      <c r="B292" s="208">
        <f>SUM(B293)</f>
        <v>0</v>
      </c>
      <c r="C292" s="208">
        <f>SUM(C293)</f>
        <v>0</v>
      </c>
      <c r="D292" s="208">
        <f>SUM(D293)</f>
        <v>0</v>
      </c>
      <c r="E292" s="217" t="str">
        <f t="shared" si="8"/>
        <v/>
      </c>
      <c r="F292" s="209" t="str">
        <f t="shared" si="9"/>
        <v/>
      </c>
    </row>
    <row r="293" ht="18" customHeight="1" spans="1:6">
      <c r="A293" s="230" t="s">
        <v>1734</v>
      </c>
      <c r="B293" s="215"/>
      <c r="C293" s="215"/>
      <c r="D293" s="216"/>
      <c r="E293" s="213" t="str">
        <f t="shared" si="8"/>
        <v/>
      </c>
      <c r="F293" s="214" t="str">
        <f t="shared" si="9"/>
        <v/>
      </c>
    </row>
    <row r="294" ht="18" customHeight="1" spans="1:6">
      <c r="A294" s="229" t="s">
        <v>183</v>
      </c>
      <c r="B294" s="208">
        <f>B295</f>
        <v>10333</v>
      </c>
      <c r="C294" s="208">
        <f>C295</f>
        <v>7805</v>
      </c>
      <c r="D294" s="225">
        <f>D295</f>
        <v>10609</v>
      </c>
      <c r="E294" s="217">
        <f t="shared" si="8"/>
        <v>0.0267105390496467</v>
      </c>
      <c r="F294" s="209">
        <f t="shared" si="9"/>
        <v>0.359256886611147</v>
      </c>
    </row>
    <row r="295" ht="18" customHeight="1" spans="1:6">
      <c r="A295" s="229" t="s">
        <v>1735</v>
      </c>
      <c r="B295" s="208">
        <f>SUM(B296:B310)</f>
        <v>10333</v>
      </c>
      <c r="C295" s="208">
        <f>SUM(C296:C310)</f>
        <v>7805</v>
      </c>
      <c r="D295" s="225">
        <f>SUM(D296:D310)</f>
        <v>10609</v>
      </c>
      <c r="E295" s="217">
        <f t="shared" si="8"/>
        <v>0.0267105390496467</v>
      </c>
      <c r="F295" s="209">
        <f t="shared" si="9"/>
        <v>0.359256886611147</v>
      </c>
    </row>
    <row r="296" ht="18" customHeight="1" spans="1:6">
      <c r="A296" s="230" t="s">
        <v>1736</v>
      </c>
      <c r="B296" s="215"/>
      <c r="C296" s="215"/>
      <c r="D296" s="216"/>
      <c r="E296" s="213" t="str">
        <f t="shared" si="8"/>
        <v/>
      </c>
      <c r="F296" s="214" t="str">
        <f t="shared" si="9"/>
        <v/>
      </c>
    </row>
    <row r="297" ht="18" customHeight="1" spans="1:6">
      <c r="A297" s="230" t="s">
        <v>1737</v>
      </c>
      <c r="B297" s="215"/>
      <c r="C297" s="215"/>
      <c r="D297" s="216"/>
      <c r="E297" s="213" t="str">
        <f t="shared" si="8"/>
        <v/>
      </c>
      <c r="F297" s="214" t="str">
        <f t="shared" si="9"/>
        <v/>
      </c>
    </row>
    <row r="298" ht="18" customHeight="1" spans="1:6">
      <c r="A298" s="230" t="s">
        <v>1738</v>
      </c>
      <c r="B298" s="215"/>
      <c r="C298" s="215">
        <v>255</v>
      </c>
      <c r="D298" s="216">
        <v>231</v>
      </c>
      <c r="E298" s="213" t="str">
        <f t="shared" si="8"/>
        <v/>
      </c>
      <c r="F298" s="214">
        <f t="shared" si="9"/>
        <v>-0.0941176470588235</v>
      </c>
    </row>
    <row r="299" ht="18" customHeight="1" spans="1:6">
      <c r="A299" s="230" t="s">
        <v>1739</v>
      </c>
      <c r="B299" s="215"/>
      <c r="C299" s="215"/>
      <c r="D299" s="216"/>
      <c r="E299" s="213" t="str">
        <f t="shared" si="8"/>
        <v/>
      </c>
      <c r="F299" s="214" t="str">
        <f t="shared" si="9"/>
        <v/>
      </c>
    </row>
    <row r="300" ht="18" customHeight="1" spans="1:6">
      <c r="A300" s="230" t="s">
        <v>1740</v>
      </c>
      <c r="B300" s="215"/>
      <c r="C300" s="215"/>
      <c r="D300" s="216"/>
      <c r="E300" s="213" t="str">
        <f t="shared" si="8"/>
        <v/>
      </c>
      <c r="F300" s="214" t="str">
        <f t="shared" si="9"/>
        <v/>
      </c>
    </row>
    <row r="301" ht="18" customHeight="1" spans="1:6">
      <c r="A301" s="230" t="s">
        <v>1741</v>
      </c>
      <c r="B301" s="215"/>
      <c r="C301" s="215"/>
      <c r="D301" s="216"/>
      <c r="E301" s="213" t="str">
        <f t="shared" si="8"/>
        <v/>
      </c>
      <c r="F301" s="214" t="str">
        <f t="shared" si="9"/>
        <v/>
      </c>
    </row>
    <row r="302" ht="18" customHeight="1" spans="1:6">
      <c r="A302" s="230" t="s">
        <v>1742</v>
      </c>
      <c r="B302" s="215"/>
      <c r="C302" s="215"/>
      <c r="D302" s="216"/>
      <c r="E302" s="213" t="str">
        <f t="shared" si="8"/>
        <v/>
      </c>
      <c r="F302" s="214" t="str">
        <f t="shared" si="9"/>
        <v/>
      </c>
    </row>
    <row r="303" ht="18" customHeight="1" spans="1:6">
      <c r="A303" s="230" t="s">
        <v>1743</v>
      </c>
      <c r="B303" s="215"/>
      <c r="C303" s="215"/>
      <c r="D303" s="216"/>
      <c r="E303" s="213" t="str">
        <f t="shared" si="8"/>
        <v/>
      </c>
      <c r="F303" s="214" t="str">
        <f t="shared" si="9"/>
        <v/>
      </c>
    </row>
    <row r="304" ht="18" customHeight="1" spans="1:6">
      <c r="A304" s="230" t="s">
        <v>1744</v>
      </c>
      <c r="B304" s="215"/>
      <c r="C304" s="215"/>
      <c r="D304" s="216"/>
      <c r="E304" s="213" t="str">
        <f t="shared" si="8"/>
        <v/>
      </c>
      <c r="F304" s="214" t="str">
        <f t="shared" si="9"/>
        <v/>
      </c>
    </row>
    <row r="305" ht="18" customHeight="1" spans="1:6">
      <c r="A305" s="230" t="s">
        <v>1745</v>
      </c>
      <c r="B305" s="215"/>
      <c r="C305" s="215"/>
      <c r="D305" s="216"/>
      <c r="E305" s="213" t="str">
        <f t="shared" si="8"/>
        <v/>
      </c>
      <c r="F305" s="213" t="str">
        <f t="shared" si="9"/>
        <v/>
      </c>
    </row>
    <row r="306" ht="18" customHeight="1" spans="1:6">
      <c r="A306" s="230" t="s">
        <v>1746</v>
      </c>
      <c r="B306" s="215"/>
      <c r="C306" s="215">
        <v>687</v>
      </c>
      <c r="D306" s="216">
        <v>843</v>
      </c>
      <c r="E306" s="213" t="str">
        <f t="shared" si="8"/>
        <v/>
      </c>
      <c r="F306" s="213">
        <f t="shared" si="9"/>
        <v>0.22707423580786</v>
      </c>
    </row>
    <row r="307" ht="18" customHeight="1" spans="1:6">
      <c r="A307" s="230" t="s">
        <v>1747</v>
      </c>
      <c r="B307" s="215"/>
      <c r="C307" s="215"/>
      <c r="D307" s="216"/>
      <c r="E307" s="213" t="str">
        <f t="shared" si="8"/>
        <v/>
      </c>
      <c r="F307" s="213" t="str">
        <f t="shared" si="9"/>
        <v/>
      </c>
    </row>
    <row r="308" ht="18" customHeight="1" spans="1:6">
      <c r="A308" s="230" t="s">
        <v>1748</v>
      </c>
      <c r="B308" s="215"/>
      <c r="C308" s="215"/>
      <c r="D308" s="215"/>
      <c r="E308" s="217" t="str">
        <f t="shared" si="8"/>
        <v/>
      </c>
      <c r="F308" s="217" t="str">
        <f t="shared" si="9"/>
        <v/>
      </c>
    </row>
    <row r="309" ht="18" customHeight="1" spans="1:6">
      <c r="A309" s="230" t="s">
        <v>1749</v>
      </c>
      <c r="B309" s="215"/>
      <c r="C309" s="215">
        <v>4819</v>
      </c>
      <c r="D309" s="215">
        <v>4241</v>
      </c>
      <c r="E309" s="217" t="str">
        <f t="shared" si="8"/>
        <v/>
      </c>
      <c r="F309" s="214">
        <f t="shared" si="9"/>
        <v>-0.119941896659058</v>
      </c>
    </row>
    <row r="310" ht="18" customHeight="1" spans="1:6">
      <c r="A310" s="230" t="s">
        <v>1750</v>
      </c>
      <c r="B310" s="236">
        <v>10333</v>
      </c>
      <c r="C310" s="236">
        <v>2044</v>
      </c>
      <c r="D310" s="212">
        <v>5294</v>
      </c>
      <c r="E310" s="237">
        <f t="shared" si="8"/>
        <v>-0.487660892286848</v>
      </c>
      <c r="F310" s="238">
        <f t="shared" si="9"/>
        <v>1.59001956947162</v>
      </c>
    </row>
    <row r="311" ht="18" customHeight="1" spans="1:6">
      <c r="A311" s="239" t="s">
        <v>1245</v>
      </c>
      <c r="B311" s="240">
        <f>SUM(B312)</f>
        <v>160</v>
      </c>
      <c r="C311" s="240">
        <f>SUM(C312)</f>
        <v>116</v>
      </c>
      <c r="D311" s="241">
        <f>SUM(D312)</f>
        <v>108</v>
      </c>
      <c r="E311" s="242">
        <f t="shared" si="8"/>
        <v>-0.325</v>
      </c>
      <c r="F311" s="243">
        <f t="shared" si="9"/>
        <v>-0.0689655172413793</v>
      </c>
    </row>
    <row r="312" ht="18" customHeight="1" spans="1:6">
      <c r="A312" s="244" t="s">
        <v>1751</v>
      </c>
      <c r="B312" s="240">
        <f>SUM(B313:B327)</f>
        <v>160</v>
      </c>
      <c r="C312" s="240">
        <f>SUM(C313:C327)</f>
        <v>116</v>
      </c>
      <c r="D312" s="241">
        <f>SUM(D313:D327)</f>
        <v>108</v>
      </c>
      <c r="E312" s="242">
        <f t="shared" si="8"/>
        <v>-0.325</v>
      </c>
      <c r="F312" s="243">
        <f t="shared" si="9"/>
        <v>-0.0689655172413793</v>
      </c>
    </row>
    <row r="313" ht="18" customHeight="1" spans="1:6">
      <c r="A313" s="230" t="s">
        <v>1752</v>
      </c>
      <c r="B313" s="236"/>
      <c r="C313" s="236"/>
      <c r="D313" s="212"/>
      <c r="E313" s="237" t="str">
        <f t="shared" si="8"/>
        <v/>
      </c>
      <c r="F313" s="238" t="str">
        <f t="shared" si="9"/>
        <v/>
      </c>
    </row>
    <row r="314" ht="18" customHeight="1" spans="1:6">
      <c r="A314" s="230" t="s">
        <v>1753</v>
      </c>
      <c r="B314" s="236"/>
      <c r="C314" s="236"/>
      <c r="D314" s="212"/>
      <c r="E314" s="237" t="str">
        <f t="shared" si="8"/>
        <v/>
      </c>
      <c r="F314" s="238" t="str">
        <f t="shared" si="9"/>
        <v/>
      </c>
    </row>
    <row r="315" ht="18" customHeight="1" spans="1:6">
      <c r="A315" s="230" t="s">
        <v>1754</v>
      </c>
      <c r="B315" s="236"/>
      <c r="C315" s="236">
        <v>2</v>
      </c>
      <c r="D315" s="212">
        <v>2</v>
      </c>
      <c r="E315" s="237" t="str">
        <f t="shared" si="8"/>
        <v/>
      </c>
      <c r="F315" s="238">
        <f t="shared" si="9"/>
        <v>0</v>
      </c>
    </row>
    <row r="316" ht="18" customHeight="1" spans="1:6">
      <c r="A316" s="230" t="s">
        <v>1755</v>
      </c>
      <c r="B316" s="236"/>
      <c r="C316" s="236"/>
      <c r="D316" s="212"/>
      <c r="E316" s="237" t="str">
        <f t="shared" si="8"/>
        <v/>
      </c>
      <c r="F316" s="238" t="str">
        <f t="shared" si="9"/>
        <v/>
      </c>
    </row>
    <row r="317" ht="18" customHeight="1" spans="1:6">
      <c r="A317" s="230" t="s">
        <v>1756</v>
      </c>
      <c r="B317" s="236"/>
      <c r="C317" s="236"/>
      <c r="D317" s="212"/>
      <c r="E317" s="237" t="str">
        <f t="shared" si="8"/>
        <v/>
      </c>
      <c r="F317" s="238" t="str">
        <f t="shared" si="9"/>
        <v/>
      </c>
    </row>
    <row r="318" ht="18" customHeight="1" spans="1:6">
      <c r="A318" s="230" t="s">
        <v>1757</v>
      </c>
      <c r="B318" s="236"/>
      <c r="C318" s="236"/>
      <c r="D318" s="212"/>
      <c r="E318" s="237" t="str">
        <f t="shared" si="8"/>
        <v/>
      </c>
      <c r="F318" s="238" t="str">
        <f t="shared" si="9"/>
        <v/>
      </c>
    </row>
    <row r="319" ht="18" customHeight="1" spans="1:6">
      <c r="A319" s="230" t="s">
        <v>1758</v>
      </c>
      <c r="B319" s="236"/>
      <c r="C319" s="236"/>
      <c r="D319" s="212"/>
      <c r="E319" s="237" t="str">
        <f t="shared" si="8"/>
        <v/>
      </c>
      <c r="F319" s="238" t="str">
        <f t="shared" si="9"/>
        <v/>
      </c>
    </row>
    <row r="320" ht="18" customHeight="1" spans="1:6">
      <c r="A320" s="230" t="s">
        <v>1759</v>
      </c>
      <c r="B320" s="236"/>
      <c r="C320" s="236"/>
      <c r="D320" s="212"/>
      <c r="E320" s="237" t="str">
        <f t="shared" si="8"/>
        <v/>
      </c>
      <c r="F320" s="238" t="str">
        <f t="shared" si="9"/>
        <v/>
      </c>
    </row>
    <row r="321" ht="18" customHeight="1" spans="1:6">
      <c r="A321" s="230" t="s">
        <v>1760</v>
      </c>
      <c r="B321" s="236"/>
      <c r="C321" s="236"/>
      <c r="D321" s="212"/>
      <c r="E321" s="237" t="str">
        <f t="shared" si="8"/>
        <v/>
      </c>
      <c r="F321" s="238" t="str">
        <f t="shared" si="9"/>
        <v/>
      </c>
    </row>
    <row r="322" ht="18" customHeight="1" spans="1:6">
      <c r="A322" s="230" t="s">
        <v>1761</v>
      </c>
      <c r="B322" s="236"/>
      <c r="C322" s="236"/>
      <c r="D322" s="212"/>
      <c r="E322" s="237" t="str">
        <f t="shared" si="8"/>
        <v/>
      </c>
      <c r="F322" s="238" t="str">
        <f t="shared" si="9"/>
        <v/>
      </c>
    </row>
    <row r="323" ht="18" customHeight="1" spans="1:6">
      <c r="A323" s="230" t="s">
        <v>1762</v>
      </c>
      <c r="B323" s="236"/>
      <c r="C323" s="236">
        <v>5</v>
      </c>
      <c r="D323" s="212">
        <v>6</v>
      </c>
      <c r="E323" s="237" t="str">
        <f t="shared" si="8"/>
        <v/>
      </c>
      <c r="F323" s="238">
        <f t="shared" si="9"/>
        <v>0.2</v>
      </c>
    </row>
    <row r="324" ht="18" customHeight="1" spans="1:6">
      <c r="A324" s="230" t="s">
        <v>1763</v>
      </c>
      <c r="B324" s="236"/>
      <c r="C324" s="236"/>
      <c r="D324" s="212"/>
      <c r="E324" s="237" t="str">
        <f t="shared" si="8"/>
        <v/>
      </c>
      <c r="F324" s="238" t="str">
        <f t="shared" si="9"/>
        <v/>
      </c>
    </row>
    <row r="325" ht="18" customHeight="1" spans="1:6">
      <c r="A325" s="230" t="s">
        <v>1764</v>
      </c>
      <c r="B325" s="236"/>
      <c r="C325" s="236"/>
      <c r="D325" s="236"/>
      <c r="E325" s="242" t="str">
        <f t="shared" ref="E325:E349" si="10">IF(OR(VALUE(D325)=0,ISERROR(D325/B325-1)),"",D325/B325-1)</f>
        <v/>
      </c>
      <c r="F325" s="243" t="str">
        <f t="shared" ref="F325:F349" si="11">IF(OR(VALUE(D325)=0,ISERROR(D325/C325-1)),"",D325/C325-1)</f>
        <v/>
      </c>
    </row>
    <row r="326" ht="18" customHeight="1" spans="1:6">
      <c r="A326" s="230" t="s">
        <v>1765</v>
      </c>
      <c r="B326" s="236"/>
      <c r="C326" s="236">
        <v>30</v>
      </c>
      <c r="D326" s="236">
        <v>14</v>
      </c>
      <c r="E326" s="242" t="str">
        <f t="shared" si="10"/>
        <v/>
      </c>
      <c r="F326" s="245">
        <f t="shared" si="11"/>
        <v>-0.533333333333333</v>
      </c>
    </row>
    <row r="327" ht="18" customHeight="1" spans="1:6">
      <c r="A327" s="230" t="s">
        <v>1766</v>
      </c>
      <c r="B327" s="236">
        <v>160</v>
      </c>
      <c r="C327" s="236">
        <v>79</v>
      </c>
      <c r="D327" s="212">
        <v>86</v>
      </c>
      <c r="E327" s="237">
        <f t="shared" si="10"/>
        <v>-0.4625</v>
      </c>
      <c r="F327" s="238">
        <f t="shared" si="11"/>
        <v>0.0886075949367089</v>
      </c>
    </row>
    <row r="328" ht="18" customHeight="1" spans="1:6">
      <c r="A328" s="246" t="s">
        <v>1767</v>
      </c>
      <c r="B328" s="240">
        <f>SUM(B329,B342)</f>
        <v>0</v>
      </c>
      <c r="C328" s="240">
        <f>SUM(C329,C342)</f>
        <v>0</v>
      </c>
      <c r="D328" s="241">
        <f>SUM(D329,D342)</f>
        <v>0</v>
      </c>
      <c r="E328" s="237" t="str">
        <f t="shared" si="10"/>
        <v/>
      </c>
      <c r="F328" s="238" t="str">
        <f t="shared" si="11"/>
        <v/>
      </c>
    </row>
    <row r="329" ht="18" customHeight="1" spans="1:6">
      <c r="A329" s="247" t="s">
        <v>1768</v>
      </c>
      <c r="B329" s="240">
        <f>SUM(B330:B341)</f>
        <v>0</v>
      </c>
      <c r="C329" s="240">
        <f>SUM(C330:C341)</f>
        <v>0</v>
      </c>
      <c r="D329" s="241">
        <f>SUM(D330:D341)</f>
        <v>0</v>
      </c>
      <c r="E329" s="237" t="str">
        <f t="shared" si="10"/>
        <v/>
      </c>
      <c r="F329" s="238" t="str">
        <f t="shared" si="11"/>
        <v/>
      </c>
    </row>
    <row r="330" ht="18" customHeight="1" spans="1:6">
      <c r="A330" s="248" t="s">
        <v>1769</v>
      </c>
      <c r="B330" s="236"/>
      <c r="C330" s="236"/>
      <c r="D330" s="212"/>
      <c r="E330" s="237" t="str">
        <f t="shared" si="10"/>
        <v/>
      </c>
      <c r="F330" s="238" t="str">
        <f t="shared" si="11"/>
        <v/>
      </c>
    </row>
    <row r="331" ht="18" customHeight="1" spans="1:6">
      <c r="A331" s="248" t="s">
        <v>1770</v>
      </c>
      <c r="B331" s="236"/>
      <c r="C331" s="236"/>
      <c r="D331" s="212"/>
      <c r="E331" s="237" t="str">
        <f t="shared" si="10"/>
        <v/>
      </c>
      <c r="F331" s="238" t="str">
        <f t="shared" si="11"/>
        <v/>
      </c>
    </row>
    <row r="332" ht="18" customHeight="1" spans="1:6">
      <c r="A332" s="248" t="s">
        <v>1771</v>
      </c>
      <c r="B332" s="236"/>
      <c r="C332" s="236"/>
      <c r="D332" s="212"/>
      <c r="E332" s="237" t="str">
        <f t="shared" si="10"/>
        <v/>
      </c>
      <c r="F332" s="238" t="str">
        <f t="shared" si="11"/>
        <v/>
      </c>
    </row>
    <row r="333" ht="18" customHeight="1" spans="1:6">
      <c r="A333" s="248" t="s">
        <v>1772</v>
      </c>
      <c r="B333" s="236"/>
      <c r="C333" s="236"/>
      <c r="D333" s="212"/>
      <c r="E333" s="237" t="str">
        <f t="shared" si="10"/>
        <v/>
      </c>
      <c r="F333" s="238" t="str">
        <f t="shared" si="11"/>
        <v/>
      </c>
    </row>
    <row r="334" ht="18" customHeight="1" spans="1:6">
      <c r="A334" s="248" t="s">
        <v>1773</v>
      </c>
      <c r="B334" s="236"/>
      <c r="C334" s="236"/>
      <c r="D334" s="212"/>
      <c r="E334" s="237" t="str">
        <f t="shared" si="10"/>
        <v/>
      </c>
      <c r="F334" s="238" t="str">
        <f t="shared" si="11"/>
        <v/>
      </c>
    </row>
    <row r="335" ht="18" customHeight="1" spans="1:6">
      <c r="A335" s="248" t="s">
        <v>1774</v>
      </c>
      <c r="B335" s="236"/>
      <c r="C335" s="236"/>
      <c r="D335" s="212"/>
      <c r="E335" s="237" t="str">
        <f t="shared" si="10"/>
        <v/>
      </c>
      <c r="F335" s="238" t="str">
        <f t="shared" si="11"/>
        <v/>
      </c>
    </row>
    <row r="336" ht="18" customHeight="1" spans="1:6">
      <c r="A336" s="248" t="s">
        <v>1775</v>
      </c>
      <c r="B336" s="236"/>
      <c r="C336" s="236"/>
      <c r="D336" s="212"/>
      <c r="E336" s="237" t="str">
        <f t="shared" si="10"/>
        <v/>
      </c>
      <c r="F336" s="238" t="str">
        <f t="shared" si="11"/>
        <v/>
      </c>
    </row>
    <row r="337" ht="18" customHeight="1" spans="1:6">
      <c r="A337" s="248" t="s">
        <v>1776</v>
      </c>
      <c r="B337" s="236"/>
      <c r="C337" s="236"/>
      <c r="D337" s="212"/>
      <c r="E337" s="237" t="str">
        <f t="shared" si="10"/>
        <v/>
      </c>
      <c r="F337" s="238" t="str">
        <f t="shared" si="11"/>
        <v/>
      </c>
    </row>
    <row r="338" ht="18" customHeight="1" spans="1:6">
      <c r="A338" s="248" t="s">
        <v>1777</v>
      </c>
      <c r="B338" s="236"/>
      <c r="C338" s="236"/>
      <c r="D338" s="212"/>
      <c r="E338" s="237" t="str">
        <f t="shared" si="10"/>
        <v/>
      </c>
      <c r="F338" s="238" t="str">
        <f t="shared" si="11"/>
        <v/>
      </c>
    </row>
    <row r="339" ht="18" customHeight="1" spans="1:6">
      <c r="A339" s="248" t="s">
        <v>1778</v>
      </c>
      <c r="B339" s="236"/>
      <c r="C339" s="236"/>
      <c r="D339" s="236"/>
      <c r="E339" s="242" t="str">
        <f t="shared" si="10"/>
        <v/>
      </c>
      <c r="F339" s="243" t="str">
        <f t="shared" si="11"/>
        <v/>
      </c>
    </row>
    <row r="340" ht="18" customHeight="1" spans="1:6">
      <c r="A340" s="248" t="s">
        <v>1779</v>
      </c>
      <c r="B340" s="236"/>
      <c r="C340" s="236"/>
      <c r="D340" s="212"/>
      <c r="E340" s="237" t="str">
        <f t="shared" si="10"/>
        <v/>
      </c>
      <c r="F340" s="238" t="str">
        <f t="shared" si="11"/>
        <v/>
      </c>
    </row>
    <row r="341" ht="18" customHeight="1" spans="1:6">
      <c r="A341" s="248" t="s">
        <v>1780</v>
      </c>
      <c r="B341" s="236"/>
      <c r="C341" s="236"/>
      <c r="D341" s="212"/>
      <c r="E341" s="237" t="str">
        <f t="shared" si="10"/>
        <v/>
      </c>
      <c r="F341" s="238" t="str">
        <f t="shared" si="11"/>
        <v/>
      </c>
    </row>
    <row r="342" ht="18" customHeight="1" spans="1:6">
      <c r="A342" s="247" t="s">
        <v>1781</v>
      </c>
      <c r="B342" s="240">
        <f>SUM(B343:B348)</f>
        <v>0</v>
      </c>
      <c r="C342" s="240">
        <f>SUM(C343:C348)</f>
        <v>0</v>
      </c>
      <c r="D342" s="241">
        <f>SUM(D343:D348)</f>
        <v>0</v>
      </c>
      <c r="E342" s="237" t="str">
        <f t="shared" si="10"/>
        <v/>
      </c>
      <c r="F342" s="238" t="str">
        <f t="shared" si="11"/>
        <v/>
      </c>
    </row>
    <row r="343" ht="18" customHeight="1" spans="1:6">
      <c r="A343" s="248" t="s">
        <v>1782</v>
      </c>
      <c r="B343" s="236"/>
      <c r="C343" s="236"/>
      <c r="D343" s="212"/>
      <c r="E343" s="237" t="str">
        <f t="shared" si="10"/>
        <v/>
      </c>
      <c r="F343" s="238" t="str">
        <f t="shared" si="11"/>
        <v/>
      </c>
    </row>
    <row r="344" ht="18" customHeight="1" spans="1:6">
      <c r="A344" s="248" t="s">
        <v>1783</v>
      </c>
      <c r="B344" s="236"/>
      <c r="C344" s="236"/>
      <c r="D344" s="212"/>
      <c r="E344" s="237" t="str">
        <f t="shared" si="10"/>
        <v/>
      </c>
      <c r="F344" s="238" t="str">
        <f t="shared" si="11"/>
        <v/>
      </c>
    </row>
    <row r="345" ht="18" customHeight="1" spans="1:6">
      <c r="A345" s="248" t="s">
        <v>1784</v>
      </c>
      <c r="B345" s="236"/>
      <c r="C345" s="236"/>
      <c r="D345" s="212"/>
      <c r="E345" s="237" t="str">
        <f t="shared" si="10"/>
        <v/>
      </c>
      <c r="F345" s="238" t="str">
        <f t="shared" si="11"/>
        <v/>
      </c>
    </row>
    <row r="346" ht="18" customHeight="1" spans="1:6">
      <c r="A346" s="248" t="s">
        <v>1785</v>
      </c>
      <c r="B346" s="236"/>
      <c r="C346" s="236"/>
      <c r="D346" s="236"/>
      <c r="E346" s="242" t="str">
        <f t="shared" si="10"/>
        <v/>
      </c>
      <c r="F346" s="243" t="str">
        <f t="shared" si="11"/>
        <v/>
      </c>
    </row>
    <row r="347" ht="18" customHeight="1" spans="1:6">
      <c r="A347" s="248" t="s">
        <v>1786</v>
      </c>
      <c r="B347" s="236"/>
      <c r="C347" s="236"/>
      <c r="D347" s="236"/>
      <c r="E347" s="242" t="str">
        <f t="shared" si="10"/>
        <v/>
      </c>
      <c r="F347" s="243" t="str">
        <f t="shared" si="11"/>
        <v/>
      </c>
    </row>
    <row r="348" ht="18" customHeight="1" spans="1:6">
      <c r="A348" s="248" t="s">
        <v>1787</v>
      </c>
      <c r="B348" s="236"/>
      <c r="C348" s="236"/>
      <c r="D348" s="236"/>
      <c r="E348" s="242" t="str">
        <f t="shared" si="10"/>
        <v/>
      </c>
      <c r="F348" s="243" t="str">
        <f t="shared" si="11"/>
        <v/>
      </c>
    </row>
    <row r="349" ht="18" customHeight="1" spans="1:6">
      <c r="A349" s="165" t="s">
        <v>1788</v>
      </c>
      <c r="B349" s="240">
        <f>SUM(B5,B12,B27,B50,B55,B62,B78,B139,B178,B228,B238,B243,B247,B251,B255,B260,B294,B311,B328)</f>
        <v>25112</v>
      </c>
      <c r="C349" s="240">
        <f>SUM(C5,C12,C27,C50,C55,C62,C78,C139,C178,C228,C238,C243,C247,C251,C255,C260,C294,C311,C328)</f>
        <v>41420</v>
      </c>
      <c r="D349" s="240">
        <f>SUM(D5,D12,D27,D50,D55,D62,D78,D139,D178,D228,D238,D243,D247,D251,D255,D260,D294,D311,D328)</f>
        <v>28519</v>
      </c>
      <c r="E349" s="242">
        <f t="shared" si="10"/>
        <v>0.135672188595094</v>
      </c>
      <c r="F349" s="243">
        <f t="shared" si="11"/>
        <v>-0.311467889908257</v>
      </c>
    </row>
    <row r="350" ht="18" customHeight="1" spans="1:6">
      <c r="A350" s="249" t="s">
        <v>1340</v>
      </c>
      <c r="B350" s="240">
        <f>SUM(B351,B353,B355)</f>
        <v>179</v>
      </c>
      <c r="C350" s="240">
        <f>SUM(C351,C353,C355)</f>
        <v>14763</v>
      </c>
      <c r="D350" s="240">
        <f>SUM(D351,D353,D355)</f>
        <v>115</v>
      </c>
      <c r="E350" s="242"/>
      <c r="F350" s="243"/>
    </row>
    <row r="351" ht="18" customHeight="1" spans="1:6">
      <c r="A351" s="250" t="s">
        <v>1789</v>
      </c>
      <c r="B351" s="240">
        <f>SUM(B352)</f>
        <v>179</v>
      </c>
      <c r="C351" s="240">
        <f>SUM(C352)</f>
        <v>106</v>
      </c>
      <c r="D351" s="240">
        <f>SUM(D352)</f>
        <v>115</v>
      </c>
      <c r="E351" s="242">
        <f t="shared" ref="E351:E358" si="12">IF(OR(VALUE(D351)=0,ISERROR(D351/B351-1)),"",D351/B351-1)</f>
        <v>-0.357541899441341</v>
      </c>
      <c r="F351" s="243">
        <f t="shared" ref="F351:F358" si="13">IF(OR(VALUE(D351)=0,ISERROR(D351/C351-1)),"",D351/C351-1)</f>
        <v>0.0849056603773586</v>
      </c>
    </row>
    <row r="352" ht="18" customHeight="1" spans="1:6">
      <c r="A352" s="251" t="s">
        <v>1790</v>
      </c>
      <c r="B352" s="252">
        <v>179</v>
      </c>
      <c r="C352" s="252">
        <v>106</v>
      </c>
      <c r="D352" s="212">
        <v>115</v>
      </c>
      <c r="E352" s="237">
        <f t="shared" si="12"/>
        <v>-0.357541899441341</v>
      </c>
      <c r="F352" s="238">
        <f t="shared" si="13"/>
        <v>0.0849056603773586</v>
      </c>
    </row>
    <row r="353" ht="18" customHeight="1" spans="1:6">
      <c r="A353" s="250" t="s">
        <v>1791</v>
      </c>
      <c r="B353" s="240">
        <f>SUM(B354)</f>
        <v>0</v>
      </c>
      <c r="C353" s="240">
        <f>SUM(C354)</f>
        <v>395</v>
      </c>
      <c r="D353" s="240">
        <f>SUM(D354)</f>
        <v>0</v>
      </c>
      <c r="E353" s="242" t="str">
        <f t="shared" si="12"/>
        <v/>
      </c>
      <c r="F353" s="243" t="str">
        <f t="shared" si="13"/>
        <v/>
      </c>
    </row>
    <row r="354" ht="18" customHeight="1" spans="1:6">
      <c r="A354" s="251" t="s">
        <v>1792</v>
      </c>
      <c r="B354" s="252"/>
      <c r="C354" s="252">
        <v>395</v>
      </c>
      <c r="D354" s="212"/>
      <c r="E354" s="237" t="str">
        <f t="shared" si="12"/>
        <v/>
      </c>
      <c r="F354" s="238" t="str">
        <f t="shared" si="13"/>
        <v/>
      </c>
    </row>
    <row r="355" ht="18" customHeight="1" spans="1:6">
      <c r="A355" s="250" t="s">
        <v>1793</v>
      </c>
      <c r="B355" s="240">
        <f>SUM(B356)</f>
        <v>0</v>
      </c>
      <c r="C355" s="240">
        <f>SUM(C356)</f>
        <v>14262</v>
      </c>
      <c r="D355" s="240">
        <f>SUM(D356)</f>
        <v>0</v>
      </c>
      <c r="E355" s="242" t="str">
        <f t="shared" si="12"/>
        <v/>
      </c>
      <c r="F355" s="243" t="str">
        <f t="shared" si="13"/>
        <v/>
      </c>
    </row>
    <row r="356" ht="18" customHeight="1" spans="1:6">
      <c r="A356" s="251" t="s">
        <v>1794</v>
      </c>
      <c r="B356" s="252"/>
      <c r="C356" s="252">
        <v>14262</v>
      </c>
      <c r="D356" s="212"/>
      <c r="E356" s="237" t="str">
        <f t="shared" si="12"/>
        <v/>
      </c>
      <c r="F356" s="238" t="str">
        <f t="shared" si="13"/>
        <v/>
      </c>
    </row>
    <row r="357" ht="18" customHeight="1" spans="1:6">
      <c r="A357" s="246" t="s">
        <v>194</v>
      </c>
      <c r="B357" s="240">
        <f>SUM(B358)</f>
        <v>83585</v>
      </c>
      <c r="C357" s="240">
        <f>SUM(C358)</f>
        <v>85225</v>
      </c>
      <c r="D357" s="240">
        <f>SUM(D358)</f>
        <v>95500</v>
      </c>
      <c r="E357" s="242">
        <f t="shared" si="12"/>
        <v>0.142549500508464</v>
      </c>
      <c r="F357" s="243">
        <f t="shared" si="13"/>
        <v>0.120563215019067</v>
      </c>
    </row>
    <row r="358" ht="18" customHeight="1" spans="1:6">
      <c r="A358" s="250" t="s">
        <v>1795</v>
      </c>
      <c r="B358" s="240">
        <f>SUM(B359:B375)</f>
        <v>83585</v>
      </c>
      <c r="C358" s="240">
        <f>SUM(C359:C375)</f>
        <v>85225</v>
      </c>
      <c r="D358" s="240">
        <f>SUM(D359:D375)</f>
        <v>95500</v>
      </c>
      <c r="E358" s="242">
        <f t="shared" si="12"/>
        <v>0.142549500508464</v>
      </c>
      <c r="F358" s="243">
        <f t="shared" si="13"/>
        <v>0.120563215019067</v>
      </c>
    </row>
    <row r="359" ht="18" customHeight="1" spans="1:6">
      <c r="A359" s="251" t="s">
        <v>1796</v>
      </c>
      <c r="B359" s="240"/>
      <c r="C359" s="240"/>
      <c r="D359" s="240"/>
      <c r="E359" s="242"/>
      <c r="F359" s="243"/>
    </row>
    <row r="360" ht="18" customHeight="1" spans="1:6">
      <c r="A360" s="251" t="s">
        <v>1797</v>
      </c>
      <c r="B360" s="240"/>
      <c r="C360" s="240"/>
      <c r="D360" s="240"/>
      <c r="E360" s="242"/>
      <c r="F360" s="243"/>
    </row>
    <row r="361" ht="18" customHeight="1" spans="1:6">
      <c r="A361" s="251" t="s">
        <v>1798</v>
      </c>
      <c r="B361" s="240"/>
      <c r="C361" s="240"/>
      <c r="D361" s="240"/>
      <c r="E361" s="242"/>
      <c r="F361" s="243"/>
    </row>
    <row r="362" ht="18" customHeight="1" spans="1:6">
      <c r="A362" s="251" t="s">
        <v>1799</v>
      </c>
      <c r="B362" s="240"/>
      <c r="C362" s="240"/>
      <c r="D362" s="240"/>
      <c r="E362" s="242"/>
      <c r="F362" s="243"/>
    </row>
    <row r="363" ht="18" customHeight="1" spans="1:6">
      <c r="A363" s="251" t="s">
        <v>1800</v>
      </c>
      <c r="B363" s="240"/>
      <c r="C363" s="240"/>
      <c r="D363" s="240"/>
      <c r="E363" s="242"/>
      <c r="F363" s="243"/>
    </row>
    <row r="364" ht="18" customHeight="1" spans="1:6">
      <c r="A364" s="251" t="s">
        <v>1801</v>
      </c>
      <c r="B364" s="240"/>
      <c r="C364" s="240"/>
      <c r="D364" s="240"/>
      <c r="E364" s="242"/>
      <c r="F364" s="243"/>
    </row>
    <row r="365" ht="18" customHeight="1" spans="1:6">
      <c r="A365" s="251" t="s">
        <v>1802</v>
      </c>
      <c r="B365" s="240"/>
      <c r="C365" s="240"/>
      <c r="D365" s="240"/>
      <c r="E365" s="242"/>
      <c r="F365" s="243"/>
    </row>
    <row r="366" ht="18" customHeight="1" spans="1:6">
      <c r="A366" s="251" t="s">
        <v>1803</v>
      </c>
      <c r="B366" s="240"/>
      <c r="C366" s="240"/>
      <c r="D366" s="240"/>
      <c r="E366" s="242"/>
      <c r="F366" s="243"/>
    </row>
    <row r="367" ht="18" customHeight="1" spans="1:6">
      <c r="A367" s="251" t="s">
        <v>1804</v>
      </c>
      <c r="B367" s="240"/>
      <c r="C367" s="240"/>
      <c r="D367" s="240"/>
      <c r="E367" s="242"/>
      <c r="F367" s="243"/>
    </row>
    <row r="368" ht="18" customHeight="1" spans="1:6">
      <c r="A368" s="251" t="s">
        <v>1805</v>
      </c>
      <c r="B368" s="240"/>
      <c r="C368" s="240"/>
      <c r="D368" s="240"/>
      <c r="E368" s="242"/>
      <c r="F368" s="243"/>
    </row>
    <row r="369" ht="18" customHeight="1" spans="1:6">
      <c r="A369" s="251" t="s">
        <v>1806</v>
      </c>
      <c r="B369" s="240"/>
      <c r="C369" s="240"/>
      <c r="D369" s="240"/>
      <c r="E369" s="242"/>
      <c r="F369" s="243"/>
    </row>
    <row r="370" ht="18" customHeight="1" spans="1:6">
      <c r="A370" s="251" t="s">
        <v>1807</v>
      </c>
      <c r="B370" s="240"/>
      <c r="C370" s="240"/>
      <c r="D370" s="240"/>
      <c r="E370" s="242"/>
      <c r="F370" s="243"/>
    </row>
    <row r="371" ht="18" customHeight="1" spans="1:6">
      <c r="A371" s="251" t="s">
        <v>1808</v>
      </c>
      <c r="B371" s="240"/>
      <c r="C371" s="240"/>
      <c r="D371" s="240"/>
      <c r="E371" s="242"/>
      <c r="F371" s="243"/>
    </row>
    <row r="372" ht="18" customHeight="1" spans="1:6">
      <c r="A372" s="251" t="s">
        <v>1809</v>
      </c>
      <c r="B372" s="236">
        <v>3220</v>
      </c>
      <c r="C372" s="236"/>
      <c r="D372" s="236"/>
      <c r="E372" s="242"/>
      <c r="F372" s="243"/>
    </row>
    <row r="373" ht="18" customHeight="1" spans="1:6">
      <c r="A373" s="251" t="s">
        <v>1810</v>
      </c>
      <c r="B373" s="236">
        <v>50000</v>
      </c>
      <c r="C373" s="236">
        <v>51640</v>
      </c>
      <c r="D373" s="236">
        <v>80000</v>
      </c>
      <c r="E373" s="242"/>
      <c r="F373" s="243"/>
    </row>
    <row r="374" ht="18" customHeight="1" spans="1:6">
      <c r="A374" s="251" t="s">
        <v>1811</v>
      </c>
      <c r="B374" s="236">
        <v>30200</v>
      </c>
      <c r="C374" s="236">
        <v>30200</v>
      </c>
      <c r="D374" s="236">
        <v>14000</v>
      </c>
      <c r="E374" s="242"/>
      <c r="F374" s="243"/>
    </row>
    <row r="375" ht="18" customHeight="1" spans="1:6">
      <c r="A375" s="251" t="s">
        <v>1812</v>
      </c>
      <c r="B375" s="236">
        <v>165</v>
      </c>
      <c r="C375" s="236">
        <v>3385</v>
      </c>
      <c r="D375" s="236">
        <v>1500</v>
      </c>
      <c r="E375" s="242"/>
      <c r="F375" s="243"/>
    </row>
    <row r="376" ht="18" customHeight="1" spans="1:6">
      <c r="A376" s="165" t="s">
        <v>196</v>
      </c>
      <c r="B376" s="240">
        <f>SUM(B349,B350,B357)</f>
        <v>108876</v>
      </c>
      <c r="C376" s="240">
        <f>SUM(C349,C350,C357)</f>
        <v>141408</v>
      </c>
      <c r="D376" s="240">
        <f>SUM(D349,D350,D357)</f>
        <v>124134</v>
      </c>
      <c r="E376" s="242">
        <f>IF(OR(VALUE(D376)=0,ISERROR(D376/B376-1)),"",D376/B376-1)</f>
        <v>0.140141077923509</v>
      </c>
      <c r="F376" s="243">
        <f>IF(OR(VALUE(D376)=0,ISERROR(D376/C376-1)),"",D376/C376-1)</f>
        <v>-0.122157162253904</v>
      </c>
    </row>
    <row r="377" ht="18" customHeight="1" spans="1:6">
      <c r="A377" s="166" t="s">
        <v>1813</v>
      </c>
      <c r="B377" s="166"/>
      <c r="C377" s="166"/>
      <c r="D377" s="166"/>
      <c r="E377" s="166"/>
      <c r="F377" s="166"/>
    </row>
  </sheetData>
  <mergeCells count="6">
    <mergeCell ref="A1:F1"/>
    <mergeCell ref="B3:C3"/>
    <mergeCell ref="E3:F3"/>
    <mergeCell ref="A377:F377"/>
    <mergeCell ref="A3:A4"/>
    <mergeCell ref="D3:D4"/>
  </mergeCells>
  <conditionalFormatting sqref="B248:D248">
    <cfRule type="expression" dxfId="1" priority="9" stopIfTrue="1">
      <formula>"len($A:$A)=3"</formula>
    </cfRule>
  </conditionalFormatting>
  <conditionalFormatting sqref="D305">
    <cfRule type="expression" dxfId="1" priority="10" stopIfTrue="1">
      <formula>"len($A:$A)=3"</formula>
    </cfRule>
  </conditionalFormatting>
  <conditionalFormatting sqref="A328">
    <cfRule type="expression" dxfId="1" priority="1" stopIfTrue="1">
      <formula>"len($A:$A)=3"</formula>
    </cfRule>
  </conditionalFormatting>
  <conditionalFormatting sqref="A357">
    <cfRule type="expression" dxfId="1" priority="7" stopIfTrue="1">
      <formula>"len($A:$A)=3"</formula>
    </cfRule>
  </conditionalFormatting>
  <conditionalFormatting sqref="A358:A375">
    <cfRule type="expression" dxfId="1" priority="5" stopIfTrue="1">
      <formula>"len($A:$A)=3"</formula>
    </cfRule>
  </conditionalFormatting>
  <conditionalFormatting sqref="B288:D304 B305:C305">
    <cfRule type="expression" dxfId="1" priority="11" stopIfTrue="1">
      <formula>"len($A:$A)=3"</formula>
    </cfRule>
  </conditionalFormatting>
  <printOptions horizontalCentered="1"/>
  <pageMargins left="0.751388888888889" right="0.751388888888889" top="1" bottom="1" header="0.511805555555556" footer="0.511805555555556"/>
  <pageSetup paperSize="9" scale="98" firstPageNumber="153" fitToHeight="0" orientation="landscape" useFirstPageNumber="1" horizontalDpi="600"/>
  <headerFooter>
    <oddFooter>&amp;C第 &amp;P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workbookViewId="0">
      <selection activeCell="A12" sqref="A1:F25"/>
    </sheetView>
  </sheetViews>
  <sheetFormatPr defaultColWidth="9" defaultRowHeight="14.25" outlineLevelCol="5"/>
  <cols>
    <col min="1" max="1" width="52.875" customWidth="1"/>
    <col min="2" max="2" width="15.125" customWidth="1"/>
    <col min="3" max="3" width="13.375" customWidth="1"/>
    <col min="4" max="4" width="14.625" customWidth="1"/>
    <col min="5" max="5" width="13.375" customWidth="1"/>
    <col min="6" max="6" width="12.625" customWidth="1"/>
  </cols>
  <sheetData>
    <row r="1" ht="35" customHeight="1" spans="1:6">
      <c r="A1" s="144" t="s">
        <v>53</v>
      </c>
      <c r="B1" s="144"/>
      <c r="C1" s="144"/>
      <c r="D1" s="144"/>
      <c r="E1" s="144"/>
      <c r="F1" s="144"/>
    </row>
    <row r="2" ht="21" customHeight="1" spans="1:6">
      <c r="A2" s="145" t="s">
        <v>52</v>
      </c>
      <c r="B2" s="146"/>
      <c r="C2" s="146"/>
      <c r="D2" s="146"/>
      <c r="E2" s="146"/>
      <c r="F2" s="147" t="s">
        <v>72</v>
      </c>
    </row>
    <row r="3" ht="27" customHeight="1" spans="1:6">
      <c r="A3" s="171" t="s">
        <v>1376</v>
      </c>
      <c r="B3" s="149" t="s">
        <v>75</v>
      </c>
      <c r="C3" s="116"/>
      <c r="D3" s="117" t="s">
        <v>1394</v>
      </c>
      <c r="E3" s="118" t="s">
        <v>76</v>
      </c>
      <c r="F3" s="119"/>
    </row>
    <row r="4" ht="28.5" spans="1:6">
      <c r="A4" s="172"/>
      <c r="B4" s="121" t="s">
        <v>77</v>
      </c>
      <c r="C4" s="121" t="s">
        <v>79</v>
      </c>
      <c r="D4" s="122"/>
      <c r="E4" s="123" t="s">
        <v>1395</v>
      </c>
      <c r="F4" s="123" t="s">
        <v>1396</v>
      </c>
    </row>
    <row r="5" ht="20" customHeight="1" spans="1:6">
      <c r="A5" s="155" t="s">
        <v>1346</v>
      </c>
      <c r="B5" s="173">
        <f>SUM(B6:B7)</f>
        <v>358</v>
      </c>
      <c r="C5" s="173">
        <f>SUM(C6:C7)</f>
        <v>286</v>
      </c>
      <c r="D5" s="173">
        <f>SUM(D6:D7)</f>
        <v>289</v>
      </c>
      <c r="E5" s="154">
        <f>IF(OR(VALUE(D5)=0,ISERROR(D5/B5-1)),"",D5/B5-1)</f>
        <v>-0.192737430167598</v>
      </c>
      <c r="F5" s="154">
        <f>IF(OR(VALUE(D5)=0,ISERROR(D5/C5-1)),"",D5/C5-1)</f>
        <v>0.0104895104895104</v>
      </c>
    </row>
    <row r="6" ht="20" customHeight="1" spans="1:6">
      <c r="A6" s="174" t="s">
        <v>1347</v>
      </c>
      <c r="B6" s="175"/>
      <c r="C6" s="175"/>
      <c r="D6" s="176"/>
      <c r="E6" s="177" t="str">
        <f>IF(OR(VALUE(D6)=0,ISERROR(D6/B6-1)),"",D6/B6-1)</f>
        <v/>
      </c>
      <c r="F6" s="178" t="str">
        <f>IF(OR(VALUE(D6)=0,ISERROR(D6/C6-1)),"",D6/C6-1)</f>
        <v/>
      </c>
    </row>
    <row r="7" ht="20" customHeight="1" spans="1:6">
      <c r="A7" s="174" t="s">
        <v>1348</v>
      </c>
      <c r="B7" s="175">
        <v>358</v>
      </c>
      <c r="C7" s="175">
        <v>286</v>
      </c>
      <c r="D7" s="176">
        <v>289</v>
      </c>
      <c r="E7" s="177">
        <f>IF(OR(VALUE(D7)=0,ISERROR(D7/B7-1)),"",D7/B7-1)</f>
        <v>-0.192737430167598</v>
      </c>
      <c r="F7" s="178">
        <f>IF(OR(VALUE(D7)=0,ISERROR(D7/C7-1)),"",D7/C7-1)</f>
        <v>0.0104895104895104</v>
      </c>
    </row>
    <row r="8" ht="20" customHeight="1" spans="1:6">
      <c r="A8" s="155" t="s">
        <v>1814</v>
      </c>
      <c r="B8" s="173">
        <f>SUM(B10:B11)</f>
        <v>0</v>
      </c>
      <c r="C8" s="173">
        <f>SUM(C10:C11)</f>
        <v>0</v>
      </c>
      <c r="D8" s="173">
        <f>SUM(D10:D11)</f>
        <v>0</v>
      </c>
      <c r="E8" s="179" t="str">
        <f>IF(OR(VALUE(D8)=0,ISERROR(D8/B8-1)),"",D8/B8-1)</f>
        <v/>
      </c>
      <c r="F8" s="154" t="str">
        <f>IF(OR(VALUE(D8)=0,ISERROR(D8/C8-1)),"",D8/C8-1)</f>
        <v/>
      </c>
    </row>
    <row r="9" ht="20" customHeight="1" spans="1:6">
      <c r="A9" s="180" t="s">
        <v>1815</v>
      </c>
      <c r="B9" s="173"/>
      <c r="C9" s="173"/>
      <c r="D9" s="173"/>
      <c r="E9" s="179"/>
      <c r="F9" s="154"/>
    </row>
    <row r="10" ht="20" customHeight="1" spans="1:6">
      <c r="A10" s="180" t="s">
        <v>1816</v>
      </c>
      <c r="B10" s="175"/>
      <c r="C10" s="175"/>
      <c r="D10" s="176"/>
      <c r="E10" s="177" t="str">
        <f t="shared" ref="E10:E19" si="0">IF(OR(VALUE(D10)=0,ISERROR(D10/B10-1)),"",D10/B10-1)</f>
        <v/>
      </c>
      <c r="F10" s="178" t="str">
        <f t="shared" ref="F10:F19" si="1">IF(OR(VALUE(D10)=0,ISERROR(D10/C10-1)),"",D10/C10-1)</f>
        <v/>
      </c>
    </row>
    <row r="11" ht="20" customHeight="1" spans="1:6">
      <c r="A11" s="180" t="s">
        <v>1817</v>
      </c>
      <c r="B11" s="175"/>
      <c r="C11" s="175"/>
      <c r="D11" s="176"/>
      <c r="E11" s="177" t="str">
        <f t="shared" si="0"/>
        <v/>
      </c>
      <c r="F11" s="178" t="str">
        <f t="shared" si="1"/>
        <v/>
      </c>
    </row>
    <row r="12" ht="20" customHeight="1" spans="1:6">
      <c r="A12" s="155" t="s">
        <v>1352</v>
      </c>
      <c r="B12" s="173">
        <f>SUM(B13:B13)</f>
        <v>0</v>
      </c>
      <c r="C12" s="173">
        <f>SUM(C13:C13)</f>
        <v>0</v>
      </c>
      <c r="D12" s="173">
        <f>SUM(D13:D13)</f>
        <v>0</v>
      </c>
      <c r="E12" s="179" t="str">
        <f t="shared" si="0"/>
        <v/>
      </c>
      <c r="F12" s="154" t="str">
        <f t="shared" si="1"/>
        <v/>
      </c>
    </row>
    <row r="13" ht="20" customHeight="1" spans="1:6">
      <c r="A13" s="180" t="s">
        <v>1353</v>
      </c>
      <c r="B13" s="175"/>
      <c r="C13" s="175"/>
      <c r="D13" s="176"/>
      <c r="E13" s="177" t="str">
        <f t="shared" si="0"/>
        <v/>
      </c>
      <c r="F13" s="178" t="str">
        <f t="shared" si="1"/>
        <v/>
      </c>
    </row>
    <row r="14" ht="20" customHeight="1" spans="1:6">
      <c r="A14" s="155" t="s">
        <v>1354</v>
      </c>
      <c r="B14" s="173">
        <f>SUM(B15:B15)</f>
        <v>0</v>
      </c>
      <c r="C14" s="173">
        <f>SUM(C15:C15)</f>
        <v>0</v>
      </c>
      <c r="D14" s="173">
        <f>SUM(D15:D15)</f>
        <v>0</v>
      </c>
      <c r="E14" s="179" t="str">
        <f t="shared" si="0"/>
        <v/>
      </c>
      <c r="F14" s="154" t="str">
        <f t="shared" si="1"/>
        <v/>
      </c>
    </row>
    <row r="15" ht="20" customHeight="1" spans="1:6">
      <c r="A15" s="180" t="s">
        <v>1355</v>
      </c>
      <c r="B15" s="175"/>
      <c r="C15" s="175"/>
      <c r="D15" s="164"/>
      <c r="E15" s="181" t="str">
        <f t="shared" si="0"/>
        <v/>
      </c>
      <c r="F15" s="178" t="str">
        <f t="shared" si="1"/>
        <v/>
      </c>
    </row>
    <row r="16" ht="20" customHeight="1" spans="1:6">
      <c r="A16" s="155" t="s">
        <v>1356</v>
      </c>
      <c r="B16" s="182"/>
      <c r="C16" s="182"/>
      <c r="D16" s="183"/>
      <c r="E16" s="184" t="str">
        <f t="shared" si="0"/>
        <v/>
      </c>
      <c r="F16" s="154" t="str">
        <f t="shared" si="1"/>
        <v/>
      </c>
    </row>
    <row r="17" ht="20" customHeight="1" spans="1:6">
      <c r="A17" s="185" t="s">
        <v>1357</v>
      </c>
      <c r="B17" s="173">
        <f>B5+B8+B12+B14+B16</f>
        <v>358</v>
      </c>
      <c r="C17" s="173">
        <f>C5+C8+C12+C14+C16</f>
        <v>286</v>
      </c>
      <c r="D17" s="173">
        <f>D5+D8+D12+D14+D16</f>
        <v>289</v>
      </c>
      <c r="E17" s="179">
        <f t="shared" si="0"/>
        <v>-0.192737430167598</v>
      </c>
      <c r="F17" s="154">
        <f t="shared" si="1"/>
        <v>0.0104895104895104</v>
      </c>
    </row>
    <row r="18" s="170" customFormat="1" ht="20" customHeight="1" spans="1:6">
      <c r="A18" s="186" t="s">
        <v>109</v>
      </c>
      <c r="B18" s="182">
        <f>SUM(B19,B21,B23)</f>
        <v>6</v>
      </c>
      <c r="C18" s="182">
        <f>SUM(C19,C21,C23)</f>
        <v>6</v>
      </c>
      <c r="D18" s="182">
        <f>SUM(D19,D21,D23)</f>
        <v>6</v>
      </c>
      <c r="E18" s="184">
        <f t="shared" si="0"/>
        <v>0</v>
      </c>
      <c r="F18" s="154">
        <f t="shared" si="1"/>
        <v>0</v>
      </c>
    </row>
    <row r="19" ht="20" customHeight="1" spans="1:6">
      <c r="A19" s="186" t="s">
        <v>1358</v>
      </c>
      <c r="B19" s="182">
        <f t="shared" ref="B19:B23" si="2">B20</f>
        <v>6</v>
      </c>
      <c r="C19" s="182">
        <f t="shared" ref="C19:C23" si="3">C20</f>
        <v>6</v>
      </c>
      <c r="D19" s="182">
        <f t="shared" ref="D19:D23" si="4">D20</f>
        <v>6</v>
      </c>
      <c r="E19" s="184">
        <f t="shared" si="0"/>
        <v>0</v>
      </c>
      <c r="F19" s="154">
        <f t="shared" si="1"/>
        <v>0</v>
      </c>
    </row>
    <row r="20" ht="20" customHeight="1" spans="1:6">
      <c r="A20" s="187" t="s">
        <v>1818</v>
      </c>
      <c r="B20" s="175">
        <v>6</v>
      </c>
      <c r="C20" s="175">
        <v>6</v>
      </c>
      <c r="D20" s="188">
        <v>6</v>
      </c>
      <c r="E20" s="189"/>
      <c r="F20" s="178"/>
    </row>
    <row r="21" ht="20" customHeight="1" spans="1:6">
      <c r="A21" s="186" t="s">
        <v>1322</v>
      </c>
      <c r="B21" s="182">
        <f t="shared" si="2"/>
        <v>0</v>
      </c>
      <c r="C21" s="182">
        <f t="shared" si="3"/>
        <v>0</v>
      </c>
      <c r="D21" s="182">
        <f t="shared" si="4"/>
        <v>0</v>
      </c>
      <c r="E21" s="184" t="str">
        <f>IF(OR(VALUE(D21)=0,ISERROR(D21/B21-1)),"",D21/B21-1)</f>
        <v/>
      </c>
      <c r="F21" s="154" t="str">
        <f>IF(OR(VALUE(D21)=0,ISERROR(D21/C21-1)),"",D21/C21-1)</f>
        <v/>
      </c>
    </row>
    <row r="22" ht="20" customHeight="1" spans="1:6">
      <c r="A22" s="187" t="s">
        <v>1819</v>
      </c>
      <c r="B22" s="175"/>
      <c r="C22" s="175"/>
      <c r="D22" s="188"/>
      <c r="E22" s="189"/>
      <c r="F22" s="154"/>
    </row>
    <row r="23" ht="20" customHeight="1" spans="1:6">
      <c r="A23" s="186" t="s">
        <v>151</v>
      </c>
      <c r="B23" s="182">
        <f t="shared" si="2"/>
        <v>0</v>
      </c>
      <c r="C23" s="182">
        <f t="shared" si="3"/>
        <v>0</v>
      </c>
      <c r="D23" s="182">
        <f t="shared" si="4"/>
        <v>0</v>
      </c>
      <c r="E23" s="184" t="str">
        <f>IF(OR(VALUE(D23)=0,ISERROR(D23/B23-1)),"",D23/B23-1)</f>
        <v/>
      </c>
      <c r="F23" s="154" t="str">
        <f>IF(OR(VALUE(D23)=0,ISERROR(D23/C23-1)),"",D23/C23-1)</f>
        <v/>
      </c>
    </row>
    <row r="24" ht="20" customHeight="1" spans="1:6">
      <c r="A24" s="187" t="s">
        <v>1820</v>
      </c>
      <c r="B24" s="175"/>
      <c r="C24" s="175"/>
      <c r="D24" s="188"/>
      <c r="E24" s="189"/>
      <c r="F24" s="154"/>
    </row>
    <row r="25" ht="20" customHeight="1" spans="1:6">
      <c r="A25" s="185" t="s">
        <v>158</v>
      </c>
      <c r="B25" s="173">
        <f>B17+B18+B23</f>
        <v>364</v>
      </c>
      <c r="C25" s="173">
        <f>C17+C18+C23</f>
        <v>292</v>
      </c>
      <c r="D25" s="173">
        <f>D17+D18+D23</f>
        <v>295</v>
      </c>
      <c r="E25" s="179">
        <f>IF(OR(VALUE(D25)=0,ISERROR(D25/B25-1)),"",D25/B25-1)</f>
        <v>-0.18956043956044</v>
      </c>
      <c r="F25" s="154">
        <f>IF(OR(VALUE(D25)=0,ISERROR(D25/C25-1)),"",D25/C25-1)</f>
        <v>0.0102739726027397</v>
      </c>
    </row>
  </sheetData>
  <mergeCells count="5">
    <mergeCell ref="A1:F1"/>
    <mergeCell ref="B3:C3"/>
    <mergeCell ref="E3:F3"/>
    <mergeCell ref="A3:A4"/>
    <mergeCell ref="D3:D4"/>
  </mergeCells>
  <printOptions horizontalCentered="1"/>
  <pageMargins left="0.751388888888889" right="0.751388888888889" top="0.798611111111111" bottom="0.609027777777778" header="0.5" footer="0.5"/>
  <pageSetup paperSize="9" firstPageNumber="174" fitToWidth="0" orientation="landscape" useFirstPageNumber="1" horizontalDpi="600"/>
  <headerFooter>
    <oddFooter>&amp;C第 &amp;P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6"/>
  <sheetViews>
    <sheetView showZeros="0" workbookViewId="0">
      <selection activeCell="A12" sqref="A2:F45"/>
    </sheetView>
  </sheetViews>
  <sheetFormatPr defaultColWidth="9.125" defaultRowHeight="14.25" outlineLevelCol="5"/>
  <cols>
    <col min="1" max="1" width="55" style="142" customWidth="1"/>
    <col min="2" max="2" width="14.625" style="142" customWidth="1"/>
    <col min="3" max="4" width="14.25" style="142" customWidth="1"/>
    <col min="5" max="5" width="15.25" style="142" customWidth="1"/>
    <col min="6" max="6" width="14" style="143" customWidth="1"/>
    <col min="7" max="16384" width="9.125" style="142"/>
  </cols>
  <sheetData>
    <row r="1" ht="19" customHeight="1"/>
    <row r="2" s="139" customFormat="1" ht="36" customHeight="1" spans="1:6">
      <c r="A2" s="144" t="s">
        <v>56</v>
      </c>
      <c r="B2" s="144"/>
      <c r="C2" s="144"/>
      <c r="D2" s="144"/>
      <c r="E2" s="144"/>
      <c r="F2" s="144"/>
    </row>
    <row r="3" s="139" customFormat="1" ht="24" customHeight="1" spans="1:6">
      <c r="A3" s="145" t="s">
        <v>55</v>
      </c>
      <c r="B3" s="146"/>
      <c r="C3" s="146"/>
      <c r="D3" s="146"/>
      <c r="E3" s="146"/>
      <c r="F3" s="147" t="s">
        <v>72</v>
      </c>
    </row>
    <row r="4" s="140" customFormat="1" ht="32" customHeight="1" spans="1:6">
      <c r="A4" s="148" t="s">
        <v>1821</v>
      </c>
      <c r="B4" s="149" t="s">
        <v>75</v>
      </c>
      <c r="C4" s="116"/>
      <c r="D4" s="117" t="s">
        <v>1394</v>
      </c>
      <c r="E4" s="118" t="s">
        <v>76</v>
      </c>
      <c r="F4" s="119"/>
    </row>
    <row r="5" s="141" customFormat="1" ht="33" customHeight="1" spans="1:6">
      <c r="A5" s="150"/>
      <c r="B5" s="121" t="s">
        <v>77</v>
      </c>
      <c r="C5" s="121" t="s">
        <v>79</v>
      </c>
      <c r="D5" s="122"/>
      <c r="E5" s="123" t="s">
        <v>1395</v>
      </c>
      <c r="F5" s="123" t="s">
        <v>1396</v>
      </c>
    </row>
    <row r="6" s="141" customFormat="1" ht="20" customHeight="1" spans="1:6">
      <c r="A6" s="151" t="s">
        <v>167</v>
      </c>
      <c r="B6" s="121">
        <f>B7</f>
        <v>0</v>
      </c>
      <c r="C6" s="121">
        <f>C7</f>
        <v>0</v>
      </c>
      <c r="D6" s="121">
        <f>D7</f>
        <v>0</v>
      </c>
      <c r="E6" s="123" t="str">
        <f t="shared" ref="E6:E44" si="0">IF(OR(VALUE(D6)=0,ISERROR(D6/B6-1)),"",D6/B6-1)</f>
        <v/>
      </c>
      <c r="F6" s="123" t="str">
        <f t="shared" ref="F6:F44" si="1">IF(OR(VALUE(D6)=0,ISERROR(D6/C6-1)),"",D6/C6-1)</f>
        <v/>
      </c>
    </row>
    <row r="7" s="141" customFormat="1" ht="20" customHeight="1" spans="1:6">
      <c r="A7" s="151" t="s">
        <v>1822</v>
      </c>
      <c r="B7" s="121">
        <f>B8</f>
        <v>0</v>
      </c>
      <c r="C7" s="121">
        <f>C8</f>
        <v>0</v>
      </c>
      <c r="D7" s="121">
        <f>D8</f>
        <v>0</v>
      </c>
      <c r="E7" s="123" t="str">
        <f t="shared" si="0"/>
        <v/>
      </c>
      <c r="F7" s="123" t="str">
        <f t="shared" si="1"/>
        <v/>
      </c>
    </row>
    <row r="8" s="141" customFormat="1" ht="20" customHeight="1" spans="1:6">
      <c r="A8" s="152" t="s">
        <v>1823</v>
      </c>
      <c r="B8" s="121"/>
      <c r="C8" s="121"/>
      <c r="D8" s="122"/>
      <c r="E8" s="123" t="str">
        <f t="shared" si="0"/>
        <v/>
      </c>
      <c r="F8" s="123" t="str">
        <f t="shared" si="1"/>
        <v/>
      </c>
    </row>
    <row r="9" s="141" customFormat="1" ht="20" customHeight="1" spans="1:6">
      <c r="A9" s="151" t="s">
        <v>1359</v>
      </c>
      <c r="B9" s="121">
        <f>B10+B21+B30+B32</f>
        <v>364</v>
      </c>
      <c r="C9" s="121">
        <f>C10+C21+C30+C32</f>
        <v>6</v>
      </c>
      <c r="D9" s="121">
        <f>D10+D21+D30+D32</f>
        <v>36</v>
      </c>
      <c r="E9" s="153">
        <f t="shared" si="0"/>
        <v>-0.901098901098901</v>
      </c>
      <c r="F9" s="154">
        <f t="shared" si="1"/>
        <v>5</v>
      </c>
    </row>
    <row r="10" s="141" customFormat="1" ht="20" customHeight="1" spans="1:6">
      <c r="A10" s="155" t="s">
        <v>1360</v>
      </c>
      <c r="B10" s="156">
        <f>SUM(B15:B20)</f>
        <v>364</v>
      </c>
      <c r="C10" s="156">
        <f>SUM(C15:C20)</f>
        <v>6</v>
      </c>
      <c r="D10" s="156">
        <f>SUM(D15:D20)</f>
        <v>36</v>
      </c>
      <c r="E10" s="157">
        <f t="shared" si="0"/>
        <v>-0.901098901098901</v>
      </c>
      <c r="F10" s="154">
        <f t="shared" si="1"/>
        <v>5</v>
      </c>
    </row>
    <row r="11" s="141" customFormat="1" ht="20" customHeight="1" spans="1:6">
      <c r="A11" s="152" t="s">
        <v>1824</v>
      </c>
      <c r="B11" s="156"/>
      <c r="C11" s="156"/>
      <c r="D11" s="156"/>
      <c r="E11" s="157" t="str">
        <f t="shared" si="0"/>
        <v/>
      </c>
      <c r="F11" s="154" t="str">
        <f t="shared" si="1"/>
        <v/>
      </c>
    </row>
    <row r="12" s="141" customFormat="1" ht="20" customHeight="1" spans="1:6">
      <c r="A12" s="152" t="s">
        <v>1825</v>
      </c>
      <c r="B12" s="156"/>
      <c r="C12" s="156"/>
      <c r="D12" s="156"/>
      <c r="E12" s="157" t="str">
        <f t="shared" si="0"/>
        <v/>
      </c>
      <c r="F12" s="154" t="str">
        <f t="shared" si="1"/>
        <v/>
      </c>
    </row>
    <row r="13" s="141" customFormat="1" ht="20" customHeight="1" spans="1:6">
      <c r="A13" s="152" t="s">
        <v>1826</v>
      </c>
      <c r="B13" s="156"/>
      <c r="C13" s="156"/>
      <c r="D13" s="156"/>
      <c r="E13" s="157" t="str">
        <f t="shared" si="0"/>
        <v/>
      </c>
      <c r="F13" s="154" t="str">
        <f t="shared" si="1"/>
        <v/>
      </c>
    </row>
    <row r="14" s="141" customFormat="1" ht="20" customHeight="1" spans="1:6">
      <c r="A14" s="152" t="s">
        <v>1827</v>
      </c>
      <c r="B14" s="156"/>
      <c r="C14" s="156"/>
      <c r="D14" s="156"/>
      <c r="E14" s="157" t="str">
        <f t="shared" si="0"/>
        <v/>
      </c>
      <c r="F14" s="154" t="str">
        <f t="shared" si="1"/>
        <v/>
      </c>
    </row>
    <row r="15" s="140" customFormat="1" ht="20" customHeight="1" spans="1:6">
      <c r="A15" s="152" t="s">
        <v>1361</v>
      </c>
      <c r="B15" s="158">
        <v>6</v>
      </c>
      <c r="C15" s="158">
        <v>6</v>
      </c>
      <c r="D15" s="158">
        <v>6</v>
      </c>
      <c r="E15" s="159">
        <f t="shared" si="0"/>
        <v>0</v>
      </c>
      <c r="F15" s="159">
        <f t="shared" si="1"/>
        <v>0</v>
      </c>
    </row>
    <row r="16" s="140" customFormat="1" ht="20" customHeight="1" spans="1:6">
      <c r="A16" s="152" t="s">
        <v>1828</v>
      </c>
      <c r="B16" s="158"/>
      <c r="C16" s="158"/>
      <c r="D16" s="158"/>
      <c r="E16" s="159" t="str">
        <f t="shared" si="0"/>
        <v/>
      </c>
      <c r="F16" s="159" t="str">
        <f t="shared" si="1"/>
        <v/>
      </c>
    </row>
    <row r="17" s="140" customFormat="1" ht="20" customHeight="1" spans="1:6">
      <c r="A17" s="152" t="s">
        <v>1362</v>
      </c>
      <c r="B17" s="158"/>
      <c r="C17" s="158"/>
      <c r="D17" s="158"/>
      <c r="E17" s="159" t="str">
        <f t="shared" si="0"/>
        <v/>
      </c>
      <c r="F17" s="159" t="str">
        <f t="shared" si="1"/>
        <v/>
      </c>
    </row>
    <row r="18" s="140" customFormat="1" ht="20" customHeight="1" spans="1:6">
      <c r="A18" s="152" t="s">
        <v>1829</v>
      </c>
      <c r="B18" s="158"/>
      <c r="C18" s="158"/>
      <c r="D18" s="158"/>
      <c r="E18" s="159" t="str">
        <f t="shared" si="0"/>
        <v/>
      </c>
      <c r="F18" s="159" t="str">
        <f t="shared" si="1"/>
        <v/>
      </c>
    </row>
    <row r="19" s="140" customFormat="1" ht="20" customHeight="1" spans="1:6">
      <c r="A19" s="152" t="s">
        <v>1830</v>
      </c>
      <c r="B19" s="158"/>
      <c r="C19" s="158"/>
      <c r="D19" s="158"/>
      <c r="E19" s="159" t="str">
        <f t="shared" si="0"/>
        <v/>
      </c>
      <c r="F19" s="159" t="str">
        <f t="shared" si="1"/>
        <v/>
      </c>
    </row>
    <row r="20" s="140" customFormat="1" ht="20" customHeight="1" spans="1:6">
      <c r="A20" s="152" t="s">
        <v>1363</v>
      </c>
      <c r="B20" s="158">
        <v>358</v>
      </c>
      <c r="C20" s="158"/>
      <c r="D20" s="158">
        <v>30</v>
      </c>
      <c r="E20" s="159">
        <f t="shared" si="0"/>
        <v>-0.916201117318436</v>
      </c>
      <c r="F20" s="159" t="str">
        <f t="shared" si="1"/>
        <v/>
      </c>
    </row>
    <row r="21" s="141" customFormat="1" ht="20" customHeight="1" spans="1:6">
      <c r="A21" s="155" t="s">
        <v>1364</v>
      </c>
      <c r="B21" s="156">
        <f>SUM(B22:B29)</f>
        <v>0</v>
      </c>
      <c r="C21" s="156">
        <f>SUM(C22:C29)</f>
        <v>0</v>
      </c>
      <c r="D21" s="156">
        <f>SUM(D22:D29)</f>
        <v>0</v>
      </c>
      <c r="E21" s="157" t="str">
        <f t="shared" si="0"/>
        <v/>
      </c>
      <c r="F21" s="157" t="str">
        <f t="shared" si="1"/>
        <v/>
      </c>
    </row>
    <row r="22" s="140" customFormat="1" ht="20" customHeight="1" spans="1:6">
      <c r="A22" s="152" t="s">
        <v>1365</v>
      </c>
      <c r="B22" s="158"/>
      <c r="C22" s="158"/>
      <c r="D22" s="158"/>
      <c r="E22" s="159" t="str">
        <f t="shared" si="0"/>
        <v/>
      </c>
      <c r="F22" s="159" t="str">
        <f t="shared" si="1"/>
        <v/>
      </c>
    </row>
    <row r="23" s="140" customFormat="1" ht="20" customHeight="1" spans="1:6">
      <c r="A23" s="152" t="s">
        <v>1831</v>
      </c>
      <c r="B23" s="158"/>
      <c r="C23" s="158"/>
      <c r="D23" s="158"/>
      <c r="E23" s="159" t="str">
        <f t="shared" si="0"/>
        <v/>
      </c>
      <c r="F23" s="159" t="str">
        <f t="shared" si="1"/>
        <v/>
      </c>
    </row>
    <row r="24" s="140" customFormat="1" ht="20" customHeight="1" spans="1:6">
      <c r="A24" s="152" t="s">
        <v>1832</v>
      </c>
      <c r="B24" s="158"/>
      <c r="C24" s="158"/>
      <c r="D24" s="158"/>
      <c r="E24" s="159" t="str">
        <f t="shared" si="0"/>
        <v/>
      </c>
      <c r="F24" s="159" t="str">
        <f t="shared" si="1"/>
        <v/>
      </c>
    </row>
    <row r="25" s="140" customFormat="1" ht="20" customHeight="1" spans="1:6">
      <c r="A25" s="152" t="s">
        <v>1833</v>
      </c>
      <c r="B25" s="158"/>
      <c r="C25" s="158"/>
      <c r="D25" s="158"/>
      <c r="E25" s="159" t="str">
        <f t="shared" si="0"/>
        <v/>
      </c>
      <c r="F25" s="159" t="str">
        <f t="shared" si="1"/>
        <v/>
      </c>
    </row>
    <row r="26" s="140" customFormat="1" ht="20" customHeight="1" spans="1:6">
      <c r="A26" s="152" t="s">
        <v>1834</v>
      </c>
      <c r="B26" s="158"/>
      <c r="C26" s="158"/>
      <c r="D26" s="158"/>
      <c r="E26" s="159" t="str">
        <f t="shared" si="0"/>
        <v/>
      </c>
      <c r="F26" s="159" t="str">
        <f t="shared" si="1"/>
        <v/>
      </c>
    </row>
    <row r="27" s="140" customFormat="1" ht="20" customHeight="1" spans="1:6">
      <c r="A27" s="152" t="s">
        <v>1835</v>
      </c>
      <c r="B27" s="158"/>
      <c r="C27" s="158"/>
      <c r="D27" s="158"/>
      <c r="E27" s="159" t="str">
        <f t="shared" si="0"/>
        <v/>
      </c>
      <c r="F27" s="159" t="str">
        <f t="shared" si="1"/>
        <v/>
      </c>
    </row>
    <row r="28" s="140" customFormat="1" ht="20" customHeight="1" spans="1:6">
      <c r="A28" s="152" t="s">
        <v>1836</v>
      </c>
      <c r="B28" s="158"/>
      <c r="C28" s="158"/>
      <c r="D28" s="158"/>
      <c r="E28" s="159" t="str">
        <f t="shared" si="0"/>
        <v/>
      </c>
      <c r="F28" s="159" t="str">
        <f t="shared" si="1"/>
        <v/>
      </c>
    </row>
    <row r="29" s="140" customFormat="1" ht="20" customHeight="1" spans="1:6">
      <c r="A29" s="152" t="s">
        <v>1366</v>
      </c>
      <c r="B29" s="158"/>
      <c r="C29" s="158"/>
      <c r="D29" s="158"/>
      <c r="E29" s="159" t="str">
        <f t="shared" si="0"/>
        <v/>
      </c>
      <c r="F29" s="159" t="str">
        <f t="shared" si="1"/>
        <v/>
      </c>
    </row>
    <row r="30" s="141" customFormat="1" ht="20" customHeight="1" spans="1:6">
      <c r="A30" s="155" t="s">
        <v>1837</v>
      </c>
      <c r="B30" s="156">
        <f>B31</f>
        <v>0</v>
      </c>
      <c r="C30" s="156">
        <f>C31</f>
        <v>0</v>
      </c>
      <c r="D30" s="156">
        <f>D31</f>
        <v>0</v>
      </c>
      <c r="E30" s="157" t="str">
        <f t="shared" si="0"/>
        <v/>
      </c>
      <c r="F30" s="157" t="str">
        <f t="shared" si="1"/>
        <v/>
      </c>
    </row>
    <row r="31" s="140" customFormat="1" ht="20" customHeight="1" spans="1:6">
      <c r="A31" s="152" t="s">
        <v>1838</v>
      </c>
      <c r="B31" s="158"/>
      <c r="C31" s="158"/>
      <c r="D31" s="158"/>
      <c r="E31" s="159" t="str">
        <f t="shared" si="0"/>
        <v/>
      </c>
      <c r="F31" s="159" t="str">
        <f t="shared" si="1"/>
        <v/>
      </c>
    </row>
    <row r="32" s="141" customFormat="1" ht="20" customHeight="1" spans="1:6">
      <c r="A32" s="155" t="s">
        <v>1369</v>
      </c>
      <c r="B32" s="156">
        <f>B33</f>
        <v>0</v>
      </c>
      <c r="C32" s="156">
        <f>C33</f>
        <v>0</v>
      </c>
      <c r="D32" s="156">
        <f>D33</f>
        <v>0</v>
      </c>
      <c r="E32" s="157" t="str">
        <f t="shared" si="0"/>
        <v/>
      </c>
      <c r="F32" s="157" t="str">
        <f t="shared" si="1"/>
        <v/>
      </c>
    </row>
    <row r="33" s="140" customFormat="1" ht="20" customHeight="1" spans="1:6">
      <c r="A33" s="152" t="s">
        <v>1370</v>
      </c>
      <c r="B33" s="158"/>
      <c r="C33" s="158"/>
      <c r="D33" s="158"/>
      <c r="E33" s="159" t="str">
        <f t="shared" si="0"/>
        <v/>
      </c>
      <c r="F33" s="159" t="str">
        <f t="shared" si="1"/>
        <v/>
      </c>
    </row>
    <row r="34" s="140" customFormat="1" ht="20" customHeight="1" spans="1:6">
      <c r="A34" s="160" t="s">
        <v>1371</v>
      </c>
      <c r="B34" s="156">
        <f>B6+B9</f>
        <v>364</v>
      </c>
      <c r="C34" s="156">
        <f>C6+C9</f>
        <v>6</v>
      </c>
      <c r="D34" s="156">
        <f>D6+D9</f>
        <v>36</v>
      </c>
      <c r="E34" s="157">
        <f t="shared" si="0"/>
        <v>-0.901098901098901</v>
      </c>
      <c r="F34" s="157">
        <f t="shared" si="1"/>
        <v>5</v>
      </c>
    </row>
    <row r="35" s="140" customFormat="1" ht="20" customHeight="1" spans="1:6">
      <c r="A35" s="161" t="s">
        <v>1340</v>
      </c>
      <c r="B35" s="156">
        <f>B36+B38+B40+B42</f>
        <v>0</v>
      </c>
      <c r="C35" s="156">
        <f>C36+C38+C40+C42</f>
        <v>286</v>
      </c>
      <c r="D35" s="156">
        <f>D36+D38+D40+D42</f>
        <v>259</v>
      </c>
      <c r="E35" s="157" t="str">
        <f t="shared" si="0"/>
        <v/>
      </c>
      <c r="F35" s="157">
        <f t="shared" si="1"/>
        <v>-0.0944055944055944</v>
      </c>
    </row>
    <row r="36" s="140" customFormat="1" ht="20" customHeight="1" spans="1:6">
      <c r="A36" s="162" t="s">
        <v>1372</v>
      </c>
      <c r="B36" s="163">
        <f t="shared" ref="B36:B40" si="2">B37</f>
        <v>0</v>
      </c>
      <c r="C36" s="163">
        <f t="shared" ref="C36:C40" si="3">C37</f>
        <v>0</v>
      </c>
      <c r="D36" s="163">
        <f t="shared" ref="D36:D40" si="4">D37</f>
        <v>0</v>
      </c>
      <c r="E36" s="159" t="str">
        <f t="shared" si="0"/>
        <v/>
      </c>
      <c r="F36" s="159" t="str">
        <f t="shared" si="1"/>
        <v/>
      </c>
    </row>
    <row r="37" s="140" customFormat="1" ht="20" customHeight="1" spans="1:6">
      <c r="A37" s="152" t="s">
        <v>1839</v>
      </c>
      <c r="B37" s="164"/>
      <c r="C37" s="164"/>
      <c r="D37" s="158"/>
      <c r="E37" s="159" t="str">
        <f t="shared" si="0"/>
        <v/>
      </c>
      <c r="F37" s="159" t="str">
        <f t="shared" si="1"/>
        <v/>
      </c>
    </row>
    <row r="38" s="140" customFormat="1" ht="20" customHeight="1" spans="1:6">
      <c r="A38" s="162" t="s">
        <v>1373</v>
      </c>
      <c r="B38" s="163">
        <f t="shared" si="2"/>
        <v>0</v>
      </c>
      <c r="C38" s="163">
        <f t="shared" si="3"/>
        <v>0</v>
      </c>
      <c r="D38" s="163">
        <f t="shared" si="4"/>
        <v>0</v>
      </c>
      <c r="E38" s="159" t="str">
        <f t="shared" si="0"/>
        <v/>
      </c>
      <c r="F38" s="159" t="str">
        <f t="shared" si="1"/>
        <v/>
      </c>
    </row>
    <row r="39" s="140" customFormat="1" ht="20" customHeight="1" spans="1:6">
      <c r="A39" s="152" t="s">
        <v>1840</v>
      </c>
      <c r="B39" s="164"/>
      <c r="C39" s="164"/>
      <c r="D39" s="158"/>
      <c r="E39" s="159" t="str">
        <f t="shared" si="0"/>
        <v/>
      </c>
      <c r="F39" s="159" t="str">
        <f t="shared" si="1"/>
        <v/>
      </c>
    </row>
    <row r="40" s="140" customFormat="1" ht="20" customHeight="1" spans="1:6">
      <c r="A40" s="162" t="s">
        <v>1374</v>
      </c>
      <c r="B40" s="163">
        <f t="shared" si="2"/>
        <v>0</v>
      </c>
      <c r="C40" s="163">
        <f t="shared" si="3"/>
        <v>286</v>
      </c>
      <c r="D40" s="163">
        <f t="shared" si="4"/>
        <v>259</v>
      </c>
      <c r="E40" s="159" t="str">
        <f t="shared" si="0"/>
        <v/>
      </c>
      <c r="F40" s="159">
        <f t="shared" si="1"/>
        <v>-0.0944055944055944</v>
      </c>
    </row>
    <row r="41" s="140" customFormat="1" ht="20" customHeight="1" spans="1:6">
      <c r="A41" s="152" t="s">
        <v>1841</v>
      </c>
      <c r="B41" s="164"/>
      <c r="C41" s="164">
        <v>286</v>
      </c>
      <c r="D41" s="164">
        <v>259</v>
      </c>
      <c r="E41" s="159" t="str">
        <f t="shared" si="0"/>
        <v/>
      </c>
      <c r="F41" s="159">
        <f t="shared" si="1"/>
        <v>-0.0944055944055944</v>
      </c>
    </row>
    <row r="42" s="140" customFormat="1" ht="20" customHeight="1" spans="1:6">
      <c r="A42" s="162" t="s">
        <v>1375</v>
      </c>
      <c r="B42" s="163">
        <f>B43</f>
        <v>0</v>
      </c>
      <c r="C42" s="163">
        <f>C43</f>
        <v>0</v>
      </c>
      <c r="D42" s="163">
        <f>D43</f>
        <v>0</v>
      </c>
      <c r="E42" s="159" t="str">
        <f t="shared" si="0"/>
        <v/>
      </c>
      <c r="F42" s="157" t="str">
        <f t="shared" si="1"/>
        <v/>
      </c>
    </row>
    <row r="43" s="140" customFormat="1" ht="20" customHeight="1" spans="1:6">
      <c r="A43" s="152" t="s">
        <v>1842</v>
      </c>
      <c r="B43" s="163"/>
      <c r="C43" s="163"/>
      <c r="D43" s="156"/>
      <c r="E43" s="159" t="str">
        <f t="shared" si="0"/>
        <v/>
      </c>
      <c r="F43" s="157" t="str">
        <f t="shared" si="1"/>
        <v/>
      </c>
    </row>
    <row r="44" s="140" customFormat="1" ht="20" customHeight="1" spans="1:6">
      <c r="A44" s="165" t="s">
        <v>196</v>
      </c>
      <c r="B44" s="156">
        <f>SUM(B34,B35)</f>
        <v>364</v>
      </c>
      <c r="C44" s="156">
        <f>SUM(C34,C35)</f>
        <v>292</v>
      </c>
      <c r="D44" s="156">
        <f>SUM(D34,D35)</f>
        <v>295</v>
      </c>
      <c r="E44" s="157">
        <f t="shared" si="0"/>
        <v>-0.18956043956044</v>
      </c>
      <c r="F44" s="157">
        <f t="shared" si="1"/>
        <v>0.0102739726027397</v>
      </c>
    </row>
    <row r="45" s="140" customFormat="1" ht="20" customHeight="1" spans="1:6">
      <c r="A45" s="166" t="s">
        <v>1843</v>
      </c>
      <c r="B45" s="166"/>
      <c r="C45" s="166"/>
      <c r="D45" s="166"/>
      <c r="E45" s="166"/>
      <c r="F45" s="166"/>
    </row>
    <row r="46" spans="2:6">
      <c r="B46" s="167"/>
      <c r="C46" s="167"/>
      <c r="D46" s="167"/>
      <c r="E46" s="168"/>
      <c r="F46" s="169"/>
    </row>
  </sheetData>
  <mergeCells count="6">
    <mergeCell ref="A2:F2"/>
    <mergeCell ref="B4:C4"/>
    <mergeCell ref="E4:F4"/>
    <mergeCell ref="A45:F45"/>
    <mergeCell ref="A4:A5"/>
    <mergeCell ref="D4:D5"/>
  </mergeCells>
  <printOptions horizontalCentered="1"/>
  <pageMargins left="0.751388888888889" right="0.751388888888889" top="0.590277777777778" bottom="0.427777777777778" header="0.511805555555556" footer="0.160416666666667"/>
  <pageSetup paperSize="9" scale="95" firstPageNumber="176" fitToHeight="0" orientation="landscape" useFirstPageNumber="1" horizontalDpi="600" verticalDpi="600"/>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1"/>
  <sheetViews>
    <sheetView tabSelected="1" topLeftCell="A2" workbookViewId="0">
      <selection activeCell="B16" sqref="B16"/>
    </sheetView>
  </sheetViews>
  <sheetFormatPr defaultColWidth="9" defaultRowHeight="14.25" outlineLevelCol="5"/>
  <cols>
    <col min="1" max="1" width="12.375" style="659" customWidth="1"/>
    <col min="2" max="2" width="98.625" style="659" customWidth="1"/>
    <col min="3" max="3" width="11.125" style="659" customWidth="1"/>
    <col min="4" max="16384" width="9" style="659"/>
  </cols>
  <sheetData>
    <row r="1" ht="37.5" customHeight="1" spans="1:3">
      <c r="A1" s="661" t="s">
        <v>4</v>
      </c>
      <c r="B1" s="661"/>
      <c r="C1" s="661"/>
    </row>
    <row r="2" ht="16.5" customHeight="1" spans="1:2">
      <c r="A2" s="662"/>
      <c r="B2" s="662"/>
    </row>
    <row r="3" ht="24.95" customHeight="1" spans="1:3">
      <c r="A3" s="663" t="s">
        <v>5</v>
      </c>
      <c r="B3" s="664" t="s">
        <v>6</v>
      </c>
      <c r="C3" s="663" t="s">
        <v>7</v>
      </c>
    </row>
    <row r="4" s="659" customFormat="1" ht="24.95" customHeight="1" spans="1:3">
      <c r="A4" s="665" t="s">
        <v>8</v>
      </c>
      <c r="B4" s="666" t="s">
        <v>9</v>
      </c>
      <c r="C4" s="667" t="s">
        <v>10</v>
      </c>
    </row>
    <row r="5" s="659" customFormat="1" ht="24.95" customHeight="1" spans="1:3">
      <c r="A5" s="665" t="s">
        <v>11</v>
      </c>
      <c r="B5" s="666" t="s">
        <v>12</v>
      </c>
      <c r="C5" s="667" t="s">
        <v>13</v>
      </c>
    </row>
    <row r="6" ht="24.95" customHeight="1" spans="1:3">
      <c r="A6" s="665" t="s">
        <v>14</v>
      </c>
      <c r="B6" s="666" t="s">
        <v>15</v>
      </c>
      <c r="C6" s="667" t="s">
        <v>16</v>
      </c>
    </row>
    <row r="7" ht="24.95" customHeight="1" spans="1:3">
      <c r="A7" s="665" t="s">
        <v>17</v>
      </c>
      <c r="B7" s="666" t="s">
        <v>18</v>
      </c>
      <c r="C7" s="667" t="s">
        <v>19</v>
      </c>
    </row>
    <row r="8" s="660" customFormat="1" ht="24.95" customHeight="1" spans="1:3">
      <c r="A8" s="665" t="s">
        <v>20</v>
      </c>
      <c r="B8" s="666" t="s">
        <v>21</v>
      </c>
      <c r="C8" s="667" t="s">
        <v>22</v>
      </c>
    </row>
    <row r="9" s="660" customFormat="1" ht="24.95" customHeight="1" spans="1:3">
      <c r="A9" s="665" t="s">
        <v>23</v>
      </c>
      <c r="B9" s="666" t="s">
        <v>24</v>
      </c>
      <c r="C9" s="667" t="s">
        <v>25</v>
      </c>
    </row>
    <row r="10" s="660" customFormat="1" ht="24.95" customHeight="1" spans="1:3">
      <c r="A10" s="665" t="s">
        <v>26</v>
      </c>
      <c r="B10" s="666" t="s">
        <v>27</v>
      </c>
      <c r="C10" s="667" t="s">
        <v>28</v>
      </c>
    </row>
    <row r="11" s="660" customFormat="1" ht="24.95" customHeight="1" spans="1:3">
      <c r="A11" s="665" t="s">
        <v>29</v>
      </c>
      <c r="B11" s="666" t="s">
        <v>30</v>
      </c>
      <c r="C11" s="668">
        <v>72</v>
      </c>
    </row>
    <row r="12" s="660" customFormat="1" ht="24.95" customHeight="1" spans="1:3">
      <c r="A12" s="665" t="s">
        <v>31</v>
      </c>
      <c r="B12" s="666" t="s">
        <v>32</v>
      </c>
      <c r="C12" s="667" t="s">
        <v>33</v>
      </c>
    </row>
    <row r="13" s="660" customFormat="1" ht="24.95" customHeight="1" spans="1:3">
      <c r="A13" s="665" t="s">
        <v>34</v>
      </c>
      <c r="B13" s="666" t="s">
        <v>35</v>
      </c>
      <c r="C13" s="667" t="s">
        <v>36</v>
      </c>
    </row>
    <row r="14" s="660" customFormat="1" ht="24.95" customHeight="1" spans="1:3">
      <c r="A14" s="665" t="s">
        <v>37</v>
      </c>
      <c r="B14" s="666" t="s">
        <v>38</v>
      </c>
      <c r="C14" s="667" t="s">
        <v>39</v>
      </c>
    </row>
    <row r="15" s="660" customFormat="1" ht="24.95" customHeight="1" spans="1:3">
      <c r="A15" s="665" t="s">
        <v>40</v>
      </c>
      <c r="B15" s="666" t="s">
        <v>41</v>
      </c>
      <c r="C15" s="667" t="s">
        <v>42</v>
      </c>
    </row>
    <row r="16" s="660" customFormat="1" ht="24.95" customHeight="1" spans="1:3">
      <c r="A16" s="665" t="s">
        <v>43</v>
      </c>
      <c r="B16" s="666" t="s">
        <v>44</v>
      </c>
      <c r="C16" s="667" t="s">
        <v>45</v>
      </c>
    </row>
    <row r="17" s="660" customFormat="1" ht="24.95" customHeight="1" spans="1:3">
      <c r="A17" s="665" t="s">
        <v>46</v>
      </c>
      <c r="B17" s="666" t="s">
        <v>47</v>
      </c>
      <c r="C17" s="667" t="s">
        <v>48</v>
      </c>
    </row>
    <row r="18" s="660" customFormat="1" ht="24.95" customHeight="1" spans="1:3">
      <c r="A18" s="665" t="s">
        <v>49</v>
      </c>
      <c r="B18" s="666" t="s">
        <v>50</v>
      </c>
      <c r="C18" s="667" t="s">
        <v>51</v>
      </c>
    </row>
    <row r="19" s="660" customFormat="1" ht="24.95" customHeight="1" spans="1:3">
      <c r="A19" s="665" t="s">
        <v>52</v>
      </c>
      <c r="B19" s="666" t="s">
        <v>53</v>
      </c>
      <c r="C19" s="667" t="s">
        <v>54</v>
      </c>
    </row>
    <row r="20" s="660" customFormat="1" ht="24.95" customHeight="1" spans="1:3">
      <c r="A20" s="665" t="s">
        <v>55</v>
      </c>
      <c r="B20" s="666" t="s">
        <v>56</v>
      </c>
      <c r="C20" s="668" t="s">
        <v>57</v>
      </c>
    </row>
    <row r="21" s="660" customFormat="1" ht="24.95" customHeight="1" spans="1:3">
      <c r="A21" s="665" t="s">
        <v>58</v>
      </c>
      <c r="B21" s="666" t="s">
        <v>59</v>
      </c>
      <c r="C21" s="668">
        <v>178</v>
      </c>
    </row>
    <row r="22" s="660" customFormat="1" ht="24.95" customHeight="1" spans="1:3">
      <c r="A22" s="665" t="s">
        <v>60</v>
      </c>
      <c r="B22" s="666" t="s">
        <v>61</v>
      </c>
      <c r="C22" s="667" t="s">
        <v>62</v>
      </c>
    </row>
    <row r="23" s="660" customFormat="1" ht="24.95" customHeight="1" spans="1:3">
      <c r="A23" s="665" t="s">
        <v>63</v>
      </c>
      <c r="B23" s="666" t="s">
        <v>64</v>
      </c>
      <c r="C23" s="667" t="s">
        <v>65</v>
      </c>
    </row>
    <row r="24" s="660" customFormat="1" ht="24.95" customHeight="1" spans="1:3">
      <c r="A24" s="665" t="s">
        <v>66</v>
      </c>
      <c r="B24" s="666" t="s">
        <v>67</v>
      </c>
      <c r="C24" s="667" t="s">
        <v>68</v>
      </c>
    </row>
    <row r="25" s="660" customFormat="1" ht="24.95" customHeight="1" spans="1:3">
      <c r="A25" s="665" t="s">
        <v>69</v>
      </c>
      <c r="B25" s="666" t="s">
        <v>70</v>
      </c>
      <c r="C25" s="667" t="s">
        <v>71</v>
      </c>
    </row>
    <row r="26" s="660" customFormat="1" ht="24.95" customHeight="1" spans="2:2">
      <c r="B26" s="669"/>
    </row>
    <row r="27" s="660" customFormat="1" ht="24.95" customHeight="1" spans="2:2">
      <c r="B27" s="669"/>
    </row>
    <row r="28" s="660" customFormat="1" ht="24.95" customHeight="1" spans="2:2">
      <c r="B28" s="669"/>
    </row>
    <row r="29" s="660" customFormat="1" ht="24.95" customHeight="1" spans="2:2">
      <c r="B29" s="669"/>
    </row>
    <row r="30" s="660" customFormat="1" ht="24.95" customHeight="1" spans="2:2">
      <c r="B30" s="669"/>
    </row>
    <row r="31" s="660" customFormat="1" ht="24.95" customHeight="1" spans="2:2">
      <c r="B31" s="669"/>
    </row>
    <row r="32" s="660" customFormat="1" ht="24.95" customHeight="1" spans="2:2">
      <c r="B32" s="669"/>
    </row>
    <row r="33" s="660" customFormat="1" ht="24.95" customHeight="1" spans="2:2">
      <c r="B33" s="669"/>
    </row>
    <row r="34" s="660" customFormat="1" ht="24.95" customHeight="1" spans="2:2">
      <c r="B34" s="669"/>
    </row>
    <row r="51" spans="6:6">
      <c r="F51" s="670"/>
    </row>
  </sheetData>
  <mergeCells count="1">
    <mergeCell ref="A1:C1"/>
  </mergeCells>
  <printOptions horizontalCentered="1"/>
  <pageMargins left="0.75" right="0.75" top="0.639583333333333" bottom="0.519444444444444" header="0.3" footer="0.279861111111111"/>
  <pageSetup paperSize="9" orientation="landscape" horizontalDpi="600" verticalDpi="600"/>
  <headerFooter alignWithMargins="0">
    <oddFooter>&amp;C第 &amp;P 页，共 &amp;N 页</oddFooter>
  </headerFooter>
  <ignoredErrors>
    <ignoredError sqref="C23 C12 C9:C10" numberStoredAsText="1"/>
  </ignoredError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F29"/>
  <sheetViews>
    <sheetView workbookViewId="0">
      <selection activeCell="A16" sqref="A5:F23"/>
    </sheetView>
  </sheetViews>
  <sheetFormatPr defaultColWidth="9" defaultRowHeight="14.25" outlineLevelCol="5"/>
  <cols>
    <col min="1" max="1" width="34.625" style="102" customWidth="1"/>
    <col min="2" max="2" width="16.75" style="104" customWidth="1"/>
    <col min="3" max="3" width="16" style="104" customWidth="1"/>
    <col min="4" max="4" width="16.5" style="105" customWidth="1"/>
    <col min="5" max="5" width="15.375" style="105" customWidth="1"/>
    <col min="6" max="6" width="14.25" style="102" customWidth="1"/>
    <col min="7" max="248" width="9" style="102"/>
  </cols>
  <sheetData>
    <row r="2" s="102" customFormat="1" ht="25.5" spans="1:6">
      <c r="A2" s="106" t="s">
        <v>59</v>
      </c>
      <c r="B2" s="107"/>
      <c r="C2" s="107"/>
      <c r="D2" s="106"/>
      <c r="E2" s="106"/>
      <c r="F2" s="106"/>
    </row>
    <row r="3" s="103" customFormat="1" spans="1:6">
      <c r="A3" s="108" t="s">
        <v>58</v>
      </c>
      <c r="B3" s="109"/>
      <c r="C3" s="109"/>
      <c r="D3" s="110" t="s">
        <v>72</v>
      </c>
      <c r="E3" s="110"/>
      <c r="F3" s="110"/>
    </row>
    <row r="4" s="102" customFormat="1" spans="2:5">
      <c r="B4" s="104"/>
      <c r="C4" s="104"/>
      <c r="D4" s="105"/>
      <c r="E4" s="105"/>
    </row>
    <row r="5" s="102" customFormat="1" ht="21" customHeight="1" spans="1:6">
      <c r="A5" s="111" t="s">
        <v>1399</v>
      </c>
      <c r="B5" s="112" t="s">
        <v>1377</v>
      </c>
      <c r="C5" s="112"/>
      <c r="D5" s="112"/>
      <c r="E5" s="112"/>
      <c r="F5" s="113"/>
    </row>
    <row r="6" s="102" customFormat="1" ht="22" customHeight="1" spans="1:6">
      <c r="A6" s="114"/>
      <c r="B6" s="115" t="s">
        <v>75</v>
      </c>
      <c r="C6" s="116"/>
      <c r="D6" s="117" t="s">
        <v>1394</v>
      </c>
      <c r="E6" s="118" t="s">
        <v>76</v>
      </c>
      <c r="F6" s="119"/>
    </row>
    <row r="7" s="102" customFormat="1" ht="32.25" customHeight="1" spans="1:6">
      <c r="A7" s="120"/>
      <c r="B7" s="116" t="s">
        <v>77</v>
      </c>
      <c r="C7" s="121" t="s">
        <v>79</v>
      </c>
      <c r="D7" s="122"/>
      <c r="E7" s="123" t="s">
        <v>1395</v>
      </c>
      <c r="F7" s="123" t="s">
        <v>1396</v>
      </c>
    </row>
    <row r="8" s="102" customFormat="1" ht="20" customHeight="1" spans="1:6">
      <c r="A8" s="124" t="s">
        <v>1378</v>
      </c>
      <c r="B8" s="125">
        <f>SUM(B9,B16)</f>
        <v>20216</v>
      </c>
      <c r="C8" s="126">
        <f>SUM(C9,C16)</f>
        <v>20547</v>
      </c>
      <c r="D8" s="127">
        <f>SUM(D9,D16)</f>
        <v>22635</v>
      </c>
      <c r="E8" s="128">
        <f t="shared" ref="E8:E23" si="0">IF(OR(VALUE(D8)=0,ISERROR(D8/B8-1)),"",D8/B8-1)</f>
        <v>0.119657696873763</v>
      </c>
      <c r="F8" s="128">
        <f t="shared" ref="F8:F23" si="1">IF(OR(VALUE(D8)=0,ISERROR(D8/C8-1)),"",D8/C8-1)</f>
        <v>0.101620674551029</v>
      </c>
    </row>
    <row r="9" s="102" customFormat="1" ht="20" customHeight="1" spans="1:6">
      <c r="A9" s="129" t="s">
        <v>1379</v>
      </c>
      <c r="B9" s="130">
        <f>SUM(B10:B15)</f>
        <v>18264</v>
      </c>
      <c r="C9" s="126">
        <f>SUM(C10:C15)</f>
        <v>20547</v>
      </c>
      <c r="D9" s="127">
        <f>SUM(D10:D15)</f>
        <v>22635</v>
      </c>
      <c r="E9" s="128">
        <f t="shared" si="0"/>
        <v>0.239323258869908</v>
      </c>
      <c r="F9" s="128">
        <f t="shared" si="1"/>
        <v>0.101620674551029</v>
      </c>
    </row>
    <row r="10" s="102" customFormat="1" ht="20" customHeight="1" spans="1:6">
      <c r="A10" s="131" t="s">
        <v>1380</v>
      </c>
      <c r="B10" s="132">
        <v>11785</v>
      </c>
      <c r="C10" s="133">
        <v>12028</v>
      </c>
      <c r="D10" s="133">
        <v>11966</v>
      </c>
      <c r="E10" s="134">
        <f t="shared" si="0"/>
        <v>0.0153585065761561</v>
      </c>
      <c r="F10" s="134">
        <f t="shared" si="1"/>
        <v>-0.00515463917525771</v>
      </c>
    </row>
    <row r="11" s="102" customFormat="1" ht="20" customHeight="1" spans="1:6">
      <c r="A11" s="131" t="s">
        <v>1381</v>
      </c>
      <c r="B11" s="132">
        <v>8</v>
      </c>
      <c r="C11" s="133">
        <v>7</v>
      </c>
      <c r="D11" s="133">
        <v>7</v>
      </c>
      <c r="E11" s="134">
        <f t="shared" si="0"/>
        <v>-0.125</v>
      </c>
      <c r="F11" s="134">
        <f t="shared" si="1"/>
        <v>0</v>
      </c>
    </row>
    <row r="12" s="102" customFormat="1" ht="20" customHeight="1" spans="1:6">
      <c r="A12" s="131" t="s">
        <v>1382</v>
      </c>
      <c r="B12" s="132">
        <v>6189</v>
      </c>
      <c r="C12" s="133">
        <v>8271</v>
      </c>
      <c r="D12" s="133">
        <v>10400</v>
      </c>
      <c r="E12" s="134">
        <f t="shared" si="0"/>
        <v>0.680400710938762</v>
      </c>
      <c r="F12" s="134">
        <f t="shared" si="1"/>
        <v>0.257405392334663</v>
      </c>
    </row>
    <row r="13" s="102" customFormat="1" ht="20" customHeight="1" spans="1:6">
      <c r="A13" s="135" t="s">
        <v>1383</v>
      </c>
      <c r="B13" s="132">
        <v>280</v>
      </c>
      <c r="C13" s="133"/>
      <c r="D13" s="133"/>
      <c r="E13" s="134" t="str">
        <f t="shared" si="0"/>
        <v/>
      </c>
      <c r="F13" s="134" t="str">
        <f t="shared" si="1"/>
        <v/>
      </c>
    </row>
    <row r="14" s="102" customFormat="1" ht="20" customHeight="1" spans="1:6">
      <c r="A14" s="136" t="s">
        <v>1384</v>
      </c>
      <c r="B14" s="132">
        <v>2</v>
      </c>
      <c r="C14" s="133">
        <v>1</v>
      </c>
      <c r="D14" s="133">
        <v>2</v>
      </c>
      <c r="E14" s="134">
        <f t="shared" si="0"/>
        <v>0</v>
      </c>
      <c r="F14" s="134">
        <f t="shared" si="1"/>
        <v>1</v>
      </c>
    </row>
    <row r="15" s="102" customFormat="1" ht="20" customHeight="1" spans="1:6">
      <c r="A15" s="131" t="s">
        <v>1385</v>
      </c>
      <c r="B15" s="132"/>
      <c r="C15" s="133">
        <v>240</v>
      </c>
      <c r="D15" s="133">
        <v>260</v>
      </c>
      <c r="E15" s="134" t="str">
        <f t="shared" si="0"/>
        <v/>
      </c>
      <c r="F15" s="134">
        <f t="shared" si="1"/>
        <v>0.0833333333333333</v>
      </c>
    </row>
    <row r="16" s="102" customFormat="1" ht="20" customHeight="1" spans="1:6">
      <c r="A16" s="129" t="s">
        <v>1386</v>
      </c>
      <c r="B16" s="137">
        <v>1952</v>
      </c>
      <c r="C16" s="127"/>
      <c r="D16" s="127"/>
      <c r="E16" s="128" t="str">
        <f t="shared" si="0"/>
        <v/>
      </c>
      <c r="F16" s="128" t="str">
        <f t="shared" si="1"/>
        <v/>
      </c>
    </row>
    <row r="17" s="102" customFormat="1" ht="20" customHeight="1" spans="1:6">
      <c r="A17" s="138" t="s">
        <v>1387</v>
      </c>
      <c r="B17" s="125">
        <f>SUM(B18:B20)</f>
        <v>20094</v>
      </c>
      <c r="C17" s="126">
        <f>SUM(C18:C20)</f>
        <v>19752</v>
      </c>
      <c r="D17" s="127">
        <f>SUM(D18:D20)</f>
        <v>20089</v>
      </c>
      <c r="E17" s="128">
        <f t="shared" si="0"/>
        <v>-0.000248830496665686</v>
      </c>
      <c r="F17" s="128">
        <f t="shared" si="1"/>
        <v>0.0170615633859863</v>
      </c>
    </row>
    <row r="18" s="102" customFormat="1" ht="20" customHeight="1" spans="1:6">
      <c r="A18" s="131" t="s">
        <v>1388</v>
      </c>
      <c r="B18" s="132">
        <v>20059</v>
      </c>
      <c r="C18" s="133">
        <v>19751</v>
      </c>
      <c r="D18" s="133">
        <v>20067</v>
      </c>
      <c r="E18" s="134">
        <f t="shared" si="0"/>
        <v>0.000398823470761256</v>
      </c>
      <c r="F18" s="134">
        <f t="shared" si="1"/>
        <v>0.0159991899144347</v>
      </c>
    </row>
    <row r="19" s="102" customFormat="1" ht="20" customHeight="1" spans="1:6">
      <c r="A19" s="131" t="s">
        <v>1389</v>
      </c>
      <c r="B19" s="132">
        <v>5</v>
      </c>
      <c r="C19" s="133">
        <v>1</v>
      </c>
      <c r="D19" s="133">
        <v>2</v>
      </c>
      <c r="E19" s="134">
        <f t="shared" si="0"/>
        <v>-0.6</v>
      </c>
      <c r="F19" s="134">
        <f t="shared" si="1"/>
        <v>1</v>
      </c>
    </row>
    <row r="20" s="102" customFormat="1" ht="20" customHeight="1" spans="1:6">
      <c r="A20" s="131" t="s">
        <v>1390</v>
      </c>
      <c r="B20" s="132">
        <v>30</v>
      </c>
      <c r="C20" s="133"/>
      <c r="D20" s="133">
        <v>20</v>
      </c>
      <c r="E20" s="134">
        <f t="shared" si="0"/>
        <v>-0.333333333333333</v>
      </c>
      <c r="F20" s="134" t="str">
        <f t="shared" si="1"/>
        <v/>
      </c>
    </row>
    <row r="21" s="102" customFormat="1" ht="20" customHeight="1" spans="1:6">
      <c r="A21" s="138" t="s">
        <v>1391</v>
      </c>
      <c r="B21" s="125">
        <f>B8-B17</f>
        <v>122</v>
      </c>
      <c r="C21" s="126">
        <f>C8-C17</f>
        <v>795</v>
      </c>
      <c r="D21" s="127">
        <f>D8-D17</f>
        <v>2546</v>
      </c>
      <c r="E21" s="128">
        <f t="shared" si="0"/>
        <v>19.8688524590164</v>
      </c>
      <c r="F21" s="128">
        <f t="shared" si="1"/>
        <v>2.20251572327044</v>
      </c>
    </row>
    <row r="22" s="102" customFormat="1" ht="20" customHeight="1" spans="1:6">
      <c r="A22" s="138" t="s">
        <v>1392</v>
      </c>
      <c r="B22" s="125">
        <v>376</v>
      </c>
      <c r="C22" s="126">
        <v>376</v>
      </c>
      <c r="D22" s="127">
        <v>1171</v>
      </c>
      <c r="E22" s="128">
        <f t="shared" si="0"/>
        <v>2.11436170212766</v>
      </c>
      <c r="F22" s="128">
        <f t="shared" si="1"/>
        <v>2.11436170212766</v>
      </c>
    </row>
    <row r="23" s="102" customFormat="1" ht="20" customHeight="1" spans="1:6">
      <c r="A23" s="138" t="s">
        <v>1393</v>
      </c>
      <c r="B23" s="125">
        <f>B21+B22</f>
        <v>498</v>
      </c>
      <c r="C23" s="126">
        <f>C21+C22</f>
        <v>1171</v>
      </c>
      <c r="D23" s="127">
        <f>D21+D22</f>
        <v>3717</v>
      </c>
      <c r="E23" s="128">
        <f t="shared" si="0"/>
        <v>6.46385542168675</v>
      </c>
      <c r="F23" s="128">
        <f t="shared" si="1"/>
        <v>2.17421007685739</v>
      </c>
    </row>
    <row r="24" s="102" customFormat="1" ht="20" customHeight="1" spans="2:5">
      <c r="B24" s="104"/>
      <c r="C24" s="104"/>
      <c r="D24" s="105"/>
      <c r="E24" s="105"/>
    </row>
    <row r="25" s="102" customFormat="1" spans="2:5">
      <c r="B25" s="104"/>
      <c r="C25" s="104"/>
      <c r="D25" s="105"/>
      <c r="E25" s="105"/>
    </row>
    <row r="26" s="102" customFormat="1" spans="2:5">
      <c r="B26" s="104"/>
      <c r="C26" s="104"/>
      <c r="D26" s="105"/>
      <c r="E26" s="105"/>
    </row>
    <row r="27" s="102" customFormat="1" spans="2:5">
      <c r="B27" s="104"/>
      <c r="C27" s="104"/>
      <c r="D27" s="105"/>
      <c r="E27" s="105"/>
    </row>
    <row r="28" s="102" customFormat="1" spans="2:5">
      <c r="B28" s="104"/>
      <c r="C28" s="104"/>
      <c r="D28" s="105"/>
      <c r="E28" s="105"/>
    </row>
    <row r="29" s="102" customFormat="1" spans="2:5">
      <c r="B29" s="104"/>
      <c r="C29" s="104"/>
      <c r="D29" s="105"/>
      <c r="E29" s="105"/>
    </row>
  </sheetData>
  <mergeCells count="7">
    <mergeCell ref="A2:F2"/>
    <mergeCell ref="D3:F3"/>
    <mergeCell ref="B5:F5"/>
    <mergeCell ref="B6:C6"/>
    <mergeCell ref="E6:F6"/>
    <mergeCell ref="A5:A7"/>
    <mergeCell ref="D6:D7"/>
  </mergeCells>
  <printOptions horizontalCentered="1"/>
  <pageMargins left="0.751388888888889" right="0.751388888888889" top="0.609027777777778" bottom="0.609027777777778" header="0.5" footer="0.5"/>
  <pageSetup paperSize="9" firstPageNumber="178" orientation="landscape" useFirstPageNumber="1" horizontalDpi="600"/>
  <headerFooter>
    <oddFooter>&amp;C第 &amp;P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9"/>
  <sheetViews>
    <sheetView topLeftCell="A20" workbookViewId="0">
      <selection activeCell="A34" sqref="A1:D39"/>
    </sheetView>
  </sheetViews>
  <sheetFormatPr defaultColWidth="9" defaultRowHeight="20.1" customHeight="1" outlineLevelCol="3"/>
  <cols>
    <col min="1" max="1" width="51.75" style="1" customWidth="1"/>
    <col min="2" max="2" width="20.125" style="1" customWidth="1"/>
    <col min="3" max="3" width="21.75" style="1" customWidth="1"/>
    <col min="4" max="4" width="21.5" style="1" customWidth="1"/>
    <col min="5" max="16384" width="9" style="1"/>
  </cols>
  <sheetData>
    <row r="1" s="1" customFormat="1" ht="29.1" customHeight="1" spans="1:4">
      <c r="A1" s="2" t="s">
        <v>61</v>
      </c>
      <c r="B1" s="3"/>
      <c r="C1" s="3"/>
      <c r="D1" s="2"/>
    </row>
    <row r="2" s="1" customFormat="1" customHeight="1" spans="1:4">
      <c r="A2" s="4" t="s">
        <v>60</v>
      </c>
      <c r="B2" s="5"/>
      <c r="C2" s="5"/>
      <c r="D2" s="6" t="s">
        <v>72</v>
      </c>
    </row>
    <row r="3" s="1" customFormat="1" ht="37.5" spans="1:4">
      <c r="A3" s="7" t="s">
        <v>1844</v>
      </c>
      <c r="B3" s="8" t="s">
        <v>74</v>
      </c>
      <c r="C3" s="8" t="s">
        <v>1845</v>
      </c>
      <c r="D3" s="9" t="s">
        <v>1846</v>
      </c>
    </row>
    <row r="4" s="1" customFormat="1" customHeight="1" spans="1:4">
      <c r="A4" s="10" t="s">
        <v>1847</v>
      </c>
      <c r="B4" s="10"/>
      <c r="C4" s="10"/>
      <c r="D4" s="10"/>
    </row>
    <row r="5" s="1" customFormat="1" customHeight="1" spans="1:4">
      <c r="A5" s="11" t="s">
        <v>1848</v>
      </c>
      <c r="B5" s="97">
        <v>196830</v>
      </c>
      <c r="C5" s="97">
        <v>193493</v>
      </c>
      <c r="D5" s="14">
        <f t="shared" ref="D5:D15" si="0">IF(OR(VALUE(C5)=0,ISERROR(C5/B5-1)),"",C5/B5-1)</f>
        <v>-0.0169537164050195</v>
      </c>
    </row>
    <row r="6" s="1" customFormat="1" customHeight="1" spans="1:4">
      <c r="A6" s="11" t="s">
        <v>1849</v>
      </c>
      <c r="B6" s="97">
        <v>206654</v>
      </c>
      <c r="C6" s="97">
        <v>208154</v>
      </c>
      <c r="D6" s="20">
        <f t="shared" si="0"/>
        <v>0.00725850939251105</v>
      </c>
    </row>
    <row r="7" s="1" customFormat="1" customHeight="1" spans="1:4">
      <c r="A7" s="11" t="s">
        <v>1850</v>
      </c>
      <c r="B7" s="97">
        <f>B8+B9+B12</f>
        <v>5440</v>
      </c>
      <c r="C7" s="97">
        <f>SUM(C8:C9,C12)</f>
        <v>19400</v>
      </c>
      <c r="D7" s="20">
        <f t="shared" si="0"/>
        <v>2.56617647058824</v>
      </c>
    </row>
    <row r="8" s="1" customFormat="1" customHeight="1" spans="1:4">
      <c r="A8" s="17" t="s">
        <v>1851</v>
      </c>
      <c r="B8" s="98"/>
      <c r="C8" s="16"/>
      <c r="D8" s="18" t="str">
        <f t="shared" si="0"/>
        <v/>
      </c>
    </row>
    <row r="9" s="1" customFormat="1" customHeight="1" spans="1:4">
      <c r="A9" s="17" t="s">
        <v>1852</v>
      </c>
      <c r="B9" s="98">
        <v>5440</v>
      </c>
      <c r="C9" s="98">
        <f>SUM(C10:C11)</f>
        <v>19400</v>
      </c>
      <c r="D9" s="18">
        <f t="shared" si="0"/>
        <v>2.56617647058824</v>
      </c>
    </row>
    <row r="10" s="1" customFormat="1" customHeight="1" spans="1:4">
      <c r="A10" s="19" t="s">
        <v>1853</v>
      </c>
      <c r="B10" s="98">
        <v>3040</v>
      </c>
      <c r="C10" s="16">
        <v>14900</v>
      </c>
      <c r="D10" s="18">
        <f t="shared" si="0"/>
        <v>3.90131578947368</v>
      </c>
    </row>
    <row r="11" s="1" customFormat="1" customHeight="1" spans="1:4">
      <c r="A11" s="19" t="s">
        <v>1854</v>
      </c>
      <c r="B11" s="98">
        <v>2400</v>
      </c>
      <c r="C11" s="16">
        <v>4500</v>
      </c>
      <c r="D11" s="18">
        <f t="shared" si="0"/>
        <v>0.875</v>
      </c>
    </row>
    <row r="12" s="1" customFormat="1" customHeight="1" spans="1:4">
      <c r="A12" s="17" t="s">
        <v>1855</v>
      </c>
      <c r="B12" s="98"/>
      <c r="C12" s="16"/>
      <c r="D12" s="18" t="str">
        <f t="shared" si="0"/>
        <v/>
      </c>
    </row>
    <row r="13" s="1" customFormat="1" customHeight="1" spans="1:4">
      <c r="A13" s="11" t="s">
        <v>1856</v>
      </c>
      <c r="B13" s="99">
        <v>3383</v>
      </c>
      <c r="C13" s="97">
        <v>16830</v>
      </c>
      <c r="D13" s="20">
        <f t="shared" si="0"/>
        <v>3.9748743718593</v>
      </c>
    </row>
    <row r="14" s="1" customFormat="1" customHeight="1" spans="1:4">
      <c r="A14" s="21" t="s">
        <v>1857</v>
      </c>
      <c r="B14" s="99">
        <v>5394</v>
      </c>
      <c r="C14" s="99"/>
      <c r="D14" s="20" t="str">
        <f t="shared" si="0"/>
        <v/>
      </c>
    </row>
    <row r="15" s="1" customFormat="1" customHeight="1" spans="1:4">
      <c r="A15" s="11" t="s">
        <v>1858</v>
      </c>
      <c r="B15" s="13">
        <v>193493</v>
      </c>
      <c r="C15" s="13">
        <f>C5+C7-C13</f>
        <v>196063</v>
      </c>
      <c r="D15" s="20">
        <f t="shared" si="0"/>
        <v>0.0132821342374143</v>
      </c>
    </row>
    <row r="16" s="1" customFormat="1" customHeight="1" spans="1:4">
      <c r="A16" s="10" t="s">
        <v>1859</v>
      </c>
      <c r="B16" s="10"/>
      <c r="C16" s="10"/>
      <c r="D16" s="10"/>
    </row>
    <row r="17" s="1" customFormat="1" customHeight="1" spans="1:4">
      <c r="A17" s="11" t="s">
        <v>1860</v>
      </c>
      <c r="B17" s="13">
        <v>184701</v>
      </c>
      <c r="C17" s="13">
        <v>264525</v>
      </c>
      <c r="D17" s="20">
        <f t="shared" ref="D17:D27" si="1">IF(OR(VALUE(C17)=0,ISERROR(C17/B17-1)),"",C17/B17-1)</f>
        <v>0.432179576721295</v>
      </c>
    </row>
    <row r="18" s="1" customFormat="1" customHeight="1" spans="1:4">
      <c r="A18" s="11" t="s">
        <v>1861</v>
      </c>
      <c r="B18" s="13">
        <v>269906</v>
      </c>
      <c r="C18" s="97">
        <v>347656</v>
      </c>
      <c r="D18" s="18">
        <f t="shared" si="1"/>
        <v>0.288063251650575</v>
      </c>
    </row>
    <row r="19" s="1" customFormat="1" customHeight="1" spans="1:4">
      <c r="A19" s="11" t="s">
        <v>1862</v>
      </c>
      <c r="B19" s="13">
        <f>B20+B23+B26</f>
        <v>97900</v>
      </c>
      <c r="C19" s="13">
        <f>C20+C23+C26</f>
        <v>109950</v>
      </c>
      <c r="D19" s="20">
        <f t="shared" si="1"/>
        <v>0.123084780388151</v>
      </c>
    </row>
    <row r="20" s="1" customFormat="1" customHeight="1" spans="1:4">
      <c r="A20" s="17" t="s">
        <v>1863</v>
      </c>
      <c r="B20" s="98">
        <v>13400</v>
      </c>
      <c r="C20" s="98">
        <f>C21+C22</f>
        <v>28110</v>
      </c>
      <c r="D20" s="18">
        <f t="shared" si="1"/>
        <v>1.09776119402985</v>
      </c>
    </row>
    <row r="21" s="1" customFormat="1" customHeight="1" spans="1:4">
      <c r="A21" s="19" t="s">
        <v>1864</v>
      </c>
      <c r="B21" s="16"/>
      <c r="C21" s="16">
        <v>5200</v>
      </c>
      <c r="D21" s="18" t="str">
        <f t="shared" si="1"/>
        <v/>
      </c>
    </row>
    <row r="22" s="1" customFormat="1" customHeight="1" spans="1:4">
      <c r="A22" s="22" t="s">
        <v>1865</v>
      </c>
      <c r="B22" s="16">
        <v>13400</v>
      </c>
      <c r="C22" s="16">
        <v>22910</v>
      </c>
      <c r="D22" s="18">
        <f t="shared" si="1"/>
        <v>0.709701492537314</v>
      </c>
    </row>
    <row r="23" s="1" customFormat="1" customHeight="1" spans="1:4">
      <c r="A23" s="17" t="s">
        <v>1866</v>
      </c>
      <c r="B23" s="16">
        <v>18500</v>
      </c>
      <c r="C23" s="16">
        <f>C24+C25</f>
        <v>30200</v>
      </c>
      <c r="D23" s="18">
        <f t="shared" si="1"/>
        <v>0.632432432432432</v>
      </c>
    </row>
    <row r="24" s="1" customFormat="1" customHeight="1" spans="1:4">
      <c r="A24" s="19" t="s">
        <v>1853</v>
      </c>
      <c r="B24" s="16">
        <v>16200</v>
      </c>
      <c r="C24" s="16">
        <v>30200</v>
      </c>
      <c r="D24" s="18">
        <f t="shared" si="1"/>
        <v>0.864197530864198</v>
      </c>
    </row>
    <row r="25" s="1" customFormat="1" customHeight="1" spans="1:4">
      <c r="A25" s="22" t="s">
        <v>1867</v>
      </c>
      <c r="B25" s="16">
        <v>2300</v>
      </c>
      <c r="C25" s="16"/>
      <c r="D25" s="18" t="str">
        <f t="shared" si="1"/>
        <v/>
      </c>
    </row>
    <row r="26" s="1" customFormat="1" customHeight="1" spans="1:4">
      <c r="A26" s="17" t="s">
        <v>1868</v>
      </c>
      <c r="B26" s="16">
        <v>66000</v>
      </c>
      <c r="C26" s="16">
        <v>51640</v>
      </c>
      <c r="D26" s="18">
        <f t="shared" si="1"/>
        <v>-0.217575757575758</v>
      </c>
    </row>
    <row r="27" s="1" customFormat="1" customHeight="1" spans="1:4">
      <c r="A27" s="11" t="s">
        <v>1869</v>
      </c>
      <c r="B27" s="13">
        <v>18000</v>
      </c>
      <c r="C27" s="13">
        <v>33585</v>
      </c>
      <c r="D27" s="20">
        <f t="shared" si="1"/>
        <v>0.865833333333333</v>
      </c>
    </row>
    <row r="28" s="96" customFormat="1" customHeight="1" spans="1:4">
      <c r="A28" s="21" t="s">
        <v>1870</v>
      </c>
      <c r="B28" s="97">
        <v>76</v>
      </c>
      <c r="C28" s="97"/>
      <c r="D28" s="100"/>
    </row>
    <row r="29" s="1" customFormat="1" customHeight="1" spans="1:4">
      <c r="A29" s="11" t="s">
        <v>1871</v>
      </c>
      <c r="B29" s="13">
        <v>264525</v>
      </c>
      <c r="C29" s="13">
        <f>C17+C19-C27</f>
        <v>340890</v>
      </c>
      <c r="D29" s="20">
        <f>IF(OR(VALUE(C29)=0,ISERROR(C29/B29-1)),"",C29/B29-1)</f>
        <v>0.28868726963425</v>
      </c>
    </row>
    <row r="30" s="1" customFormat="1" customHeight="1" spans="1:4">
      <c r="A30" s="10" t="s">
        <v>1872</v>
      </c>
      <c r="B30" s="10"/>
      <c r="C30" s="10"/>
      <c r="D30" s="10"/>
    </row>
    <row r="31" s="1" customFormat="1" customHeight="1" spans="1:4">
      <c r="A31" s="11" t="s">
        <v>1873</v>
      </c>
      <c r="B31" s="24">
        <f t="shared" ref="B31:B34" si="2">B5+B17</f>
        <v>381531</v>
      </c>
      <c r="C31" s="24">
        <f t="shared" ref="C31:C34" si="3">C5+C17</f>
        <v>458018</v>
      </c>
      <c r="D31" s="20">
        <f t="shared" ref="D31:D39" si="4">IF(OR(VALUE(C31)=0,ISERROR(C31/B31-1)),"",C31/B31-1)</f>
        <v>0.200473880235158</v>
      </c>
    </row>
    <row r="32" s="1" customFormat="1" customHeight="1" spans="1:4">
      <c r="A32" s="11" t="s">
        <v>1874</v>
      </c>
      <c r="B32" s="101">
        <f t="shared" si="2"/>
        <v>476560</v>
      </c>
      <c r="C32" s="101">
        <f t="shared" si="3"/>
        <v>555810</v>
      </c>
      <c r="D32" s="20">
        <f t="shared" si="4"/>
        <v>0.166295954339433</v>
      </c>
    </row>
    <row r="33" s="1" customFormat="1" customHeight="1" spans="1:4">
      <c r="A33" s="11" t="s">
        <v>1875</v>
      </c>
      <c r="B33" s="24">
        <f t="shared" si="2"/>
        <v>103340</v>
      </c>
      <c r="C33" s="24">
        <f t="shared" si="3"/>
        <v>129350</v>
      </c>
      <c r="D33" s="20">
        <f t="shared" si="4"/>
        <v>0.251693439132959</v>
      </c>
    </row>
    <row r="34" s="1" customFormat="1" customHeight="1" spans="1:4">
      <c r="A34" s="17" t="s">
        <v>1876</v>
      </c>
      <c r="B34" s="26">
        <f t="shared" si="2"/>
        <v>13400</v>
      </c>
      <c r="C34" s="26">
        <f t="shared" si="3"/>
        <v>28110</v>
      </c>
      <c r="D34" s="18">
        <f t="shared" si="4"/>
        <v>1.09776119402985</v>
      </c>
    </row>
    <row r="35" s="1" customFormat="1" customHeight="1" spans="1:4">
      <c r="A35" s="17" t="s">
        <v>1877</v>
      </c>
      <c r="B35" s="26">
        <f>B9+B23</f>
        <v>23940</v>
      </c>
      <c r="C35" s="26">
        <f>C9+C23</f>
        <v>49600</v>
      </c>
      <c r="D35" s="18">
        <f t="shared" si="4"/>
        <v>1.0718462823726</v>
      </c>
    </row>
    <row r="36" s="1" customFormat="1" customHeight="1" spans="1:4">
      <c r="A36" s="17" t="s">
        <v>1878</v>
      </c>
      <c r="B36" s="26">
        <f t="shared" ref="B36:B39" si="5">B12+B26</f>
        <v>66000</v>
      </c>
      <c r="C36" s="26">
        <f t="shared" ref="C36:C39" si="6">C12+C26</f>
        <v>51640</v>
      </c>
      <c r="D36" s="18">
        <f t="shared" si="4"/>
        <v>-0.217575757575758</v>
      </c>
    </row>
    <row r="37" s="1" customFormat="1" customHeight="1" spans="1:4">
      <c r="A37" s="11" t="s">
        <v>1879</v>
      </c>
      <c r="B37" s="24">
        <f t="shared" si="5"/>
        <v>21383</v>
      </c>
      <c r="C37" s="24">
        <f t="shared" si="6"/>
        <v>50415</v>
      </c>
      <c r="D37" s="20">
        <f t="shared" si="4"/>
        <v>1.3577140719263</v>
      </c>
    </row>
    <row r="38" s="1" customFormat="1" customHeight="1" spans="1:4">
      <c r="A38" s="11" t="s">
        <v>1880</v>
      </c>
      <c r="B38" s="24">
        <f t="shared" si="5"/>
        <v>5470</v>
      </c>
      <c r="C38" s="24"/>
      <c r="D38" s="20" t="str">
        <f t="shared" si="4"/>
        <v/>
      </c>
    </row>
    <row r="39" s="1" customFormat="1" customHeight="1" spans="1:4">
      <c r="A39" s="11" t="s">
        <v>1881</v>
      </c>
      <c r="B39" s="24">
        <f t="shared" si="5"/>
        <v>458018</v>
      </c>
      <c r="C39" s="24">
        <f t="shared" si="6"/>
        <v>536953</v>
      </c>
      <c r="D39" s="20">
        <f t="shared" si="4"/>
        <v>0.172340388369016</v>
      </c>
    </row>
  </sheetData>
  <mergeCells count="4">
    <mergeCell ref="A1:D1"/>
    <mergeCell ref="A4:D4"/>
    <mergeCell ref="A16:D16"/>
    <mergeCell ref="A30:D30"/>
  </mergeCells>
  <printOptions horizontalCentered="1"/>
  <pageMargins left="0.751388888888889" right="0.751388888888889" top="0.798611111111111" bottom="1" header="0.5" footer="0.5"/>
  <pageSetup paperSize="9" firstPageNumber="179" orientation="landscape" useFirstPageNumber="1" horizontalDpi="600"/>
  <headerFooter>
    <oddFooter>&amp;C第 &amp;P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5"/>
  <sheetViews>
    <sheetView zoomScale="130" zoomScaleNormal="130" workbookViewId="0">
      <selection activeCell="G9" sqref="G9"/>
    </sheetView>
  </sheetViews>
  <sheetFormatPr defaultColWidth="9" defaultRowHeight="14.25"/>
  <cols>
    <col min="1" max="1" width="18.625" style="69" customWidth="1"/>
    <col min="2" max="2" width="10.125" style="69" customWidth="1"/>
    <col min="3" max="3" width="10.75" style="69" customWidth="1"/>
    <col min="4" max="4" width="11.625" style="69" customWidth="1"/>
    <col min="5" max="5" width="19.25" style="69" customWidth="1"/>
    <col min="6" max="6" width="10.875" style="69" customWidth="1"/>
    <col min="7" max="7" width="10.125" style="71" customWidth="1"/>
    <col min="8" max="8" width="12.25" style="69" customWidth="1"/>
    <col min="9" max="9" width="17.25" style="69" customWidth="1"/>
    <col min="10" max="10" width="10.5" style="69" customWidth="1"/>
    <col min="11" max="11" width="10.875" style="69" customWidth="1"/>
    <col min="12" max="12" width="11.75" style="69" customWidth="1"/>
    <col min="13" max="250" width="9" style="69"/>
    <col min="251" max="256" width="9" style="1"/>
  </cols>
  <sheetData>
    <row r="1" s="69" customFormat="1" ht="37" customHeight="1" spans="1:12">
      <c r="A1" s="72" t="s">
        <v>64</v>
      </c>
      <c r="B1" s="72"/>
      <c r="C1" s="72"/>
      <c r="D1" s="72"/>
      <c r="E1" s="72"/>
      <c r="F1" s="72"/>
      <c r="G1" s="72"/>
      <c r="H1" s="72"/>
      <c r="I1" s="72"/>
      <c r="J1" s="72"/>
      <c r="K1" s="94"/>
      <c r="L1" s="94"/>
    </row>
    <row r="2" s="69" customFormat="1" ht="20.1" customHeight="1" spans="1:12">
      <c r="A2" s="73" t="s">
        <v>63</v>
      </c>
      <c r="B2" s="74"/>
      <c r="C2" s="75"/>
      <c r="D2" s="76"/>
      <c r="E2" s="73"/>
      <c r="F2" s="75"/>
      <c r="G2" s="77"/>
      <c r="H2" s="76"/>
      <c r="I2" s="73"/>
      <c r="J2" s="75"/>
      <c r="K2" s="76" t="s">
        <v>72</v>
      </c>
      <c r="L2" s="76"/>
    </row>
    <row r="3" s="70" customFormat="1" ht="20.1" customHeight="1" spans="1:12">
      <c r="A3" s="78" t="s">
        <v>1882</v>
      </c>
      <c r="B3" s="78" t="s">
        <v>1883</v>
      </c>
      <c r="C3" s="78"/>
      <c r="D3" s="78"/>
      <c r="E3" s="78" t="s">
        <v>1882</v>
      </c>
      <c r="F3" s="78" t="s">
        <v>1884</v>
      </c>
      <c r="G3" s="79"/>
      <c r="H3" s="78"/>
      <c r="I3" s="78" t="s">
        <v>1882</v>
      </c>
      <c r="J3" s="78" t="s">
        <v>1885</v>
      </c>
      <c r="K3" s="95"/>
      <c r="L3" s="95"/>
    </row>
    <row r="4" s="70" customFormat="1" ht="20.1" customHeight="1" spans="1:12">
      <c r="A4" s="78"/>
      <c r="B4" s="80" t="s">
        <v>74</v>
      </c>
      <c r="C4" s="80" t="s">
        <v>1845</v>
      </c>
      <c r="D4" s="80" t="s">
        <v>1886</v>
      </c>
      <c r="E4" s="78"/>
      <c r="F4" s="80" t="s">
        <v>74</v>
      </c>
      <c r="G4" s="81" t="s">
        <v>1845</v>
      </c>
      <c r="H4" s="80" t="s">
        <v>1886</v>
      </c>
      <c r="I4" s="78"/>
      <c r="J4" s="80" t="s">
        <v>74</v>
      </c>
      <c r="K4" s="80" t="s">
        <v>1845</v>
      </c>
      <c r="L4" s="80" t="s">
        <v>1886</v>
      </c>
    </row>
    <row r="5" s="69" customFormat="1" ht="17" customHeight="1" spans="1:12">
      <c r="A5" s="82" t="s">
        <v>1887</v>
      </c>
      <c r="B5" s="83">
        <f t="shared" ref="B5:B24" si="0">F5+J5</f>
        <v>141731</v>
      </c>
      <c r="C5" s="83">
        <f t="shared" ref="C5:C24" si="1">G5+K5</f>
        <v>145493</v>
      </c>
      <c r="D5" s="83">
        <f t="shared" ref="D5:D24" si="2">C5-B5</f>
        <v>3762</v>
      </c>
      <c r="E5" s="84" t="s">
        <v>1887</v>
      </c>
      <c r="F5" s="83">
        <v>72394</v>
      </c>
      <c r="G5" s="85">
        <f>G6+G7+G8+G9</f>
        <v>72512</v>
      </c>
      <c r="H5" s="83">
        <f t="shared" ref="H5:H24" si="3">G5-F5</f>
        <v>118</v>
      </c>
      <c r="I5" s="84" t="s">
        <v>1887</v>
      </c>
      <c r="J5" s="83">
        <v>69337</v>
      </c>
      <c r="K5" s="83">
        <f>K6+K7+K8+K9</f>
        <v>72981</v>
      </c>
      <c r="L5" s="83">
        <f t="shared" ref="L5:L24" si="4">K5-J5</f>
        <v>3644</v>
      </c>
    </row>
    <row r="6" s="69" customFormat="1" ht="21" spans="1:12">
      <c r="A6" s="86" t="s">
        <v>1888</v>
      </c>
      <c r="B6" s="87">
        <f t="shared" si="0"/>
        <v>0</v>
      </c>
      <c r="C6" s="87">
        <f t="shared" si="1"/>
        <v>0</v>
      </c>
      <c r="D6" s="87">
        <f t="shared" si="2"/>
        <v>0</v>
      </c>
      <c r="E6" s="86" t="s">
        <v>1888</v>
      </c>
      <c r="F6" s="87"/>
      <c r="G6" s="88"/>
      <c r="H6" s="87">
        <f t="shared" si="3"/>
        <v>0</v>
      </c>
      <c r="I6" s="86" t="s">
        <v>1888</v>
      </c>
      <c r="J6" s="87"/>
      <c r="K6" s="87"/>
      <c r="L6" s="87">
        <f t="shared" si="4"/>
        <v>0</v>
      </c>
    </row>
    <row r="7" s="69" customFormat="1" ht="17" customHeight="1" spans="1:12">
      <c r="A7" s="89" t="s">
        <v>1889</v>
      </c>
      <c r="B7" s="87">
        <f t="shared" si="0"/>
        <v>9109</v>
      </c>
      <c r="C7" s="87">
        <f t="shared" si="1"/>
        <v>12807</v>
      </c>
      <c r="D7" s="87">
        <f t="shared" si="2"/>
        <v>3698</v>
      </c>
      <c r="E7" s="86" t="s">
        <v>1889</v>
      </c>
      <c r="F7" s="87">
        <v>9109</v>
      </c>
      <c r="G7" s="88">
        <v>9163</v>
      </c>
      <c r="H7" s="87">
        <f t="shared" si="3"/>
        <v>54</v>
      </c>
      <c r="I7" s="86" t="s">
        <v>1889</v>
      </c>
      <c r="J7" s="87"/>
      <c r="K7" s="87">
        <v>3644</v>
      </c>
      <c r="L7" s="87">
        <f t="shared" si="4"/>
        <v>3644</v>
      </c>
    </row>
    <row r="8" s="69" customFormat="1" ht="17" customHeight="1" spans="1:12">
      <c r="A8" s="89" t="s">
        <v>1890</v>
      </c>
      <c r="B8" s="87">
        <f t="shared" si="0"/>
        <v>9000</v>
      </c>
      <c r="C8" s="87">
        <f t="shared" si="1"/>
        <v>9000</v>
      </c>
      <c r="D8" s="87">
        <f t="shared" si="2"/>
        <v>0</v>
      </c>
      <c r="E8" s="86" t="s">
        <v>1890</v>
      </c>
      <c r="F8" s="87">
        <v>9000</v>
      </c>
      <c r="G8" s="88">
        <v>9000</v>
      </c>
      <c r="H8" s="87">
        <f t="shared" si="3"/>
        <v>0</v>
      </c>
      <c r="I8" s="86" t="s">
        <v>1890</v>
      </c>
      <c r="J8" s="87"/>
      <c r="K8" s="87"/>
      <c r="L8" s="87">
        <f t="shared" si="4"/>
        <v>0</v>
      </c>
    </row>
    <row r="9" s="69" customFormat="1" ht="17" customHeight="1" spans="1:12">
      <c r="A9" s="89" t="s">
        <v>1891</v>
      </c>
      <c r="B9" s="87">
        <f t="shared" si="0"/>
        <v>123622</v>
      </c>
      <c r="C9" s="87">
        <f t="shared" si="1"/>
        <v>123686</v>
      </c>
      <c r="D9" s="87">
        <f t="shared" si="2"/>
        <v>64</v>
      </c>
      <c r="E9" s="86" t="s">
        <v>1891</v>
      </c>
      <c r="F9" s="87">
        <v>54285</v>
      </c>
      <c r="G9" s="88">
        <f>G10+G11+G12</f>
        <v>54349</v>
      </c>
      <c r="H9" s="87">
        <f t="shared" si="3"/>
        <v>64</v>
      </c>
      <c r="I9" s="86" t="s">
        <v>1891</v>
      </c>
      <c r="J9" s="87">
        <v>69337</v>
      </c>
      <c r="K9" s="87">
        <f>K10+K11</f>
        <v>69337</v>
      </c>
      <c r="L9" s="87">
        <f t="shared" si="4"/>
        <v>0</v>
      </c>
    </row>
    <row r="10" s="69" customFormat="1" ht="17" customHeight="1" spans="1:12">
      <c r="A10" s="89" t="s">
        <v>1892</v>
      </c>
      <c r="B10" s="87">
        <f t="shared" si="0"/>
        <v>0</v>
      </c>
      <c r="C10" s="87">
        <f t="shared" si="1"/>
        <v>0</v>
      </c>
      <c r="D10" s="87">
        <f t="shared" si="2"/>
        <v>0</v>
      </c>
      <c r="E10" s="86" t="s">
        <v>1892</v>
      </c>
      <c r="F10" s="87"/>
      <c r="G10" s="88"/>
      <c r="H10" s="87">
        <f t="shared" si="3"/>
        <v>0</v>
      </c>
      <c r="I10" s="86" t="s">
        <v>1892</v>
      </c>
      <c r="J10" s="87"/>
      <c r="K10" s="87"/>
      <c r="L10" s="87">
        <f t="shared" si="4"/>
        <v>0</v>
      </c>
    </row>
    <row r="11" s="69" customFormat="1" ht="17" customHeight="1" spans="1:12">
      <c r="A11" s="89" t="s">
        <v>1893</v>
      </c>
      <c r="B11" s="87">
        <f t="shared" si="0"/>
        <v>123622</v>
      </c>
      <c r="C11" s="87">
        <f t="shared" si="1"/>
        <v>123686</v>
      </c>
      <c r="D11" s="87">
        <f t="shared" si="2"/>
        <v>64</v>
      </c>
      <c r="E11" s="86" t="s">
        <v>1893</v>
      </c>
      <c r="F11" s="87">
        <v>54285</v>
      </c>
      <c r="G11" s="88">
        <v>54349</v>
      </c>
      <c r="H11" s="87">
        <f t="shared" si="3"/>
        <v>64</v>
      </c>
      <c r="I11" s="86" t="s">
        <v>1893</v>
      </c>
      <c r="J11" s="87">
        <v>69337</v>
      </c>
      <c r="K11" s="87">
        <v>69337</v>
      </c>
      <c r="L11" s="87">
        <f t="shared" si="4"/>
        <v>0</v>
      </c>
    </row>
    <row r="12" s="69" customFormat="1" ht="17" customHeight="1" spans="1:12">
      <c r="A12" s="89" t="s">
        <v>1894</v>
      </c>
      <c r="B12" s="87">
        <f t="shared" si="0"/>
        <v>0</v>
      </c>
      <c r="C12" s="87">
        <f t="shared" si="1"/>
        <v>0</v>
      </c>
      <c r="D12" s="87">
        <f t="shared" si="2"/>
        <v>0</v>
      </c>
      <c r="E12" s="86" t="s">
        <v>1894</v>
      </c>
      <c r="F12" s="87"/>
      <c r="G12" s="88"/>
      <c r="H12" s="87">
        <f t="shared" si="3"/>
        <v>0</v>
      </c>
      <c r="I12" s="86" t="s">
        <v>1894</v>
      </c>
      <c r="J12" s="87"/>
      <c r="K12" s="87"/>
      <c r="L12" s="87">
        <f t="shared" si="4"/>
        <v>0</v>
      </c>
    </row>
    <row r="13" s="69" customFormat="1" ht="17" customHeight="1" spans="1:12">
      <c r="A13" s="82" t="s">
        <v>1895</v>
      </c>
      <c r="B13" s="83">
        <f t="shared" si="0"/>
        <v>47580</v>
      </c>
      <c r="C13" s="83">
        <f t="shared" si="1"/>
        <v>52780</v>
      </c>
      <c r="D13" s="83">
        <f t="shared" si="2"/>
        <v>5200</v>
      </c>
      <c r="E13" s="84" t="s">
        <v>1895</v>
      </c>
      <c r="F13" s="83"/>
      <c r="G13" s="85"/>
      <c r="H13" s="83">
        <f t="shared" si="3"/>
        <v>0</v>
      </c>
      <c r="I13" s="84" t="s">
        <v>1895</v>
      </c>
      <c r="J13" s="83">
        <v>47580</v>
      </c>
      <c r="K13" s="83">
        <v>52780</v>
      </c>
      <c r="L13" s="83">
        <f t="shared" si="4"/>
        <v>5200</v>
      </c>
    </row>
    <row r="14" s="69" customFormat="1" ht="17" customHeight="1" spans="1:12">
      <c r="A14" s="82" t="s">
        <v>1896</v>
      </c>
      <c r="B14" s="83">
        <f t="shared" si="0"/>
        <v>6232</v>
      </c>
      <c r="C14" s="83">
        <f t="shared" si="1"/>
        <v>6232</v>
      </c>
      <c r="D14" s="83">
        <f t="shared" si="2"/>
        <v>0</v>
      </c>
      <c r="E14" s="84" t="s">
        <v>1896</v>
      </c>
      <c r="F14" s="83">
        <v>0</v>
      </c>
      <c r="G14" s="85"/>
      <c r="H14" s="83">
        <f t="shared" si="3"/>
        <v>0</v>
      </c>
      <c r="I14" s="84" t="s">
        <v>1896</v>
      </c>
      <c r="J14" s="83">
        <v>6232</v>
      </c>
      <c r="K14" s="83">
        <f>K15+K16+K17</f>
        <v>6232</v>
      </c>
      <c r="L14" s="83">
        <f t="shared" si="4"/>
        <v>0</v>
      </c>
    </row>
    <row r="15" s="69" customFormat="1" ht="17" customHeight="1" spans="1:12">
      <c r="A15" s="89" t="s">
        <v>1897</v>
      </c>
      <c r="B15" s="87">
        <f t="shared" si="0"/>
        <v>0</v>
      </c>
      <c r="C15" s="87">
        <f t="shared" si="1"/>
        <v>0</v>
      </c>
      <c r="D15" s="87">
        <f t="shared" si="2"/>
        <v>0</v>
      </c>
      <c r="E15" s="86" t="s">
        <v>1897</v>
      </c>
      <c r="F15" s="87"/>
      <c r="G15" s="88"/>
      <c r="H15" s="87">
        <f t="shared" si="3"/>
        <v>0</v>
      </c>
      <c r="I15" s="86" t="s">
        <v>1897</v>
      </c>
      <c r="J15" s="87"/>
      <c r="K15" s="87">
        <v>0</v>
      </c>
      <c r="L15" s="87">
        <f t="shared" si="4"/>
        <v>0</v>
      </c>
    </row>
    <row r="16" s="69" customFormat="1" ht="17" customHeight="1" spans="1:12">
      <c r="A16" s="89" t="s">
        <v>1898</v>
      </c>
      <c r="B16" s="87">
        <f t="shared" si="0"/>
        <v>1219</v>
      </c>
      <c r="C16" s="87">
        <f t="shared" si="1"/>
        <v>1219</v>
      </c>
      <c r="D16" s="87">
        <f t="shared" si="2"/>
        <v>0</v>
      </c>
      <c r="E16" s="86" t="s">
        <v>1898</v>
      </c>
      <c r="F16" s="87"/>
      <c r="G16" s="88"/>
      <c r="H16" s="87">
        <f t="shared" si="3"/>
        <v>0</v>
      </c>
      <c r="I16" s="86" t="s">
        <v>1898</v>
      </c>
      <c r="J16" s="87">
        <v>1219</v>
      </c>
      <c r="K16" s="87">
        <v>1219</v>
      </c>
      <c r="L16" s="87">
        <f t="shared" si="4"/>
        <v>0</v>
      </c>
    </row>
    <row r="17" s="69" customFormat="1" ht="17" customHeight="1" spans="1:12">
      <c r="A17" s="89" t="s">
        <v>1899</v>
      </c>
      <c r="B17" s="87">
        <f t="shared" si="0"/>
        <v>5013</v>
      </c>
      <c r="C17" s="87">
        <f t="shared" si="1"/>
        <v>5013</v>
      </c>
      <c r="D17" s="87">
        <f t="shared" si="2"/>
        <v>0</v>
      </c>
      <c r="E17" s="86" t="s">
        <v>1899</v>
      </c>
      <c r="F17" s="87"/>
      <c r="G17" s="88"/>
      <c r="H17" s="87">
        <f t="shared" si="3"/>
        <v>0</v>
      </c>
      <c r="I17" s="86" t="s">
        <v>1899</v>
      </c>
      <c r="J17" s="87">
        <v>5013</v>
      </c>
      <c r="K17" s="87">
        <v>5013</v>
      </c>
      <c r="L17" s="87">
        <f t="shared" si="4"/>
        <v>0</v>
      </c>
    </row>
    <row r="18" s="69" customFormat="1" ht="17" customHeight="1" spans="1:12">
      <c r="A18" s="82" t="s">
        <v>1900</v>
      </c>
      <c r="B18" s="83">
        <f t="shared" si="0"/>
        <v>320</v>
      </c>
      <c r="C18" s="83">
        <f t="shared" si="1"/>
        <v>320</v>
      </c>
      <c r="D18" s="83">
        <f t="shared" si="2"/>
        <v>0</v>
      </c>
      <c r="E18" s="84" t="s">
        <v>1900</v>
      </c>
      <c r="F18" s="83">
        <v>320</v>
      </c>
      <c r="G18" s="85">
        <v>320</v>
      </c>
      <c r="H18" s="83">
        <f t="shared" si="3"/>
        <v>0</v>
      </c>
      <c r="I18" s="84" t="s">
        <v>1900</v>
      </c>
      <c r="J18" s="83"/>
      <c r="K18" s="83"/>
      <c r="L18" s="83">
        <f t="shared" si="4"/>
        <v>0</v>
      </c>
    </row>
    <row r="19" s="69" customFormat="1" ht="17" customHeight="1" spans="1:12">
      <c r="A19" s="82" t="s">
        <v>1901</v>
      </c>
      <c r="B19" s="83">
        <f t="shared" si="0"/>
        <v>64183</v>
      </c>
      <c r="C19" s="83">
        <f t="shared" si="1"/>
        <v>91206</v>
      </c>
      <c r="D19" s="83">
        <f t="shared" si="2"/>
        <v>27023</v>
      </c>
      <c r="E19" s="84" t="s">
        <v>1901</v>
      </c>
      <c r="F19" s="83">
        <v>10105</v>
      </c>
      <c r="G19" s="85">
        <v>11696</v>
      </c>
      <c r="H19" s="83">
        <f t="shared" si="3"/>
        <v>1591</v>
      </c>
      <c r="I19" s="84" t="s">
        <v>1901</v>
      </c>
      <c r="J19" s="83">
        <v>54078</v>
      </c>
      <c r="K19" s="83">
        <v>79510</v>
      </c>
      <c r="L19" s="83">
        <f t="shared" si="4"/>
        <v>25432</v>
      </c>
    </row>
    <row r="20" s="69" customFormat="1" ht="17" customHeight="1" spans="1:12">
      <c r="A20" s="82" t="s">
        <v>1902</v>
      </c>
      <c r="B20" s="83">
        <f t="shared" si="0"/>
        <v>86664</v>
      </c>
      <c r="C20" s="83">
        <f t="shared" si="1"/>
        <v>87906</v>
      </c>
      <c r="D20" s="83">
        <f t="shared" si="2"/>
        <v>1242</v>
      </c>
      <c r="E20" s="84" t="s">
        <v>1902</v>
      </c>
      <c r="F20" s="83">
        <v>4617</v>
      </c>
      <c r="G20" s="85">
        <f>G21+G22</f>
        <v>4758</v>
      </c>
      <c r="H20" s="83">
        <f t="shared" si="3"/>
        <v>141</v>
      </c>
      <c r="I20" s="84" t="s">
        <v>1902</v>
      </c>
      <c r="J20" s="83">
        <v>82047</v>
      </c>
      <c r="K20" s="83">
        <f>K21+K22</f>
        <v>83148</v>
      </c>
      <c r="L20" s="83">
        <f t="shared" si="4"/>
        <v>1101</v>
      </c>
    </row>
    <row r="21" s="69" customFormat="1" ht="17" customHeight="1" spans="1:12">
      <c r="A21" s="89" t="s">
        <v>1903</v>
      </c>
      <c r="B21" s="87">
        <f t="shared" si="0"/>
        <v>78773</v>
      </c>
      <c r="C21" s="87">
        <f t="shared" si="1"/>
        <v>78914</v>
      </c>
      <c r="D21" s="87">
        <f t="shared" si="2"/>
        <v>141</v>
      </c>
      <c r="E21" s="86" t="s">
        <v>1903</v>
      </c>
      <c r="F21" s="87">
        <v>4617</v>
      </c>
      <c r="G21" s="88">
        <v>4758</v>
      </c>
      <c r="H21" s="87">
        <f t="shared" si="3"/>
        <v>141</v>
      </c>
      <c r="I21" s="86" t="s">
        <v>1903</v>
      </c>
      <c r="J21" s="87">
        <v>74156</v>
      </c>
      <c r="K21" s="87">
        <v>74156</v>
      </c>
      <c r="L21" s="87">
        <f t="shared" si="4"/>
        <v>0</v>
      </c>
    </row>
    <row r="22" s="69" customFormat="1" ht="17" customHeight="1" spans="1:12">
      <c r="A22" s="89" t="s">
        <v>1904</v>
      </c>
      <c r="B22" s="87">
        <f t="shared" si="0"/>
        <v>7891</v>
      </c>
      <c r="C22" s="87">
        <f t="shared" si="1"/>
        <v>8992</v>
      </c>
      <c r="D22" s="87">
        <f t="shared" si="2"/>
        <v>1101</v>
      </c>
      <c r="E22" s="86" t="s">
        <v>1904</v>
      </c>
      <c r="F22" s="87"/>
      <c r="G22" s="88"/>
      <c r="H22" s="87">
        <f t="shared" si="3"/>
        <v>0</v>
      </c>
      <c r="I22" s="86" t="s">
        <v>1904</v>
      </c>
      <c r="J22" s="87">
        <v>7891</v>
      </c>
      <c r="K22" s="87">
        <v>8992</v>
      </c>
      <c r="L22" s="87">
        <f t="shared" si="4"/>
        <v>1101</v>
      </c>
    </row>
    <row r="23" s="69" customFormat="1" ht="17" customHeight="1" spans="1:12">
      <c r="A23" s="82" t="s">
        <v>1905</v>
      </c>
      <c r="B23" s="83">
        <f t="shared" si="0"/>
        <v>111308</v>
      </c>
      <c r="C23" s="83">
        <f t="shared" si="1"/>
        <v>153016</v>
      </c>
      <c r="D23" s="83">
        <f t="shared" si="2"/>
        <v>41708</v>
      </c>
      <c r="E23" s="84" t="s">
        <v>1905</v>
      </c>
      <c r="F23" s="83">
        <v>106057</v>
      </c>
      <c r="G23" s="85">
        <v>106777</v>
      </c>
      <c r="H23" s="83">
        <f t="shared" si="3"/>
        <v>720</v>
      </c>
      <c r="I23" s="84" t="s">
        <v>1905</v>
      </c>
      <c r="J23" s="83">
        <v>5251</v>
      </c>
      <c r="K23" s="83">
        <v>46239</v>
      </c>
      <c r="L23" s="83">
        <f t="shared" si="4"/>
        <v>40988</v>
      </c>
    </row>
    <row r="24" s="70" customFormat="1" ht="17" customHeight="1" spans="1:12">
      <c r="A24" s="90" t="s">
        <v>1872</v>
      </c>
      <c r="B24" s="83">
        <f t="shared" si="0"/>
        <v>458018</v>
      </c>
      <c r="C24" s="85">
        <f t="shared" si="1"/>
        <v>536953</v>
      </c>
      <c r="D24" s="83">
        <f t="shared" si="2"/>
        <v>78935</v>
      </c>
      <c r="E24" s="91" t="s">
        <v>1872</v>
      </c>
      <c r="F24" s="83">
        <v>193493</v>
      </c>
      <c r="G24" s="85">
        <f>G5+G13+G14+G18+G19+G20+G23</f>
        <v>196063</v>
      </c>
      <c r="H24" s="83">
        <f t="shared" si="3"/>
        <v>2570</v>
      </c>
      <c r="I24" s="91" t="s">
        <v>1872</v>
      </c>
      <c r="J24" s="83">
        <v>264525</v>
      </c>
      <c r="K24" s="83">
        <f>K5+K13+K14+K18+K19+K20+K23</f>
        <v>340890</v>
      </c>
      <c r="L24" s="83">
        <f t="shared" si="4"/>
        <v>76365</v>
      </c>
    </row>
    <row r="25" s="69" customFormat="1" ht="33" customHeight="1" spans="2:256">
      <c r="B25" s="92"/>
      <c r="C25" s="92"/>
      <c r="D25" s="92"/>
      <c r="E25" s="92"/>
      <c r="F25" s="92"/>
      <c r="G25" s="93"/>
      <c r="H25" s="92"/>
      <c r="I25" s="92"/>
      <c r="J25" s="92"/>
      <c r="K25" s="92"/>
      <c r="L25" s="92"/>
      <c r="IQ25" s="1"/>
      <c r="IR25" s="1"/>
      <c r="IS25" s="1"/>
      <c r="IT25" s="1"/>
      <c r="IU25" s="1"/>
      <c r="IV25" s="1"/>
    </row>
  </sheetData>
  <mergeCells count="8">
    <mergeCell ref="A1:L1"/>
    <mergeCell ref="K2:L2"/>
    <mergeCell ref="B3:D3"/>
    <mergeCell ref="F3:H3"/>
    <mergeCell ref="J3:L3"/>
    <mergeCell ref="A3:A4"/>
    <mergeCell ref="E3:E4"/>
    <mergeCell ref="I3:I4"/>
  </mergeCells>
  <printOptions horizontalCentered="1"/>
  <pageMargins left="0.357638888888889" right="0.357638888888889" top="1" bottom="1" header="0.5" footer="0.5"/>
  <pageSetup paperSize="9" scale="85" firstPageNumber="181" fitToHeight="0" orientation="landscape" useFirstPageNumber="1" horizontalDpi="600"/>
  <headerFooter>
    <oddFooter>&amp;C第 &amp;P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609"/>
  <sheetViews>
    <sheetView topLeftCell="A381" workbookViewId="0">
      <selection activeCell="C452" sqref="C452"/>
    </sheetView>
  </sheetViews>
  <sheetFormatPr defaultColWidth="9" defaultRowHeight="14.25" outlineLevelCol="4"/>
  <cols>
    <col min="1" max="1" width="68.125" style="27" customWidth="1"/>
    <col min="2" max="2" width="11.75" style="29"/>
    <col min="3" max="3" width="45.875" style="30" customWidth="1"/>
    <col min="4" max="4" width="14.375" style="31"/>
    <col min="5" max="5" width="9.125" style="29" customWidth="1"/>
    <col min="6" max="6" width="14.625" style="27" customWidth="1"/>
    <col min="7" max="16384" width="9" style="27"/>
  </cols>
  <sheetData>
    <row r="1" s="27" customFormat="1" ht="25.5" spans="1:5">
      <c r="A1" s="2" t="s">
        <v>67</v>
      </c>
      <c r="B1" s="2"/>
      <c r="C1" s="2"/>
      <c r="D1" s="32"/>
      <c r="E1" s="2"/>
    </row>
    <row r="2" s="27" customFormat="1" ht="22" customHeight="1" spans="1:5">
      <c r="A2" s="33" t="s">
        <v>66</v>
      </c>
      <c r="B2" s="29"/>
      <c r="C2" s="30"/>
      <c r="D2" s="34" t="s">
        <v>72</v>
      </c>
      <c r="E2" s="35"/>
    </row>
    <row r="3" s="27" customFormat="1" ht="24.75" customHeight="1" spans="1:5">
      <c r="A3" s="36" t="s">
        <v>1906</v>
      </c>
      <c r="B3" s="37" t="s">
        <v>1907</v>
      </c>
      <c r="C3" s="38" t="s">
        <v>1908</v>
      </c>
      <c r="D3" s="39" t="s">
        <v>1909</v>
      </c>
      <c r="E3" s="40" t="s">
        <v>1910</v>
      </c>
    </row>
    <row r="4" s="27" customFormat="1" ht="24.75" customHeight="1" spans="1:5">
      <c r="A4" s="41" t="s">
        <v>1911</v>
      </c>
      <c r="B4" s="42">
        <v>45918</v>
      </c>
      <c r="C4" s="43" t="s">
        <v>1912</v>
      </c>
      <c r="D4" s="44">
        <v>114.25</v>
      </c>
      <c r="E4" s="45" t="s">
        <v>1913</v>
      </c>
    </row>
    <row r="5" s="27" customFormat="1" ht="24.75" customHeight="1" spans="1:5">
      <c r="A5" s="41" t="s">
        <v>1911</v>
      </c>
      <c r="B5" s="42">
        <v>45918</v>
      </c>
      <c r="C5" s="43" t="s">
        <v>1914</v>
      </c>
      <c r="D5" s="44">
        <v>215.37</v>
      </c>
      <c r="E5" s="45" t="s">
        <v>1913</v>
      </c>
    </row>
    <row r="6" s="27" customFormat="1" ht="24.75" customHeight="1" spans="1:5">
      <c r="A6" s="41" t="s">
        <v>1911</v>
      </c>
      <c r="B6" s="42">
        <v>45918</v>
      </c>
      <c r="C6" s="43" t="s">
        <v>1915</v>
      </c>
      <c r="D6" s="44">
        <v>63.19</v>
      </c>
      <c r="E6" s="45" t="s">
        <v>1913</v>
      </c>
    </row>
    <row r="7" s="27" customFormat="1" ht="24.75" customHeight="1" spans="1:5">
      <c r="A7" s="41" t="s">
        <v>1911</v>
      </c>
      <c r="B7" s="42">
        <v>45918</v>
      </c>
      <c r="C7" s="43" t="s">
        <v>1916</v>
      </c>
      <c r="D7" s="44">
        <v>331.83</v>
      </c>
      <c r="E7" s="45" t="s">
        <v>1913</v>
      </c>
    </row>
    <row r="8" s="27" customFormat="1" ht="24.75" customHeight="1" spans="1:5">
      <c r="A8" s="41" t="s">
        <v>1911</v>
      </c>
      <c r="B8" s="42">
        <v>45918</v>
      </c>
      <c r="C8" s="43" t="s">
        <v>1917</v>
      </c>
      <c r="D8" s="44">
        <v>279.67</v>
      </c>
      <c r="E8" s="45" t="s">
        <v>1913</v>
      </c>
    </row>
    <row r="9" s="27" customFormat="1" ht="24.75" customHeight="1" spans="1:5">
      <c r="A9" s="41" t="s">
        <v>1911</v>
      </c>
      <c r="B9" s="42">
        <v>45918</v>
      </c>
      <c r="C9" s="43" t="s">
        <v>1918</v>
      </c>
      <c r="D9" s="44">
        <v>308.31</v>
      </c>
      <c r="E9" s="45" t="s">
        <v>1913</v>
      </c>
    </row>
    <row r="10" s="27" customFormat="1" ht="24.75" customHeight="1" spans="1:5">
      <c r="A10" s="41" t="s">
        <v>1911</v>
      </c>
      <c r="B10" s="42">
        <v>45918</v>
      </c>
      <c r="C10" s="43" t="s">
        <v>1918</v>
      </c>
      <c r="D10" s="44">
        <v>111.19</v>
      </c>
      <c r="E10" s="45" t="s">
        <v>1913</v>
      </c>
    </row>
    <row r="11" s="27" customFormat="1" ht="24.75" customHeight="1" spans="1:5">
      <c r="A11" s="41" t="s">
        <v>1911</v>
      </c>
      <c r="B11" s="42">
        <v>45918</v>
      </c>
      <c r="C11" s="43" t="s">
        <v>1919</v>
      </c>
      <c r="D11" s="44">
        <v>44</v>
      </c>
      <c r="E11" s="45" t="s">
        <v>1913</v>
      </c>
    </row>
    <row r="12" s="27" customFormat="1" ht="24.75" customHeight="1" spans="1:5">
      <c r="A12" s="41" t="s">
        <v>1911</v>
      </c>
      <c r="B12" s="42">
        <v>45918</v>
      </c>
      <c r="C12" s="43" t="s">
        <v>1920</v>
      </c>
      <c r="D12" s="44">
        <v>32.19</v>
      </c>
      <c r="E12" s="45" t="s">
        <v>1913</v>
      </c>
    </row>
    <row r="13" s="27" customFormat="1" ht="24.75" customHeight="1" spans="1:5">
      <c r="A13" s="41" t="s">
        <v>1911</v>
      </c>
      <c r="B13" s="42">
        <v>45918</v>
      </c>
      <c r="C13" s="43" t="s">
        <v>1921</v>
      </c>
      <c r="D13" s="44">
        <v>431.36</v>
      </c>
      <c r="E13" s="45" t="s">
        <v>1913</v>
      </c>
    </row>
    <row r="14" s="27" customFormat="1" ht="24.75" customHeight="1" spans="1:5">
      <c r="A14" s="41" t="s">
        <v>1911</v>
      </c>
      <c r="B14" s="42">
        <v>45918</v>
      </c>
      <c r="C14" s="43" t="s">
        <v>1922</v>
      </c>
      <c r="D14" s="44">
        <v>286.56</v>
      </c>
      <c r="E14" s="45" t="s">
        <v>1913</v>
      </c>
    </row>
    <row r="15" s="27" customFormat="1" ht="24.75" customHeight="1" spans="1:5">
      <c r="A15" s="41" t="s">
        <v>1911</v>
      </c>
      <c r="B15" s="42">
        <v>45918</v>
      </c>
      <c r="C15" s="43" t="s">
        <v>1923</v>
      </c>
      <c r="D15" s="44">
        <v>82.81</v>
      </c>
      <c r="E15" s="45" t="s">
        <v>1913</v>
      </c>
    </row>
    <row r="16" s="27" customFormat="1" ht="24.75" customHeight="1" spans="1:5">
      <c r="A16" s="41" t="s">
        <v>1911</v>
      </c>
      <c r="B16" s="42">
        <v>45918</v>
      </c>
      <c r="C16" s="43" t="s">
        <v>1924</v>
      </c>
      <c r="D16" s="44">
        <v>444.26</v>
      </c>
      <c r="E16" s="45" t="s">
        <v>1913</v>
      </c>
    </row>
    <row r="17" s="27" customFormat="1" ht="24.75" customHeight="1" spans="1:5">
      <c r="A17" s="41" t="s">
        <v>1911</v>
      </c>
      <c r="B17" s="42">
        <v>45918</v>
      </c>
      <c r="C17" s="43" t="s">
        <v>1925</v>
      </c>
      <c r="D17" s="44">
        <v>55.01</v>
      </c>
      <c r="E17" s="45" t="s">
        <v>1913</v>
      </c>
    </row>
    <row r="18" s="27" customFormat="1" ht="24.75" customHeight="1" spans="1:5">
      <c r="A18" s="41" t="s">
        <v>1911</v>
      </c>
      <c r="B18" s="42">
        <v>45918</v>
      </c>
      <c r="C18" s="43" t="s">
        <v>1926</v>
      </c>
      <c r="D18" s="44">
        <v>700</v>
      </c>
      <c r="E18" s="45" t="s">
        <v>1913</v>
      </c>
    </row>
    <row r="19" s="27" customFormat="1" ht="24.75" customHeight="1" spans="1:5">
      <c r="A19" s="41" t="s">
        <v>1927</v>
      </c>
      <c r="B19" s="42">
        <v>45969</v>
      </c>
      <c r="C19" s="43" t="s">
        <v>1928</v>
      </c>
      <c r="D19" s="44">
        <v>269.98</v>
      </c>
      <c r="E19" s="45" t="s">
        <v>1913</v>
      </c>
    </row>
    <row r="20" s="27" customFormat="1" ht="24.75" customHeight="1" spans="1:5">
      <c r="A20" s="41" t="s">
        <v>1927</v>
      </c>
      <c r="B20" s="42">
        <v>45969</v>
      </c>
      <c r="C20" s="43" t="s">
        <v>1929</v>
      </c>
      <c r="D20" s="44">
        <v>160.67</v>
      </c>
      <c r="E20" s="45" t="s">
        <v>1913</v>
      </c>
    </row>
    <row r="21" s="27" customFormat="1" ht="24.75" customHeight="1" spans="1:5">
      <c r="A21" s="41" t="s">
        <v>1927</v>
      </c>
      <c r="B21" s="42">
        <v>45969</v>
      </c>
      <c r="C21" s="43" t="s">
        <v>1930</v>
      </c>
      <c r="D21" s="44">
        <v>53.6</v>
      </c>
      <c r="E21" s="45" t="s">
        <v>1913</v>
      </c>
    </row>
    <row r="22" s="27" customFormat="1" ht="24.75" customHeight="1" spans="1:5">
      <c r="A22" s="41" t="s">
        <v>1927</v>
      </c>
      <c r="B22" s="42">
        <v>45969</v>
      </c>
      <c r="C22" s="43" t="s">
        <v>1931</v>
      </c>
      <c r="D22" s="44">
        <v>180.56</v>
      </c>
      <c r="E22" s="45" t="s">
        <v>1913</v>
      </c>
    </row>
    <row r="23" s="27" customFormat="1" ht="24.75" customHeight="1" spans="1:5">
      <c r="A23" s="41" t="s">
        <v>1927</v>
      </c>
      <c r="B23" s="42">
        <v>45969</v>
      </c>
      <c r="C23" s="43" t="s">
        <v>1932</v>
      </c>
      <c r="D23" s="44">
        <v>320</v>
      </c>
      <c r="E23" s="45" t="s">
        <v>1913</v>
      </c>
    </row>
    <row r="24" s="27" customFormat="1" ht="24.75" customHeight="1" spans="1:5">
      <c r="A24" s="41" t="s">
        <v>1927</v>
      </c>
      <c r="B24" s="42">
        <v>45969</v>
      </c>
      <c r="C24" s="43" t="s">
        <v>1930</v>
      </c>
      <c r="D24" s="44">
        <v>100</v>
      </c>
      <c r="E24" s="45" t="s">
        <v>1913</v>
      </c>
    </row>
    <row r="25" s="27" customFormat="1" ht="24.75" customHeight="1" spans="1:5">
      <c r="A25" s="41" t="s">
        <v>1927</v>
      </c>
      <c r="B25" s="42">
        <v>45969</v>
      </c>
      <c r="C25" s="43" t="s">
        <v>1924</v>
      </c>
      <c r="D25" s="44">
        <v>410</v>
      </c>
      <c r="E25" s="45" t="s">
        <v>1913</v>
      </c>
    </row>
    <row r="26" s="27" customFormat="1" ht="24.75" customHeight="1" spans="1:5">
      <c r="A26" s="41" t="s">
        <v>1927</v>
      </c>
      <c r="B26" s="42">
        <v>45969</v>
      </c>
      <c r="C26" s="43" t="s">
        <v>1933</v>
      </c>
      <c r="D26" s="44">
        <v>50</v>
      </c>
      <c r="E26" s="45" t="s">
        <v>1913</v>
      </c>
    </row>
    <row r="27" s="27" customFormat="1" ht="24.75" customHeight="1" spans="1:5">
      <c r="A27" s="41" t="s">
        <v>1927</v>
      </c>
      <c r="B27" s="42">
        <v>45969</v>
      </c>
      <c r="C27" s="43" t="s">
        <v>1934</v>
      </c>
      <c r="D27" s="44">
        <v>121.38</v>
      </c>
      <c r="E27" s="45" t="s">
        <v>1913</v>
      </c>
    </row>
    <row r="28" s="27" customFormat="1" ht="24.75" customHeight="1" spans="1:5">
      <c r="A28" s="41" t="s">
        <v>1927</v>
      </c>
      <c r="B28" s="42">
        <v>45969</v>
      </c>
      <c r="C28" s="43" t="s">
        <v>1935</v>
      </c>
      <c r="D28" s="44">
        <v>147.8</v>
      </c>
      <c r="E28" s="45" t="s">
        <v>1913</v>
      </c>
    </row>
    <row r="29" s="27" customFormat="1" ht="24.75" customHeight="1" spans="1:5">
      <c r="A29" s="41" t="s">
        <v>1927</v>
      </c>
      <c r="B29" s="42">
        <v>45969</v>
      </c>
      <c r="C29" s="43" t="s">
        <v>1936</v>
      </c>
      <c r="D29" s="44">
        <v>6.09</v>
      </c>
      <c r="E29" s="45" t="s">
        <v>1913</v>
      </c>
    </row>
    <row r="30" s="27" customFormat="1" ht="24.75" customHeight="1" spans="1:5">
      <c r="A30" s="41" t="s">
        <v>1927</v>
      </c>
      <c r="B30" s="42">
        <v>45969</v>
      </c>
      <c r="C30" s="43" t="s">
        <v>1937</v>
      </c>
      <c r="D30" s="44">
        <v>45.92</v>
      </c>
      <c r="E30" s="45" t="s">
        <v>1913</v>
      </c>
    </row>
    <row r="31" s="27" customFormat="1" ht="24.75" customHeight="1" spans="1:5">
      <c r="A31" s="41" t="s">
        <v>1927</v>
      </c>
      <c r="B31" s="42">
        <v>45969</v>
      </c>
      <c r="C31" s="43" t="s">
        <v>1938</v>
      </c>
      <c r="D31" s="44">
        <v>72.35</v>
      </c>
      <c r="E31" s="45" t="s">
        <v>1913</v>
      </c>
    </row>
    <row r="32" s="27" customFormat="1" ht="24.75" customHeight="1" spans="1:5">
      <c r="A32" s="41" t="s">
        <v>1927</v>
      </c>
      <c r="B32" s="42">
        <v>45969</v>
      </c>
      <c r="C32" s="43" t="s">
        <v>1939</v>
      </c>
      <c r="D32" s="44">
        <v>309.26</v>
      </c>
      <c r="E32" s="45" t="s">
        <v>1913</v>
      </c>
    </row>
    <row r="33" s="27" customFormat="1" ht="24.75" customHeight="1" spans="1:5">
      <c r="A33" s="41" t="s">
        <v>1927</v>
      </c>
      <c r="B33" s="42">
        <v>45969</v>
      </c>
      <c r="C33" s="43" t="s">
        <v>1937</v>
      </c>
      <c r="D33" s="44">
        <v>150.69</v>
      </c>
      <c r="E33" s="45" t="s">
        <v>1913</v>
      </c>
    </row>
    <row r="34" s="27" customFormat="1" ht="24.75" customHeight="1" spans="1:5">
      <c r="A34" s="41" t="s">
        <v>1927</v>
      </c>
      <c r="B34" s="42">
        <v>45969</v>
      </c>
      <c r="C34" s="43" t="s">
        <v>1940</v>
      </c>
      <c r="D34" s="44">
        <v>141.82</v>
      </c>
      <c r="E34" s="45" t="s">
        <v>1913</v>
      </c>
    </row>
    <row r="35" s="27" customFormat="1" ht="24.75" customHeight="1" spans="1:5">
      <c r="A35" s="41" t="s">
        <v>1927</v>
      </c>
      <c r="B35" s="42">
        <v>45969</v>
      </c>
      <c r="C35" s="43" t="s">
        <v>1941</v>
      </c>
      <c r="D35" s="44">
        <v>82.2</v>
      </c>
      <c r="E35" s="45" t="s">
        <v>1913</v>
      </c>
    </row>
    <row r="36" s="27" customFormat="1" ht="24.75" customHeight="1" spans="1:5">
      <c r="A36" s="41" t="s">
        <v>1927</v>
      </c>
      <c r="B36" s="42">
        <v>45969</v>
      </c>
      <c r="C36" s="43" t="s">
        <v>1942</v>
      </c>
      <c r="D36" s="44">
        <v>77.68</v>
      </c>
      <c r="E36" s="45" t="s">
        <v>1913</v>
      </c>
    </row>
    <row r="37" s="27" customFormat="1" ht="24.75" customHeight="1" spans="1:5">
      <c r="A37" s="41" t="s">
        <v>1943</v>
      </c>
      <c r="B37" s="42">
        <v>45970</v>
      </c>
      <c r="C37" s="43" t="s">
        <v>1944</v>
      </c>
      <c r="D37" s="44">
        <v>253</v>
      </c>
      <c r="E37" s="45" t="s">
        <v>1913</v>
      </c>
    </row>
    <row r="38" s="27" customFormat="1" ht="24.75" customHeight="1" spans="1:5">
      <c r="A38" s="41" t="s">
        <v>1943</v>
      </c>
      <c r="B38" s="42">
        <v>45970</v>
      </c>
      <c r="C38" s="43" t="s">
        <v>1945</v>
      </c>
      <c r="D38" s="44">
        <v>237.68</v>
      </c>
      <c r="E38" s="45" t="s">
        <v>1913</v>
      </c>
    </row>
    <row r="39" s="27" customFormat="1" ht="24.75" customHeight="1" spans="1:5">
      <c r="A39" s="41" t="s">
        <v>1943</v>
      </c>
      <c r="B39" s="42">
        <v>45970</v>
      </c>
      <c r="C39" s="43" t="s">
        <v>1946</v>
      </c>
      <c r="D39" s="44">
        <v>350.8</v>
      </c>
      <c r="E39" s="45" t="s">
        <v>1913</v>
      </c>
    </row>
    <row r="40" s="27" customFormat="1" ht="24.75" customHeight="1" spans="1:5">
      <c r="A40" s="41" t="s">
        <v>1943</v>
      </c>
      <c r="B40" s="42">
        <v>45970</v>
      </c>
      <c r="C40" s="43" t="s">
        <v>1947</v>
      </c>
      <c r="D40" s="44">
        <v>178.53</v>
      </c>
      <c r="E40" s="45" t="s">
        <v>1913</v>
      </c>
    </row>
    <row r="41" s="27" customFormat="1" ht="24.75" customHeight="1" spans="1:5">
      <c r="A41" s="41" t="s">
        <v>1943</v>
      </c>
      <c r="B41" s="42">
        <v>45970</v>
      </c>
      <c r="C41" s="43" t="s">
        <v>1948</v>
      </c>
      <c r="D41" s="44">
        <v>30</v>
      </c>
      <c r="E41" s="45" t="s">
        <v>1913</v>
      </c>
    </row>
    <row r="42" s="27" customFormat="1" ht="28.5" spans="1:5">
      <c r="A42" s="41" t="s">
        <v>1943</v>
      </c>
      <c r="B42" s="42">
        <v>45970</v>
      </c>
      <c r="C42" s="46" t="s">
        <v>1949</v>
      </c>
      <c r="D42" s="44">
        <v>1291.34</v>
      </c>
      <c r="E42" s="45" t="s">
        <v>1913</v>
      </c>
    </row>
    <row r="43" s="27" customFormat="1" ht="24.75" customHeight="1" spans="1:5">
      <c r="A43" s="41" t="s">
        <v>1943</v>
      </c>
      <c r="B43" s="42">
        <v>45970</v>
      </c>
      <c r="C43" s="43" t="s">
        <v>1950</v>
      </c>
      <c r="D43" s="44">
        <v>12.2675</v>
      </c>
      <c r="E43" s="45" t="s">
        <v>1913</v>
      </c>
    </row>
    <row r="44" s="27" customFormat="1" ht="24.75" customHeight="1" spans="1:5">
      <c r="A44" s="41" t="s">
        <v>1943</v>
      </c>
      <c r="B44" s="42">
        <v>45970</v>
      </c>
      <c r="C44" s="43" t="s">
        <v>1951</v>
      </c>
      <c r="D44" s="44">
        <v>140</v>
      </c>
      <c r="E44" s="45" t="s">
        <v>1913</v>
      </c>
    </row>
    <row r="45" s="27" customFormat="1" ht="24.75" customHeight="1" spans="1:5">
      <c r="A45" s="41" t="s">
        <v>1943</v>
      </c>
      <c r="B45" s="42">
        <v>45970</v>
      </c>
      <c r="C45" s="43" t="s">
        <v>1939</v>
      </c>
      <c r="D45" s="44">
        <v>137.6705</v>
      </c>
      <c r="E45" s="45" t="s">
        <v>1913</v>
      </c>
    </row>
    <row r="46" s="27" customFormat="1" ht="24.75" customHeight="1" spans="1:5">
      <c r="A46" s="41" t="s">
        <v>1943</v>
      </c>
      <c r="B46" s="42">
        <v>45970</v>
      </c>
      <c r="C46" s="43" t="s">
        <v>1952</v>
      </c>
      <c r="D46" s="44">
        <v>911.202</v>
      </c>
      <c r="E46" s="45" t="s">
        <v>1913</v>
      </c>
    </row>
    <row r="47" s="27" customFormat="1" ht="24.75" customHeight="1" spans="1:5">
      <c r="A47" s="41" t="s">
        <v>1943</v>
      </c>
      <c r="B47" s="42">
        <v>45970</v>
      </c>
      <c r="C47" s="43" t="s">
        <v>1953</v>
      </c>
      <c r="D47" s="44">
        <v>57.51</v>
      </c>
      <c r="E47" s="45" t="s">
        <v>1913</v>
      </c>
    </row>
    <row r="48" s="27" customFormat="1" ht="24.75" customHeight="1" spans="1:5">
      <c r="A48" s="41" t="s">
        <v>1943</v>
      </c>
      <c r="B48" s="42">
        <v>45970</v>
      </c>
      <c r="C48" s="43" t="s">
        <v>1930</v>
      </c>
      <c r="D48" s="44">
        <v>1000</v>
      </c>
      <c r="E48" s="45" t="s">
        <v>1913</v>
      </c>
    </row>
    <row r="49" s="27" customFormat="1" ht="24.75" customHeight="1" spans="1:5">
      <c r="A49" s="41" t="s">
        <v>1943</v>
      </c>
      <c r="B49" s="47">
        <v>45970</v>
      </c>
      <c r="C49" s="43" t="s">
        <v>1954</v>
      </c>
      <c r="D49" s="44">
        <v>3600</v>
      </c>
      <c r="E49" s="45" t="s">
        <v>1913</v>
      </c>
    </row>
    <row r="50" s="27" customFormat="1" ht="24.75" customHeight="1" spans="1:5">
      <c r="A50" s="41" t="s">
        <v>1943</v>
      </c>
      <c r="B50" s="47">
        <v>45971</v>
      </c>
      <c r="C50" s="43" t="s">
        <v>1955</v>
      </c>
      <c r="D50" s="44">
        <v>500</v>
      </c>
      <c r="E50" s="45" t="s">
        <v>1913</v>
      </c>
    </row>
    <row r="51" s="27" customFormat="1" ht="24.75" customHeight="1" spans="1:5">
      <c r="A51" s="41" t="s">
        <v>1956</v>
      </c>
      <c r="B51" s="47">
        <v>46016</v>
      </c>
      <c r="C51" s="48" t="s">
        <v>1957</v>
      </c>
      <c r="D51" s="49">
        <v>584.9</v>
      </c>
      <c r="E51" s="45" t="s">
        <v>1958</v>
      </c>
    </row>
    <row r="52" s="27" customFormat="1" ht="24.75" customHeight="1" spans="1:5">
      <c r="A52" s="41" t="s">
        <v>1956</v>
      </c>
      <c r="B52" s="47">
        <v>46016</v>
      </c>
      <c r="C52" s="48" t="s">
        <v>1959</v>
      </c>
      <c r="D52" s="49">
        <v>305.71</v>
      </c>
      <c r="E52" s="45" t="s">
        <v>1958</v>
      </c>
    </row>
    <row r="53" s="27" customFormat="1" ht="24.75" customHeight="1" spans="1:5">
      <c r="A53" s="41" t="s">
        <v>1956</v>
      </c>
      <c r="B53" s="47">
        <v>46016</v>
      </c>
      <c r="C53" s="48" t="s">
        <v>1957</v>
      </c>
      <c r="D53" s="49">
        <v>119.65</v>
      </c>
      <c r="E53" s="45" t="s">
        <v>1958</v>
      </c>
    </row>
    <row r="54" s="27" customFormat="1" ht="24.75" customHeight="1" spans="1:5">
      <c r="A54" s="41" t="s">
        <v>1956</v>
      </c>
      <c r="B54" s="47">
        <v>46016</v>
      </c>
      <c r="C54" s="48" t="s">
        <v>1960</v>
      </c>
      <c r="D54" s="49">
        <v>62.9</v>
      </c>
      <c r="E54" s="45" t="s">
        <v>1958</v>
      </c>
    </row>
    <row r="55" s="27" customFormat="1" ht="27" spans="1:5">
      <c r="A55" s="41" t="s">
        <v>1956</v>
      </c>
      <c r="B55" s="47">
        <v>46016</v>
      </c>
      <c r="C55" s="48" t="s">
        <v>1961</v>
      </c>
      <c r="D55" s="49">
        <v>70.57</v>
      </c>
      <c r="E55" s="45" t="s">
        <v>1958</v>
      </c>
    </row>
    <row r="56" s="27" customFormat="1" ht="27" spans="1:5">
      <c r="A56" s="41" t="s">
        <v>1956</v>
      </c>
      <c r="B56" s="47">
        <v>46016</v>
      </c>
      <c r="C56" s="48" t="s">
        <v>1962</v>
      </c>
      <c r="D56" s="49">
        <v>161.5</v>
      </c>
      <c r="E56" s="45" t="s">
        <v>1958</v>
      </c>
    </row>
    <row r="57" s="27" customFormat="1" ht="24.75" customHeight="1" spans="1:5">
      <c r="A57" s="41" t="s">
        <v>1956</v>
      </c>
      <c r="B57" s="47">
        <v>46016</v>
      </c>
      <c r="C57" s="50" t="s">
        <v>1963</v>
      </c>
      <c r="D57" s="49">
        <v>60</v>
      </c>
      <c r="E57" s="45" t="s">
        <v>1958</v>
      </c>
    </row>
    <row r="58" s="27" customFormat="1" ht="24.75" customHeight="1" spans="1:5">
      <c r="A58" s="41" t="s">
        <v>1956</v>
      </c>
      <c r="B58" s="47">
        <v>46016</v>
      </c>
      <c r="C58" s="50" t="s">
        <v>1964</v>
      </c>
      <c r="D58" s="49">
        <v>38.28</v>
      </c>
      <c r="E58" s="45" t="s">
        <v>1958</v>
      </c>
    </row>
    <row r="59" s="27" customFormat="1" ht="27" spans="1:5">
      <c r="A59" s="41" t="s">
        <v>1956</v>
      </c>
      <c r="B59" s="47">
        <v>46016</v>
      </c>
      <c r="C59" s="50" t="s">
        <v>1965</v>
      </c>
      <c r="D59" s="49">
        <v>261.38</v>
      </c>
      <c r="E59" s="45" t="s">
        <v>1958</v>
      </c>
    </row>
    <row r="60" s="27" customFormat="1" ht="27" spans="1:5">
      <c r="A60" s="41" t="s">
        <v>1956</v>
      </c>
      <c r="B60" s="47">
        <v>46016</v>
      </c>
      <c r="C60" s="50" t="s">
        <v>1966</v>
      </c>
      <c r="D60" s="49">
        <v>428.05</v>
      </c>
      <c r="E60" s="45" t="s">
        <v>1958</v>
      </c>
    </row>
    <row r="61" s="27" customFormat="1" ht="27" spans="1:5">
      <c r="A61" s="41" t="s">
        <v>1956</v>
      </c>
      <c r="B61" s="47">
        <v>46016</v>
      </c>
      <c r="C61" s="50" t="s">
        <v>1967</v>
      </c>
      <c r="D61" s="49">
        <v>642.3</v>
      </c>
      <c r="E61" s="45" t="s">
        <v>1958</v>
      </c>
    </row>
    <row r="62" s="27" customFormat="1" ht="27" spans="1:5">
      <c r="A62" s="41" t="s">
        <v>1956</v>
      </c>
      <c r="B62" s="47">
        <v>46016</v>
      </c>
      <c r="C62" s="50" t="s">
        <v>1968</v>
      </c>
      <c r="D62" s="49">
        <v>590.64</v>
      </c>
      <c r="E62" s="45" t="s">
        <v>1958</v>
      </c>
    </row>
    <row r="63" s="27" customFormat="1" ht="24.75" customHeight="1" spans="1:5">
      <c r="A63" s="41" t="s">
        <v>1956</v>
      </c>
      <c r="B63" s="47">
        <v>46016</v>
      </c>
      <c r="C63" s="50" t="s">
        <v>1969</v>
      </c>
      <c r="D63" s="49">
        <v>79.16</v>
      </c>
      <c r="E63" s="45" t="s">
        <v>1958</v>
      </c>
    </row>
    <row r="64" s="27" customFormat="1" ht="24.75" customHeight="1" spans="1:5">
      <c r="A64" s="41" t="s">
        <v>1956</v>
      </c>
      <c r="B64" s="47">
        <v>46016</v>
      </c>
      <c r="C64" s="50" t="s">
        <v>1970</v>
      </c>
      <c r="D64" s="49">
        <v>114.61</v>
      </c>
      <c r="E64" s="45" t="s">
        <v>1958</v>
      </c>
    </row>
    <row r="65" s="27" customFormat="1" ht="24.75" customHeight="1" spans="1:5">
      <c r="A65" s="41" t="s">
        <v>1956</v>
      </c>
      <c r="B65" s="47">
        <v>46016</v>
      </c>
      <c r="C65" s="50" t="s">
        <v>1971</v>
      </c>
      <c r="D65" s="49">
        <v>140.54</v>
      </c>
      <c r="E65" s="45" t="s">
        <v>1958</v>
      </c>
    </row>
    <row r="66" s="27" customFormat="1" ht="24.75" customHeight="1" spans="1:5">
      <c r="A66" s="41" t="s">
        <v>1956</v>
      </c>
      <c r="B66" s="47">
        <v>46016</v>
      </c>
      <c r="C66" s="50" t="s">
        <v>1972</v>
      </c>
      <c r="D66" s="49">
        <v>100</v>
      </c>
      <c r="E66" s="45" t="s">
        <v>1958</v>
      </c>
    </row>
    <row r="67" s="27" customFormat="1" ht="27" spans="1:5">
      <c r="A67" s="41" t="s">
        <v>1956</v>
      </c>
      <c r="B67" s="47">
        <v>46016</v>
      </c>
      <c r="C67" s="50" t="s">
        <v>1973</v>
      </c>
      <c r="D67" s="49">
        <v>33.87</v>
      </c>
      <c r="E67" s="45" t="s">
        <v>1958</v>
      </c>
    </row>
    <row r="68" s="27" customFormat="1" ht="27" spans="1:5">
      <c r="A68" s="41" t="s">
        <v>1956</v>
      </c>
      <c r="B68" s="47">
        <v>46016</v>
      </c>
      <c r="C68" s="50" t="s">
        <v>1974</v>
      </c>
      <c r="D68" s="49">
        <v>96.9</v>
      </c>
      <c r="E68" s="45" t="s">
        <v>1958</v>
      </c>
    </row>
    <row r="69" s="27" customFormat="1" ht="27" spans="1:5">
      <c r="A69" s="41" t="s">
        <v>1956</v>
      </c>
      <c r="B69" s="47">
        <v>46016</v>
      </c>
      <c r="C69" s="50" t="s">
        <v>1975</v>
      </c>
      <c r="D69" s="49">
        <v>62.86</v>
      </c>
      <c r="E69" s="45" t="s">
        <v>1958</v>
      </c>
    </row>
    <row r="70" s="27" customFormat="1" ht="27" spans="1:5">
      <c r="A70" s="41" t="s">
        <v>1956</v>
      </c>
      <c r="B70" s="47">
        <v>46016</v>
      </c>
      <c r="C70" s="50" t="s">
        <v>1976</v>
      </c>
      <c r="D70" s="49">
        <v>50.47</v>
      </c>
      <c r="E70" s="45" t="s">
        <v>1958</v>
      </c>
    </row>
    <row r="71" s="27" customFormat="1" ht="24.75" customHeight="1" spans="1:5">
      <c r="A71" s="41" t="s">
        <v>1956</v>
      </c>
      <c r="B71" s="47">
        <v>46016</v>
      </c>
      <c r="C71" s="50" t="s">
        <v>1977</v>
      </c>
      <c r="D71" s="49">
        <v>34.6</v>
      </c>
      <c r="E71" s="45" t="s">
        <v>1958</v>
      </c>
    </row>
    <row r="72" s="27" customFormat="1" ht="24.75" customHeight="1" spans="1:5">
      <c r="A72" s="41" t="s">
        <v>1956</v>
      </c>
      <c r="B72" s="47">
        <v>46016</v>
      </c>
      <c r="C72" s="50" t="s">
        <v>1978</v>
      </c>
      <c r="D72" s="49">
        <v>32.86</v>
      </c>
      <c r="E72" s="45" t="s">
        <v>1958</v>
      </c>
    </row>
    <row r="73" s="27" customFormat="1" ht="24.75" customHeight="1" spans="1:5">
      <c r="A73" s="41" t="s">
        <v>1956</v>
      </c>
      <c r="B73" s="47">
        <v>46016</v>
      </c>
      <c r="C73" s="50" t="s">
        <v>1979</v>
      </c>
      <c r="D73" s="49">
        <v>28.12</v>
      </c>
      <c r="E73" s="45" t="s">
        <v>1958</v>
      </c>
    </row>
    <row r="74" s="27" customFormat="1" ht="24.75" customHeight="1" spans="1:5">
      <c r="A74" s="41" t="s">
        <v>1956</v>
      </c>
      <c r="B74" s="47">
        <v>46016</v>
      </c>
      <c r="C74" s="50" t="s">
        <v>1980</v>
      </c>
      <c r="D74" s="49">
        <v>28.08</v>
      </c>
      <c r="E74" s="45" t="s">
        <v>1958</v>
      </c>
    </row>
    <row r="75" s="27" customFormat="1" ht="24.75" customHeight="1" spans="1:5">
      <c r="A75" s="41" t="s">
        <v>1956</v>
      </c>
      <c r="B75" s="47">
        <v>46016</v>
      </c>
      <c r="C75" s="50" t="s">
        <v>1981</v>
      </c>
      <c r="D75" s="49">
        <v>26.84</v>
      </c>
      <c r="E75" s="45" t="s">
        <v>1958</v>
      </c>
    </row>
    <row r="76" s="27" customFormat="1" ht="54" spans="1:5">
      <c r="A76" s="41" t="s">
        <v>1956</v>
      </c>
      <c r="B76" s="47">
        <v>46016</v>
      </c>
      <c r="C76" s="50" t="s">
        <v>1982</v>
      </c>
      <c r="D76" s="49">
        <v>16.35</v>
      </c>
      <c r="E76" s="45" t="s">
        <v>1958</v>
      </c>
    </row>
    <row r="77" s="27" customFormat="1" ht="24.75" customHeight="1" spans="1:5">
      <c r="A77" s="41" t="s">
        <v>1956</v>
      </c>
      <c r="B77" s="47">
        <v>46016</v>
      </c>
      <c r="C77" s="50" t="s">
        <v>1983</v>
      </c>
      <c r="D77" s="49">
        <v>92.31</v>
      </c>
      <c r="E77" s="45" t="s">
        <v>1958</v>
      </c>
    </row>
    <row r="78" s="27" customFormat="1" ht="24.75" customHeight="1" spans="1:5">
      <c r="A78" s="41" t="s">
        <v>1956</v>
      </c>
      <c r="B78" s="47">
        <v>46016</v>
      </c>
      <c r="C78" s="50" t="s">
        <v>1984</v>
      </c>
      <c r="D78" s="49">
        <v>80.08</v>
      </c>
      <c r="E78" s="45" t="s">
        <v>1958</v>
      </c>
    </row>
    <row r="79" s="27" customFormat="1" ht="24.75" customHeight="1" spans="1:5">
      <c r="A79" s="41" t="s">
        <v>1956</v>
      </c>
      <c r="B79" s="47">
        <v>46016</v>
      </c>
      <c r="C79" s="50" t="s">
        <v>1985</v>
      </c>
      <c r="D79" s="49">
        <v>61.49</v>
      </c>
      <c r="E79" s="45" t="s">
        <v>1958</v>
      </c>
    </row>
    <row r="80" s="27" customFormat="1" ht="24.75" customHeight="1" spans="1:5">
      <c r="A80" s="41" t="s">
        <v>1956</v>
      </c>
      <c r="B80" s="47">
        <v>46016</v>
      </c>
      <c r="C80" s="51" t="s">
        <v>1986</v>
      </c>
      <c r="D80" s="49">
        <v>54.27</v>
      </c>
      <c r="E80" s="45" t="s">
        <v>1958</v>
      </c>
    </row>
    <row r="81" s="27" customFormat="1" ht="24.75" customHeight="1" spans="1:5">
      <c r="A81" s="41" t="s">
        <v>1956</v>
      </c>
      <c r="B81" s="47">
        <v>46016</v>
      </c>
      <c r="C81" s="50" t="s">
        <v>1987</v>
      </c>
      <c r="D81" s="52">
        <v>40.71</v>
      </c>
      <c r="E81" s="45" t="s">
        <v>1958</v>
      </c>
    </row>
    <row r="82" s="28" customFormat="1" ht="24.75" customHeight="1" spans="1:5">
      <c r="A82" s="53" t="s">
        <v>1988</v>
      </c>
      <c r="B82" s="54"/>
      <c r="C82" s="55"/>
      <c r="D82" s="56">
        <f>SUM(D4:D81)</f>
        <v>19400</v>
      </c>
      <c r="E82" s="57"/>
    </row>
    <row r="83" s="28" customFormat="1" ht="24.75" customHeight="1" spans="1:5">
      <c r="A83" s="58" t="s">
        <v>1989</v>
      </c>
      <c r="B83" s="59" t="s">
        <v>1990</v>
      </c>
      <c r="C83" s="60" t="s">
        <v>1991</v>
      </c>
      <c r="D83" s="52">
        <v>772</v>
      </c>
      <c r="E83" s="45" t="s">
        <v>1992</v>
      </c>
    </row>
    <row r="84" s="28" customFormat="1" ht="24.75" customHeight="1" spans="1:5">
      <c r="A84" s="58" t="s">
        <v>1989</v>
      </c>
      <c r="B84" s="59" t="s">
        <v>1990</v>
      </c>
      <c r="C84" s="60" t="s">
        <v>1993</v>
      </c>
      <c r="D84" s="52">
        <v>126</v>
      </c>
      <c r="E84" s="45" t="s">
        <v>1992</v>
      </c>
    </row>
    <row r="85" s="28" customFormat="1" ht="27" spans="1:5">
      <c r="A85" s="58" t="s">
        <v>1989</v>
      </c>
      <c r="B85" s="59" t="s">
        <v>1990</v>
      </c>
      <c r="C85" s="60" t="s">
        <v>1975</v>
      </c>
      <c r="D85" s="52">
        <v>89</v>
      </c>
      <c r="E85" s="45" t="s">
        <v>1992</v>
      </c>
    </row>
    <row r="86" s="28" customFormat="1" ht="24.75" customHeight="1" spans="1:5">
      <c r="A86" s="58" t="s">
        <v>1989</v>
      </c>
      <c r="B86" s="59" t="s">
        <v>1990</v>
      </c>
      <c r="C86" s="60" t="s">
        <v>1994</v>
      </c>
      <c r="D86" s="52">
        <v>38</v>
      </c>
      <c r="E86" s="45" t="s">
        <v>1992</v>
      </c>
    </row>
    <row r="87" s="28" customFormat="1" ht="24.75" customHeight="1" spans="1:5">
      <c r="A87" s="58" t="s">
        <v>1989</v>
      </c>
      <c r="B87" s="59" t="s">
        <v>1990</v>
      </c>
      <c r="C87" s="60" t="s">
        <v>1995</v>
      </c>
      <c r="D87" s="52">
        <v>41</v>
      </c>
      <c r="E87" s="45" t="s">
        <v>1992</v>
      </c>
    </row>
    <row r="88" s="28" customFormat="1" ht="24.75" customHeight="1" spans="1:5">
      <c r="A88" s="58" t="s">
        <v>1989</v>
      </c>
      <c r="B88" s="59" t="s">
        <v>1990</v>
      </c>
      <c r="C88" s="60" t="s">
        <v>1996</v>
      </c>
      <c r="D88" s="52">
        <v>12</v>
      </c>
      <c r="E88" s="45" t="s">
        <v>1992</v>
      </c>
    </row>
    <row r="89" s="28" customFormat="1" ht="24.75" customHeight="1" spans="1:5">
      <c r="A89" s="58" t="s">
        <v>1989</v>
      </c>
      <c r="B89" s="59" t="s">
        <v>1990</v>
      </c>
      <c r="C89" s="60" t="s">
        <v>1997</v>
      </c>
      <c r="D89" s="52">
        <v>21</v>
      </c>
      <c r="E89" s="45" t="s">
        <v>1992</v>
      </c>
    </row>
    <row r="90" s="28" customFormat="1" ht="24.75" customHeight="1" spans="1:5">
      <c r="A90" s="58" t="s">
        <v>1989</v>
      </c>
      <c r="B90" s="59" t="s">
        <v>1990</v>
      </c>
      <c r="C90" s="60" t="s">
        <v>1998</v>
      </c>
      <c r="D90" s="52">
        <v>27</v>
      </c>
      <c r="E90" s="45" t="s">
        <v>1992</v>
      </c>
    </row>
    <row r="91" s="28" customFormat="1" ht="24.75" customHeight="1" spans="1:5">
      <c r="A91" s="58" t="s">
        <v>1989</v>
      </c>
      <c r="B91" s="59" t="s">
        <v>1990</v>
      </c>
      <c r="C91" s="60" t="s">
        <v>1999</v>
      </c>
      <c r="D91" s="52">
        <v>13</v>
      </c>
      <c r="E91" s="45" t="s">
        <v>1992</v>
      </c>
    </row>
    <row r="92" s="28" customFormat="1" ht="27" spans="1:5">
      <c r="A92" s="58" t="s">
        <v>1989</v>
      </c>
      <c r="B92" s="59" t="s">
        <v>1990</v>
      </c>
      <c r="C92" s="60" t="s">
        <v>2000</v>
      </c>
      <c r="D92" s="52">
        <v>7</v>
      </c>
      <c r="E92" s="45" t="s">
        <v>1992</v>
      </c>
    </row>
    <row r="93" s="28" customFormat="1" ht="24.75" customHeight="1" spans="1:5">
      <c r="A93" s="58" t="s">
        <v>1989</v>
      </c>
      <c r="B93" s="59" t="s">
        <v>1990</v>
      </c>
      <c r="C93" s="60" t="s">
        <v>2001</v>
      </c>
      <c r="D93" s="52">
        <v>1</v>
      </c>
      <c r="E93" s="45" t="s">
        <v>1992</v>
      </c>
    </row>
    <row r="94" s="28" customFormat="1" ht="27" spans="1:5">
      <c r="A94" s="58" t="s">
        <v>1989</v>
      </c>
      <c r="B94" s="59" t="s">
        <v>1990</v>
      </c>
      <c r="C94" s="60" t="s">
        <v>2002</v>
      </c>
      <c r="D94" s="52">
        <v>11</v>
      </c>
      <c r="E94" s="45" t="s">
        <v>1992</v>
      </c>
    </row>
    <row r="95" s="28" customFormat="1" ht="24.75" customHeight="1" spans="1:5">
      <c r="A95" s="58" t="s">
        <v>1989</v>
      </c>
      <c r="B95" s="59" t="s">
        <v>1990</v>
      </c>
      <c r="C95" s="60" t="s">
        <v>2003</v>
      </c>
      <c r="D95" s="52">
        <v>8</v>
      </c>
      <c r="E95" s="45" t="s">
        <v>1992</v>
      </c>
    </row>
    <row r="96" s="28" customFormat="1" ht="27" spans="1:5">
      <c r="A96" s="58" t="s">
        <v>1989</v>
      </c>
      <c r="B96" s="59" t="s">
        <v>1990</v>
      </c>
      <c r="C96" s="60" t="s">
        <v>2004</v>
      </c>
      <c r="D96" s="52">
        <v>8</v>
      </c>
      <c r="E96" s="45" t="s">
        <v>1992</v>
      </c>
    </row>
    <row r="97" s="28" customFormat="1" ht="24.75" customHeight="1" spans="1:5">
      <c r="A97" s="58" t="s">
        <v>1989</v>
      </c>
      <c r="B97" s="59" t="s">
        <v>1990</v>
      </c>
      <c r="C97" s="60" t="s">
        <v>2005</v>
      </c>
      <c r="D97" s="52">
        <v>77</v>
      </c>
      <c r="E97" s="45" t="s">
        <v>1992</v>
      </c>
    </row>
    <row r="98" s="28" customFormat="1" ht="24.75" customHeight="1" spans="1:5">
      <c r="A98" s="58" t="s">
        <v>1989</v>
      </c>
      <c r="B98" s="59" t="s">
        <v>1990</v>
      </c>
      <c r="C98" s="60" t="s">
        <v>2006</v>
      </c>
      <c r="D98" s="52">
        <v>3</v>
      </c>
      <c r="E98" s="45" t="s">
        <v>1992</v>
      </c>
    </row>
    <row r="99" s="28" customFormat="1" ht="24.75" customHeight="1" spans="1:5">
      <c r="A99" s="58" t="s">
        <v>1989</v>
      </c>
      <c r="B99" s="59" t="s">
        <v>1990</v>
      </c>
      <c r="C99" s="60" t="s">
        <v>2007</v>
      </c>
      <c r="D99" s="52">
        <v>15</v>
      </c>
      <c r="E99" s="45" t="s">
        <v>1992</v>
      </c>
    </row>
    <row r="100" s="28" customFormat="1" ht="27" spans="1:5">
      <c r="A100" s="58" t="s">
        <v>1989</v>
      </c>
      <c r="B100" s="59" t="s">
        <v>1990</v>
      </c>
      <c r="C100" s="60" t="s">
        <v>2008</v>
      </c>
      <c r="D100" s="52">
        <v>131</v>
      </c>
      <c r="E100" s="45" t="s">
        <v>1992</v>
      </c>
    </row>
    <row r="101" s="28" customFormat="1" ht="24.75" customHeight="1" spans="1:5">
      <c r="A101" s="58" t="s">
        <v>1989</v>
      </c>
      <c r="B101" s="59" t="s">
        <v>1990</v>
      </c>
      <c r="C101" s="60" t="s">
        <v>2009</v>
      </c>
      <c r="D101" s="52">
        <v>22</v>
      </c>
      <c r="E101" s="45" t="s">
        <v>1992</v>
      </c>
    </row>
    <row r="102" s="28" customFormat="1" ht="24.75" customHeight="1" spans="1:5">
      <c r="A102" s="58" t="s">
        <v>1989</v>
      </c>
      <c r="B102" s="59" t="s">
        <v>1990</v>
      </c>
      <c r="C102" s="60" t="s">
        <v>2010</v>
      </c>
      <c r="D102" s="52">
        <v>7</v>
      </c>
      <c r="E102" s="45" t="s">
        <v>1992</v>
      </c>
    </row>
    <row r="103" s="28" customFormat="1" ht="24.75" customHeight="1" spans="1:5">
      <c r="A103" s="58" t="s">
        <v>1989</v>
      </c>
      <c r="B103" s="59" t="s">
        <v>1990</v>
      </c>
      <c r="C103" s="60" t="s">
        <v>2011</v>
      </c>
      <c r="D103" s="52">
        <v>6</v>
      </c>
      <c r="E103" s="45" t="s">
        <v>1992</v>
      </c>
    </row>
    <row r="104" s="28" customFormat="1" ht="24.75" customHeight="1" spans="1:5">
      <c r="A104" s="58" t="s">
        <v>1989</v>
      </c>
      <c r="B104" s="59" t="s">
        <v>1990</v>
      </c>
      <c r="C104" s="60" t="s">
        <v>2012</v>
      </c>
      <c r="D104" s="52">
        <v>330</v>
      </c>
      <c r="E104" s="45" t="s">
        <v>1992</v>
      </c>
    </row>
    <row r="105" s="28" customFormat="1" ht="24.75" customHeight="1" spans="1:5">
      <c r="A105" s="58" t="s">
        <v>1989</v>
      </c>
      <c r="B105" s="59" t="s">
        <v>1990</v>
      </c>
      <c r="C105" s="60" t="s">
        <v>2013</v>
      </c>
      <c r="D105" s="52">
        <v>9</v>
      </c>
      <c r="E105" s="45" t="s">
        <v>1992</v>
      </c>
    </row>
    <row r="106" s="28" customFormat="1" ht="24.75" customHeight="1" spans="1:5">
      <c r="A106" s="58" t="s">
        <v>1989</v>
      </c>
      <c r="B106" s="59" t="s">
        <v>1990</v>
      </c>
      <c r="C106" s="60" t="s">
        <v>2014</v>
      </c>
      <c r="D106" s="52">
        <v>110</v>
      </c>
      <c r="E106" s="45" t="s">
        <v>1992</v>
      </c>
    </row>
    <row r="107" s="28" customFormat="1" ht="24.75" customHeight="1" spans="1:5">
      <c r="A107" s="58" t="s">
        <v>1989</v>
      </c>
      <c r="B107" s="59" t="s">
        <v>1990</v>
      </c>
      <c r="C107" s="60" t="s">
        <v>2015</v>
      </c>
      <c r="D107" s="52">
        <v>1206</v>
      </c>
      <c r="E107" s="45" t="s">
        <v>1992</v>
      </c>
    </row>
    <row r="108" s="28" customFormat="1" ht="24.75" customHeight="1" spans="1:5">
      <c r="A108" s="58" t="s">
        <v>1989</v>
      </c>
      <c r="B108" s="59" t="s">
        <v>1990</v>
      </c>
      <c r="C108" s="60" t="s">
        <v>2016</v>
      </c>
      <c r="D108" s="52">
        <v>7</v>
      </c>
      <c r="E108" s="45" t="s">
        <v>1992</v>
      </c>
    </row>
    <row r="109" s="28" customFormat="1" ht="24.75" customHeight="1" spans="1:5">
      <c r="A109" s="58" t="s">
        <v>1989</v>
      </c>
      <c r="B109" s="59" t="s">
        <v>1990</v>
      </c>
      <c r="C109" s="60" t="s">
        <v>2017</v>
      </c>
      <c r="D109" s="52">
        <v>74</v>
      </c>
      <c r="E109" s="45" t="s">
        <v>1992</v>
      </c>
    </row>
    <row r="110" s="28" customFormat="1" ht="24.75" customHeight="1" spans="1:5">
      <c r="A110" s="58" t="s">
        <v>1989</v>
      </c>
      <c r="B110" s="59" t="s">
        <v>1990</v>
      </c>
      <c r="C110" s="60" t="s">
        <v>2018</v>
      </c>
      <c r="D110" s="52">
        <v>42</v>
      </c>
      <c r="E110" s="45" t="s">
        <v>1992</v>
      </c>
    </row>
    <row r="111" s="28" customFormat="1" ht="24.75" customHeight="1" spans="1:5">
      <c r="A111" s="58" t="s">
        <v>1989</v>
      </c>
      <c r="B111" s="59" t="s">
        <v>1990</v>
      </c>
      <c r="C111" s="60" t="s">
        <v>2019</v>
      </c>
      <c r="D111" s="52">
        <v>13</v>
      </c>
      <c r="E111" s="45" t="s">
        <v>1992</v>
      </c>
    </row>
    <row r="112" s="28" customFormat="1" ht="24.75" customHeight="1" spans="1:5">
      <c r="A112" s="58" t="s">
        <v>1989</v>
      </c>
      <c r="B112" s="59" t="s">
        <v>1990</v>
      </c>
      <c r="C112" s="60" t="s">
        <v>2020</v>
      </c>
      <c r="D112" s="52">
        <v>277</v>
      </c>
      <c r="E112" s="45" t="s">
        <v>1992</v>
      </c>
    </row>
    <row r="113" s="28" customFormat="1" ht="24.75" customHeight="1" spans="1:5">
      <c r="A113" s="58" t="s">
        <v>1989</v>
      </c>
      <c r="B113" s="59" t="s">
        <v>1990</v>
      </c>
      <c r="C113" s="60" t="s">
        <v>2021</v>
      </c>
      <c r="D113" s="52">
        <v>423</v>
      </c>
      <c r="E113" s="45" t="s">
        <v>1992</v>
      </c>
    </row>
    <row r="114" s="28" customFormat="1" ht="24.75" customHeight="1" spans="1:5">
      <c r="A114" s="58" t="s">
        <v>1989</v>
      </c>
      <c r="B114" s="59" t="s">
        <v>1990</v>
      </c>
      <c r="C114" s="60" t="s">
        <v>2022</v>
      </c>
      <c r="D114" s="52">
        <v>6</v>
      </c>
      <c r="E114" s="45" t="s">
        <v>1992</v>
      </c>
    </row>
    <row r="115" s="28" customFormat="1" ht="24.75" customHeight="1" spans="1:5">
      <c r="A115" s="58" t="s">
        <v>1989</v>
      </c>
      <c r="B115" s="59" t="s">
        <v>1990</v>
      </c>
      <c r="C115" s="60" t="s">
        <v>2023</v>
      </c>
      <c r="D115" s="52">
        <v>5</v>
      </c>
      <c r="E115" s="45" t="s">
        <v>1992</v>
      </c>
    </row>
    <row r="116" s="28" customFormat="1" ht="24.75" customHeight="1" spans="1:5">
      <c r="A116" s="58" t="s">
        <v>1989</v>
      </c>
      <c r="B116" s="59" t="s">
        <v>1990</v>
      </c>
      <c r="C116" s="60" t="s">
        <v>2024</v>
      </c>
      <c r="D116" s="52">
        <v>55</v>
      </c>
      <c r="E116" s="45" t="s">
        <v>1992</v>
      </c>
    </row>
    <row r="117" s="28" customFormat="1" ht="24.75" customHeight="1" spans="1:5">
      <c r="A117" s="58" t="s">
        <v>1989</v>
      </c>
      <c r="B117" s="59" t="s">
        <v>1990</v>
      </c>
      <c r="C117" s="60" t="s">
        <v>2025</v>
      </c>
      <c r="D117" s="52">
        <v>15</v>
      </c>
      <c r="E117" s="45" t="s">
        <v>1992</v>
      </c>
    </row>
    <row r="118" s="28" customFormat="1" ht="24.75" customHeight="1" spans="1:5">
      <c r="A118" s="58" t="s">
        <v>1989</v>
      </c>
      <c r="B118" s="59" t="s">
        <v>1990</v>
      </c>
      <c r="C118" s="60" t="s">
        <v>2026</v>
      </c>
      <c r="D118" s="52">
        <v>5</v>
      </c>
      <c r="E118" s="45" t="s">
        <v>1992</v>
      </c>
    </row>
    <row r="119" s="28" customFormat="1" ht="24.75" customHeight="1" spans="1:5">
      <c r="A119" s="58" t="s">
        <v>1989</v>
      </c>
      <c r="B119" s="59" t="s">
        <v>1990</v>
      </c>
      <c r="C119" s="60" t="s">
        <v>2027</v>
      </c>
      <c r="D119" s="52">
        <v>54</v>
      </c>
      <c r="E119" s="45" t="s">
        <v>1992</v>
      </c>
    </row>
    <row r="120" s="28" customFormat="1" ht="24.75" customHeight="1" spans="1:5">
      <c r="A120" s="58" t="s">
        <v>1989</v>
      </c>
      <c r="B120" s="59" t="s">
        <v>1990</v>
      </c>
      <c r="C120" s="60" t="s">
        <v>2028</v>
      </c>
      <c r="D120" s="52">
        <v>2</v>
      </c>
      <c r="E120" s="45" t="s">
        <v>1992</v>
      </c>
    </row>
    <row r="121" s="28" customFormat="1" ht="24.75" customHeight="1" spans="1:5">
      <c r="A121" s="58" t="s">
        <v>1989</v>
      </c>
      <c r="B121" s="59" t="s">
        <v>1990</v>
      </c>
      <c r="C121" s="60" t="s">
        <v>2029</v>
      </c>
      <c r="D121" s="52">
        <v>5</v>
      </c>
      <c r="E121" s="45" t="s">
        <v>1992</v>
      </c>
    </row>
    <row r="122" s="28" customFormat="1" ht="24.75" customHeight="1" spans="1:5">
      <c r="A122" s="58" t="s">
        <v>1989</v>
      </c>
      <c r="B122" s="59" t="s">
        <v>1990</v>
      </c>
      <c r="C122" s="60" t="s">
        <v>2030</v>
      </c>
      <c r="D122" s="52">
        <v>78</v>
      </c>
      <c r="E122" s="45" t="s">
        <v>1992</v>
      </c>
    </row>
    <row r="123" s="28" customFormat="1" ht="40.5" spans="1:5">
      <c r="A123" s="58" t="s">
        <v>1989</v>
      </c>
      <c r="B123" s="59" t="s">
        <v>1990</v>
      </c>
      <c r="C123" s="60" t="s">
        <v>2031</v>
      </c>
      <c r="D123" s="52">
        <v>200</v>
      </c>
      <c r="E123" s="45" t="s">
        <v>1992</v>
      </c>
    </row>
    <row r="124" s="28" customFormat="1" ht="54" spans="1:5">
      <c r="A124" s="58" t="s">
        <v>1989</v>
      </c>
      <c r="B124" s="59" t="s">
        <v>1990</v>
      </c>
      <c r="C124" s="60" t="s">
        <v>1982</v>
      </c>
      <c r="D124" s="52">
        <v>23</v>
      </c>
      <c r="E124" s="45" t="s">
        <v>1992</v>
      </c>
    </row>
    <row r="125" s="28" customFormat="1" ht="24.75" customHeight="1" spans="1:5">
      <c r="A125" s="58" t="s">
        <v>1989</v>
      </c>
      <c r="B125" s="59" t="s">
        <v>1990</v>
      </c>
      <c r="C125" s="60" t="s">
        <v>2032</v>
      </c>
      <c r="D125" s="52">
        <v>126</v>
      </c>
      <c r="E125" s="45" t="s">
        <v>1992</v>
      </c>
    </row>
    <row r="126" s="28" customFormat="1" ht="24.75" customHeight="1" spans="1:5">
      <c r="A126" s="58" t="s">
        <v>1989</v>
      </c>
      <c r="B126" s="59" t="s">
        <v>1990</v>
      </c>
      <c r="C126" s="60" t="s">
        <v>2033</v>
      </c>
      <c r="D126" s="52">
        <v>232</v>
      </c>
      <c r="E126" s="45" t="s">
        <v>1992</v>
      </c>
    </row>
    <row r="127" s="28" customFormat="1" ht="24.75" customHeight="1" spans="1:5">
      <c r="A127" s="58" t="s">
        <v>1989</v>
      </c>
      <c r="B127" s="59" t="s">
        <v>1990</v>
      </c>
      <c r="C127" s="60" t="s">
        <v>2034</v>
      </c>
      <c r="D127" s="52">
        <v>2</v>
      </c>
      <c r="E127" s="45" t="s">
        <v>1992</v>
      </c>
    </row>
    <row r="128" s="28" customFormat="1" ht="24.75" customHeight="1" spans="1:5">
      <c r="A128" s="58" t="s">
        <v>1989</v>
      </c>
      <c r="B128" s="59" t="s">
        <v>1990</v>
      </c>
      <c r="C128" s="60" t="s">
        <v>2035</v>
      </c>
      <c r="D128" s="52">
        <v>1</v>
      </c>
      <c r="E128" s="45" t="s">
        <v>1992</v>
      </c>
    </row>
    <row r="129" s="28" customFormat="1" ht="24.75" customHeight="1" spans="1:5">
      <c r="A129" s="58" t="s">
        <v>1989</v>
      </c>
      <c r="B129" s="59" t="s">
        <v>1990</v>
      </c>
      <c r="C129" s="60" t="s">
        <v>2036</v>
      </c>
      <c r="D129" s="52">
        <v>1</v>
      </c>
      <c r="E129" s="45" t="s">
        <v>1992</v>
      </c>
    </row>
    <row r="130" s="28" customFormat="1" ht="24.75" customHeight="1" spans="1:5">
      <c r="A130" s="58" t="s">
        <v>1989</v>
      </c>
      <c r="B130" s="59" t="s">
        <v>1990</v>
      </c>
      <c r="C130" s="60" t="s">
        <v>2037</v>
      </c>
      <c r="D130" s="52">
        <v>11</v>
      </c>
      <c r="E130" s="45" t="s">
        <v>1992</v>
      </c>
    </row>
    <row r="131" s="28" customFormat="1" ht="24.75" customHeight="1" spans="1:5">
      <c r="A131" s="58" t="s">
        <v>1989</v>
      </c>
      <c r="B131" s="59" t="s">
        <v>1990</v>
      </c>
      <c r="C131" s="60" t="s">
        <v>2038</v>
      </c>
      <c r="D131" s="52">
        <v>33</v>
      </c>
      <c r="E131" s="45" t="s">
        <v>1992</v>
      </c>
    </row>
    <row r="132" s="28" customFormat="1" ht="24.75" customHeight="1" spans="1:5">
      <c r="A132" s="58" t="s">
        <v>1989</v>
      </c>
      <c r="B132" s="59" t="s">
        <v>1990</v>
      </c>
      <c r="C132" s="60" t="s">
        <v>2039</v>
      </c>
      <c r="D132" s="52">
        <v>5</v>
      </c>
      <c r="E132" s="45" t="s">
        <v>1992</v>
      </c>
    </row>
    <row r="133" s="28" customFormat="1" ht="24.75" customHeight="1" spans="1:5">
      <c r="A133" s="58" t="s">
        <v>1989</v>
      </c>
      <c r="B133" s="59" t="s">
        <v>1990</v>
      </c>
      <c r="C133" s="60" t="s">
        <v>1983</v>
      </c>
      <c r="D133" s="52">
        <v>16</v>
      </c>
      <c r="E133" s="45" t="s">
        <v>1992</v>
      </c>
    </row>
    <row r="134" s="28" customFormat="1" ht="24.75" customHeight="1" spans="1:5">
      <c r="A134" s="58" t="s">
        <v>1989</v>
      </c>
      <c r="B134" s="59" t="s">
        <v>1990</v>
      </c>
      <c r="C134" s="60" t="s">
        <v>2040</v>
      </c>
      <c r="D134" s="52">
        <v>241</v>
      </c>
      <c r="E134" s="45" t="s">
        <v>1992</v>
      </c>
    </row>
    <row r="135" s="28" customFormat="1" ht="27" spans="1:5">
      <c r="A135" s="58" t="s">
        <v>1989</v>
      </c>
      <c r="B135" s="59" t="s">
        <v>1990</v>
      </c>
      <c r="C135" s="60" t="s">
        <v>2041</v>
      </c>
      <c r="D135" s="52">
        <v>10</v>
      </c>
      <c r="E135" s="45" t="s">
        <v>1992</v>
      </c>
    </row>
    <row r="136" s="28" customFormat="1" ht="27" spans="1:5">
      <c r="A136" s="58" t="s">
        <v>1989</v>
      </c>
      <c r="B136" s="59" t="s">
        <v>1990</v>
      </c>
      <c r="C136" s="60" t="s">
        <v>2042</v>
      </c>
      <c r="D136" s="52">
        <v>32</v>
      </c>
      <c r="E136" s="45" t="s">
        <v>1992</v>
      </c>
    </row>
    <row r="137" s="28" customFormat="1" ht="24.75" customHeight="1" spans="1:5">
      <c r="A137" s="58" t="s">
        <v>1989</v>
      </c>
      <c r="B137" s="59" t="s">
        <v>1990</v>
      </c>
      <c r="C137" s="60" t="s">
        <v>2043</v>
      </c>
      <c r="D137" s="52">
        <v>77</v>
      </c>
      <c r="E137" s="45" t="s">
        <v>1992</v>
      </c>
    </row>
    <row r="138" s="28" customFormat="1" ht="24.75" customHeight="1" spans="1:5">
      <c r="A138" s="58" t="s">
        <v>1989</v>
      </c>
      <c r="B138" s="59" t="s">
        <v>1990</v>
      </c>
      <c r="C138" s="60" t="s">
        <v>2044</v>
      </c>
      <c r="D138" s="52">
        <v>40</v>
      </c>
      <c r="E138" s="45" t="s">
        <v>1992</v>
      </c>
    </row>
    <row r="139" s="28" customFormat="1" ht="24.75" customHeight="1" spans="1:5">
      <c r="A139" s="58" t="s">
        <v>1989</v>
      </c>
      <c r="B139" s="59" t="s">
        <v>1990</v>
      </c>
      <c r="C139" s="60" t="s">
        <v>2045</v>
      </c>
      <c r="D139" s="52">
        <v>108</v>
      </c>
      <c r="E139" s="45" t="s">
        <v>1992</v>
      </c>
    </row>
    <row r="140" s="28" customFormat="1" ht="24.75" customHeight="1" spans="1:5">
      <c r="A140" s="58" t="s">
        <v>1989</v>
      </c>
      <c r="B140" s="59" t="s">
        <v>1990</v>
      </c>
      <c r="C140" s="60" t="s">
        <v>1981</v>
      </c>
      <c r="D140" s="52">
        <v>38</v>
      </c>
      <c r="E140" s="45" t="s">
        <v>1992</v>
      </c>
    </row>
    <row r="141" s="28" customFormat="1" ht="24.75" customHeight="1" spans="1:5">
      <c r="A141" s="58" t="s">
        <v>1989</v>
      </c>
      <c r="B141" s="59" t="s">
        <v>1990</v>
      </c>
      <c r="C141" s="60" t="s">
        <v>2046</v>
      </c>
      <c r="D141" s="52">
        <v>7</v>
      </c>
      <c r="E141" s="45" t="s">
        <v>1992</v>
      </c>
    </row>
    <row r="142" s="28" customFormat="1" ht="24.75" customHeight="1" spans="1:5">
      <c r="A142" s="58" t="s">
        <v>1989</v>
      </c>
      <c r="B142" s="59" t="s">
        <v>1990</v>
      </c>
      <c r="C142" s="60" t="s">
        <v>2047</v>
      </c>
      <c r="D142" s="52">
        <v>1</v>
      </c>
      <c r="E142" s="45" t="s">
        <v>1992</v>
      </c>
    </row>
    <row r="143" s="28" customFormat="1" ht="24.75" customHeight="1" spans="1:5">
      <c r="A143" s="58" t="s">
        <v>1989</v>
      </c>
      <c r="B143" s="59" t="s">
        <v>1990</v>
      </c>
      <c r="C143" s="60" t="s">
        <v>2048</v>
      </c>
      <c r="D143" s="52">
        <v>1</v>
      </c>
      <c r="E143" s="45" t="s">
        <v>1992</v>
      </c>
    </row>
    <row r="144" s="28" customFormat="1" ht="24.75" customHeight="1" spans="1:5">
      <c r="A144" s="58" t="s">
        <v>1989</v>
      </c>
      <c r="B144" s="59" t="s">
        <v>1990</v>
      </c>
      <c r="C144" s="60" t="s">
        <v>2049</v>
      </c>
      <c r="D144" s="52">
        <v>1</v>
      </c>
      <c r="E144" s="45" t="s">
        <v>1992</v>
      </c>
    </row>
    <row r="145" s="28" customFormat="1" ht="27" spans="1:5">
      <c r="A145" s="58" t="s">
        <v>1989</v>
      </c>
      <c r="B145" s="59" t="s">
        <v>1990</v>
      </c>
      <c r="C145" s="60" t="s">
        <v>2050</v>
      </c>
      <c r="D145" s="52">
        <v>96</v>
      </c>
      <c r="E145" s="45" t="s">
        <v>1992</v>
      </c>
    </row>
    <row r="146" s="28" customFormat="1" ht="24.75" customHeight="1" spans="1:5">
      <c r="A146" s="58" t="s">
        <v>1989</v>
      </c>
      <c r="B146" s="59" t="s">
        <v>1990</v>
      </c>
      <c r="C146" s="60" t="s">
        <v>2051</v>
      </c>
      <c r="D146" s="52">
        <v>32</v>
      </c>
      <c r="E146" s="45" t="s">
        <v>1992</v>
      </c>
    </row>
    <row r="147" s="28" customFormat="1" ht="24.75" customHeight="1" spans="1:5">
      <c r="A147" s="58" t="s">
        <v>1989</v>
      </c>
      <c r="B147" s="59" t="s">
        <v>1990</v>
      </c>
      <c r="C147" s="60" t="s">
        <v>1959</v>
      </c>
      <c r="D147" s="52">
        <v>308</v>
      </c>
      <c r="E147" s="45" t="s">
        <v>1992</v>
      </c>
    </row>
    <row r="148" s="28" customFormat="1" ht="24.75" customHeight="1" spans="1:5">
      <c r="A148" s="58" t="s">
        <v>1989</v>
      </c>
      <c r="B148" s="59" t="s">
        <v>1990</v>
      </c>
      <c r="C148" s="60" t="s">
        <v>2052</v>
      </c>
      <c r="D148" s="52">
        <v>7</v>
      </c>
      <c r="E148" s="45" t="s">
        <v>1992</v>
      </c>
    </row>
    <row r="149" s="28" customFormat="1" ht="24.75" customHeight="1" spans="1:5">
      <c r="A149" s="58" t="s">
        <v>1989</v>
      </c>
      <c r="B149" s="59" t="s">
        <v>1990</v>
      </c>
      <c r="C149" s="60" t="s">
        <v>2053</v>
      </c>
      <c r="D149" s="52">
        <v>472</v>
      </c>
      <c r="E149" s="45" t="s">
        <v>1992</v>
      </c>
    </row>
    <row r="150" s="28" customFormat="1" ht="24.75" customHeight="1" spans="1:5">
      <c r="A150" s="58" t="s">
        <v>1989</v>
      </c>
      <c r="B150" s="59" t="s">
        <v>1990</v>
      </c>
      <c r="C150" s="60" t="s">
        <v>2054</v>
      </c>
      <c r="D150" s="52">
        <v>1024</v>
      </c>
      <c r="E150" s="45" t="s">
        <v>1992</v>
      </c>
    </row>
    <row r="151" s="28" customFormat="1" ht="24.75" customHeight="1" spans="1:5">
      <c r="A151" s="58" t="s">
        <v>1989</v>
      </c>
      <c r="B151" s="59" t="s">
        <v>1990</v>
      </c>
      <c r="C151" s="60" t="s">
        <v>2055</v>
      </c>
      <c r="D151" s="52">
        <v>15</v>
      </c>
      <c r="E151" s="45" t="s">
        <v>1992</v>
      </c>
    </row>
    <row r="152" s="28" customFormat="1" ht="24.75" customHeight="1" spans="1:5">
      <c r="A152" s="58" t="s">
        <v>1989</v>
      </c>
      <c r="B152" s="59" t="s">
        <v>1990</v>
      </c>
      <c r="C152" s="60" t="s">
        <v>2056</v>
      </c>
      <c r="D152" s="52">
        <v>3</v>
      </c>
      <c r="E152" s="45" t="s">
        <v>1992</v>
      </c>
    </row>
    <row r="153" s="28" customFormat="1" ht="24.75" customHeight="1" spans="1:5">
      <c r="A153" s="58" t="s">
        <v>1989</v>
      </c>
      <c r="B153" s="59" t="s">
        <v>1990</v>
      </c>
      <c r="C153" s="60" t="s">
        <v>2057</v>
      </c>
      <c r="D153" s="52">
        <v>2</v>
      </c>
      <c r="E153" s="45" t="s">
        <v>1992</v>
      </c>
    </row>
    <row r="154" s="28" customFormat="1" ht="24.75" customHeight="1" spans="1:5">
      <c r="A154" s="58" t="s">
        <v>1989</v>
      </c>
      <c r="B154" s="59" t="s">
        <v>1990</v>
      </c>
      <c r="C154" s="60" t="s">
        <v>2058</v>
      </c>
      <c r="D154" s="52">
        <v>11</v>
      </c>
      <c r="E154" s="45" t="s">
        <v>1992</v>
      </c>
    </row>
    <row r="155" s="28" customFormat="1" ht="24.75" customHeight="1" spans="1:5">
      <c r="A155" s="58" t="s">
        <v>1989</v>
      </c>
      <c r="B155" s="59" t="s">
        <v>1990</v>
      </c>
      <c r="C155" s="60" t="s">
        <v>2059</v>
      </c>
      <c r="D155" s="52">
        <v>4</v>
      </c>
      <c r="E155" s="45" t="s">
        <v>1992</v>
      </c>
    </row>
    <row r="156" s="28" customFormat="1" ht="24.75" customHeight="1" spans="1:5">
      <c r="A156" s="58" t="s">
        <v>1989</v>
      </c>
      <c r="B156" s="59" t="s">
        <v>1990</v>
      </c>
      <c r="C156" s="60" t="s">
        <v>2060</v>
      </c>
      <c r="D156" s="52">
        <v>4</v>
      </c>
      <c r="E156" s="45" t="s">
        <v>1992</v>
      </c>
    </row>
    <row r="157" s="28" customFormat="1" ht="24.75" customHeight="1" spans="1:5">
      <c r="A157" s="58" t="s">
        <v>1989</v>
      </c>
      <c r="B157" s="59" t="s">
        <v>1990</v>
      </c>
      <c r="C157" s="60" t="s">
        <v>2061</v>
      </c>
      <c r="D157" s="52">
        <v>4</v>
      </c>
      <c r="E157" s="45" t="s">
        <v>1992</v>
      </c>
    </row>
    <row r="158" s="28" customFormat="1" ht="24.75" customHeight="1" spans="1:5">
      <c r="A158" s="58" t="s">
        <v>1989</v>
      </c>
      <c r="B158" s="59" t="s">
        <v>1990</v>
      </c>
      <c r="C158" s="60" t="s">
        <v>2062</v>
      </c>
      <c r="D158" s="52">
        <v>1</v>
      </c>
      <c r="E158" s="45" t="s">
        <v>1992</v>
      </c>
    </row>
    <row r="159" s="28" customFormat="1" ht="24.75" customHeight="1" spans="1:5">
      <c r="A159" s="58" t="s">
        <v>1989</v>
      </c>
      <c r="B159" s="59" t="s">
        <v>1990</v>
      </c>
      <c r="C159" s="60" t="s">
        <v>2063</v>
      </c>
      <c r="D159" s="52">
        <v>40</v>
      </c>
      <c r="E159" s="45" t="s">
        <v>1992</v>
      </c>
    </row>
    <row r="160" s="28" customFormat="1" ht="24.75" customHeight="1" spans="1:5">
      <c r="A160" s="58" t="s">
        <v>1989</v>
      </c>
      <c r="B160" s="59" t="s">
        <v>1990</v>
      </c>
      <c r="C160" s="60" t="s">
        <v>2064</v>
      </c>
      <c r="D160" s="52">
        <v>2</v>
      </c>
      <c r="E160" s="45" t="s">
        <v>1992</v>
      </c>
    </row>
    <row r="161" s="28" customFormat="1" ht="24.75" customHeight="1" spans="1:5">
      <c r="A161" s="58" t="s">
        <v>1989</v>
      </c>
      <c r="B161" s="59" t="s">
        <v>1990</v>
      </c>
      <c r="C161" s="60" t="s">
        <v>2065</v>
      </c>
      <c r="D161" s="52">
        <v>1</v>
      </c>
      <c r="E161" s="45" t="s">
        <v>1992</v>
      </c>
    </row>
    <row r="162" s="28" customFormat="1" ht="24.75" customHeight="1" spans="1:5">
      <c r="A162" s="58" t="s">
        <v>1989</v>
      </c>
      <c r="B162" s="59" t="s">
        <v>1990</v>
      </c>
      <c r="C162" s="60" t="s">
        <v>2066</v>
      </c>
      <c r="D162" s="52">
        <v>1</v>
      </c>
      <c r="E162" s="45" t="s">
        <v>1992</v>
      </c>
    </row>
    <row r="163" s="28" customFormat="1" ht="24.75" customHeight="1" spans="1:5">
      <c r="A163" s="58" t="s">
        <v>1989</v>
      </c>
      <c r="B163" s="59" t="s">
        <v>1990</v>
      </c>
      <c r="C163" s="60" t="s">
        <v>2067</v>
      </c>
      <c r="D163" s="52">
        <v>3</v>
      </c>
      <c r="E163" s="45" t="s">
        <v>1992</v>
      </c>
    </row>
    <row r="164" s="28" customFormat="1" ht="27" spans="1:5">
      <c r="A164" s="58" t="s">
        <v>1989</v>
      </c>
      <c r="B164" s="59" t="s">
        <v>1990</v>
      </c>
      <c r="C164" s="60" t="s">
        <v>2068</v>
      </c>
      <c r="D164" s="52">
        <v>173</v>
      </c>
      <c r="E164" s="45" t="s">
        <v>1992</v>
      </c>
    </row>
    <row r="165" s="28" customFormat="1" ht="24.75" customHeight="1" spans="1:5">
      <c r="A165" s="58" t="s">
        <v>1989</v>
      </c>
      <c r="B165" s="59" t="s">
        <v>1990</v>
      </c>
      <c r="C165" s="60" t="s">
        <v>2069</v>
      </c>
      <c r="D165" s="52">
        <v>7</v>
      </c>
      <c r="E165" s="45" t="s">
        <v>1992</v>
      </c>
    </row>
    <row r="166" s="28" customFormat="1" ht="24.75" customHeight="1" spans="1:5">
      <c r="A166" s="58" t="s">
        <v>1989</v>
      </c>
      <c r="B166" s="59" t="s">
        <v>1990</v>
      </c>
      <c r="C166" s="60" t="s">
        <v>2070</v>
      </c>
      <c r="D166" s="52">
        <v>1</v>
      </c>
      <c r="E166" s="45" t="s">
        <v>1992</v>
      </c>
    </row>
    <row r="167" s="28" customFormat="1" ht="24.75" customHeight="1" spans="1:5">
      <c r="A167" s="58" t="s">
        <v>1989</v>
      </c>
      <c r="B167" s="59" t="s">
        <v>1990</v>
      </c>
      <c r="C167" s="60" t="s">
        <v>2071</v>
      </c>
      <c r="D167" s="52">
        <v>1</v>
      </c>
      <c r="E167" s="45" t="s">
        <v>1992</v>
      </c>
    </row>
    <row r="168" s="28" customFormat="1" ht="24.75" customHeight="1" spans="1:5">
      <c r="A168" s="58" t="s">
        <v>1989</v>
      </c>
      <c r="B168" s="59" t="s">
        <v>1990</v>
      </c>
      <c r="C168" s="60" t="s">
        <v>2072</v>
      </c>
      <c r="D168" s="52">
        <v>4</v>
      </c>
      <c r="E168" s="45" t="s">
        <v>1992</v>
      </c>
    </row>
    <row r="169" s="28" customFormat="1" ht="24.75" customHeight="1" spans="1:5">
      <c r="A169" s="58" t="s">
        <v>1989</v>
      </c>
      <c r="B169" s="59" t="s">
        <v>1990</v>
      </c>
      <c r="C169" s="60" t="s">
        <v>2073</v>
      </c>
      <c r="D169" s="52">
        <v>16</v>
      </c>
      <c r="E169" s="45" t="s">
        <v>1992</v>
      </c>
    </row>
    <row r="170" s="28" customFormat="1" ht="24.75" customHeight="1" spans="1:5">
      <c r="A170" s="58" t="s">
        <v>1989</v>
      </c>
      <c r="B170" s="59" t="s">
        <v>1990</v>
      </c>
      <c r="C170" s="60" t="s">
        <v>2074</v>
      </c>
      <c r="D170" s="52">
        <v>1211</v>
      </c>
      <c r="E170" s="45" t="s">
        <v>1992</v>
      </c>
    </row>
    <row r="171" s="28" customFormat="1" ht="27" spans="1:5">
      <c r="A171" s="58" t="s">
        <v>2075</v>
      </c>
      <c r="B171" s="59" t="s">
        <v>2076</v>
      </c>
      <c r="C171" s="60" t="s">
        <v>2077</v>
      </c>
      <c r="D171" s="52">
        <v>5</v>
      </c>
      <c r="E171" s="45" t="s">
        <v>1992</v>
      </c>
    </row>
    <row r="172" s="28" customFormat="1" ht="27" spans="1:5">
      <c r="A172" s="58" t="s">
        <v>2075</v>
      </c>
      <c r="B172" s="59" t="s">
        <v>2076</v>
      </c>
      <c r="C172" s="60" t="s">
        <v>2078</v>
      </c>
      <c r="D172" s="52">
        <v>6</v>
      </c>
      <c r="E172" s="45" t="s">
        <v>1992</v>
      </c>
    </row>
    <row r="173" s="28" customFormat="1" ht="24.75" customHeight="1" spans="1:5">
      <c r="A173" s="58" t="s">
        <v>2075</v>
      </c>
      <c r="B173" s="59" t="s">
        <v>2076</v>
      </c>
      <c r="C173" s="60" t="s">
        <v>2079</v>
      </c>
      <c r="D173" s="52">
        <v>6</v>
      </c>
      <c r="E173" s="45" t="s">
        <v>1992</v>
      </c>
    </row>
    <row r="174" s="28" customFormat="1" ht="24.75" customHeight="1" spans="1:5">
      <c r="A174" s="58" t="s">
        <v>2075</v>
      </c>
      <c r="B174" s="59" t="s">
        <v>2076</v>
      </c>
      <c r="C174" s="60" t="s">
        <v>2080</v>
      </c>
      <c r="D174" s="52">
        <v>5</v>
      </c>
      <c r="E174" s="45" t="s">
        <v>1992</v>
      </c>
    </row>
    <row r="175" s="28" customFormat="1" ht="24.75" customHeight="1" spans="1:5">
      <c r="A175" s="58" t="s">
        <v>2075</v>
      </c>
      <c r="B175" s="59" t="s">
        <v>2076</v>
      </c>
      <c r="C175" s="60" t="s">
        <v>2081</v>
      </c>
      <c r="D175" s="52">
        <v>18</v>
      </c>
      <c r="E175" s="45" t="s">
        <v>1992</v>
      </c>
    </row>
    <row r="176" s="28" customFormat="1" ht="27" spans="1:5">
      <c r="A176" s="58" t="s">
        <v>2075</v>
      </c>
      <c r="B176" s="59" t="s">
        <v>2076</v>
      </c>
      <c r="C176" s="60" t="s">
        <v>2082</v>
      </c>
      <c r="D176" s="52">
        <v>31</v>
      </c>
      <c r="E176" s="45" t="s">
        <v>1992</v>
      </c>
    </row>
    <row r="177" s="28" customFormat="1" ht="27" spans="1:5">
      <c r="A177" s="58" t="s">
        <v>2075</v>
      </c>
      <c r="B177" s="59" t="s">
        <v>2076</v>
      </c>
      <c r="C177" s="60" t="s">
        <v>2083</v>
      </c>
      <c r="D177" s="52">
        <v>6</v>
      </c>
      <c r="E177" s="45" t="s">
        <v>1992</v>
      </c>
    </row>
    <row r="178" s="28" customFormat="1" ht="24.75" customHeight="1" spans="1:5">
      <c r="A178" s="58" t="s">
        <v>2075</v>
      </c>
      <c r="B178" s="59" t="s">
        <v>2076</v>
      </c>
      <c r="C178" s="60" t="s">
        <v>2084</v>
      </c>
      <c r="D178" s="52">
        <v>1</v>
      </c>
      <c r="E178" s="45" t="s">
        <v>1992</v>
      </c>
    </row>
    <row r="179" s="28" customFormat="1" ht="24.75" customHeight="1" spans="1:5">
      <c r="A179" s="58" t="s">
        <v>2075</v>
      </c>
      <c r="B179" s="59" t="s">
        <v>2076</v>
      </c>
      <c r="C179" s="60" t="s">
        <v>2085</v>
      </c>
      <c r="D179" s="52">
        <v>9</v>
      </c>
      <c r="E179" s="45" t="s">
        <v>1992</v>
      </c>
    </row>
    <row r="180" s="28" customFormat="1" ht="24.75" customHeight="1" spans="1:5">
      <c r="A180" s="58" t="s">
        <v>2075</v>
      </c>
      <c r="B180" s="59" t="s">
        <v>2076</v>
      </c>
      <c r="C180" s="60" t="s">
        <v>2086</v>
      </c>
      <c r="D180" s="52">
        <v>2</v>
      </c>
      <c r="E180" s="45" t="s">
        <v>1992</v>
      </c>
    </row>
    <row r="181" s="28" customFormat="1" ht="27" spans="1:5">
      <c r="A181" s="58" t="s">
        <v>2075</v>
      </c>
      <c r="B181" s="59" t="s">
        <v>2076</v>
      </c>
      <c r="C181" s="60" t="s">
        <v>2087</v>
      </c>
      <c r="D181" s="52">
        <v>126</v>
      </c>
      <c r="E181" s="45" t="s">
        <v>1992</v>
      </c>
    </row>
    <row r="182" s="28" customFormat="1" ht="27" spans="1:5">
      <c r="A182" s="58" t="s">
        <v>2075</v>
      </c>
      <c r="B182" s="59" t="s">
        <v>2076</v>
      </c>
      <c r="C182" s="60" t="s">
        <v>2088</v>
      </c>
      <c r="D182" s="52">
        <v>142</v>
      </c>
      <c r="E182" s="45" t="s">
        <v>1992</v>
      </c>
    </row>
    <row r="183" s="28" customFormat="1" ht="27" spans="1:5">
      <c r="A183" s="58" t="s">
        <v>2075</v>
      </c>
      <c r="B183" s="59" t="s">
        <v>2076</v>
      </c>
      <c r="C183" s="60" t="s">
        <v>2089</v>
      </c>
      <c r="D183" s="52">
        <v>67</v>
      </c>
      <c r="E183" s="45" t="s">
        <v>1992</v>
      </c>
    </row>
    <row r="184" s="28" customFormat="1" ht="27" spans="1:5">
      <c r="A184" s="58" t="s">
        <v>2075</v>
      </c>
      <c r="B184" s="59" t="s">
        <v>2076</v>
      </c>
      <c r="C184" s="60" t="s">
        <v>2090</v>
      </c>
      <c r="D184" s="52">
        <v>1</v>
      </c>
      <c r="E184" s="45" t="s">
        <v>1992</v>
      </c>
    </row>
    <row r="185" s="28" customFormat="1" ht="27" spans="1:5">
      <c r="A185" s="58" t="s">
        <v>2075</v>
      </c>
      <c r="B185" s="59" t="s">
        <v>2076</v>
      </c>
      <c r="C185" s="60" t="s">
        <v>1968</v>
      </c>
      <c r="D185" s="52">
        <v>47</v>
      </c>
      <c r="E185" s="45" t="s">
        <v>1992</v>
      </c>
    </row>
    <row r="186" s="28" customFormat="1" ht="27" spans="1:5">
      <c r="A186" s="58" t="s">
        <v>2075</v>
      </c>
      <c r="B186" s="59" t="s">
        <v>2076</v>
      </c>
      <c r="C186" s="60" t="s">
        <v>2091</v>
      </c>
      <c r="D186" s="52">
        <v>10</v>
      </c>
      <c r="E186" s="45" t="s">
        <v>1992</v>
      </c>
    </row>
    <row r="187" s="28" customFormat="1" ht="24.75" customHeight="1" spans="1:5">
      <c r="A187" s="58" t="s">
        <v>2075</v>
      </c>
      <c r="B187" s="59" t="s">
        <v>2076</v>
      </c>
      <c r="C187" s="60" t="s">
        <v>2092</v>
      </c>
      <c r="D187" s="52">
        <v>9</v>
      </c>
      <c r="E187" s="45" t="s">
        <v>1992</v>
      </c>
    </row>
    <row r="188" s="28" customFormat="1" ht="24.75" customHeight="1" spans="1:5">
      <c r="A188" s="58" t="s">
        <v>2075</v>
      </c>
      <c r="B188" s="59" t="s">
        <v>2076</v>
      </c>
      <c r="C188" s="60" t="s">
        <v>2093</v>
      </c>
      <c r="D188" s="52">
        <v>235</v>
      </c>
      <c r="E188" s="45" t="s">
        <v>1992</v>
      </c>
    </row>
    <row r="189" s="28" customFormat="1" ht="24.75" customHeight="1" spans="1:5">
      <c r="A189" s="58" t="s">
        <v>2075</v>
      </c>
      <c r="B189" s="59" t="s">
        <v>2076</v>
      </c>
      <c r="C189" s="60" t="s">
        <v>2094</v>
      </c>
      <c r="D189" s="52">
        <v>450</v>
      </c>
      <c r="E189" s="45" t="s">
        <v>1992</v>
      </c>
    </row>
    <row r="190" s="28" customFormat="1" ht="24.75" customHeight="1" spans="1:5">
      <c r="A190" s="58" t="s">
        <v>2075</v>
      </c>
      <c r="B190" s="59" t="s">
        <v>2076</v>
      </c>
      <c r="C190" s="60" t="s">
        <v>2095</v>
      </c>
      <c r="D190" s="52">
        <v>117</v>
      </c>
      <c r="E190" s="45" t="s">
        <v>1992</v>
      </c>
    </row>
    <row r="191" s="28" customFormat="1" ht="24.75" customHeight="1" spans="1:5">
      <c r="A191" s="58" t="s">
        <v>2075</v>
      </c>
      <c r="B191" s="59" t="s">
        <v>2076</v>
      </c>
      <c r="C191" s="60" t="s">
        <v>2096</v>
      </c>
      <c r="D191" s="52">
        <v>11</v>
      </c>
      <c r="E191" s="45" t="s">
        <v>1992</v>
      </c>
    </row>
    <row r="192" s="28" customFormat="1" ht="27" spans="1:5">
      <c r="A192" s="58" t="s">
        <v>2075</v>
      </c>
      <c r="B192" s="59" t="s">
        <v>2076</v>
      </c>
      <c r="C192" s="60" t="s">
        <v>2097</v>
      </c>
      <c r="D192" s="52">
        <v>15</v>
      </c>
      <c r="E192" s="45" t="s">
        <v>1992</v>
      </c>
    </row>
    <row r="193" s="28" customFormat="1" ht="27" spans="1:5">
      <c r="A193" s="58" t="s">
        <v>2075</v>
      </c>
      <c r="B193" s="59" t="s">
        <v>2076</v>
      </c>
      <c r="C193" s="60" t="s">
        <v>2098</v>
      </c>
      <c r="D193" s="52">
        <v>32</v>
      </c>
      <c r="E193" s="45" t="s">
        <v>1992</v>
      </c>
    </row>
    <row r="194" s="28" customFormat="1" ht="24.75" customHeight="1" spans="1:5">
      <c r="A194" s="58" t="s">
        <v>2075</v>
      </c>
      <c r="B194" s="59" t="s">
        <v>2076</v>
      </c>
      <c r="C194" s="60" t="s">
        <v>2099</v>
      </c>
      <c r="D194" s="52">
        <v>18</v>
      </c>
      <c r="E194" s="45" t="s">
        <v>1992</v>
      </c>
    </row>
    <row r="195" s="28" customFormat="1" ht="24.75" customHeight="1" spans="1:5">
      <c r="A195" s="58" t="s">
        <v>2075</v>
      </c>
      <c r="B195" s="59" t="s">
        <v>2076</v>
      </c>
      <c r="C195" s="60" t="s">
        <v>2100</v>
      </c>
      <c r="D195" s="52">
        <v>25</v>
      </c>
      <c r="E195" s="45" t="s">
        <v>1992</v>
      </c>
    </row>
    <row r="196" s="28" customFormat="1" ht="24.75" customHeight="1" spans="1:5">
      <c r="A196" s="58" t="s">
        <v>2075</v>
      </c>
      <c r="B196" s="59" t="s">
        <v>2076</v>
      </c>
      <c r="C196" s="60" t="s">
        <v>2101</v>
      </c>
      <c r="D196" s="52">
        <v>4</v>
      </c>
      <c r="E196" s="45" t="s">
        <v>1992</v>
      </c>
    </row>
    <row r="197" s="28" customFormat="1" ht="24.75" customHeight="1" spans="1:5">
      <c r="A197" s="58" t="s">
        <v>2075</v>
      </c>
      <c r="B197" s="59" t="s">
        <v>2076</v>
      </c>
      <c r="C197" s="60" t="s">
        <v>2102</v>
      </c>
      <c r="D197" s="52">
        <v>8</v>
      </c>
      <c r="E197" s="45" t="s">
        <v>1992</v>
      </c>
    </row>
    <row r="198" s="28" customFormat="1" ht="24.75" customHeight="1" spans="1:5">
      <c r="A198" s="58" t="s">
        <v>2075</v>
      </c>
      <c r="B198" s="59" t="s">
        <v>2076</v>
      </c>
      <c r="C198" s="60" t="s">
        <v>2103</v>
      </c>
      <c r="D198" s="52">
        <v>45</v>
      </c>
      <c r="E198" s="45" t="s">
        <v>1992</v>
      </c>
    </row>
    <row r="199" s="28" customFormat="1" ht="27" spans="1:5">
      <c r="A199" s="58" t="s">
        <v>2075</v>
      </c>
      <c r="B199" s="59" t="s">
        <v>2076</v>
      </c>
      <c r="C199" s="60" t="s">
        <v>2104</v>
      </c>
      <c r="D199" s="52">
        <v>9</v>
      </c>
      <c r="E199" s="45" t="s">
        <v>1992</v>
      </c>
    </row>
    <row r="200" s="28" customFormat="1" ht="26" customHeight="1" spans="1:5">
      <c r="A200" s="58" t="s">
        <v>2075</v>
      </c>
      <c r="B200" s="59" t="s">
        <v>2076</v>
      </c>
      <c r="C200" s="60" t="s">
        <v>2105</v>
      </c>
      <c r="D200" s="52">
        <v>37</v>
      </c>
      <c r="E200" s="45" t="s">
        <v>1992</v>
      </c>
    </row>
    <row r="201" s="28" customFormat="1" ht="27" spans="1:5">
      <c r="A201" s="58" t="s">
        <v>2075</v>
      </c>
      <c r="B201" s="59" t="s">
        <v>2076</v>
      </c>
      <c r="C201" s="60" t="s">
        <v>2106</v>
      </c>
      <c r="D201" s="52">
        <v>1</v>
      </c>
      <c r="E201" s="45" t="s">
        <v>1992</v>
      </c>
    </row>
    <row r="202" s="28" customFormat="1" ht="27" spans="1:5">
      <c r="A202" s="58" t="s">
        <v>2075</v>
      </c>
      <c r="B202" s="59" t="s">
        <v>2076</v>
      </c>
      <c r="C202" s="60" t="s">
        <v>2107</v>
      </c>
      <c r="D202" s="52">
        <v>19</v>
      </c>
      <c r="E202" s="45" t="s">
        <v>1992</v>
      </c>
    </row>
    <row r="203" s="28" customFormat="1" ht="27" spans="1:5">
      <c r="A203" s="58" t="s">
        <v>2075</v>
      </c>
      <c r="B203" s="59" t="s">
        <v>2076</v>
      </c>
      <c r="C203" s="60" t="s">
        <v>2108</v>
      </c>
      <c r="D203" s="52">
        <v>10</v>
      </c>
      <c r="E203" s="45" t="s">
        <v>1992</v>
      </c>
    </row>
    <row r="204" s="28" customFormat="1" ht="24.75" customHeight="1" spans="1:5">
      <c r="A204" s="58" t="s">
        <v>2075</v>
      </c>
      <c r="B204" s="59" t="s">
        <v>2076</v>
      </c>
      <c r="C204" s="60" t="s">
        <v>2109</v>
      </c>
      <c r="D204" s="52">
        <v>3</v>
      </c>
      <c r="E204" s="45" t="s">
        <v>1992</v>
      </c>
    </row>
    <row r="205" s="28" customFormat="1" ht="24.75" customHeight="1" spans="1:5">
      <c r="A205" s="58" t="s">
        <v>2075</v>
      </c>
      <c r="B205" s="59" t="s">
        <v>2076</v>
      </c>
      <c r="C205" s="60" t="s">
        <v>2110</v>
      </c>
      <c r="D205" s="52">
        <v>12</v>
      </c>
      <c r="E205" s="45" t="s">
        <v>1992</v>
      </c>
    </row>
    <row r="206" s="28" customFormat="1" ht="24.75" customHeight="1" spans="1:5">
      <c r="A206" s="58" t="s">
        <v>2075</v>
      </c>
      <c r="B206" s="59" t="s">
        <v>2076</v>
      </c>
      <c r="C206" s="60" t="s">
        <v>2111</v>
      </c>
      <c r="D206" s="52">
        <v>9</v>
      </c>
      <c r="E206" s="45" t="s">
        <v>1992</v>
      </c>
    </row>
    <row r="207" s="28" customFormat="1" ht="24.75" customHeight="1" spans="1:5">
      <c r="A207" s="58" t="s">
        <v>2075</v>
      </c>
      <c r="B207" s="59" t="s">
        <v>2076</v>
      </c>
      <c r="C207" s="60" t="s">
        <v>2112</v>
      </c>
      <c r="D207" s="52">
        <v>3</v>
      </c>
      <c r="E207" s="45" t="s">
        <v>1992</v>
      </c>
    </row>
    <row r="208" s="28" customFormat="1" ht="24.75" customHeight="1" spans="1:5">
      <c r="A208" s="58" t="s">
        <v>2075</v>
      </c>
      <c r="B208" s="59" t="s">
        <v>2076</v>
      </c>
      <c r="C208" s="60" t="s">
        <v>2113</v>
      </c>
      <c r="D208" s="52">
        <v>3</v>
      </c>
      <c r="E208" s="45" t="s">
        <v>1992</v>
      </c>
    </row>
    <row r="209" s="28" customFormat="1" ht="24.75" customHeight="1" spans="1:5">
      <c r="A209" s="58" t="s">
        <v>2075</v>
      </c>
      <c r="B209" s="59" t="s">
        <v>2076</v>
      </c>
      <c r="C209" s="60" t="s">
        <v>2114</v>
      </c>
      <c r="D209" s="52">
        <v>25</v>
      </c>
      <c r="E209" s="45" t="s">
        <v>1992</v>
      </c>
    </row>
    <row r="210" s="28" customFormat="1" ht="24.75" customHeight="1" spans="1:5">
      <c r="A210" s="58" t="s">
        <v>2075</v>
      </c>
      <c r="B210" s="59" t="s">
        <v>2076</v>
      </c>
      <c r="C210" s="60" t="s">
        <v>2115</v>
      </c>
      <c r="D210" s="52">
        <v>20</v>
      </c>
      <c r="E210" s="45" t="s">
        <v>1992</v>
      </c>
    </row>
    <row r="211" s="28" customFormat="1" ht="24.75" customHeight="1" spans="1:5">
      <c r="A211" s="58" t="s">
        <v>2075</v>
      </c>
      <c r="B211" s="59" t="s">
        <v>2076</v>
      </c>
      <c r="C211" s="60" t="s">
        <v>2116</v>
      </c>
      <c r="D211" s="52">
        <v>28</v>
      </c>
      <c r="E211" s="45" t="s">
        <v>1992</v>
      </c>
    </row>
    <row r="212" s="28" customFormat="1" ht="27" spans="1:5">
      <c r="A212" s="58" t="s">
        <v>2075</v>
      </c>
      <c r="B212" s="59" t="s">
        <v>2076</v>
      </c>
      <c r="C212" s="60" t="s">
        <v>2117</v>
      </c>
      <c r="D212" s="52">
        <v>7</v>
      </c>
      <c r="E212" s="45" t="s">
        <v>1992</v>
      </c>
    </row>
    <row r="213" s="28" customFormat="1" ht="24.75" customHeight="1" spans="1:5">
      <c r="A213" s="58" t="s">
        <v>2075</v>
      </c>
      <c r="B213" s="59" t="s">
        <v>2076</v>
      </c>
      <c r="C213" s="60" t="s">
        <v>2118</v>
      </c>
      <c r="D213" s="52">
        <v>11</v>
      </c>
      <c r="E213" s="45" t="s">
        <v>1992</v>
      </c>
    </row>
    <row r="214" s="28" customFormat="1" ht="24.75" customHeight="1" spans="1:5">
      <c r="A214" s="58" t="s">
        <v>2075</v>
      </c>
      <c r="B214" s="59" t="s">
        <v>2076</v>
      </c>
      <c r="C214" s="60" t="s">
        <v>2119</v>
      </c>
      <c r="D214" s="52">
        <v>3</v>
      </c>
      <c r="E214" s="45" t="s">
        <v>1992</v>
      </c>
    </row>
    <row r="215" s="28" customFormat="1" ht="24.75" customHeight="1" spans="1:5">
      <c r="A215" s="58" t="s">
        <v>2075</v>
      </c>
      <c r="B215" s="59" t="s">
        <v>2076</v>
      </c>
      <c r="C215" s="60" t="s">
        <v>2120</v>
      </c>
      <c r="D215" s="52">
        <v>1</v>
      </c>
      <c r="E215" s="45" t="s">
        <v>1992</v>
      </c>
    </row>
    <row r="216" s="28" customFormat="1" ht="24.75" customHeight="1" spans="1:5">
      <c r="A216" s="58" t="s">
        <v>2075</v>
      </c>
      <c r="B216" s="59" t="s">
        <v>2076</v>
      </c>
      <c r="C216" s="60" t="s">
        <v>2121</v>
      </c>
      <c r="D216" s="52">
        <v>14</v>
      </c>
      <c r="E216" s="45" t="s">
        <v>1992</v>
      </c>
    </row>
    <row r="217" s="28" customFormat="1" ht="24.75" customHeight="1" spans="1:5">
      <c r="A217" s="58" t="s">
        <v>2075</v>
      </c>
      <c r="B217" s="59" t="s">
        <v>2076</v>
      </c>
      <c r="C217" s="60" t="s">
        <v>2122</v>
      </c>
      <c r="D217" s="52">
        <v>10</v>
      </c>
      <c r="E217" s="45" t="s">
        <v>1992</v>
      </c>
    </row>
    <row r="218" s="28" customFormat="1" ht="24.75" customHeight="1" spans="1:5">
      <c r="A218" s="58" t="s">
        <v>2075</v>
      </c>
      <c r="B218" s="59" t="s">
        <v>2076</v>
      </c>
      <c r="C218" s="60" t="s">
        <v>2123</v>
      </c>
      <c r="D218" s="52">
        <v>12</v>
      </c>
      <c r="E218" s="45" t="s">
        <v>1992</v>
      </c>
    </row>
    <row r="219" s="28" customFormat="1" ht="24.75" customHeight="1" spans="1:5">
      <c r="A219" s="58" t="s">
        <v>2075</v>
      </c>
      <c r="B219" s="59" t="s">
        <v>2076</v>
      </c>
      <c r="C219" s="60" t="s">
        <v>2124</v>
      </c>
      <c r="D219" s="52">
        <v>21</v>
      </c>
      <c r="E219" s="45" t="s">
        <v>1992</v>
      </c>
    </row>
    <row r="220" s="28" customFormat="1" ht="27" spans="1:5">
      <c r="A220" s="58" t="s">
        <v>2075</v>
      </c>
      <c r="B220" s="59" t="s">
        <v>2076</v>
      </c>
      <c r="C220" s="60" t="s">
        <v>2125</v>
      </c>
      <c r="D220" s="52">
        <v>308</v>
      </c>
      <c r="E220" s="45" t="s">
        <v>1992</v>
      </c>
    </row>
    <row r="221" s="28" customFormat="1" ht="54" spans="1:5">
      <c r="A221" s="58" t="s">
        <v>2075</v>
      </c>
      <c r="B221" s="59" t="s">
        <v>2076</v>
      </c>
      <c r="C221" s="60" t="s">
        <v>2126</v>
      </c>
      <c r="D221" s="52">
        <v>198</v>
      </c>
      <c r="E221" s="45" t="s">
        <v>1992</v>
      </c>
    </row>
    <row r="222" s="28" customFormat="1" ht="24.75" customHeight="1" spans="1:5">
      <c r="A222" s="58" t="s">
        <v>2075</v>
      </c>
      <c r="B222" s="59" t="s">
        <v>2076</v>
      </c>
      <c r="C222" s="60" t="s">
        <v>2127</v>
      </c>
      <c r="D222" s="52">
        <v>2</v>
      </c>
      <c r="E222" s="45" t="s">
        <v>1992</v>
      </c>
    </row>
    <row r="223" s="28" customFormat="1" ht="24.75" customHeight="1" spans="1:5">
      <c r="A223" s="58" t="s">
        <v>2075</v>
      </c>
      <c r="B223" s="59" t="s">
        <v>2076</v>
      </c>
      <c r="C223" s="60" t="s">
        <v>2128</v>
      </c>
      <c r="D223" s="52">
        <v>7</v>
      </c>
      <c r="E223" s="45" t="s">
        <v>1992</v>
      </c>
    </row>
    <row r="224" s="28" customFormat="1" ht="24.75" customHeight="1" spans="1:5">
      <c r="A224" s="58" t="s">
        <v>2075</v>
      </c>
      <c r="B224" s="59" t="s">
        <v>2076</v>
      </c>
      <c r="C224" s="60" t="s">
        <v>2129</v>
      </c>
      <c r="D224" s="52">
        <v>39</v>
      </c>
      <c r="E224" s="45" t="s">
        <v>1992</v>
      </c>
    </row>
    <row r="225" s="28" customFormat="1" ht="27" spans="1:5">
      <c r="A225" s="58" t="s">
        <v>2075</v>
      </c>
      <c r="B225" s="59" t="s">
        <v>2076</v>
      </c>
      <c r="C225" s="60" t="s">
        <v>2130</v>
      </c>
      <c r="D225" s="52">
        <v>30</v>
      </c>
      <c r="E225" s="45" t="s">
        <v>1992</v>
      </c>
    </row>
    <row r="226" s="28" customFormat="1" ht="24.75" customHeight="1" spans="1:5">
      <c r="A226" s="58" t="s">
        <v>2075</v>
      </c>
      <c r="B226" s="59" t="s">
        <v>2076</v>
      </c>
      <c r="C226" s="60" t="s">
        <v>2131</v>
      </c>
      <c r="D226" s="52">
        <v>14</v>
      </c>
      <c r="E226" s="45" t="s">
        <v>1992</v>
      </c>
    </row>
    <row r="227" s="28" customFormat="1" ht="24.75" customHeight="1" spans="1:5">
      <c r="A227" s="58" t="s">
        <v>2075</v>
      </c>
      <c r="B227" s="59" t="s">
        <v>2076</v>
      </c>
      <c r="C227" s="60" t="s">
        <v>2132</v>
      </c>
      <c r="D227" s="52">
        <v>5</v>
      </c>
      <c r="E227" s="45" t="s">
        <v>1992</v>
      </c>
    </row>
    <row r="228" s="28" customFormat="1" ht="24.75" customHeight="1" spans="1:5">
      <c r="A228" s="58" t="s">
        <v>2075</v>
      </c>
      <c r="B228" s="59" t="s">
        <v>2076</v>
      </c>
      <c r="C228" s="60" t="s">
        <v>2133</v>
      </c>
      <c r="D228" s="52">
        <v>10</v>
      </c>
      <c r="E228" s="45" t="s">
        <v>1992</v>
      </c>
    </row>
    <row r="229" s="28" customFormat="1" ht="24.75" customHeight="1" spans="1:5">
      <c r="A229" s="58" t="s">
        <v>2075</v>
      </c>
      <c r="B229" s="59" t="s">
        <v>2076</v>
      </c>
      <c r="C229" s="60" t="s">
        <v>2134</v>
      </c>
      <c r="D229" s="52">
        <v>11</v>
      </c>
      <c r="E229" s="45" t="s">
        <v>1992</v>
      </c>
    </row>
    <row r="230" s="28" customFormat="1" ht="24.75" customHeight="1" spans="1:5">
      <c r="A230" s="58" t="s">
        <v>2075</v>
      </c>
      <c r="B230" s="59" t="s">
        <v>2076</v>
      </c>
      <c r="C230" s="60" t="s">
        <v>2135</v>
      </c>
      <c r="D230" s="52">
        <v>7</v>
      </c>
      <c r="E230" s="45" t="s">
        <v>1992</v>
      </c>
    </row>
    <row r="231" s="28" customFormat="1" ht="24.75" customHeight="1" spans="1:5">
      <c r="A231" s="58" t="s">
        <v>2075</v>
      </c>
      <c r="B231" s="59" t="s">
        <v>2076</v>
      </c>
      <c r="C231" s="60" t="s">
        <v>2136</v>
      </c>
      <c r="D231" s="52">
        <v>21</v>
      </c>
      <c r="E231" s="45" t="s">
        <v>1992</v>
      </c>
    </row>
    <row r="232" s="28" customFormat="1" ht="24.75" customHeight="1" spans="1:5">
      <c r="A232" s="58" t="s">
        <v>2075</v>
      </c>
      <c r="B232" s="59" t="s">
        <v>2076</v>
      </c>
      <c r="C232" s="60" t="s">
        <v>2137</v>
      </c>
      <c r="D232" s="52">
        <v>24</v>
      </c>
      <c r="E232" s="45" t="s">
        <v>1992</v>
      </c>
    </row>
    <row r="233" s="28" customFormat="1" ht="27" spans="1:5">
      <c r="A233" s="58" t="s">
        <v>2075</v>
      </c>
      <c r="B233" s="59" t="s">
        <v>2076</v>
      </c>
      <c r="C233" s="60" t="s">
        <v>2138</v>
      </c>
      <c r="D233" s="52">
        <v>25</v>
      </c>
      <c r="E233" s="45" t="s">
        <v>1992</v>
      </c>
    </row>
    <row r="234" s="28" customFormat="1" ht="24.75" customHeight="1" spans="1:5">
      <c r="A234" s="58" t="s">
        <v>2075</v>
      </c>
      <c r="B234" s="59" t="s">
        <v>2076</v>
      </c>
      <c r="C234" s="60" t="s">
        <v>2139</v>
      </c>
      <c r="D234" s="52">
        <v>20</v>
      </c>
      <c r="E234" s="45" t="s">
        <v>1992</v>
      </c>
    </row>
    <row r="235" s="28" customFormat="1" ht="24.75" customHeight="1" spans="1:5">
      <c r="A235" s="58" t="s">
        <v>2075</v>
      </c>
      <c r="B235" s="59" t="s">
        <v>2076</v>
      </c>
      <c r="C235" s="60" t="s">
        <v>2140</v>
      </c>
      <c r="D235" s="52">
        <v>13</v>
      </c>
      <c r="E235" s="45" t="s">
        <v>1992</v>
      </c>
    </row>
    <row r="236" s="28" customFormat="1" ht="24.75" customHeight="1" spans="1:5">
      <c r="A236" s="58" t="s">
        <v>2075</v>
      </c>
      <c r="B236" s="59" t="s">
        <v>2076</v>
      </c>
      <c r="C236" s="60" t="s">
        <v>2141</v>
      </c>
      <c r="D236" s="52">
        <v>400</v>
      </c>
      <c r="E236" s="45" t="s">
        <v>1992</v>
      </c>
    </row>
    <row r="237" s="28" customFormat="1" ht="27" spans="1:5">
      <c r="A237" s="58" t="s">
        <v>2075</v>
      </c>
      <c r="B237" s="59" t="s">
        <v>2076</v>
      </c>
      <c r="C237" s="60" t="s">
        <v>2142</v>
      </c>
      <c r="D237" s="52">
        <v>18</v>
      </c>
      <c r="E237" s="45" t="s">
        <v>1992</v>
      </c>
    </row>
    <row r="238" s="28" customFormat="1" ht="27" spans="1:5">
      <c r="A238" s="58" t="s">
        <v>2075</v>
      </c>
      <c r="B238" s="59" t="s">
        <v>2076</v>
      </c>
      <c r="C238" s="60" t="s">
        <v>2143</v>
      </c>
      <c r="D238" s="52">
        <v>22</v>
      </c>
      <c r="E238" s="45" t="s">
        <v>1992</v>
      </c>
    </row>
    <row r="239" s="28" customFormat="1" ht="27" spans="1:5">
      <c r="A239" s="58" t="s">
        <v>2075</v>
      </c>
      <c r="B239" s="59" t="s">
        <v>2076</v>
      </c>
      <c r="C239" s="60" t="s">
        <v>2144</v>
      </c>
      <c r="D239" s="52">
        <v>114</v>
      </c>
      <c r="E239" s="45" t="s">
        <v>1992</v>
      </c>
    </row>
    <row r="240" s="28" customFormat="1" ht="40.5" spans="1:5">
      <c r="A240" s="58" t="s">
        <v>2075</v>
      </c>
      <c r="B240" s="59" t="s">
        <v>2076</v>
      </c>
      <c r="C240" s="60" t="s">
        <v>2145</v>
      </c>
      <c r="D240" s="52">
        <v>315</v>
      </c>
      <c r="E240" s="45" t="s">
        <v>1992</v>
      </c>
    </row>
    <row r="241" s="28" customFormat="1" ht="24.75" customHeight="1" spans="1:5">
      <c r="A241" s="58" t="s">
        <v>2075</v>
      </c>
      <c r="B241" s="59" t="s">
        <v>2076</v>
      </c>
      <c r="C241" s="60" t="s">
        <v>2146</v>
      </c>
      <c r="D241" s="52">
        <v>16</v>
      </c>
      <c r="E241" s="45" t="s">
        <v>1992</v>
      </c>
    </row>
    <row r="242" s="28" customFormat="1" ht="24.75" customHeight="1" spans="1:5">
      <c r="A242" s="58" t="s">
        <v>2075</v>
      </c>
      <c r="B242" s="59" t="s">
        <v>2076</v>
      </c>
      <c r="C242" s="60" t="s">
        <v>2147</v>
      </c>
      <c r="D242" s="52">
        <v>7</v>
      </c>
      <c r="E242" s="45" t="s">
        <v>1992</v>
      </c>
    </row>
    <row r="243" s="28" customFormat="1" ht="24.75" customHeight="1" spans="1:5">
      <c r="A243" s="58" t="s">
        <v>2075</v>
      </c>
      <c r="B243" s="59" t="s">
        <v>2076</v>
      </c>
      <c r="C243" s="60" t="s">
        <v>2148</v>
      </c>
      <c r="D243" s="52">
        <v>6</v>
      </c>
      <c r="E243" s="45" t="s">
        <v>1992</v>
      </c>
    </row>
    <row r="244" s="28" customFormat="1" ht="24.75" customHeight="1" spans="1:5">
      <c r="A244" s="58" t="s">
        <v>2075</v>
      </c>
      <c r="B244" s="59" t="s">
        <v>2076</v>
      </c>
      <c r="C244" s="60" t="s">
        <v>2149</v>
      </c>
      <c r="D244" s="52">
        <v>29</v>
      </c>
      <c r="E244" s="45" t="s">
        <v>1992</v>
      </c>
    </row>
    <row r="245" s="28" customFormat="1" ht="27" spans="1:5">
      <c r="A245" s="58" t="s">
        <v>2075</v>
      </c>
      <c r="B245" s="59" t="s">
        <v>2076</v>
      </c>
      <c r="C245" s="60" t="s">
        <v>2150</v>
      </c>
      <c r="D245" s="52">
        <v>28</v>
      </c>
      <c r="E245" s="45" t="s">
        <v>1992</v>
      </c>
    </row>
    <row r="246" s="28" customFormat="1" ht="24.75" customHeight="1" spans="1:5">
      <c r="A246" s="58" t="s">
        <v>2075</v>
      </c>
      <c r="B246" s="59" t="s">
        <v>2076</v>
      </c>
      <c r="C246" s="60" t="s">
        <v>2151</v>
      </c>
      <c r="D246" s="52">
        <v>4</v>
      </c>
      <c r="E246" s="45" t="s">
        <v>1992</v>
      </c>
    </row>
    <row r="247" s="28" customFormat="1" ht="24.75" customHeight="1" spans="1:5">
      <c r="A247" s="58" t="s">
        <v>2075</v>
      </c>
      <c r="B247" s="59" t="s">
        <v>2076</v>
      </c>
      <c r="C247" s="60" t="s">
        <v>2152</v>
      </c>
      <c r="D247" s="52">
        <v>3</v>
      </c>
      <c r="E247" s="45" t="s">
        <v>1992</v>
      </c>
    </row>
    <row r="248" s="28" customFormat="1" ht="24.75" customHeight="1" spans="1:5">
      <c r="A248" s="58" t="s">
        <v>2075</v>
      </c>
      <c r="B248" s="59" t="s">
        <v>2076</v>
      </c>
      <c r="C248" s="60" t="s">
        <v>2153</v>
      </c>
      <c r="D248" s="52">
        <v>9</v>
      </c>
      <c r="E248" s="45" t="s">
        <v>1992</v>
      </c>
    </row>
    <row r="249" s="28" customFormat="1" ht="27" spans="1:5">
      <c r="A249" s="58" t="s">
        <v>2075</v>
      </c>
      <c r="B249" s="59" t="s">
        <v>2076</v>
      </c>
      <c r="C249" s="60" t="s">
        <v>2154</v>
      </c>
      <c r="D249" s="52">
        <v>3</v>
      </c>
      <c r="E249" s="45" t="s">
        <v>1992</v>
      </c>
    </row>
    <row r="250" s="28" customFormat="1" ht="24.75" customHeight="1" spans="1:5">
      <c r="A250" s="58" t="s">
        <v>2075</v>
      </c>
      <c r="B250" s="59" t="s">
        <v>2076</v>
      </c>
      <c r="C250" s="60" t="s">
        <v>2155</v>
      </c>
      <c r="D250" s="52">
        <v>3</v>
      </c>
      <c r="E250" s="45" t="s">
        <v>1992</v>
      </c>
    </row>
    <row r="251" s="28" customFormat="1" ht="24.75" customHeight="1" spans="1:5">
      <c r="A251" s="58" t="s">
        <v>2075</v>
      </c>
      <c r="B251" s="59" t="s">
        <v>2076</v>
      </c>
      <c r="C251" s="60" t="s">
        <v>2156</v>
      </c>
      <c r="D251" s="52">
        <v>7</v>
      </c>
      <c r="E251" s="45" t="s">
        <v>1992</v>
      </c>
    </row>
    <row r="252" s="28" customFormat="1" ht="24.75" customHeight="1" spans="1:5">
      <c r="A252" s="58" t="s">
        <v>2075</v>
      </c>
      <c r="B252" s="59" t="s">
        <v>2076</v>
      </c>
      <c r="C252" s="60" t="s">
        <v>2157</v>
      </c>
      <c r="D252" s="52">
        <v>18</v>
      </c>
      <c r="E252" s="45" t="s">
        <v>1992</v>
      </c>
    </row>
    <row r="253" s="28" customFormat="1" ht="27" spans="1:5">
      <c r="A253" s="58" t="s">
        <v>2075</v>
      </c>
      <c r="B253" s="59" t="s">
        <v>2076</v>
      </c>
      <c r="C253" s="60" t="s">
        <v>2158</v>
      </c>
      <c r="D253" s="52">
        <v>30</v>
      </c>
      <c r="E253" s="45" t="s">
        <v>1992</v>
      </c>
    </row>
    <row r="254" s="28" customFormat="1" ht="24.75" customHeight="1" spans="1:5">
      <c r="A254" s="58" t="s">
        <v>2075</v>
      </c>
      <c r="B254" s="59" t="s">
        <v>2076</v>
      </c>
      <c r="C254" s="60" t="s">
        <v>2159</v>
      </c>
      <c r="D254" s="52">
        <v>9</v>
      </c>
      <c r="E254" s="45" t="s">
        <v>1992</v>
      </c>
    </row>
    <row r="255" s="28" customFormat="1" ht="24.75" customHeight="1" spans="1:5">
      <c r="A255" s="58" t="s">
        <v>2075</v>
      </c>
      <c r="B255" s="59" t="s">
        <v>2076</v>
      </c>
      <c r="C255" s="60" t="s">
        <v>2160</v>
      </c>
      <c r="D255" s="52">
        <v>4</v>
      </c>
      <c r="E255" s="45" t="s">
        <v>1992</v>
      </c>
    </row>
    <row r="256" s="28" customFormat="1" ht="27" spans="1:5">
      <c r="A256" s="58" t="s">
        <v>2075</v>
      </c>
      <c r="B256" s="59" t="s">
        <v>2076</v>
      </c>
      <c r="C256" s="60" t="s">
        <v>2161</v>
      </c>
      <c r="D256" s="52">
        <v>2</v>
      </c>
      <c r="E256" s="45" t="s">
        <v>1992</v>
      </c>
    </row>
    <row r="257" s="28" customFormat="1" ht="24.75" customHeight="1" spans="1:5">
      <c r="A257" s="58" t="s">
        <v>2075</v>
      </c>
      <c r="B257" s="59" t="s">
        <v>2076</v>
      </c>
      <c r="C257" s="60" t="s">
        <v>2162</v>
      </c>
      <c r="D257" s="52">
        <v>6</v>
      </c>
      <c r="E257" s="45" t="s">
        <v>1992</v>
      </c>
    </row>
    <row r="258" s="28" customFormat="1" ht="27" spans="1:5">
      <c r="A258" s="58" t="s">
        <v>2075</v>
      </c>
      <c r="B258" s="59" t="s">
        <v>2076</v>
      </c>
      <c r="C258" s="60" t="s">
        <v>2163</v>
      </c>
      <c r="D258" s="52">
        <v>4</v>
      </c>
      <c r="E258" s="45" t="s">
        <v>1992</v>
      </c>
    </row>
    <row r="259" s="28" customFormat="1" ht="24.75" customHeight="1" spans="1:5">
      <c r="A259" s="58" t="s">
        <v>2075</v>
      </c>
      <c r="B259" s="59" t="s">
        <v>2076</v>
      </c>
      <c r="C259" s="60" t="s">
        <v>2164</v>
      </c>
      <c r="D259" s="52">
        <v>2</v>
      </c>
      <c r="E259" s="45" t="s">
        <v>1992</v>
      </c>
    </row>
    <row r="260" s="28" customFormat="1" ht="27" spans="1:5">
      <c r="A260" s="58" t="s">
        <v>2075</v>
      </c>
      <c r="B260" s="59" t="s">
        <v>2076</v>
      </c>
      <c r="C260" s="60" t="s">
        <v>2165</v>
      </c>
      <c r="D260" s="52">
        <v>1</v>
      </c>
      <c r="E260" s="45" t="s">
        <v>1992</v>
      </c>
    </row>
    <row r="261" s="28" customFormat="1" ht="27" spans="1:5">
      <c r="A261" s="58" t="s">
        <v>2075</v>
      </c>
      <c r="B261" s="59" t="s">
        <v>2076</v>
      </c>
      <c r="C261" s="60" t="s">
        <v>2166</v>
      </c>
      <c r="D261" s="52">
        <v>3</v>
      </c>
      <c r="E261" s="45" t="s">
        <v>1992</v>
      </c>
    </row>
    <row r="262" s="28" customFormat="1" ht="27" customHeight="1" spans="1:5">
      <c r="A262" s="58" t="s">
        <v>2075</v>
      </c>
      <c r="B262" s="59" t="s">
        <v>2076</v>
      </c>
      <c r="C262" s="60" t="s">
        <v>2167</v>
      </c>
      <c r="D262" s="52">
        <v>24</v>
      </c>
      <c r="E262" s="45" t="s">
        <v>1992</v>
      </c>
    </row>
    <row r="263" s="28" customFormat="1" ht="27" spans="1:5">
      <c r="A263" s="58" t="s">
        <v>2075</v>
      </c>
      <c r="B263" s="59" t="s">
        <v>2076</v>
      </c>
      <c r="C263" s="60" t="s">
        <v>2168</v>
      </c>
      <c r="D263" s="52">
        <v>25</v>
      </c>
      <c r="E263" s="45" t="s">
        <v>1992</v>
      </c>
    </row>
    <row r="264" s="28" customFormat="1" ht="24.75" customHeight="1" spans="1:5">
      <c r="A264" s="58" t="s">
        <v>2075</v>
      </c>
      <c r="B264" s="59" t="s">
        <v>2076</v>
      </c>
      <c r="C264" s="60" t="s">
        <v>2169</v>
      </c>
      <c r="D264" s="52">
        <v>8</v>
      </c>
      <c r="E264" s="45" t="s">
        <v>1992</v>
      </c>
    </row>
    <row r="265" s="28" customFormat="1" ht="24.75" customHeight="1" spans="1:5">
      <c r="A265" s="58" t="s">
        <v>2075</v>
      </c>
      <c r="B265" s="59" t="s">
        <v>2076</v>
      </c>
      <c r="C265" s="60" t="s">
        <v>2170</v>
      </c>
      <c r="D265" s="52">
        <v>4</v>
      </c>
      <c r="E265" s="45" t="s">
        <v>1992</v>
      </c>
    </row>
    <row r="266" s="28" customFormat="1" ht="24.75" customHeight="1" spans="1:5">
      <c r="A266" s="58" t="s">
        <v>2075</v>
      </c>
      <c r="B266" s="59" t="s">
        <v>2076</v>
      </c>
      <c r="C266" s="60" t="s">
        <v>2171</v>
      </c>
      <c r="D266" s="52">
        <v>9</v>
      </c>
      <c r="E266" s="45" t="s">
        <v>1992</v>
      </c>
    </row>
    <row r="267" s="28" customFormat="1" ht="27" spans="1:5">
      <c r="A267" s="58" t="s">
        <v>2075</v>
      </c>
      <c r="B267" s="59" t="s">
        <v>2076</v>
      </c>
      <c r="C267" s="60" t="s">
        <v>2172</v>
      </c>
      <c r="D267" s="52">
        <v>12</v>
      </c>
      <c r="E267" s="45" t="s">
        <v>1992</v>
      </c>
    </row>
    <row r="268" s="28" customFormat="1" ht="27" spans="1:5">
      <c r="A268" s="58" t="s">
        <v>2075</v>
      </c>
      <c r="B268" s="59" t="s">
        <v>2076</v>
      </c>
      <c r="C268" s="60" t="s">
        <v>2173</v>
      </c>
      <c r="D268" s="52">
        <v>385</v>
      </c>
      <c r="E268" s="45" t="s">
        <v>1992</v>
      </c>
    </row>
    <row r="269" s="28" customFormat="1" ht="24.75" customHeight="1" spans="1:5">
      <c r="A269" s="58" t="s">
        <v>2075</v>
      </c>
      <c r="B269" s="59" t="s">
        <v>2076</v>
      </c>
      <c r="C269" s="60" t="s">
        <v>2174</v>
      </c>
      <c r="D269" s="52">
        <v>8</v>
      </c>
      <c r="E269" s="45" t="s">
        <v>1992</v>
      </c>
    </row>
    <row r="270" s="28" customFormat="1" ht="24.75" customHeight="1" spans="1:5">
      <c r="A270" s="58" t="s">
        <v>2075</v>
      </c>
      <c r="B270" s="59" t="s">
        <v>2076</v>
      </c>
      <c r="C270" s="60" t="s">
        <v>2175</v>
      </c>
      <c r="D270" s="52">
        <v>47</v>
      </c>
      <c r="E270" s="45" t="s">
        <v>1992</v>
      </c>
    </row>
    <row r="271" s="28" customFormat="1" ht="24.75" customHeight="1" spans="1:5">
      <c r="A271" s="58" t="s">
        <v>2075</v>
      </c>
      <c r="B271" s="59" t="s">
        <v>2076</v>
      </c>
      <c r="C271" s="60" t="s">
        <v>2176</v>
      </c>
      <c r="D271" s="52">
        <v>55</v>
      </c>
      <c r="E271" s="45" t="s">
        <v>1992</v>
      </c>
    </row>
    <row r="272" s="28" customFormat="1" ht="27" spans="1:5">
      <c r="A272" s="58" t="s">
        <v>2075</v>
      </c>
      <c r="B272" s="59" t="s">
        <v>2076</v>
      </c>
      <c r="C272" s="60" t="s">
        <v>2177</v>
      </c>
      <c r="D272" s="52">
        <v>126</v>
      </c>
      <c r="E272" s="45" t="s">
        <v>1992</v>
      </c>
    </row>
    <row r="273" s="28" customFormat="1" ht="24.75" customHeight="1" spans="1:5">
      <c r="A273" s="58" t="s">
        <v>2075</v>
      </c>
      <c r="B273" s="59" t="s">
        <v>2076</v>
      </c>
      <c r="C273" s="60" t="s">
        <v>2178</v>
      </c>
      <c r="D273" s="52">
        <v>2</v>
      </c>
      <c r="E273" s="45" t="s">
        <v>1992</v>
      </c>
    </row>
    <row r="274" s="28" customFormat="1" ht="27" spans="1:5">
      <c r="A274" s="58" t="s">
        <v>2075</v>
      </c>
      <c r="B274" s="59" t="s">
        <v>2076</v>
      </c>
      <c r="C274" s="60" t="s">
        <v>2179</v>
      </c>
      <c r="D274" s="52">
        <v>374</v>
      </c>
      <c r="E274" s="45" t="s">
        <v>1992</v>
      </c>
    </row>
    <row r="275" s="28" customFormat="1" ht="24.75" customHeight="1" spans="1:5">
      <c r="A275" s="58" t="s">
        <v>2075</v>
      </c>
      <c r="B275" s="59" t="s">
        <v>2076</v>
      </c>
      <c r="C275" s="60" t="s">
        <v>2180</v>
      </c>
      <c r="D275" s="52">
        <v>20</v>
      </c>
      <c r="E275" s="45" t="s">
        <v>1992</v>
      </c>
    </row>
    <row r="276" s="28" customFormat="1" ht="24.75" customHeight="1" spans="1:5">
      <c r="A276" s="58" t="s">
        <v>2075</v>
      </c>
      <c r="B276" s="59" t="s">
        <v>2076</v>
      </c>
      <c r="C276" s="60" t="s">
        <v>2181</v>
      </c>
      <c r="D276" s="52">
        <v>43</v>
      </c>
      <c r="E276" s="45" t="s">
        <v>1992</v>
      </c>
    </row>
    <row r="277" s="28" customFormat="1" ht="40.5" spans="1:5">
      <c r="A277" s="58" t="s">
        <v>2075</v>
      </c>
      <c r="B277" s="59" t="s">
        <v>2076</v>
      </c>
      <c r="C277" s="60" t="s">
        <v>2182</v>
      </c>
      <c r="D277" s="52">
        <v>9</v>
      </c>
      <c r="E277" s="45" t="s">
        <v>1992</v>
      </c>
    </row>
    <row r="278" s="28" customFormat="1" ht="24.75" customHeight="1" spans="1:5">
      <c r="A278" s="58" t="s">
        <v>2075</v>
      </c>
      <c r="B278" s="59" t="s">
        <v>2076</v>
      </c>
      <c r="C278" s="60" t="s">
        <v>2183</v>
      </c>
      <c r="D278" s="52">
        <v>32</v>
      </c>
      <c r="E278" s="45" t="s">
        <v>1992</v>
      </c>
    </row>
    <row r="279" s="28" customFormat="1" ht="24.75" customHeight="1" spans="1:5">
      <c r="A279" s="58" t="s">
        <v>2075</v>
      </c>
      <c r="B279" s="59" t="s">
        <v>2076</v>
      </c>
      <c r="C279" s="60" t="s">
        <v>2184</v>
      </c>
      <c r="D279" s="52">
        <v>11</v>
      </c>
      <c r="E279" s="45" t="s">
        <v>1992</v>
      </c>
    </row>
    <row r="280" s="28" customFormat="1" ht="24.75" customHeight="1" spans="1:5">
      <c r="A280" s="58" t="s">
        <v>2075</v>
      </c>
      <c r="B280" s="59" t="s">
        <v>2076</v>
      </c>
      <c r="C280" s="60" t="s">
        <v>2185</v>
      </c>
      <c r="D280" s="52">
        <v>5</v>
      </c>
      <c r="E280" s="45" t="s">
        <v>1992</v>
      </c>
    </row>
    <row r="281" s="28" customFormat="1" ht="27" spans="1:5">
      <c r="A281" s="58" t="s">
        <v>2075</v>
      </c>
      <c r="B281" s="59" t="s">
        <v>2076</v>
      </c>
      <c r="C281" s="60" t="s">
        <v>2186</v>
      </c>
      <c r="D281" s="52">
        <v>106</v>
      </c>
      <c r="E281" s="45" t="s">
        <v>1992</v>
      </c>
    </row>
    <row r="282" s="28" customFormat="1" ht="24.75" customHeight="1" spans="1:5">
      <c r="A282" s="58" t="s">
        <v>2075</v>
      </c>
      <c r="B282" s="59" t="s">
        <v>2076</v>
      </c>
      <c r="C282" s="60" t="s">
        <v>2187</v>
      </c>
      <c r="D282" s="52">
        <v>3</v>
      </c>
      <c r="E282" s="45" t="s">
        <v>1992</v>
      </c>
    </row>
    <row r="283" s="28" customFormat="1" ht="24.75" customHeight="1" spans="1:5">
      <c r="A283" s="58" t="s">
        <v>2075</v>
      </c>
      <c r="B283" s="59" t="s">
        <v>2076</v>
      </c>
      <c r="C283" s="60" t="s">
        <v>2188</v>
      </c>
      <c r="D283" s="52">
        <v>20</v>
      </c>
      <c r="E283" s="45" t="s">
        <v>1992</v>
      </c>
    </row>
    <row r="284" s="28" customFormat="1" ht="67.5" spans="1:5">
      <c r="A284" s="58" t="s">
        <v>2075</v>
      </c>
      <c r="B284" s="59" t="s">
        <v>2076</v>
      </c>
      <c r="C284" s="60" t="s">
        <v>2189</v>
      </c>
      <c r="D284" s="52">
        <v>322</v>
      </c>
      <c r="E284" s="45" t="s">
        <v>1992</v>
      </c>
    </row>
    <row r="285" s="28" customFormat="1" ht="24.75" customHeight="1" spans="1:5">
      <c r="A285" s="58" t="s">
        <v>2075</v>
      </c>
      <c r="B285" s="59" t="s">
        <v>2076</v>
      </c>
      <c r="C285" s="60" t="s">
        <v>2190</v>
      </c>
      <c r="D285" s="52">
        <v>693</v>
      </c>
      <c r="E285" s="45" t="s">
        <v>1992</v>
      </c>
    </row>
    <row r="286" s="28" customFormat="1" ht="24.75" customHeight="1" spans="1:5">
      <c r="A286" s="58" t="s">
        <v>2075</v>
      </c>
      <c r="B286" s="59" t="s">
        <v>2076</v>
      </c>
      <c r="C286" s="60" t="s">
        <v>2191</v>
      </c>
      <c r="D286" s="52">
        <v>50</v>
      </c>
      <c r="E286" s="45" t="s">
        <v>1992</v>
      </c>
    </row>
    <row r="287" s="28" customFormat="1" ht="27" spans="1:5">
      <c r="A287" s="58" t="s">
        <v>2075</v>
      </c>
      <c r="B287" s="59" t="s">
        <v>2076</v>
      </c>
      <c r="C287" s="60" t="s">
        <v>2192</v>
      </c>
      <c r="D287" s="52">
        <v>107</v>
      </c>
      <c r="E287" s="45" t="s">
        <v>1992</v>
      </c>
    </row>
    <row r="288" s="28" customFormat="1" ht="40.5" spans="1:5">
      <c r="A288" s="58" t="s">
        <v>2075</v>
      </c>
      <c r="B288" s="59" t="s">
        <v>2076</v>
      </c>
      <c r="C288" s="60" t="s">
        <v>2193</v>
      </c>
      <c r="D288" s="52">
        <v>31</v>
      </c>
      <c r="E288" s="45" t="s">
        <v>1992</v>
      </c>
    </row>
    <row r="289" s="28" customFormat="1" ht="24.75" customHeight="1" spans="1:5">
      <c r="A289" s="58" t="s">
        <v>2075</v>
      </c>
      <c r="B289" s="59" t="s">
        <v>2076</v>
      </c>
      <c r="C289" s="60" t="s">
        <v>2194</v>
      </c>
      <c r="D289" s="52">
        <v>11</v>
      </c>
      <c r="E289" s="45" t="s">
        <v>1992</v>
      </c>
    </row>
    <row r="290" s="28" customFormat="1" ht="24.75" customHeight="1" spans="1:5">
      <c r="A290" s="58" t="s">
        <v>2075</v>
      </c>
      <c r="B290" s="59" t="s">
        <v>2076</v>
      </c>
      <c r="C290" s="60" t="s">
        <v>2195</v>
      </c>
      <c r="D290" s="52">
        <v>35</v>
      </c>
      <c r="E290" s="45" t="s">
        <v>1992</v>
      </c>
    </row>
    <row r="291" s="28" customFormat="1" ht="40.5" spans="1:5">
      <c r="A291" s="58" t="s">
        <v>2075</v>
      </c>
      <c r="B291" s="59" t="s">
        <v>2076</v>
      </c>
      <c r="C291" s="60" t="s">
        <v>2196</v>
      </c>
      <c r="D291" s="52">
        <v>7</v>
      </c>
      <c r="E291" s="45" t="s">
        <v>1992</v>
      </c>
    </row>
    <row r="292" s="28" customFormat="1" ht="27" spans="1:5">
      <c r="A292" s="58" t="s">
        <v>2075</v>
      </c>
      <c r="B292" s="59" t="s">
        <v>2076</v>
      </c>
      <c r="C292" s="60" t="s">
        <v>2197</v>
      </c>
      <c r="D292" s="52">
        <v>26</v>
      </c>
      <c r="E292" s="45" t="s">
        <v>1992</v>
      </c>
    </row>
    <row r="293" s="28" customFormat="1" ht="24.75" customHeight="1" spans="1:5">
      <c r="A293" s="58" t="s">
        <v>2075</v>
      </c>
      <c r="B293" s="59" t="s">
        <v>2076</v>
      </c>
      <c r="C293" s="60" t="s">
        <v>2198</v>
      </c>
      <c r="D293" s="52">
        <v>9</v>
      </c>
      <c r="E293" s="45" t="s">
        <v>1992</v>
      </c>
    </row>
    <row r="294" s="28" customFormat="1" ht="27" spans="1:5">
      <c r="A294" s="58" t="s">
        <v>2075</v>
      </c>
      <c r="B294" s="59" t="s">
        <v>2076</v>
      </c>
      <c r="C294" s="60" t="s">
        <v>2199</v>
      </c>
      <c r="D294" s="52">
        <v>7</v>
      </c>
      <c r="E294" s="45" t="s">
        <v>1992</v>
      </c>
    </row>
    <row r="295" s="28" customFormat="1" ht="24.75" customHeight="1" spans="1:5">
      <c r="A295" s="58" t="s">
        <v>2075</v>
      </c>
      <c r="B295" s="59" t="s">
        <v>2076</v>
      </c>
      <c r="C295" s="60" t="s">
        <v>2200</v>
      </c>
      <c r="D295" s="52">
        <v>7</v>
      </c>
      <c r="E295" s="45" t="s">
        <v>1992</v>
      </c>
    </row>
    <row r="296" s="28" customFormat="1" ht="24.75" customHeight="1" spans="1:5">
      <c r="A296" s="58" t="s">
        <v>2075</v>
      </c>
      <c r="B296" s="59" t="s">
        <v>2076</v>
      </c>
      <c r="C296" s="60" t="s">
        <v>2201</v>
      </c>
      <c r="D296" s="52">
        <v>7</v>
      </c>
      <c r="E296" s="45" t="s">
        <v>1992</v>
      </c>
    </row>
    <row r="297" s="28" customFormat="1" ht="27" spans="1:5">
      <c r="A297" s="58" t="s">
        <v>2075</v>
      </c>
      <c r="B297" s="59" t="s">
        <v>2076</v>
      </c>
      <c r="C297" s="60" t="s">
        <v>2202</v>
      </c>
      <c r="D297" s="52">
        <v>6</v>
      </c>
      <c r="E297" s="45" t="s">
        <v>1992</v>
      </c>
    </row>
    <row r="298" s="28" customFormat="1" ht="27" spans="1:5">
      <c r="A298" s="58" t="s">
        <v>2075</v>
      </c>
      <c r="B298" s="59" t="s">
        <v>2076</v>
      </c>
      <c r="C298" s="60" t="s">
        <v>2203</v>
      </c>
      <c r="D298" s="52">
        <v>7</v>
      </c>
      <c r="E298" s="45" t="s">
        <v>1992</v>
      </c>
    </row>
    <row r="299" s="28" customFormat="1" ht="27" spans="1:5">
      <c r="A299" s="58" t="s">
        <v>2075</v>
      </c>
      <c r="B299" s="59" t="s">
        <v>2076</v>
      </c>
      <c r="C299" s="60" t="s">
        <v>2204</v>
      </c>
      <c r="D299" s="52">
        <v>7</v>
      </c>
      <c r="E299" s="45" t="s">
        <v>1992</v>
      </c>
    </row>
    <row r="300" s="28" customFormat="1" ht="54" spans="1:5">
      <c r="A300" s="58" t="s">
        <v>2075</v>
      </c>
      <c r="B300" s="59" t="s">
        <v>2076</v>
      </c>
      <c r="C300" s="60" t="s">
        <v>2205</v>
      </c>
      <c r="D300" s="52">
        <v>78</v>
      </c>
      <c r="E300" s="45" t="s">
        <v>1992</v>
      </c>
    </row>
    <row r="301" s="28" customFormat="1" ht="40.5" spans="1:5">
      <c r="A301" s="58" t="s">
        <v>2075</v>
      </c>
      <c r="B301" s="59" t="s">
        <v>2076</v>
      </c>
      <c r="C301" s="60" t="s">
        <v>2206</v>
      </c>
      <c r="D301" s="52">
        <v>289</v>
      </c>
      <c r="E301" s="45" t="s">
        <v>1992</v>
      </c>
    </row>
    <row r="302" s="28" customFormat="1" ht="27" spans="1:5">
      <c r="A302" s="58" t="s">
        <v>2075</v>
      </c>
      <c r="B302" s="59" t="s">
        <v>2076</v>
      </c>
      <c r="C302" s="60" t="s">
        <v>2207</v>
      </c>
      <c r="D302" s="52">
        <v>314</v>
      </c>
      <c r="E302" s="45" t="s">
        <v>1992</v>
      </c>
    </row>
    <row r="303" s="28" customFormat="1" ht="27" spans="1:5">
      <c r="A303" s="58" t="s">
        <v>2075</v>
      </c>
      <c r="B303" s="59" t="s">
        <v>2076</v>
      </c>
      <c r="C303" s="60" t="s">
        <v>2208</v>
      </c>
      <c r="D303" s="52">
        <v>10</v>
      </c>
      <c r="E303" s="45" t="s">
        <v>1992</v>
      </c>
    </row>
    <row r="304" s="28" customFormat="1" ht="27" spans="1:5">
      <c r="A304" s="58" t="s">
        <v>2075</v>
      </c>
      <c r="B304" s="59" t="s">
        <v>2076</v>
      </c>
      <c r="C304" s="60" t="s">
        <v>2209</v>
      </c>
      <c r="D304" s="52">
        <v>2</v>
      </c>
      <c r="E304" s="45" t="s">
        <v>1992</v>
      </c>
    </row>
    <row r="305" s="28" customFormat="1" ht="27" spans="1:5">
      <c r="A305" s="58" t="s">
        <v>2075</v>
      </c>
      <c r="B305" s="59" t="s">
        <v>2076</v>
      </c>
      <c r="C305" s="60" t="s">
        <v>2210</v>
      </c>
      <c r="D305" s="52">
        <v>2</v>
      </c>
      <c r="E305" s="45" t="s">
        <v>1992</v>
      </c>
    </row>
    <row r="306" s="28" customFormat="1" ht="24.75" customHeight="1" spans="1:5">
      <c r="A306" s="58" t="s">
        <v>2075</v>
      </c>
      <c r="B306" s="59" t="s">
        <v>2076</v>
      </c>
      <c r="C306" s="60" t="s">
        <v>2211</v>
      </c>
      <c r="D306" s="52">
        <v>10</v>
      </c>
      <c r="E306" s="45" t="s">
        <v>1992</v>
      </c>
    </row>
    <row r="307" s="28" customFormat="1" ht="27" spans="1:5">
      <c r="A307" s="58" t="s">
        <v>2075</v>
      </c>
      <c r="B307" s="59" t="s">
        <v>2076</v>
      </c>
      <c r="C307" s="60" t="s">
        <v>2212</v>
      </c>
      <c r="D307" s="52">
        <v>3</v>
      </c>
      <c r="E307" s="45" t="s">
        <v>1992</v>
      </c>
    </row>
    <row r="308" s="28" customFormat="1" ht="24.75" customHeight="1" spans="1:5">
      <c r="A308" s="58" t="s">
        <v>2075</v>
      </c>
      <c r="B308" s="59" t="s">
        <v>2076</v>
      </c>
      <c r="C308" s="60" t="s">
        <v>2213</v>
      </c>
      <c r="D308" s="52">
        <v>22</v>
      </c>
      <c r="E308" s="45" t="s">
        <v>1992</v>
      </c>
    </row>
    <row r="309" s="28" customFormat="1" ht="27" spans="1:5">
      <c r="A309" s="58" t="s">
        <v>2075</v>
      </c>
      <c r="B309" s="59" t="s">
        <v>2076</v>
      </c>
      <c r="C309" s="60" t="s">
        <v>2214</v>
      </c>
      <c r="D309" s="52">
        <v>20</v>
      </c>
      <c r="E309" s="45" t="s">
        <v>1992</v>
      </c>
    </row>
    <row r="310" s="28" customFormat="1" ht="54" spans="1:5">
      <c r="A310" s="58" t="s">
        <v>2075</v>
      </c>
      <c r="B310" s="59" t="s">
        <v>2076</v>
      </c>
      <c r="C310" s="60" t="s">
        <v>2215</v>
      </c>
      <c r="D310" s="52">
        <v>18</v>
      </c>
      <c r="E310" s="45" t="s">
        <v>1992</v>
      </c>
    </row>
    <row r="311" s="28" customFormat="1" ht="27" spans="1:5">
      <c r="A311" s="58" t="s">
        <v>2075</v>
      </c>
      <c r="B311" s="59" t="s">
        <v>2076</v>
      </c>
      <c r="C311" s="60" t="s">
        <v>2216</v>
      </c>
      <c r="D311" s="52">
        <v>4</v>
      </c>
      <c r="E311" s="45" t="s">
        <v>1992</v>
      </c>
    </row>
    <row r="312" s="28" customFormat="1" ht="24.75" customHeight="1" spans="1:5">
      <c r="A312" s="58" t="s">
        <v>2075</v>
      </c>
      <c r="B312" s="59" t="s">
        <v>2076</v>
      </c>
      <c r="C312" s="60" t="s">
        <v>2217</v>
      </c>
      <c r="D312" s="52">
        <v>3</v>
      </c>
      <c r="E312" s="45" t="s">
        <v>1992</v>
      </c>
    </row>
    <row r="313" s="28" customFormat="1" ht="24.75" customHeight="1" spans="1:5">
      <c r="A313" s="58" t="s">
        <v>2075</v>
      </c>
      <c r="B313" s="59" t="s">
        <v>2076</v>
      </c>
      <c r="C313" s="60" t="s">
        <v>2218</v>
      </c>
      <c r="D313" s="52">
        <v>7</v>
      </c>
      <c r="E313" s="45" t="s">
        <v>1992</v>
      </c>
    </row>
    <row r="314" s="28" customFormat="1" ht="27" spans="1:5">
      <c r="A314" s="58" t="s">
        <v>2075</v>
      </c>
      <c r="B314" s="59" t="s">
        <v>2076</v>
      </c>
      <c r="C314" s="60" t="s">
        <v>2219</v>
      </c>
      <c r="D314" s="52">
        <v>7</v>
      </c>
      <c r="E314" s="45" t="s">
        <v>1992</v>
      </c>
    </row>
    <row r="315" s="28" customFormat="1" ht="24.75" customHeight="1" spans="1:5">
      <c r="A315" s="58" t="s">
        <v>2075</v>
      </c>
      <c r="B315" s="59" t="s">
        <v>2076</v>
      </c>
      <c r="C315" s="60" t="s">
        <v>2032</v>
      </c>
      <c r="D315" s="52">
        <v>13</v>
      </c>
      <c r="E315" s="45" t="s">
        <v>1992</v>
      </c>
    </row>
    <row r="316" s="28" customFormat="1" ht="27" spans="1:5">
      <c r="A316" s="58" t="s">
        <v>2075</v>
      </c>
      <c r="B316" s="59" t="s">
        <v>2076</v>
      </c>
      <c r="C316" s="60" t="s">
        <v>2220</v>
      </c>
      <c r="D316" s="52">
        <v>18</v>
      </c>
      <c r="E316" s="45" t="s">
        <v>1992</v>
      </c>
    </row>
    <row r="317" s="28" customFormat="1" ht="24.75" customHeight="1" spans="1:5">
      <c r="A317" s="58" t="s">
        <v>2075</v>
      </c>
      <c r="B317" s="59" t="s">
        <v>2076</v>
      </c>
      <c r="C317" s="60" t="s">
        <v>2033</v>
      </c>
      <c r="D317" s="52">
        <v>32</v>
      </c>
      <c r="E317" s="45" t="s">
        <v>1992</v>
      </c>
    </row>
    <row r="318" s="28" customFormat="1" ht="24.75" customHeight="1" spans="1:5">
      <c r="A318" s="58" t="s">
        <v>2075</v>
      </c>
      <c r="B318" s="59" t="s">
        <v>2076</v>
      </c>
      <c r="C318" s="60" t="s">
        <v>2221</v>
      </c>
      <c r="D318" s="52">
        <v>18</v>
      </c>
      <c r="E318" s="45" t="s">
        <v>1992</v>
      </c>
    </row>
    <row r="319" s="28" customFormat="1" ht="40.5" spans="1:5">
      <c r="A319" s="58" t="s">
        <v>2075</v>
      </c>
      <c r="B319" s="59" t="s">
        <v>2076</v>
      </c>
      <c r="C319" s="60" t="s">
        <v>2222</v>
      </c>
      <c r="D319" s="52">
        <v>24</v>
      </c>
      <c r="E319" s="45" t="s">
        <v>1992</v>
      </c>
    </row>
    <row r="320" s="28" customFormat="1" ht="24.75" customHeight="1" spans="1:5">
      <c r="A320" s="58" t="s">
        <v>2075</v>
      </c>
      <c r="B320" s="59" t="s">
        <v>2076</v>
      </c>
      <c r="C320" s="60" t="s">
        <v>2223</v>
      </c>
      <c r="D320" s="52">
        <v>12</v>
      </c>
      <c r="E320" s="45" t="s">
        <v>1992</v>
      </c>
    </row>
    <row r="321" s="28" customFormat="1" ht="24.75" customHeight="1" spans="1:5">
      <c r="A321" s="58" t="s">
        <v>2075</v>
      </c>
      <c r="B321" s="59" t="s">
        <v>2076</v>
      </c>
      <c r="C321" s="60" t="s">
        <v>2224</v>
      </c>
      <c r="D321" s="52">
        <v>45</v>
      </c>
      <c r="E321" s="45" t="s">
        <v>1992</v>
      </c>
    </row>
    <row r="322" s="28" customFormat="1" ht="24.75" customHeight="1" spans="1:5">
      <c r="A322" s="58" t="s">
        <v>2075</v>
      </c>
      <c r="B322" s="59" t="s">
        <v>2076</v>
      </c>
      <c r="C322" s="60" t="s">
        <v>2225</v>
      </c>
      <c r="D322" s="52">
        <v>11</v>
      </c>
      <c r="E322" s="45" t="s">
        <v>1992</v>
      </c>
    </row>
    <row r="323" s="28" customFormat="1" ht="24.75" customHeight="1" spans="1:5">
      <c r="A323" s="58" t="s">
        <v>2075</v>
      </c>
      <c r="B323" s="59" t="s">
        <v>2076</v>
      </c>
      <c r="C323" s="60" t="s">
        <v>2226</v>
      </c>
      <c r="D323" s="52">
        <v>11</v>
      </c>
      <c r="E323" s="45" t="s">
        <v>1992</v>
      </c>
    </row>
    <row r="324" s="28" customFormat="1" ht="24.75" customHeight="1" spans="1:5">
      <c r="A324" s="58" t="s">
        <v>2075</v>
      </c>
      <c r="B324" s="59" t="s">
        <v>2076</v>
      </c>
      <c r="C324" s="60" t="s">
        <v>2227</v>
      </c>
      <c r="D324" s="52">
        <v>1</v>
      </c>
      <c r="E324" s="45" t="s">
        <v>1992</v>
      </c>
    </row>
    <row r="325" s="28" customFormat="1" ht="24.75" customHeight="1" spans="1:5">
      <c r="A325" s="58" t="s">
        <v>2075</v>
      </c>
      <c r="B325" s="59" t="s">
        <v>2076</v>
      </c>
      <c r="C325" s="60" t="s">
        <v>2228</v>
      </c>
      <c r="D325" s="52">
        <v>7</v>
      </c>
      <c r="E325" s="45" t="s">
        <v>1992</v>
      </c>
    </row>
    <row r="326" s="28" customFormat="1" ht="24.75" customHeight="1" spans="1:5">
      <c r="A326" s="58" t="s">
        <v>2075</v>
      </c>
      <c r="B326" s="59" t="s">
        <v>2076</v>
      </c>
      <c r="C326" s="60" t="s">
        <v>2229</v>
      </c>
      <c r="D326" s="52">
        <v>163</v>
      </c>
      <c r="E326" s="45" t="s">
        <v>1992</v>
      </c>
    </row>
    <row r="327" s="28" customFormat="1" ht="24.75" customHeight="1" spans="1:5">
      <c r="A327" s="58" t="s">
        <v>2075</v>
      </c>
      <c r="B327" s="59" t="s">
        <v>2076</v>
      </c>
      <c r="C327" s="60" t="s">
        <v>2230</v>
      </c>
      <c r="D327" s="52">
        <v>118</v>
      </c>
      <c r="E327" s="45" t="s">
        <v>1992</v>
      </c>
    </row>
    <row r="328" s="28" customFormat="1" ht="24.75" customHeight="1" spans="1:5">
      <c r="A328" s="58" t="s">
        <v>2075</v>
      </c>
      <c r="B328" s="59" t="s">
        <v>2076</v>
      </c>
      <c r="C328" s="60" t="s">
        <v>2231</v>
      </c>
      <c r="D328" s="52">
        <v>134</v>
      </c>
      <c r="E328" s="45" t="s">
        <v>1992</v>
      </c>
    </row>
    <row r="329" s="28" customFormat="1" ht="24.75" customHeight="1" spans="1:5">
      <c r="A329" s="58" t="s">
        <v>2075</v>
      </c>
      <c r="B329" s="59" t="s">
        <v>2076</v>
      </c>
      <c r="C329" s="60" t="s">
        <v>2232</v>
      </c>
      <c r="D329" s="52">
        <v>76</v>
      </c>
      <c r="E329" s="45" t="s">
        <v>1992</v>
      </c>
    </row>
    <row r="330" s="28" customFormat="1" ht="24.75" customHeight="1" spans="1:5">
      <c r="A330" s="58" t="s">
        <v>2075</v>
      </c>
      <c r="B330" s="59" t="s">
        <v>2076</v>
      </c>
      <c r="C330" s="60" t="s">
        <v>2233</v>
      </c>
      <c r="D330" s="52">
        <v>56</v>
      </c>
      <c r="E330" s="45" t="s">
        <v>1992</v>
      </c>
    </row>
    <row r="331" s="28" customFormat="1" ht="24.75" customHeight="1" spans="1:5">
      <c r="A331" s="58" t="s">
        <v>2075</v>
      </c>
      <c r="B331" s="59" t="s">
        <v>2076</v>
      </c>
      <c r="C331" s="60" t="s">
        <v>2234</v>
      </c>
      <c r="D331" s="52">
        <v>112</v>
      </c>
      <c r="E331" s="45" t="s">
        <v>1992</v>
      </c>
    </row>
    <row r="332" s="28" customFormat="1" ht="24.75" customHeight="1" spans="1:5">
      <c r="A332" s="58" t="s">
        <v>2075</v>
      </c>
      <c r="B332" s="59" t="s">
        <v>2076</v>
      </c>
      <c r="C332" s="60" t="s">
        <v>2235</v>
      </c>
      <c r="D332" s="52">
        <v>36</v>
      </c>
      <c r="E332" s="45" t="s">
        <v>1992</v>
      </c>
    </row>
    <row r="333" s="28" customFormat="1" ht="24.75" customHeight="1" spans="1:5">
      <c r="A333" s="58" t="s">
        <v>2075</v>
      </c>
      <c r="B333" s="59" t="s">
        <v>2076</v>
      </c>
      <c r="C333" s="60" t="s">
        <v>2236</v>
      </c>
      <c r="D333" s="52">
        <v>39</v>
      </c>
      <c r="E333" s="45" t="s">
        <v>1992</v>
      </c>
    </row>
    <row r="334" s="28" customFormat="1" ht="24.75" customHeight="1" spans="1:5">
      <c r="A334" s="58" t="s">
        <v>2075</v>
      </c>
      <c r="B334" s="59" t="s">
        <v>2076</v>
      </c>
      <c r="C334" s="60" t="s">
        <v>2237</v>
      </c>
      <c r="D334" s="52">
        <v>62</v>
      </c>
      <c r="E334" s="45" t="s">
        <v>1992</v>
      </c>
    </row>
    <row r="335" s="28" customFormat="1" ht="24.75" customHeight="1" spans="1:5">
      <c r="A335" s="58" t="s">
        <v>2075</v>
      </c>
      <c r="B335" s="59" t="s">
        <v>2076</v>
      </c>
      <c r="C335" s="60" t="s">
        <v>2238</v>
      </c>
      <c r="D335" s="52">
        <v>55</v>
      </c>
      <c r="E335" s="45" t="s">
        <v>1992</v>
      </c>
    </row>
    <row r="336" s="28" customFormat="1" ht="24.75" customHeight="1" spans="1:5">
      <c r="A336" s="58" t="s">
        <v>2075</v>
      </c>
      <c r="B336" s="59" t="s">
        <v>2076</v>
      </c>
      <c r="C336" s="60" t="s">
        <v>2239</v>
      </c>
      <c r="D336" s="52">
        <v>47</v>
      </c>
      <c r="E336" s="45" t="s">
        <v>1992</v>
      </c>
    </row>
    <row r="337" s="28" customFormat="1" ht="24.75" customHeight="1" spans="1:5">
      <c r="A337" s="58" t="s">
        <v>2075</v>
      </c>
      <c r="B337" s="59" t="s">
        <v>2076</v>
      </c>
      <c r="C337" s="60" t="s">
        <v>2240</v>
      </c>
      <c r="D337" s="52">
        <v>47</v>
      </c>
      <c r="E337" s="45" t="s">
        <v>1992</v>
      </c>
    </row>
    <row r="338" s="28" customFormat="1" ht="24.75" customHeight="1" spans="1:5">
      <c r="A338" s="58" t="s">
        <v>2075</v>
      </c>
      <c r="B338" s="59" t="s">
        <v>2076</v>
      </c>
      <c r="C338" s="60" t="s">
        <v>2241</v>
      </c>
      <c r="D338" s="52">
        <v>11</v>
      </c>
      <c r="E338" s="45" t="s">
        <v>1992</v>
      </c>
    </row>
    <row r="339" s="28" customFormat="1" ht="27" spans="1:5">
      <c r="A339" s="58" t="s">
        <v>2075</v>
      </c>
      <c r="B339" s="59" t="s">
        <v>2076</v>
      </c>
      <c r="C339" s="60" t="s">
        <v>2242</v>
      </c>
      <c r="D339" s="52">
        <v>5</v>
      </c>
      <c r="E339" s="45" t="s">
        <v>1992</v>
      </c>
    </row>
    <row r="340" s="28" customFormat="1" ht="27" spans="1:5">
      <c r="A340" s="58" t="s">
        <v>2075</v>
      </c>
      <c r="B340" s="59" t="s">
        <v>2076</v>
      </c>
      <c r="C340" s="60" t="s">
        <v>2243</v>
      </c>
      <c r="D340" s="52">
        <v>1</v>
      </c>
      <c r="E340" s="45" t="s">
        <v>1992</v>
      </c>
    </row>
    <row r="341" s="28" customFormat="1" ht="27" spans="1:5">
      <c r="A341" s="58" t="s">
        <v>2075</v>
      </c>
      <c r="B341" s="59" t="s">
        <v>2076</v>
      </c>
      <c r="C341" s="60" t="s">
        <v>2244</v>
      </c>
      <c r="D341" s="52">
        <v>12</v>
      </c>
      <c r="E341" s="45" t="s">
        <v>1992</v>
      </c>
    </row>
    <row r="342" s="28" customFormat="1" ht="24.75" customHeight="1" spans="1:5">
      <c r="A342" s="58" t="s">
        <v>2075</v>
      </c>
      <c r="B342" s="59" t="s">
        <v>2076</v>
      </c>
      <c r="C342" s="60" t="s">
        <v>2245</v>
      </c>
      <c r="D342" s="52">
        <v>2</v>
      </c>
      <c r="E342" s="45" t="s">
        <v>1992</v>
      </c>
    </row>
    <row r="343" s="28" customFormat="1" ht="24.75" customHeight="1" spans="1:5">
      <c r="A343" s="58" t="s">
        <v>2075</v>
      </c>
      <c r="B343" s="59" t="s">
        <v>2076</v>
      </c>
      <c r="C343" s="60" t="s">
        <v>2246</v>
      </c>
      <c r="D343" s="52">
        <v>12</v>
      </c>
      <c r="E343" s="45" t="s">
        <v>1992</v>
      </c>
    </row>
    <row r="344" s="28" customFormat="1" ht="24.75" customHeight="1" spans="1:5">
      <c r="A344" s="58" t="s">
        <v>2075</v>
      </c>
      <c r="B344" s="59" t="s">
        <v>2076</v>
      </c>
      <c r="C344" s="60" t="s">
        <v>2247</v>
      </c>
      <c r="D344" s="52">
        <v>11</v>
      </c>
      <c r="E344" s="45" t="s">
        <v>1992</v>
      </c>
    </row>
    <row r="345" s="28" customFormat="1" ht="24.75" customHeight="1" spans="1:5">
      <c r="A345" s="58" t="s">
        <v>2075</v>
      </c>
      <c r="B345" s="59" t="s">
        <v>2076</v>
      </c>
      <c r="C345" s="60" t="s">
        <v>2248</v>
      </c>
      <c r="D345" s="52">
        <v>7</v>
      </c>
      <c r="E345" s="45" t="s">
        <v>1992</v>
      </c>
    </row>
    <row r="346" s="28" customFormat="1" ht="24.75" customHeight="1" spans="1:5">
      <c r="A346" s="58" t="s">
        <v>2075</v>
      </c>
      <c r="B346" s="59" t="s">
        <v>2076</v>
      </c>
      <c r="C346" s="60" t="s">
        <v>2249</v>
      </c>
      <c r="D346" s="52">
        <v>24</v>
      </c>
      <c r="E346" s="45" t="s">
        <v>1992</v>
      </c>
    </row>
    <row r="347" s="28" customFormat="1" ht="24.75" customHeight="1" spans="1:5">
      <c r="A347" s="58" t="s">
        <v>2075</v>
      </c>
      <c r="B347" s="59" t="s">
        <v>2076</v>
      </c>
      <c r="C347" s="60" t="s">
        <v>2250</v>
      </c>
      <c r="D347" s="52">
        <v>6</v>
      </c>
      <c r="E347" s="45" t="s">
        <v>1992</v>
      </c>
    </row>
    <row r="348" s="28" customFormat="1" ht="24.75" customHeight="1" spans="1:5">
      <c r="A348" s="58" t="s">
        <v>2075</v>
      </c>
      <c r="B348" s="59" t="s">
        <v>2076</v>
      </c>
      <c r="C348" s="60" t="s">
        <v>2251</v>
      </c>
      <c r="D348" s="52">
        <v>51</v>
      </c>
      <c r="E348" s="45" t="s">
        <v>1992</v>
      </c>
    </row>
    <row r="349" s="28" customFormat="1" ht="24.75" customHeight="1" spans="1:5">
      <c r="A349" s="58" t="s">
        <v>2075</v>
      </c>
      <c r="B349" s="59" t="s">
        <v>2076</v>
      </c>
      <c r="C349" s="60" t="s">
        <v>2252</v>
      </c>
      <c r="D349" s="52">
        <v>55</v>
      </c>
      <c r="E349" s="45" t="s">
        <v>1992</v>
      </c>
    </row>
    <row r="350" s="28" customFormat="1" ht="27" spans="1:5">
      <c r="A350" s="58" t="s">
        <v>2075</v>
      </c>
      <c r="B350" s="59" t="s">
        <v>2076</v>
      </c>
      <c r="C350" s="60" t="s">
        <v>2253</v>
      </c>
      <c r="D350" s="52">
        <v>166</v>
      </c>
      <c r="E350" s="45" t="s">
        <v>1992</v>
      </c>
    </row>
    <row r="351" s="28" customFormat="1" ht="27" spans="1:5">
      <c r="A351" s="58" t="s">
        <v>2075</v>
      </c>
      <c r="B351" s="59" t="s">
        <v>2076</v>
      </c>
      <c r="C351" s="60" t="s">
        <v>2254</v>
      </c>
      <c r="D351" s="52">
        <v>10</v>
      </c>
      <c r="E351" s="45" t="s">
        <v>1992</v>
      </c>
    </row>
    <row r="352" s="28" customFormat="1" ht="27" spans="1:5">
      <c r="A352" s="58" t="s">
        <v>2075</v>
      </c>
      <c r="B352" s="59" t="s">
        <v>2076</v>
      </c>
      <c r="C352" s="60" t="s">
        <v>2255</v>
      </c>
      <c r="D352" s="52">
        <v>7</v>
      </c>
      <c r="E352" s="45" t="s">
        <v>1992</v>
      </c>
    </row>
    <row r="353" s="28" customFormat="1" ht="27" spans="1:5">
      <c r="A353" s="58" t="s">
        <v>2075</v>
      </c>
      <c r="B353" s="59" t="s">
        <v>2076</v>
      </c>
      <c r="C353" s="60" t="s">
        <v>2256</v>
      </c>
      <c r="D353" s="52">
        <v>9</v>
      </c>
      <c r="E353" s="45" t="s">
        <v>1992</v>
      </c>
    </row>
    <row r="354" s="28" customFormat="1" ht="24.75" customHeight="1" spans="1:5">
      <c r="A354" s="58" t="s">
        <v>2075</v>
      </c>
      <c r="B354" s="59" t="s">
        <v>2076</v>
      </c>
      <c r="C354" s="60" t="s">
        <v>2257</v>
      </c>
      <c r="D354" s="52">
        <v>9</v>
      </c>
      <c r="E354" s="45" t="s">
        <v>1992</v>
      </c>
    </row>
    <row r="355" s="28" customFormat="1" ht="27" spans="1:5">
      <c r="A355" s="58" t="s">
        <v>2075</v>
      </c>
      <c r="B355" s="59" t="s">
        <v>2076</v>
      </c>
      <c r="C355" s="60" t="s">
        <v>2258</v>
      </c>
      <c r="D355" s="52">
        <v>12</v>
      </c>
      <c r="E355" s="45" t="s">
        <v>1992</v>
      </c>
    </row>
    <row r="356" s="28" customFormat="1" ht="24.75" customHeight="1" spans="1:5">
      <c r="A356" s="58" t="s">
        <v>2075</v>
      </c>
      <c r="B356" s="59" t="s">
        <v>2076</v>
      </c>
      <c r="C356" s="60" t="s">
        <v>2259</v>
      </c>
      <c r="D356" s="52">
        <v>20</v>
      </c>
      <c r="E356" s="45" t="s">
        <v>1992</v>
      </c>
    </row>
    <row r="357" s="28" customFormat="1" ht="24.75" customHeight="1" spans="1:5">
      <c r="A357" s="58" t="s">
        <v>2075</v>
      </c>
      <c r="B357" s="59" t="s">
        <v>2076</v>
      </c>
      <c r="C357" s="60" t="s">
        <v>2260</v>
      </c>
      <c r="D357" s="52">
        <v>34</v>
      </c>
      <c r="E357" s="45" t="s">
        <v>1992</v>
      </c>
    </row>
    <row r="358" s="28" customFormat="1" ht="27" spans="1:5">
      <c r="A358" s="58" t="s">
        <v>2075</v>
      </c>
      <c r="B358" s="59" t="s">
        <v>2076</v>
      </c>
      <c r="C358" s="60" t="s">
        <v>2261</v>
      </c>
      <c r="D358" s="52">
        <v>8</v>
      </c>
      <c r="E358" s="45" t="s">
        <v>1992</v>
      </c>
    </row>
    <row r="359" s="28" customFormat="1" ht="24.75" customHeight="1" spans="1:5">
      <c r="A359" s="58" t="s">
        <v>2075</v>
      </c>
      <c r="B359" s="59" t="s">
        <v>2076</v>
      </c>
      <c r="C359" s="60" t="s">
        <v>2231</v>
      </c>
      <c r="D359" s="52">
        <v>75</v>
      </c>
      <c r="E359" s="45" t="s">
        <v>1992</v>
      </c>
    </row>
    <row r="360" s="28" customFormat="1" ht="24.75" customHeight="1" spans="1:5">
      <c r="A360" s="58" t="s">
        <v>2075</v>
      </c>
      <c r="B360" s="59" t="s">
        <v>2076</v>
      </c>
      <c r="C360" s="60" t="s">
        <v>2229</v>
      </c>
      <c r="D360" s="52">
        <v>100</v>
      </c>
      <c r="E360" s="45" t="s">
        <v>1992</v>
      </c>
    </row>
    <row r="361" s="28" customFormat="1" ht="24.75" customHeight="1" spans="1:5">
      <c r="A361" s="58" t="s">
        <v>2075</v>
      </c>
      <c r="B361" s="59" t="s">
        <v>2076</v>
      </c>
      <c r="C361" s="60" t="s">
        <v>2262</v>
      </c>
      <c r="D361" s="52">
        <v>37</v>
      </c>
      <c r="E361" s="45" t="s">
        <v>1992</v>
      </c>
    </row>
    <row r="362" s="28" customFormat="1" ht="24.75" customHeight="1" spans="1:5">
      <c r="A362" s="58" t="s">
        <v>2075</v>
      </c>
      <c r="B362" s="59" t="s">
        <v>2076</v>
      </c>
      <c r="C362" s="60" t="s">
        <v>2263</v>
      </c>
      <c r="D362" s="52">
        <v>45</v>
      </c>
      <c r="E362" s="45" t="s">
        <v>1992</v>
      </c>
    </row>
    <row r="363" s="28" customFormat="1" ht="24.75" customHeight="1" spans="1:5">
      <c r="A363" s="58" t="s">
        <v>2075</v>
      </c>
      <c r="B363" s="59" t="s">
        <v>2076</v>
      </c>
      <c r="C363" s="60" t="s">
        <v>2264</v>
      </c>
      <c r="D363" s="52">
        <v>22</v>
      </c>
      <c r="E363" s="45" t="s">
        <v>1992</v>
      </c>
    </row>
    <row r="364" s="28" customFormat="1" ht="24.75" customHeight="1" spans="1:5">
      <c r="A364" s="58" t="s">
        <v>2075</v>
      </c>
      <c r="B364" s="59" t="s">
        <v>2076</v>
      </c>
      <c r="C364" s="60" t="s">
        <v>2265</v>
      </c>
      <c r="D364" s="52">
        <v>7</v>
      </c>
      <c r="E364" s="45" t="s">
        <v>1992</v>
      </c>
    </row>
    <row r="365" s="28" customFormat="1" ht="24.75" customHeight="1" spans="1:5">
      <c r="A365" s="58" t="s">
        <v>2075</v>
      </c>
      <c r="B365" s="59" t="s">
        <v>2076</v>
      </c>
      <c r="C365" s="60" t="s">
        <v>2266</v>
      </c>
      <c r="D365" s="52">
        <v>2</v>
      </c>
      <c r="E365" s="45" t="s">
        <v>1992</v>
      </c>
    </row>
    <row r="366" s="28" customFormat="1" ht="27" spans="1:5">
      <c r="A366" s="58" t="s">
        <v>2075</v>
      </c>
      <c r="B366" s="59" t="s">
        <v>2076</v>
      </c>
      <c r="C366" s="60" t="s">
        <v>2267</v>
      </c>
      <c r="D366" s="52">
        <v>28</v>
      </c>
      <c r="E366" s="45" t="s">
        <v>1992</v>
      </c>
    </row>
    <row r="367" s="28" customFormat="1" ht="24.75" customHeight="1" spans="1:5">
      <c r="A367" s="58" t="s">
        <v>2075</v>
      </c>
      <c r="B367" s="59" t="s">
        <v>2076</v>
      </c>
      <c r="C367" s="60" t="s">
        <v>2268</v>
      </c>
      <c r="D367" s="52">
        <v>42</v>
      </c>
      <c r="E367" s="45" t="s">
        <v>1992</v>
      </c>
    </row>
    <row r="368" s="28" customFormat="1" ht="27" spans="1:5">
      <c r="A368" s="58" t="s">
        <v>2075</v>
      </c>
      <c r="B368" s="59" t="s">
        <v>2076</v>
      </c>
      <c r="C368" s="60" t="s">
        <v>2269</v>
      </c>
      <c r="D368" s="52">
        <v>6</v>
      </c>
      <c r="E368" s="45" t="s">
        <v>1992</v>
      </c>
    </row>
    <row r="369" s="28" customFormat="1" ht="24.75" customHeight="1" spans="1:5">
      <c r="A369" s="58" t="s">
        <v>2075</v>
      </c>
      <c r="B369" s="59" t="s">
        <v>2076</v>
      </c>
      <c r="C369" s="60" t="s">
        <v>2270</v>
      </c>
      <c r="D369" s="52">
        <v>47</v>
      </c>
      <c r="E369" s="45" t="s">
        <v>1992</v>
      </c>
    </row>
    <row r="370" s="28" customFormat="1" ht="24.75" customHeight="1" spans="1:5">
      <c r="A370" s="58" t="s">
        <v>2075</v>
      </c>
      <c r="B370" s="59" t="s">
        <v>2076</v>
      </c>
      <c r="C370" s="60" t="s">
        <v>2271</v>
      </c>
      <c r="D370" s="52">
        <v>10</v>
      </c>
      <c r="E370" s="45" t="s">
        <v>1992</v>
      </c>
    </row>
    <row r="371" s="28" customFormat="1" ht="27" spans="1:5">
      <c r="A371" s="58" t="s">
        <v>2075</v>
      </c>
      <c r="B371" s="59" t="s">
        <v>2076</v>
      </c>
      <c r="C371" s="60" t="s">
        <v>2272</v>
      </c>
      <c r="D371" s="52">
        <v>80</v>
      </c>
      <c r="E371" s="45" t="s">
        <v>1992</v>
      </c>
    </row>
    <row r="372" s="28" customFormat="1" ht="24.75" customHeight="1" spans="1:5">
      <c r="A372" s="58" t="s">
        <v>2075</v>
      </c>
      <c r="B372" s="59" t="s">
        <v>2076</v>
      </c>
      <c r="C372" s="60" t="s">
        <v>2273</v>
      </c>
      <c r="D372" s="52">
        <v>17</v>
      </c>
      <c r="E372" s="45" t="s">
        <v>1992</v>
      </c>
    </row>
    <row r="373" s="28" customFormat="1" ht="24.75" customHeight="1" spans="1:5">
      <c r="A373" s="58" t="s">
        <v>2075</v>
      </c>
      <c r="B373" s="59" t="s">
        <v>2076</v>
      </c>
      <c r="C373" s="60" t="s">
        <v>2274</v>
      </c>
      <c r="D373" s="52">
        <v>10</v>
      </c>
      <c r="E373" s="45" t="s">
        <v>1992</v>
      </c>
    </row>
    <row r="374" s="28" customFormat="1" ht="24.75" customHeight="1" spans="1:5">
      <c r="A374" s="58" t="s">
        <v>2075</v>
      </c>
      <c r="B374" s="59" t="s">
        <v>2076</v>
      </c>
      <c r="C374" s="60" t="s">
        <v>2275</v>
      </c>
      <c r="D374" s="52">
        <v>8</v>
      </c>
      <c r="E374" s="45" t="s">
        <v>1992</v>
      </c>
    </row>
    <row r="375" s="28" customFormat="1" ht="24.75" customHeight="1" spans="1:5">
      <c r="A375" s="58" t="s">
        <v>2075</v>
      </c>
      <c r="B375" s="59" t="s">
        <v>2076</v>
      </c>
      <c r="C375" s="60" t="s">
        <v>2276</v>
      </c>
      <c r="D375" s="52">
        <v>22</v>
      </c>
      <c r="E375" s="45" t="s">
        <v>1992</v>
      </c>
    </row>
    <row r="376" s="28" customFormat="1" ht="24.75" customHeight="1" spans="1:5">
      <c r="A376" s="58" t="s">
        <v>2075</v>
      </c>
      <c r="B376" s="59" t="s">
        <v>2076</v>
      </c>
      <c r="C376" s="60" t="s">
        <v>2277</v>
      </c>
      <c r="D376" s="52">
        <v>1</v>
      </c>
      <c r="E376" s="45" t="s">
        <v>1992</v>
      </c>
    </row>
    <row r="377" s="28" customFormat="1" ht="24.75" customHeight="1" spans="1:5">
      <c r="A377" s="58" t="s">
        <v>2075</v>
      </c>
      <c r="B377" s="59" t="s">
        <v>2076</v>
      </c>
      <c r="C377" s="60" t="s">
        <v>2278</v>
      </c>
      <c r="D377" s="52">
        <v>17</v>
      </c>
      <c r="E377" s="45" t="s">
        <v>1992</v>
      </c>
    </row>
    <row r="378" s="28" customFormat="1" ht="24.75" customHeight="1" spans="1:5">
      <c r="A378" s="58" t="s">
        <v>2075</v>
      </c>
      <c r="B378" s="59" t="s">
        <v>2076</v>
      </c>
      <c r="C378" s="60" t="s">
        <v>2279</v>
      </c>
      <c r="D378" s="52">
        <v>1026</v>
      </c>
      <c r="E378" s="45" t="s">
        <v>1992</v>
      </c>
    </row>
    <row r="379" s="28" customFormat="1" ht="24.75" customHeight="1" spans="1:5">
      <c r="A379" s="58" t="s">
        <v>2075</v>
      </c>
      <c r="B379" s="59" t="s">
        <v>2076</v>
      </c>
      <c r="C379" s="60" t="s">
        <v>2279</v>
      </c>
      <c r="D379" s="52">
        <v>74</v>
      </c>
      <c r="E379" s="45" t="s">
        <v>1992</v>
      </c>
    </row>
    <row r="380" s="28" customFormat="1" ht="24.75" customHeight="1" spans="1:5">
      <c r="A380" s="58" t="s">
        <v>2075</v>
      </c>
      <c r="B380" s="59" t="s">
        <v>2076</v>
      </c>
      <c r="C380" s="60" t="s">
        <v>2279</v>
      </c>
      <c r="D380" s="52">
        <v>28</v>
      </c>
      <c r="E380" s="45" t="s">
        <v>1992</v>
      </c>
    </row>
    <row r="381" s="28" customFormat="1" ht="27" spans="1:5">
      <c r="A381" s="58" t="s">
        <v>2075</v>
      </c>
      <c r="B381" s="59" t="s">
        <v>2076</v>
      </c>
      <c r="C381" s="60" t="s">
        <v>2280</v>
      </c>
      <c r="D381" s="52">
        <v>11</v>
      </c>
      <c r="E381" s="45" t="s">
        <v>1992</v>
      </c>
    </row>
    <row r="382" s="28" customFormat="1" ht="27" spans="1:5">
      <c r="A382" s="58" t="s">
        <v>2075</v>
      </c>
      <c r="B382" s="59" t="s">
        <v>2076</v>
      </c>
      <c r="C382" s="60" t="s">
        <v>2281</v>
      </c>
      <c r="D382" s="52">
        <v>10</v>
      </c>
      <c r="E382" s="45" t="s">
        <v>1992</v>
      </c>
    </row>
    <row r="383" s="28" customFormat="1" ht="27" spans="1:5">
      <c r="A383" s="58" t="s">
        <v>2075</v>
      </c>
      <c r="B383" s="59" t="s">
        <v>2076</v>
      </c>
      <c r="C383" s="60" t="s">
        <v>2282</v>
      </c>
      <c r="D383" s="52">
        <v>12</v>
      </c>
      <c r="E383" s="45" t="s">
        <v>1992</v>
      </c>
    </row>
    <row r="384" s="28" customFormat="1" ht="27" spans="1:5">
      <c r="A384" s="58" t="s">
        <v>2075</v>
      </c>
      <c r="B384" s="59" t="s">
        <v>2076</v>
      </c>
      <c r="C384" s="60" t="s">
        <v>2283</v>
      </c>
      <c r="D384" s="52">
        <v>10</v>
      </c>
      <c r="E384" s="45" t="s">
        <v>1992</v>
      </c>
    </row>
    <row r="385" s="28" customFormat="1" ht="24.75" customHeight="1" spans="1:5">
      <c r="A385" s="58" t="s">
        <v>2075</v>
      </c>
      <c r="B385" s="59" t="s">
        <v>2076</v>
      </c>
      <c r="C385" s="60" t="s">
        <v>2284</v>
      </c>
      <c r="D385" s="52">
        <v>27</v>
      </c>
      <c r="E385" s="45" t="s">
        <v>1992</v>
      </c>
    </row>
    <row r="386" s="28" customFormat="1" ht="24.75" customHeight="1" spans="1:5">
      <c r="A386" s="58" t="s">
        <v>2075</v>
      </c>
      <c r="B386" s="59" t="s">
        <v>2076</v>
      </c>
      <c r="C386" s="60" t="s">
        <v>2285</v>
      </c>
      <c r="D386" s="52">
        <v>45</v>
      </c>
      <c r="E386" s="45" t="s">
        <v>1992</v>
      </c>
    </row>
    <row r="387" s="28" customFormat="1" ht="24.75" customHeight="1" spans="1:5">
      <c r="A387" s="58" t="s">
        <v>2075</v>
      </c>
      <c r="B387" s="59" t="s">
        <v>2076</v>
      </c>
      <c r="C387" s="60" t="s">
        <v>2286</v>
      </c>
      <c r="D387" s="52">
        <v>47</v>
      </c>
      <c r="E387" s="45" t="s">
        <v>1992</v>
      </c>
    </row>
    <row r="388" s="28" customFormat="1" ht="27" spans="1:5">
      <c r="A388" s="58" t="s">
        <v>2075</v>
      </c>
      <c r="B388" s="59" t="s">
        <v>2076</v>
      </c>
      <c r="C388" s="60" t="s">
        <v>2287</v>
      </c>
      <c r="D388" s="52">
        <v>7</v>
      </c>
      <c r="E388" s="45" t="s">
        <v>1992</v>
      </c>
    </row>
    <row r="389" s="28" customFormat="1" ht="24.75" customHeight="1" spans="1:5">
      <c r="A389" s="58" t="s">
        <v>2075</v>
      </c>
      <c r="B389" s="59" t="s">
        <v>2076</v>
      </c>
      <c r="C389" s="60" t="s">
        <v>2288</v>
      </c>
      <c r="D389" s="52">
        <v>33</v>
      </c>
      <c r="E389" s="45" t="s">
        <v>1992</v>
      </c>
    </row>
    <row r="390" s="28" customFormat="1" ht="27" spans="1:5">
      <c r="A390" s="58" t="s">
        <v>2075</v>
      </c>
      <c r="B390" s="59" t="s">
        <v>2076</v>
      </c>
      <c r="C390" s="60" t="s">
        <v>2289</v>
      </c>
      <c r="D390" s="52">
        <v>3</v>
      </c>
      <c r="E390" s="45" t="s">
        <v>1992</v>
      </c>
    </row>
    <row r="391" s="28" customFormat="1" ht="24.75" customHeight="1" spans="1:5">
      <c r="A391" s="58" t="s">
        <v>2075</v>
      </c>
      <c r="B391" s="59" t="s">
        <v>2076</v>
      </c>
      <c r="C391" s="60" t="s">
        <v>2290</v>
      </c>
      <c r="D391" s="52">
        <v>4</v>
      </c>
      <c r="E391" s="45" t="s">
        <v>1992</v>
      </c>
    </row>
    <row r="392" s="28" customFormat="1" ht="27" spans="1:5">
      <c r="A392" s="58" t="s">
        <v>2075</v>
      </c>
      <c r="B392" s="59" t="s">
        <v>2076</v>
      </c>
      <c r="C392" s="60" t="s">
        <v>2291</v>
      </c>
      <c r="D392" s="52">
        <v>23</v>
      </c>
      <c r="E392" s="45" t="s">
        <v>1992</v>
      </c>
    </row>
    <row r="393" s="28" customFormat="1" ht="24.75" customHeight="1" spans="1:5">
      <c r="A393" s="58" t="s">
        <v>2075</v>
      </c>
      <c r="B393" s="59" t="s">
        <v>2076</v>
      </c>
      <c r="C393" s="60" t="s">
        <v>2292</v>
      </c>
      <c r="D393" s="52">
        <v>4</v>
      </c>
      <c r="E393" s="45" t="s">
        <v>1992</v>
      </c>
    </row>
    <row r="394" s="28" customFormat="1" ht="24.75" customHeight="1" spans="1:5">
      <c r="A394" s="58" t="s">
        <v>2075</v>
      </c>
      <c r="B394" s="59" t="s">
        <v>2076</v>
      </c>
      <c r="C394" s="60" t="s">
        <v>2293</v>
      </c>
      <c r="D394" s="52">
        <v>6</v>
      </c>
      <c r="E394" s="45" t="s">
        <v>1992</v>
      </c>
    </row>
    <row r="395" s="28" customFormat="1" ht="24.75" customHeight="1" spans="1:5">
      <c r="A395" s="58" t="s">
        <v>2075</v>
      </c>
      <c r="B395" s="59" t="s">
        <v>2076</v>
      </c>
      <c r="C395" s="60" t="s">
        <v>2294</v>
      </c>
      <c r="D395" s="52">
        <v>20</v>
      </c>
      <c r="E395" s="45" t="s">
        <v>1992</v>
      </c>
    </row>
    <row r="396" s="28" customFormat="1" ht="24.75" customHeight="1" spans="1:5">
      <c r="A396" s="58" t="s">
        <v>2075</v>
      </c>
      <c r="B396" s="59" t="s">
        <v>2076</v>
      </c>
      <c r="C396" s="60" t="s">
        <v>2295</v>
      </c>
      <c r="D396" s="52">
        <v>5</v>
      </c>
      <c r="E396" s="45" t="s">
        <v>1992</v>
      </c>
    </row>
    <row r="397" s="28" customFormat="1" ht="24.75" customHeight="1" spans="1:5">
      <c r="A397" s="58" t="s">
        <v>2075</v>
      </c>
      <c r="B397" s="59" t="s">
        <v>2076</v>
      </c>
      <c r="C397" s="60" t="s">
        <v>2296</v>
      </c>
      <c r="D397" s="52">
        <v>14</v>
      </c>
      <c r="E397" s="45" t="s">
        <v>1992</v>
      </c>
    </row>
    <row r="398" s="28" customFormat="1" ht="24.75" customHeight="1" spans="1:5">
      <c r="A398" s="58" t="s">
        <v>2075</v>
      </c>
      <c r="B398" s="59" t="s">
        <v>2076</v>
      </c>
      <c r="C398" s="60" t="s">
        <v>2297</v>
      </c>
      <c r="D398" s="52">
        <v>20</v>
      </c>
      <c r="E398" s="45" t="s">
        <v>1992</v>
      </c>
    </row>
    <row r="399" s="28" customFormat="1" ht="24.75" customHeight="1" spans="1:5">
      <c r="A399" s="58" t="s">
        <v>2075</v>
      </c>
      <c r="B399" s="59" t="s">
        <v>2076</v>
      </c>
      <c r="C399" s="60" t="s">
        <v>2298</v>
      </c>
      <c r="D399" s="52">
        <v>19</v>
      </c>
      <c r="E399" s="45" t="s">
        <v>1992</v>
      </c>
    </row>
    <row r="400" s="28" customFormat="1" ht="24.75" customHeight="1" spans="1:5">
      <c r="A400" s="58" t="s">
        <v>2075</v>
      </c>
      <c r="B400" s="59" t="s">
        <v>2076</v>
      </c>
      <c r="C400" s="60" t="s">
        <v>2299</v>
      </c>
      <c r="D400" s="52">
        <v>10</v>
      </c>
      <c r="E400" s="45" t="s">
        <v>1992</v>
      </c>
    </row>
    <row r="401" s="28" customFormat="1" ht="24.75" customHeight="1" spans="1:5">
      <c r="A401" s="58" t="s">
        <v>2075</v>
      </c>
      <c r="B401" s="59" t="s">
        <v>2076</v>
      </c>
      <c r="C401" s="60" t="s">
        <v>2300</v>
      </c>
      <c r="D401" s="52">
        <v>19</v>
      </c>
      <c r="E401" s="45" t="s">
        <v>1992</v>
      </c>
    </row>
    <row r="402" s="28" customFormat="1" ht="27" spans="1:5">
      <c r="A402" s="58" t="s">
        <v>2075</v>
      </c>
      <c r="B402" s="59" t="s">
        <v>2076</v>
      </c>
      <c r="C402" s="60" t="s">
        <v>2301</v>
      </c>
      <c r="D402" s="52">
        <v>47</v>
      </c>
      <c r="E402" s="45" t="s">
        <v>1992</v>
      </c>
    </row>
    <row r="403" s="28" customFormat="1" ht="24.75" customHeight="1" spans="1:5">
      <c r="A403" s="58" t="s">
        <v>2075</v>
      </c>
      <c r="B403" s="59" t="s">
        <v>2076</v>
      </c>
      <c r="C403" s="60" t="s">
        <v>2302</v>
      </c>
      <c r="D403" s="52">
        <v>10</v>
      </c>
      <c r="E403" s="45" t="s">
        <v>1992</v>
      </c>
    </row>
    <row r="404" s="28" customFormat="1" ht="24.75" customHeight="1" spans="1:5">
      <c r="A404" s="58" t="s">
        <v>2075</v>
      </c>
      <c r="B404" s="59" t="s">
        <v>2076</v>
      </c>
      <c r="C404" s="60" t="s">
        <v>1980</v>
      </c>
      <c r="D404" s="52">
        <v>4</v>
      </c>
      <c r="E404" s="45" t="s">
        <v>1992</v>
      </c>
    </row>
    <row r="405" s="28" customFormat="1" ht="24.75" customHeight="1" spans="1:5">
      <c r="A405" s="58" t="s">
        <v>2075</v>
      </c>
      <c r="B405" s="59" t="s">
        <v>2076</v>
      </c>
      <c r="C405" s="60" t="s">
        <v>2303</v>
      </c>
      <c r="D405" s="52">
        <v>3</v>
      </c>
      <c r="E405" s="45" t="s">
        <v>1992</v>
      </c>
    </row>
    <row r="406" s="28" customFormat="1" ht="24.75" customHeight="1" spans="1:5">
      <c r="A406" s="58" t="s">
        <v>2075</v>
      </c>
      <c r="B406" s="59" t="s">
        <v>2076</v>
      </c>
      <c r="C406" s="60" t="s">
        <v>2304</v>
      </c>
      <c r="D406" s="52">
        <v>2</v>
      </c>
      <c r="E406" s="45" t="s">
        <v>1992</v>
      </c>
    </row>
    <row r="407" s="28" customFormat="1" ht="24.75" customHeight="1" spans="1:5">
      <c r="A407" s="58" t="s">
        <v>2075</v>
      </c>
      <c r="B407" s="59" t="s">
        <v>2076</v>
      </c>
      <c r="C407" s="60" t="s">
        <v>2305</v>
      </c>
      <c r="D407" s="52">
        <v>5</v>
      </c>
      <c r="E407" s="45" t="s">
        <v>1992</v>
      </c>
    </row>
    <row r="408" s="28" customFormat="1" ht="24.75" customHeight="1" spans="1:5">
      <c r="A408" s="58" t="s">
        <v>2075</v>
      </c>
      <c r="B408" s="59" t="s">
        <v>2076</v>
      </c>
      <c r="C408" s="60" t="s">
        <v>2306</v>
      </c>
      <c r="D408" s="52">
        <v>4</v>
      </c>
      <c r="E408" s="45" t="s">
        <v>1992</v>
      </c>
    </row>
    <row r="409" s="28" customFormat="1" ht="29" customHeight="1" spans="1:5">
      <c r="A409" s="58" t="s">
        <v>2075</v>
      </c>
      <c r="B409" s="59" t="s">
        <v>2076</v>
      </c>
      <c r="C409" s="60" t="s">
        <v>2307</v>
      </c>
      <c r="D409" s="52">
        <v>7</v>
      </c>
      <c r="E409" s="45" t="s">
        <v>1992</v>
      </c>
    </row>
    <row r="410" s="28" customFormat="1" ht="29" customHeight="1" spans="1:5">
      <c r="A410" s="58" t="s">
        <v>2075</v>
      </c>
      <c r="B410" s="59" t="s">
        <v>2076</v>
      </c>
      <c r="C410" s="60" t="s">
        <v>2308</v>
      </c>
      <c r="D410" s="52">
        <v>21</v>
      </c>
      <c r="E410" s="45" t="s">
        <v>1992</v>
      </c>
    </row>
    <row r="411" s="28" customFormat="1" ht="29" customHeight="1" spans="1:5">
      <c r="A411" s="58" t="s">
        <v>2075</v>
      </c>
      <c r="B411" s="59" t="s">
        <v>2076</v>
      </c>
      <c r="C411" s="60" t="s">
        <v>2309</v>
      </c>
      <c r="D411" s="52">
        <v>20</v>
      </c>
      <c r="E411" s="45" t="s">
        <v>1992</v>
      </c>
    </row>
    <row r="412" s="28" customFormat="1" ht="24.75" customHeight="1" spans="1:5">
      <c r="A412" s="58" t="s">
        <v>2075</v>
      </c>
      <c r="B412" s="59" t="s">
        <v>2076</v>
      </c>
      <c r="C412" s="60" t="s">
        <v>2310</v>
      </c>
      <c r="D412" s="52">
        <v>5</v>
      </c>
      <c r="E412" s="45" t="s">
        <v>1992</v>
      </c>
    </row>
    <row r="413" s="28" customFormat="1" ht="24.75" customHeight="1" spans="1:5">
      <c r="A413" s="58" t="s">
        <v>2075</v>
      </c>
      <c r="B413" s="59" t="s">
        <v>2076</v>
      </c>
      <c r="C413" s="60" t="s">
        <v>2311</v>
      </c>
      <c r="D413" s="52">
        <v>4</v>
      </c>
      <c r="E413" s="45" t="s">
        <v>1992</v>
      </c>
    </row>
    <row r="414" s="28" customFormat="1" ht="24.75" customHeight="1" spans="1:5">
      <c r="A414" s="58" t="s">
        <v>2075</v>
      </c>
      <c r="B414" s="59" t="s">
        <v>2076</v>
      </c>
      <c r="C414" s="60" t="s">
        <v>2312</v>
      </c>
      <c r="D414" s="52">
        <v>28</v>
      </c>
      <c r="E414" s="45" t="s">
        <v>1992</v>
      </c>
    </row>
    <row r="415" s="28" customFormat="1" ht="24.75" customHeight="1" spans="1:5">
      <c r="A415" s="58" t="s">
        <v>2075</v>
      </c>
      <c r="B415" s="59" t="s">
        <v>2076</v>
      </c>
      <c r="C415" s="60" t="s">
        <v>2313</v>
      </c>
      <c r="D415" s="52">
        <v>12</v>
      </c>
      <c r="E415" s="45" t="s">
        <v>1992</v>
      </c>
    </row>
    <row r="416" s="28" customFormat="1" ht="24.75" customHeight="1" spans="1:5">
      <c r="A416" s="58" t="s">
        <v>2075</v>
      </c>
      <c r="B416" s="59" t="s">
        <v>2076</v>
      </c>
      <c r="C416" s="60" t="s">
        <v>2314</v>
      </c>
      <c r="D416" s="52">
        <v>4</v>
      </c>
      <c r="E416" s="45" t="s">
        <v>1992</v>
      </c>
    </row>
    <row r="417" s="28" customFormat="1" ht="24.75" customHeight="1" spans="1:5">
      <c r="A417" s="58" t="s">
        <v>2075</v>
      </c>
      <c r="B417" s="59" t="s">
        <v>2076</v>
      </c>
      <c r="C417" s="60" t="s">
        <v>2315</v>
      </c>
      <c r="D417" s="52">
        <v>8</v>
      </c>
      <c r="E417" s="45" t="s">
        <v>1992</v>
      </c>
    </row>
    <row r="418" s="28" customFormat="1" ht="24.75" customHeight="1" spans="1:5">
      <c r="A418" s="58" t="s">
        <v>2075</v>
      </c>
      <c r="B418" s="59" t="s">
        <v>2076</v>
      </c>
      <c r="C418" s="60" t="s">
        <v>2316</v>
      </c>
      <c r="D418" s="52">
        <v>12</v>
      </c>
      <c r="E418" s="45" t="s">
        <v>1992</v>
      </c>
    </row>
    <row r="419" s="28" customFormat="1" ht="24.75" customHeight="1" spans="1:5">
      <c r="A419" s="58" t="s">
        <v>2075</v>
      </c>
      <c r="B419" s="59" t="s">
        <v>2076</v>
      </c>
      <c r="C419" s="60" t="s">
        <v>2317</v>
      </c>
      <c r="D419" s="52">
        <v>7</v>
      </c>
      <c r="E419" s="45" t="s">
        <v>1992</v>
      </c>
    </row>
    <row r="420" s="28" customFormat="1" ht="24.75" customHeight="1" spans="1:5">
      <c r="A420" s="58" t="s">
        <v>2075</v>
      </c>
      <c r="B420" s="59" t="s">
        <v>2076</v>
      </c>
      <c r="C420" s="60" t="s">
        <v>2318</v>
      </c>
      <c r="D420" s="52">
        <v>10</v>
      </c>
      <c r="E420" s="45" t="s">
        <v>1992</v>
      </c>
    </row>
    <row r="421" s="28" customFormat="1" ht="24.75" customHeight="1" spans="1:5">
      <c r="A421" s="58" t="s">
        <v>2075</v>
      </c>
      <c r="B421" s="59" t="s">
        <v>2076</v>
      </c>
      <c r="C421" s="60" t="s">
        <v>2319</v>
      </c>
      <c r="D421" s="52">
        <v>9</v>
      </c>
      <c r="E421" s="45" t="s">
        <v>1992</v>
      </c>
    </row>
    <row r="422" s="28" customFormat="1" ht="24.75" customHeight="1" spans="1:5">
      <c r="A422" s="58" t="s">
        <v>2075</v>
      </c>
      <c r="B422" s="59" t="s">
        <v>2076</v>
      </c>
      <c r="C422" s="60" t="s">
        <v>2320</v>
      </c>
      <c r="D422" s="52">
        <v>18</v>
      </c>
      <c r="E422" s="45" t="s">
        <v>1992</v>
      </c>
    </row>
    <row r="423" s="28" customFormat="1" ht="24.75" customHeight="1" spans="1:5">
      <c r="A423" s="58" t="s">
        <v>2075</v>
      </c>
      <c r="B423" s="59" t="s">
        <v>2076</v>
      </c>
      <c r="C423" s="60" t="s">
        <v>2321</v>
      </c>
      <c r="D423" s="52">
        <v>26</v>
      </c>
      <c r="E423" s="45" t="s">
        <v>1992</v>
      </c>
    </row>
    <row r="424" s="28" customFormat="1" ht="24.75" customHeight="1" spans="1:5">
      <c r="A424" s="58" t="s">
        <v>2075</v>
      </c>
      <c r="B424" s="59" t="s">
        <v>2076</v>
      </c>
      <c r="C424" s="60" t="s">
        <v>2321</v>
      </c>
      <c r="D424" s="52">
        <v>41</v>
      </c>
      <c r="E424" s="45" t="s">
        <v>1992</v>
      </c>
    </row>
    <row r="425" s="28" customFormat="1" ht="24.75" customHeight="1" spans="1:5">
      <c r="A425" s="58" t="s">
        <v>2075</v>
      </c>
      <c r="B425" s="59" t="s">
        <v>2076</v>
      </c>
      <c r="C425" s="60" t="s">
        <v>2321</v>
      </c>
      <c r="D425" s="52">
        <v>30</v>
      </c>
      <c r="E425" s="45" t="s">
        <v>1992</v>
      </c>
    </row>
    <row r="426" s="28" customFormat="1" ht="27" spans="1:5">
      <c r="A426" s="58" t="s">
        <v>2075</v>
      </c>
      <c r="B426" s="59" t="s">
        <v>2076</v>
      </c>
      <c r="C426" s="60" t="s">
        <v>2322</v>
      </c>
      <c r="D426" s="52">
        <v>17</v>
      </c>
      <c r="E426" s="45" t="s">
        <v>1992</v>
      </c>
    </row>
    <row r="427" s="28" customFormat="1" ht="24.75" customHeight="1" spans="1:5">
      <c r="A427" s="58" t="s">
        <v>2075</v>
      </c>
      <c r="B427" s="59" t="s">
        <v>2076</v>
      </c>
      <c r="C427" s="60" t="s">
        <v>2323</v>
      </c>
      <c r="D427" s="52">
        <v>45</v>
      </c>
      <c r="E427" s="45" t="s">
        <v>1992</v>
      </c>
    </row>
    <row r="428" s="28" customFormat="1" ht="27" spans="1:5">
      <c r="A428" s="58" t="s">
        <v>2075</v>
      </c>
      <c r="B428" s="59" t="s">
        <v>2076</v>
      </c>
      <c r="C428" s="60" t="s">
        <v>2324</v>
      </c>
      <c r="D428" s="52">
        <v>10</v>
      </c>
      <c r="E428" s="45" t="s">
        <v>1992</v>
      </c>
    </row>
    <row r="429" s="28" customFormat="1" ht="24.75" customHeight="1" spans="1:5">
      <c r="A429" s="58" t="s">
        <v>2075</v>
      </c>
      <c r="B429" s="59" t="s">
        <v>2076</v>
      </c>
      <c r="C429" s="60" t="s">
        <v>2325</v>
      </c>
      <c r="D429" s="52">
        <v>18</v>
      </c>
      <c r="E429" s="45" t="s">
        <v>1992</v>
      </c>
    </row>
    <row r="430" s="28" customFormat="1" ht="24.75" customHeight="1" spans="1:5">
      <c r="A430" s="58" t="s">
        <v>2075</v>
      </c>
      <c r="B430" s="59" t="s">
        <v>2076</v>
      </c>
      <c r="C430" s="60" t="s">
        <v>2326</v>
      </c>
      <c r="D430" s="52">
        <v>8</v>
      </c>
      <c r="E430" s="45" t="s">
        <v>1992</v>
      </c>
    </row>
    <row r="431" s="28" customFormat="1" ht="24.75" customHeight="1" spans="1:5">
      <c r="A431" s="58" t="s">
        <v>2075</v>
      </c>
      <c r="B431" s="59" t="s">
        <v>2076</v>
      </c>
      <c r="C431" s="60" t="s">
        <v>2327</v>
      </c>
      <c r="D431" s="52">
        <v>1</v>
      </c>
      <c r="E431" s="45" t="s">
        <v>1992</v>
      </c>
    </row>
    <row r="432" s="28" customFormat="1" ht="24.75" customHeight="1" spans="1:5">
      <c r="A432" s="58" t="s">
        <v>2075</v>
      </c>
      <c r="B432" s="59" t="s">
        <v>2076</v>
      </c>
      <c r="C432" s="60" t="s">
        <v>2328</v>
      </c>
      <c r="D432" s="52">
        <v>2</v>
      </c>
      <c r="E432" s="45" t="s">
        <v>1992</v>
      </c>
    </row>
    <row r="433" s="28" customFormat="1" ht="24.75" customHeight="1" spans="1:5">
      <c r="A433" s="58" t="s">
        <v>2075</v>
      </c>
      <c r="B433" s="59" t="s">
        <v>2076</v>
      </c>
      <c r="C433" s="60" t="s">
        <v>2329</v>
      </c>
      <c r="D433" s="52">
        <v>19</v>
      </c>
      <c r="E433" s="45" t="s">
        <v>1992</v>
      </c>
    </row>
    <row r="434" s="28" customFormat="1" ht="24.75" customHeight="1" spans="1:5">
      <c r="A434" s="58" t="s">
        <v>2075</v>
      </c>
      <c r="B434" s="59" t="s">
        <v>2076</v>
      </c>
      <c r="C434" s="60" t="s">
        <v>2330</v>
      </c>
      <c r="D434" s="52">
        <v>4</v>
      </c>
      <c r="E434" s="45" t="s">
        <v>1992</v>
      </c>
    </row>
    <row r="435" s="28" customFormat="1" ht="24.75" customHeight="1" spans="1:5">
      <c r="A435" s="58" t="s">
        <v>2075</v>
      </c>
      <c r="B435" s="59" t="s">
        <v>2076</v>
      </c>
      <c r="C435" s="60" t="s">
        <v>2331</v>
      </c>
      <c r="D435" s="52">
        <v>9</v>
      </c>
      <c r="E435" s="45" t="s">
        <v>1992</v>
      </c>
    </row>
    <row r="436" s="28" customFormat="1" ht="24.75" customHeight="1" spans="1:5">
      <c r="A436" s="58" t="s">
        <v>2075</v>
      </c>
      <c r="B436" s="59" t="s">
        <v>2076</v>
      </c>
      <c r="C436" s="60" t="s">
        <v>2332</v>
      </c>
      <c r="D436" s="52">
        <v>12</v>
      </c>
      <c r="E436" s="45" t="s">
        <v>1992</v>
      </c>
    </row>
    <row r="437" s="28" customFormat="1" ht="24.75" customHeight="1" spans="1:5">
      <c r="A437" s="58" t="s">
        <v>2075</v>
      </c>
      <c r="B437" s="59" t="s">
        <v>2076</v>
      </c>
      <c r="C437" s="60" t="s">
        <v>2333</v>
      </c>
      <c r="D437" s="52">
        <v>7</v>
      </c>
      <c r="E437" s="45" t="s">
        <v>1992</v>
      </c>
    </row>
    <row r="438" s="28" customFormat="1" ht="24.75" customHeight="1" spans="1:5">
      <c r="A438" s="58" t="s">
        <v>2075</v>
      </c>
      <c r="B438" s="59" t="s">
        <v>2076</v>
      </c>
      <c r="C438" s="60" t="s">
        <v>2334</v>
      </c>
      <c r="D438" s="52">
        <v>13</v>
      </c>
      <c r="E438" s="45" t="s">
        <v>1992</v>
      </c>
    </row>
    <row r="439" s="28" customFormat="1" ht="24.75" customHeight="1" spans="1:5">
      <c r="A439" s="58" t="s">
        <v>2075</v>
      </c>
      <c r="B439" s="59" t="s">
        <v>2076</v>
      </c>
      <c r="C439" s="60" t="s">
        <v>2335</v>
      </c>
      <c r="D439" s="52">
        <v>4</v>
      </c>
      <c r="E439" s="45" t="s">
        <v>1992</v>
      </c>
    </row>
    <row r="440" s="28" customFormat="1" ht="24.75" customHeight="1" spans="1:5">
      <c r="A440" s="58" t="s">
        <v>2075</v>
      </c>
      <c r="B440" s="59" t="s">
        <v>2076</v>
      </c>
      <c r="C440" s="60" t="s">
        <v>2336</v>
      </c>
      <c r="D440" s="52">
        <v>6</v>
      </c>
      <c r="E440" s="45" t="s">
        <v>1992</v>
      </c>
    </row>
    <row r="441" s="28" customFormat="1" ht="24.75" customHeight="1" spans="1:5">
      <c r="A441" s="58" t="s">
        <v>2075</v>
      </c>
      <c r="B441" s="59" t="s">
        <v>2076</v>
      </c>
      <c r="C441" s="60" t="s">
        <v>2337</v>
      </c>
      <c r="D441" s="52">
        <v>40</v>
      </c>
      <c r="E441" s="45" t="s">
        <v>1992</v>
      </c>
    </row>
    <row r="442" s="28" customFormat="1" ht="24.75" customHeight="1" spans="1:5">
      <c r="A442" s="58" t="s">
        <v>2075</v>
      </c>
      <c r="B442" s="59" t="s">
        <v>2076</v>
      </c>
      <c r="C442" s="60" t="s">
        <v>2338</v>
      </c>
      <c r="D442" s="52">
        <v>5</v>
      </c>
      <c r="E442" s="45" t="s">
        <v>1992</v>
      </c>
    </row>
    <row r="443" s="28" customFormat="1" ht="27" spans="1:5">
      <c r="A443" s="58" t="s">
        <v>2075</v>
      </c>
      <c r="B443" s="59" t="s">
        <v>2076</v>
      </c>
      <c r="C443" s="60" t="s">
        <v>2339</v>
      </c>
      <c r="D443" s="52">
        <v>7</v>
      </c>
      <c r="E443" s="45" t="s">
        <v>1992</v>
      </c>
    </row>
    <row r="444" s="28" customFormat="1" ht="27" spans="1:5">
      <c r="A444" s="58" t="s">
        <v>2075</v>
      </c>
      <c r="B444" s="59" t="s">
        <v>2076</v>
      </c>
      <c r="C444" s="60" t="s">
        <v>2340</v>
      </c>
      <c r="D444" s="52">
        <v>20</v>
      </c>
      <c r="E444" s="45" t="s">
        <v>1992</v>
      </c>
    </row>
    <row r="445" s="28" customFormat="1" ht="24.75" customHeight="1" spans="1:5">
      <c r="A445" s="58" t="s">
        <v>2075</v>
      </c>
      <c r="B445" s="59" t="s">
        <v>2076</v>
      </c>
      <c r="C445" s="60" t="s">
        <v>2341</v>
      </c>
      <c r="D445" s="52">
        <v>41</v>
      </c>
      <c r="E445" s="45" t="s">
        <v>1992</v>
      </c>
    </row>
    <row r="446" s="28" customFormat="1" ht="24.75" customHeight="1" spans="1:5">
      <c r="A446" s="58" t="s">
        <v>2075</v>
      </c>
      <c r="B446" s="59" t="s">
        <v>2076</v>
      </c>
      <c r="C446" s="60" t="s">
        <v>2342</v>
      </c>
      <c r="D446" s="52">
        <v>9</v>
      </c>
      <c r="E446" s="45" t="s">
        <v>1992</v>
      </c>
    </row>
    <row r="447" s="28" customFormat="1" ht="24.75" customHeight="1" spans="1:5">
      <c r="A447" s="58" t="s">
        <v>2075</v>
      </c>
      <c r="B447" s="59" t="s">
        <v>2076</v>
      </c>
      <c r="C447" s="60" t="s">
        <v>2343</v>
      </c>
      <c r="D447" s="52">
        <v>35</v>
      </c>
      <c r="E447" s="45" t="s">
        <v>1992</v>
      </c>
    </row>
    <row r="448" s="28" customFormat="1" ht="24.75" customHeight="1" spans="1:5">
      <c r="A448" s="58" t="s">
        <v>2075</v>
      </c>
      <c r="B448" s="59" t="s">
        <v>2076</v>
      </c>
      <c r="C448" s="60" t="s">
        <v>2344</v>
      </c>
      <c r="D448" s="52">
        <v>16</v>
      </c>
      <c r="E448" s="45" t="s">
        <v>1992</v>
      </c>
    </row>
    <row r="449" s="28" customFormat="1" ht="24.75" customHeight="1" spans="1:5">
      <c r="A449" s="58" t="s">
        <v>2075</v>
      </c>
      <c r="B449" s="59" t="s">
        <v>2076</v>
      </c>
      <c r="C449" s="60" t="s">
        <v>2345</v>
      </c>
      <c r="D449" s="52">
        <v>18</v>
      </c>
      <c r="E449" s="45" t="s">
        <v>1992</v>
      </c>
    </row>
    <row r="450" s="28" customFormat="1" ht="27" spans="1:5">
      <c r="A450" s="58" t="s">
        <v>2075</v>
      </c>
      <c r="B450" s="59" t="s">
        <v>2076</v>
      </c>
      <c r="C450" s="60" t="s">
        <v>2346</v>
      </c>
      <c r="D450" s="52">
        <v>11</v>
      </c>
      <c r="E450" s="45" t="s">
        <v>1992</v>
      </c>
    </row>
    <row r="451" s="28" customFormat="1" ht="24.75" customHeight="1" spans="1:5">
      <c r="A451" s="58" t="s">
        <v>2075</v>
      </c>
      <c r="B451" s="59" t="s">
        <v>2076</v>
      </c>
      <c r="C451" s="60" t="s">
        <v>2347</v>
      </c>
      <c r="D451" s="52">
        <v>25</v>
      </c>
      <c r="E451" s="45" t="s">
        <v>1992</v>
      </c>
    </row>
    <row r="452" s="28" customFormat="1" ht="27" spans="1:5">
      <c r="A452" s="58" t="s">
        <v>2075</v>
      </c>
      <c r="B452" s="59" t="s">
        <v>2076</v>
      </c>
      <c r="C452" s="60" t="s">
        <v>2348</v>
      </c>
      <c r="D452" s="52">
        <v>26</v>
      </c>
      <c r="E452" s="45" t="s">
        <v>1992</v>
      </c>
    </row>
    <row r="453" s="28" customFormat="1" ht="27" spans="1:5">
      <c r="A453" s="58" t="s">
        <v>2075</v>
      </c>
      <c r="B453" s="59" t="s">
        <v>2076</v>
      </c>
      <c r="C453" s="60" t="s">
        <v>2349</v>
      </c>
      <c r="D453" s="52">
        <v>31</v>
      </c>
      <c r="E453" s="45" t="s">
        <v>1992</v>
      </c>
    </row>
    <row r="454" s="28" customFormat="1" ht="27" spans="1:5">
      <c r="A454" s="58" t="s">
        <v>2075</v>
      </c>
      <c r="B454" s="59" t="s">
        <v>2076</v>
      </c>
      <c r="C454" s="60" t="s">
        <v>2350</v>
      </c>
      <c r="D454" s="52">
        <v>20</v>
      </c>
      <c r="E454" s="45" t="s">
        <v>1992</v>
      </c>
    </row>
    <row r="455" s="28" customFormat="1" ht="27" spans="1:5">
      <c r="A455" s="58" t="s">
        <v>2075</v>
      </c>
      <c r="B455" s="59" t="s">
        <v>2076</v>
      </c>
      <c r="C455" s="60" t="s">
        <v>2351</v>
      </c>
      <c r="D455" s="52">
        <v>6</v>
      </c>
      <c r="E455" s="45" t="s">
        <v>1992</v>
      </c>
    </row>
    <row r="456" s="28" customFormat="1" ht="24.75" customHeight="1" spans="1:5">
      <c r="A456" s="58" t="s">
        <v>2075</v>
      </c>
      <c r="B456" s="59" t="s">
        <v>2076</v>
      </c>
      <c r="C456" s="60" t="s">
        <v>2352</v>
      </c>
      <c r="D456" s="52">
        <v>11</v>
      </c>
      <c r="E456" s="45" t="s">
        <v>1992</v>
      </c>
    </row>
    <row r="457" s="28" customFormat="1" ht="24.75" customHeight="1" spans="1:5">
      <c r="A457" s="58" t="s">
        <v>2075</v>
      </c>
      <c r="B457" s="59" t="s">
        <v>2076</v>
      </c>
      <c r="C457" s="60" t="s">
        <v>2353</v>
      </c>
      <c r="D457" s="52">
        <v>11</v>
      </c>
      <c r="E457" s="45" t="s">
        <v>1992</v>
      </c>
    </row>
    <row r="458" s="28" customFormat="1" ht="24.75" customHeight="1" spans="1:5">
      <c r="A458" s="58" t="s">
        <v>2075</v>
      </c>
      <c r="B458" s="59" t="s">
        <v>2076</v>
      </c>
      <c r="C458" s="60" t="s">
        <v>2354</v>
      </c>
      <c r="D458" s="52">
        <v>22</v>
      </c>
      <c r="E458" s="45" t="s">
        <v>1992</v>
      </c>
    </row>
    <row r="459" s="28" customFormat="1" ht="24.75" customHeight="1" spans="1:5">
      <c r="A459" s="58" t="s">
        <v>2075</v>
      </c>
      <c r="B459" s="59" t="s">
        <v>2076</v>
      </c>
      <c r="C459" s="60" t="s">
        <v>2355</v>
      </c>
      <c r="D459" s="52">
        <v>4</v>
      </c>
      <c r="E459" s="45" t="s">
        <v>1992</v>
      </c>
    </row>
    <row r="460" s="28" customFormat="1" ht="24.75" customHeight="1" spans="1:5">
      <c r="A460" s="58" t="s">
        <v>2075</v>
      </c>
      <c r="B460" s="59" t="s">
        <v>2076</v>
      </c>
      <c r="C460" s="60" t="s">
        <v>2356</v>
      </c>
      <c r="D460" s="52">
        <v>9</v>
      </c>
      <c r="E460" s="45" t="s">
        <v>1992</v>
      </c>
    </row>
    <row r="461" s="28" customFormat="1" ht="24.75" customHeight="1" spans="1:5">
      <c r="A461" s="58" t="s">
        <v>2075</v>
      </c>
      <c r="B461" s="59" t="s">
        <v>2076</v>
      </c>
      <c r="C461" s="60" t="s">
        <v>2357</v>
      </c>
      <c r="D461" s="52">
        <v>18</v>
      </c>
      <c r="E461" s="45" t="s">
        <v>1992</v>
      </c>
    </row>
    <row r="462" s="28" customFormat="1" ht="24.75" customHeight="1" spans="1:5">
      <c r="A462" s="58" t="s">
        <v>2075</v>
      </c>
      <c r="B462" s="59" t="s">
        <v>2076</v>
      </c>
      <c r="C462" s="60" t="s">
        <v>2358</v>
      </c>
      <c r="D462" s="52">
        <v>2</v>
      </c>
      <c r="E462" s="45" t="s">
        <v>1992</v>
      </c>
    </row>
    <row r="463" s="28" customFormat="1" ht="24.75" customHeight="1" spans="1:5">
      <c r="A463" s="58" t="s">
        <v>2075</v>
      </c>
      <c r="B463" s="59" t="s">
        <v>2076</v>
      </c>
      <c r="C463" s="60" t="s">
        <v>2359</v>
      </c>
      <c r="D463" s="52">
        <v>9</v>
      </c>
      <c r="E463" s="45" t="s">
        <v>1992</v>
      </c>
    </row>
    <row r="464" s="28" customFormat="1" ht="24.75" customHeight="1" spans="1:5">
      <c r="A464" s="58" t="s">
        <v>2075</v>
      </c>
      <c r="B464" s="59" t="s">
        <v>2076</v>
      </c>
      <c r="C464" s="60" t="s">
        <v>2360</v>
      </c>
      <c r="D464" s="52">
        <v>6</v>
      </c>
      <c r="E464" s="45" t="s">
        <v>1992</v>
      </c>
    </row>
    <row r="465" s="28" customFormat="1" ht="24.75" customHeight="1" spans="1:5">
      <c r="A465" s="58" t="s">
        <v>2075</v>
      </c>
      <c r="B465" s="59" t="s">
        <v>2076</v>
      </c>
      <c r="C465" s="60" t="s">
        <v>2361</v>
      </c>
      <c r="D465" s="52">
        <v>9</v>
      </c>
      <c r="E465" s="45" t="s">
        <v>1992</v>
      </c>
    </row>
    <row r="466" s="28" customFormat="1" ht="24.75" customHeight="1" spans="1:5">
      <c r="A466" s="58" t="s">
        <v>2075</v>
      </c>
      <c r="B466" s="59" t="s">
        <v>2076</v>
      </c>
      <c r="C466" s="60" t="s">
        <v>2362</v>
      </c>
      <c r="D466" s="52">
        <v>4</v>
      </c>
      <c r="E466" s="45" t="s">
        <v>1992</v>
      </c>
    </row>
    <row r="467" s="28" customFormat="1" ht="24.75" customHeight="1" spans="1:5">
      <c r="A467" s="58" t="s">
        <v>2075</v>
      </c>
      <c r="B467" s="59" t="s">
        <v>2076</v>
      </c>
      <c r="C467" s="60" t="s">
        <v>2363</v>
      </c>
      <c r="D467" s="52">
        <v>17</v>
      </c>
      <c r="E467" s="45" t="s">
        <v>1992</v>
      </c>
    </row>
    <row r="468" s="28" customFormat="1" ht="24.75" customHeight="1" spans="1:5">
      <c r="A468" s="58" t="s">
        <v>2075</v>
      </c>
      <c r="B468" s="59" t="s">
        <v>2076</v>
      </c>
      <c r="C468" s="60" t="s">
        <v>2364</v>
      </c>
      <c r="D468" s="52">
        <v>9</v>
      </c>
      <c r="E468" s="45" t="s">
        <v>1992</v>
      </c>
    </row>
    <row r="469" s="28" customFormat="1" ht="24.75" customHeight="1" spans="1:5">
      <c r="A469" s="58" t="s">
        <v>2075</v>
      </c>
      <c r="B469" s="59" t="s">
        <v>2076</v>
      </c>
      <c r="C469" s="60" t="s">
        <v>2365</v>
      </c>
      <c r="D469" s="52">
        <v>9</v>
      </c>
      <c r="E469" s="45" t="s">
        <v>1992</v>
      </c>
    </row>
    <row r="470" s="28" customFormat="1" ht="27" spans="1:5">
      <c r="A470" s="58" t="s">
        <v>2075</v>
      </c>
      <c r="B470" s="59" t="s">
        <v>2076</v>
      </c>
      <c r="C470" s="60" t="s">
        <v>2366</v>
      </c>
      <c r="D470" s="52">
        <v>8</v>
      </c>
      <c r="E470" s="45" t="s">
        <v>1992</v>
      </c>
    </row>
    <row r="471" s="28" customFormat="1" ht="24.75" customHeight="1" spans="1:5">
      <c r="A471" s="58" t="s">
        <v>2075</v>
      </c>
      <c r="B471" s="59" t="s">
        <v>2076</v>
      </c>
      <c r="C471" s="60" t="s">
        <v>2367</v>
      </c>
      <c r="D471" s="52">
        <v>3</v>
      </c>
      <c r="E471" s="45" t="s">
        <v>1992</v>
      </c>
    </row>
    <row r="472" s="28" customFormat="1" ht="24.75" customHeight="1" spans="1:5">
      <c r="A472" s="58" t="s">
        <v>2075</v>
      </c>
      <c r="B472" s="59" t="s">
        <v>2076</v>
      </c>
      <c r="C472" s="60" t="s">
        <v>2368</v>
      </c>
      <c r="D472" s="52">
        <v>44</v>
      </c>
      <c r="E472" s="45" t="s">
        <v>1992</v>
      </c>
    </row>
    <row r="473" s="28" customFormat="1" ht="27" spans="1:5">
      <c r="A473" s="58" t="s">
        <v>2075</v>
      </c>
      <c r="B473" s="59" t="s">
        <v>2076</v>
      </c>
      <c r="C473" s="60" t="s">
        <v>2369</v>
      </c>
      <c r="D473" s="52">
        <v>17</v>
      </c>
      <c r="E473" s="45" t="s">
        <v>1992</v>
      </c>
    </row>
    <row r="474" s="28" customFormat="1" ht="27" spans="1:5">
      <c r="A474" s="58" t="s">
        <v>2075</v>
      </c>
      <c r="B474" s="59" t="s">
        <v>2076</v>
      </c>
      <c r="C474" s="60" t="s">
        <v>2370</v>
      </c>
      <c r="D474" s="52">
        <v>35</v>
      </c>
      <c r="E474" s="45" t="s">
        <v>1992</v>
      </c>
    </row>
    <row r="475" s="28" customFormat="1" ht="24.75" customHeight="1" spans="1:5">
      <c r="A475" s="58" t="s">
        <v>2075</v>
      </c>
      <c r="B475" s="59" t="s">
        <v>2076</v>
      </c>
      <c r="C475" s="60" t="s">
        <v>2371</v>
      </c>
      <c r="D475" s="52">
        <v>6</v>
      </c>
      <c r="E475" s="45" t="s">
        <v>1992</v>
      </c>
    </row>
    <row r="476" s="28" customFormat="1" ht="22" customHeight="1" spans="1:5">
      <c r="A476" s="58" t="s">
        <v>2075</v>
      </c>
      <c r="B476" s="59" t="s">
        <v>2076</v>
      </c>
      <c r="C476" s="60" t="s">
        <v>2372</v>
      </c>
      <c r="D476" s="52">
        <v>28</v>
      </c>
      <c r="E476" s="45" t="s">
        <v>1992</v>
      </c>
    </row>
    <row r="477" s="28" customFormat="1" ht="24.75" customHeight="1" spans="1:5">
      <c r="A477" s="58" t="s">
        <v>2075</v>
      </c>
      <c r="B477" s="59" t="s">
        <v>2076</v>
      </c>
      <c r="C477" s="60" t="s">
        <v>2373</v>
      </c>
      <c r="D477" s="52">
        <v>8</v>
      </c>
      <c r="E477" s="45" t="s">
        <v>1992</v>
      </c>
    </row>
    <row r="478" s="28" customFormat="1" ht="24.75" customHeight="1" spans="1:5">
      <c r="A478" s="58" t="s">
        <v>2075</v>
      </c>
      <c r="B478" s="59" t="s">
        <v>2076</v>
      </c>
      <c r="C478" s="60" t="s">
        <v>2374</v>
      </c>
      <c r="D478" s="52">
        <v>1</v>
      </c>
      <c r="E478" s="45" t="s">
        <v>1992</v>
      </c>
    </row>
    <row r="479" s="28" customFormat="1" ht="27" spans="1:5">
      <c r="A479" s="58" t="s">
        <v>2075</v>
      </c>
      <c r="B479" s="59" t="s">
        <v>2076</v>
      </c>
      <c r="C479" s="60" t="s">
        <v>2375</v>
      </c>
      <c r="D479" s="52">
        <v>7</v>
      </c>
      <c r="E479" s="45" t="s">
        <v>1992</v>
      </c>
    </row>
    <row r="480" s="28" customFormat="1" ht="24.75" customHeight="1" spans="1:5">
      <c r="A480" s="58" t="s">
        <v>2075</v>
      </c>
      <c r="B480" s="59" t="s">
        <v>2076</v>
      </c>
      <c r="C480" s="60" t="s">
        <v>2376</v>
      </c>
      <c r="D480" s="52">
        <v>4</v>
      </c>
      <c r="E480" s="45" t="s">
        <v>1992</v>
      </c>
    </row>
    <row r="481" s="28" customFormat="1" ht="24.75" customHeight="1" spans="1:5">
      <c r="A481" s="58" t="s">
        <v>2075</v>
      </c>
      <c r="B481" s="59" t="s">
        <v>2076</v>
      </c>
      <c r="C481" s="60" t="s">
        <v>2377</v>
      </c>
      <c r="D481" s="52">
        <v>16</v>
      </c>
      <c r="E481" s="45" t="s">
        <v>1992</v>
      </c>
    </row>
    <row r="482" s="28" customFormat="1" ht="24.75" customHeight="1" spans="1:5">
      <c r="A482" s="58" t="s">
        <v>2075</v>
      </c>
      <c r="B482" s="59" t="s">
        <v>2076</v>
      </c>
      <c r="C482" s="60" t="s">
        <v>2378</v>
      </c>
      <c r="D482" s="52">
        <v>42</v>
      </c>
      <c r="E482" s="45" t="s">
        <v>1992</v>
      </c>
    </row>
    <row r="483" s="28" customFormat="1" ht="27" spans="1:5">
      <c r="A483" s="58" t="s">
        <v>2075</v>
      </c>
      <c r="B483" s="59" t="s">
        <v>2076</v>
      </c>
      <c r="C483" s="60" t="s">
        <v>2379</v>
      </c>
      <c r="D483" s="52">
        <v>2</v>
      </c>
      <c r="E483" s="45" t="s">
        <v>1992</v>
      </c>
    </row>
    <row r="484" s="28" customFormat="1" ht="27" spans="1:5">
      <c r="A484" s="58" t="s">
        <v>2075</v>
      </c>
      <c r="B484" s="59" t="s">
        <v>2076</v>
      </c>
      <c r="C484" s="60" t="s">
        <v>2380</v>
      </c>
      <c r="D484" s="52">
        <v>43</v>
      </c>
      <c r="E484" s="45" t="s">
        <v>1992</v>
      </c>
    </row>
    <row r="485" s="28" customFormat="1" ht="27" spans="1:5">
      <c r="A485" s="58" t="s">
        <v>2075</v>
      </c>
      <c r="B485" s="59" t="s">
        <v>2076</v>
      </c>
      <c r="C485" s="60" t="s">
        <v>2381</v>
      </c>
      <c r="D485" s="52">
        <v>39</v>
      </c>
      <c r="E485" s="45" t="s">
        <v>1992</v>
      </c>
    </row>
    <row r="486" s="28" customFormat="1" ht="40.5" spans="1:5">
      <c r="A486" s="58" t="s">
        <v>2075</v>
      </c>
      <c r="B486" s="59" t="s">
        <v>2076</v>
      </c>
      <c r="C486" s="60" t="s">
        <v>2382</v>
      </c>
      <c r="D486" s="52">
        <v>36</v>
      </c>
      <c r="E486" s="45" t="s">
        <v>1992</v>
      </c>
    </row>
    <row r="487" s="28" customFormat="1" ht="27" spans="1:5">
      <c r="A487" s="58" t="s">
        <v>2075</v>
      </c>
      <c r="B487" s="59" t="s">
        <v>2076</v>
      </c>
      <c r="C487" s="60" t="s">
        <v>2383</v>
      </c>
      <c r="D487" s="52">
        <v>2</v>
      </c>
      <c r="E487" s="45" t="s">
        <v>1992</v>
      </c>
    </row>
    <row r="488" s="28" customFormat="1" ht="27" spans="1:5">
      <c r="A488" s="58" t="s">
        <v>2075</v>
      </c>
      <c r="B488" s="59" t="s">
        <v>2076</v>
      </c>
      <c r="C488" s="60" t="s">
        <v>2384</v>
      </c>
      <c r="D488" s="52">
        <v>26</v>
      </c>
      <c r="E488" s="45" t="s">
        <v>1992</v>
      </c>
    </row>
    <row r="489" s="28" customFormat="1" ht="27" spans="1:5">
      <c r="A489" s="58" t="s">
        <v>2075</v>
      </c>
      <c r="B489" s="59" t="s">
        <v>2076</v>
      </c>
      <c r="C489" s="60" t="s">
        <v>2385</v>
      </c>
      <c r="D489" s="52">
        <v>7</v>
      </c>
      <c r="E489" s="45" t="s">
        <v>1992</v>
      </c>
    </row>
    <row r="490" s="28" customFormat="1" ht="27" spans="1:5">
      <c r="A490" s="58" t="s">
        <v>2075</v>
      </c>
      <c r="B490" s="59" t="s">
        <v>2076</v>
      </c>
      <c r="C490" s="60" t="s">
        <v>2386</v>
      </c>
      <c r="D490" s="52">
        <v>8</v>
      </c>
      <c r="E490" s="45" t="s">
        <v>1992</v>
      </c>
    </row>
    <row r="491" s="28" customFormat="1" ht="27" spans="1:5">
      <c r="A491" s="58" t="s">
        <v>2075</v>
      </c>
      <c r="B491" s="59" t="s">
        <v>2076</v>
      </c>
      <c r="C491" s="60" t="s">
        <v>2387</v>
      </c>
      <c r="D491" s="52">
        <v>12</v>
      </c>
      <c r="E491" s="45" t="s">
        <v>1992</v>
      </c>
    </row>
    <row r="492" s="28" customFormat="1" ht="40.5" spans="1:5">
      <c r="A492" s="58" t="s">
        <v>2075</v>
      </c>
      <c r="B492" s="59" t="s">
        <v>2076</v>
      </c>
      <c r="C492" s="60" t="s">
        <v>2388</v>
      </c>
      <c r="D492" s="52">
        <v>26</v>
      </c>
      <c r="E492" s="45" t="s">
        <v>1992</v>
      </c>
    </row>
    <row r="493" s="28" customFormat="1" ht="27" spans="1:5">
      <c r="A493" s="58" t="s">
        <v>2075</v>
      </c>
      <c r="B493" s="59" t="s">
        <v>2076</v>
      </c>
      <c r="C493" s="60" t="s">
        <v>2389</v>
      </c>
      <c r="D493" s="52">
        <v>12</v>
      </c>
      <c r="E493" s="45" t="s">
        <v>1992</v>
      </c>
    </row>
    <row r="494" s="28" customFormat="1" ht="24.75" customHeight="1" spans="1:5">
      <c r="A494" s="58" t="s">
        <v>2075</v>
      </c>
      <c r="B494" s="59" t="s">
        <v>2076</v>
      </c>
      <c r="C494" s="60" t="s">
        <v>2390</v>
      </c>
      <c r="D494" s="52">
        <v>3</v>
      </c>
      <c r="E494" s="45" t="s">
        <v>1992</v>
      </c>
    </row>
    <row r="495" s="28" customFormat="1" ht="27" spans="1:5">
      <c r="A495" s="58" t="s">
        <v>2075</v>
      </c>
      <c r="B495" s="59" t="s">
        <v>2076</v>
      </c>
      <c r="C495" s="60" t="s">
        <v>2391</v>
      </c>
      <c r="D495" s="52">
        <v>19</v>
      </c>
      <c r="E495" s="45" t="s">
        <v>1992</v>
      </c>
    </row>
    <row r="496" s="28" customFormat="1" ht="24.75" customHeight="1" spans="1:5">
      <c r="A496" s="58" t="s">
        <v>2075</v>
      </c>
      <c r="B496" s="59" t="s">
        <v>2076</v>
      </c>
      <c r="C496" s="60" t="s">
        <v>2392</v>
      </c>
      <c r="D496" s="52">
        <v>9</v>
      </c>
      <c r="E496" s="45" t="s">
        <v>1992</v>
      </c>
    </row>
    <row r="497" s="28" customFormat="1" ht="24.75" customHeight="1" spans="1:5">
      <c r="A497" s="58" t="s">
        <v>2075</v>
      </c>
      <c r="B497" s="59" t="s">
        <v>2076</v>
      </c>
      <c r="C497" s="60" t="s">
        <v>2393</v>
      </c>
      <c r="D497" s="52">
        <v>2</v>
      </c>
      <c r="E497" s="45" t="s">
        <v>1992</v>
      </c>
    </row>
    <row r="498" s="28" customFormat="1" ht="24.75" customHeight="1" spans="1:5">
      <c r="A498" s="58" t="s">
        <v>2075</v>
      </c>
      <c r="B498" s="59" t="s">
        <v>2076</v>
      </c>
      <c r="C498" s="60" t="s">
        <v>2394</v>
      </c>
      <c r="D498" s="52">
        <v>7</v>
      </c>
      <c r="E498" s="45" t="s">
        <v>1992</v>
      </c>
    </row>
    <row r="499" s="28" customFormat="1" ht="27" spans="1:5">
      <c r="A499" s="58" t="s">
        <v>2075</v>
      </c>
      <c r="B499" s="59" t="s">
        <v>2076</v>
      </c>
      <c r="C499" s="60" t="s">
        <v>2395</v>
      </c>
      <c r="D499" s="52">
        <v>1</v>
      </c>
      <c r="E499" s="45" t="s">
        <v>1992</v>
      </c>
    </row>
    <row r="500" s="28" customFormat="1" ht="24.75" customHeight="1" spans="1:5">
      <c r="A500" s="58" t="s">
        <v>2075</v>
      </c>
      <c r="B500" s="59" t="s">
        <v>2076</v>
      </c>
      <c r="C500" s="60" t="s">
        <v>2396</v>
      </c>
      <c r="D500" s="52">
        <v>24</v>
      </c>
      <c r="E500" s="45" t="s">
        <v>1992</v>
      </c>
    </row>
    <row r="501" s="28" customFormat="1" ht="27" spans="1:5">
      <c r="A501" s="58" t="s">
        <v>2075</v>
      </c>
      <c r="B501" s="59" t="s">
        <v>2076</v>
      </c>
      <c r="C501" s="60" t="s">
        <v>2397</v>
      </c>
      <c r="D501" s="52">
        <v>30</v>
      </c>
      <c r="E501" s="45" t="s">
        <v>1992</v>
      </c>
    </row>
    <row r="502" s="28" customFormat="1" ht="24.75" customHeight="1" spans="1:5">
      <c r="A502" s="58" t="s">
        <v>2075</v>
      </c>
      <c r="B502" s="59" t="s">
        <v>2076</v>
      </c>
      <c r="C502" s="60" t="s">
        <v>2398</v>
      </c>
      <c r="D502" s="52">
        <v>35</v>
      </c>
      <c r="E502" s="45" t="s">
        <v>1992</v>
      </c>
    </row>
    <row r="503" s="28" customFormat="1" ht="24.75" customHeight="1" spans="1:5">
      <c r="A503" s="58" t="s">
        <v>2075</v>
      </c>
      <c r="B503" s="59" t="s">
        <v>2076</v>
      </c>
      <c r="C503" s="60" t="s">
        <v>2399</v>
      </c>
      <c r="D503" s="52">
        <v>4</v>
      </c>
      <c r="E503" s="45" t="s">
        <v>1992</v>
      </c>
    </row>
    <row r="504" s="28" customFormat="1" ht="27" spans="1:5">
      <c r="A504" s="58" t="s">
        <v>2075</v>
      </c>
      <c r="B504" s="59" t="s">
        <v>2076</v>
      </c>
      <c r="C504" s="60" t="s">
        <v>2400</v>
      </c>
      <c r="D504" s="52">
        <v>5</v>
      </c>
      <c r="E504" s="45" t="s">
        <v>1992</v>
      </c>
    </row>
    <row r="505" s="28" customFormat="1" ht="24.75" customHeight="1" spans="1:5">
      <c r="A505" s="58" t="s">
        <v>2075</v>
      </c>
      <c r="B505" s="59" t="s">
        <v>2076</v>
      </c>
      <c r="C505" s="60" t="s">
        <v>2401</v>
      </c>
      <c r="D505" s="52">
        <v>8</v>
      </c>
      <c r="E505" s="45" t="s">
        <v>1992</v>
      </c>
    </row>
    <row r="506" s="28" customFormat="1" ht="24.75" customHeight="1" spans="1:5">
      <c r="A506" s="58" t="s">
        <v>2075</v>
      </c>
      <c r="B506" s="59" t="s">
        <v>2076</v>
      </c>
      <c r="C506" s="60" t="s">
        <v>2263</v>
      </c>
      <c r="D506" s="52">
        <v>455</v>
      </c>
      <c r="E506" s="45" t="s">
        <v>1992</v>
      </c>
    </row>
    <row r="507" s="28" customFormat="1" ht="24.75" customHeight="1" spans="1:5">
      <c r="A507" s="58" t="s">
        <v>2075</v>
      </c>
      <c r="B507" s="59" t="s">
        <v>2076</v>
      </c>
      <c r="C507" s="60" t="s">
        <v>2402</v>
      </c>
      <c r="D507" s="52">
        <v>39</v>
      </c>
      <c r="E507" s="45" t="s">
        <v>1992</v>
      </c>
    </row>
    <row r="508" s="28" customFormat="1" ht="24.75" customHeight="1" spans="1:5">
      <c r="A508" s="58" t="s">
        <v>2075</v>
      </c>
      <c r="B508" s="59" t="s">
        <v>2076</v>
      </c>
      <c r="C508" s="60" t="s">
        <v>2403</v>
      </c>
      <c r="D508" s="52">
        <v>34</v>
      </c>
      <c r="E508" s="45" t="s">
        <v>1992</v>
      </c>
    </row>
    <row r="509" s="28" customFormat="1" ht="24.75" customHeight="1" spans="1:5">
      <c r="A509" s="58" t="s">
        <v>2075</v>
      </c>
      <c r="B509" s="59" t="s">
        <v>2076</v>
      </c>
      <c r="C509" s="60" t="s">
        <v>2404</v>
      </c>
      <c r="D509" s="52">
        <v>37</v>
      </c>
      <c r="E509" s="45" t="s">
        <v>1992</v>
      </c>
    </row>
    <row r="510" s="28" customFormat="1" ht="24.75" customHeight="1" spans="1:5">
      <c r="A510" s="58" t="s">
        <v>2075</v>
      </c>
      <c r="B510" s="59" t="s">
        <v>2076</v>
      </c>
      <c r="C510" s="60" t="s">
        <v>2405</v>
      </c>
      <c r="D510" s="52">
        <v>8</v>
      </c>
      <c r="E510" s="45" t="s">
        <v>1992</v>
      </c>
    </row>
    <row r="511" s="28" customFormat="1" ht="24.75" customHeight="1" spans="1:5">
      <c r="A511" s="58" t="s">
        <v>2075</v>
      </c>
      <c r="B511" s="59" t="s">
        <v>2076</v>
      </c>
      <c r="C511" s="60" t="s">
        <v>2406</v>
      </c>
      <c r="D511" s="52">
        <v>1</v>
      </c>
      <c r="E511" s="45" t="s">
        <v>1992</v>
      </c>
    </row>
    <row r="512" s="28" customFormat="1" ht="24.75" customHeight="1" spans="1:5">
      <c r="A512" s="58" t="s">
        <v>2075</v>
      </c>
      <c r="B512" s="59" t="s">
        <v>2076</v>
      </c>
      <c r="C512" s="60" t="s">
        <v>2407</v>
      </c>
      <c r="D512" s="52">
        <v>1</v>
      </c>
      <c r="E512" s="45" t="s">
        <v>1992</v>
      </c>
    </row>
    <row r="513" s="28" customFormat="1" ht="24.75" customHeight="1" spans="1:5">
      <c r="A513" s="58" t="s">
        <v>2075</v>
      </c>
      <c r="B513" s="59" t="s">
        <v>2076</v>
      </c>
      <c r="C513" s="60" t="s">
        <v>2408</v>
      </c>
      <c r="D513" s="52">
        <v>11</v>
      </c>
      <c r="E513" s="45" t="s">
        <v>1992</v>
      </c>
    </row>
    <row r="514" s="28" customFormat="1" ht="24.75" customHeight="1" spans="1:5">
      <c r="A514" s="58" t="s">
        <v>2075</v>
      </c>
      <c r="B514" s="59" t="s">
        <v>2076</v>
      </c>
      <c r="C514" s="60" t="s">
        <v>2409</v>
      </c>
      <c r="D514" s="52">
        <v>9</v>
      </c>
      <c r="E514" s="45" t="s">
        <v>1992</v>
      </c>
    </row>
    <row r="515" s="28" customFormat="1" ht="24.75" customHeight="1" spans="1:5">
      <c r="A515" s="58" t="s">
        <v>2075</v>
      </c>
      <c r="B515" s="59" t="s">
        <v>2076</v>
      </c>
      <c r="C515" s="60" t="s">
        <v>2410</v>
      </c>
      <c r="D515" s="52">
        <v>8</v>
      </c>
      <c r="E515" s="45" t="s">
        <v>1992</v>
      </c>
    </row>
    <row r="516" s="28" customFormat="1" ht="27" spans="1:5">
      <c r="A516" s="58" t="s">
        <v>2075</v>
      </c>
      <c r="B516" s="59" t="s">
        <v>2076</v>
      </c>
      <c r="C516" s="60" t="s">
        <v>2411</v>
      </c>
      <c r="D516" s="52">
        <v>38</v>
      </c>
      <c r="E516" s="45" t="s">
        <v>1992</v>
      </c>
    </row>
    <row r="517" s="28" customFormat="1" ht="27" spans="1:5">
      <c r="A517" s="58" t="s">
        <v>2075</v>
      </c>
      <c r="B517" s="59" t="s">
        <v>2076</v>
      </c>
      <c r="C517" s="60" t="s">
        <v>2412</v>
      </c>
      <c r="D517" s="52">
        <v>2</v>
      </c>
      <c r="E517" s="45" t="s">
        <v>1992</v>
      </c>
    </row>
    <row r="518" s="28" customFormat="1" ht="27" spans="1:5">
      <c r="A518" s="58" t="s">
        <v>2075</v>
      </c>
      <c r="B518" s="59" t="s">
        <v>2076</v>
      </c>
      <c r="C518" s="60" t="s">
        <v>2413</v>
      </c>
      <c r="D518" s="52">
        <v>1</v>
      </c>
      <c r="E518" s="45" t="s">
        <v>1992</v>
      </c>
    </row>
    <row r="519" s="28" customFormat="1" ht="27" spans="1:5">
      <c r="A519" s="58" t="s">
        <v>2075</v>
      </c>
      <c r="B519" s="59" t="s">
        <v>2076</v>
      </c>
      <c r="C519" s="60" t="s">
        <v>2414</v>
      </c>
      <c r="D519" s="52">
        <v>2</v>
      </c>
      <c r="E519" s="45" t="s">
        <v>1992</v>
      </c>
    </row>
    <row r="520" s="28" customFormat="1" ht="27" spans="1:5">
      <c r="A520" s="58" t="s">
        <v>2075</v>
      </c>
      <c r="B520" s="59" t="s">
        <v>2076</v>
      </c>
      <c r="C520" s="60" t="s">
        <v>2415</v>
      </c>
      <c r="D520" s="52">
        <v>10</v>
      </c>
      <c r="E520" s="45" t="s">
        <v>1992</v>
      </c>
    </row>
    <row r="521" s="28" customFormat="1" ht="27" spans="1:5">
      <c r="A521" s="58" t="s">
        <v>2075</v>
      </c>
      <c r="B521" s="59" t="s">
        <v>2076</v>
      </c>
      <c r="C521" s="60" t="s">
        <v>2416</v>
      </c>
      <c r="D521" s="52">
        <v>3</v>
      </c>
      <c r="E521" s="45" t="s">
        <v>1992</v>
      </c>
    </row>
    <row r="522" s="28" customFormat="1" ht="24.75" customHeight="1" spans="1:5">
      <c r="A522" s="58" t="s">
        <v>2075</v>
      </c>
      <c r="B522" s="59" t="s">
        <v>2076</v>
      </c>
      <c r="C522" s="60" t="s">
        <v>2417</v>
      </c>
      <c r="D522" s="52">
        <v>29</v>
      </c>
      <c r="E522" s="45" t="s">
        <v>1992</v>
      </c>
    </row>
    <row r="523" s="28" customFormat="1" ht="24.75" customHeight="1" spans="1:5">
      <c r="A523" s="58" t="s">
        <v>2075</v>
      </c>
      <c r="B523" s="59" t="s">
        <v>2076</v>
      </c>
      <c r="C523" s="60" t="s">
        <v>2418</v>
      </c>
      <c r="D523" s="52">
        <v>1</v>
      </c>
      <c r="E523" s="45" t="s">
        <v>1992</v>
      </c>
    </row>
    <row r="524" s="28" customFormat="1" ht="24.75" customHeight="1" spans="1:5">
      <c r="A524" s="58" t="s">
        <v>2075</v>
      </c>
      <c r="B524" s="59" t="s">
        <v>2076</v>
      </c>
      <c r="C524" s="60" t="s">
        <v>2419</v>
      </c>
      <c r="D524" s="52">
        <v>15</v>
      </c>
      <c r="E524" s="45" t="s">
        <v>1992</v>
      </c>
    </row>
    <row r="525" s="28" customFormat="1" ht="24.75" customHeight="1" spans="1:5">
      <c r="A525" s="58" t="s">
        <v>2075</v>
      </c>
      <c r="B525" s="59" t="s">
        <v>2076</v>
      </c>
      <c r="C525" s="60" t="s">
        <v>2420</v>
      </c>
      <c r="D525" s="52">
        <v>30</v>
      </c>
      <c r="E525" s="45" t="s">
        <v>1992</v>
      </c>
    </row>
    <row r="526" s="28" customFormat="1" ht="24.75" customHeight="1" spans="1:5">
      <c r="A526" s="58" t="s">
        <v>2075</v>
      </c>
      <c r="B526" s="59" t="s">
        <v>2076</v>
      </c>
      <c r="C526" s="60" t="s">
        <v>2421</v>
      </c>
      <c r="D526" s="52">
        <v>33</v>
      </c>
      <c r="E526" s="45" t="s">
        <v>1992</v>
      </c>
    </row>
    <row r="527" s="28" customFormat="1" ht="24.75" customHeight="1" spans="1:5">
      <c r="A527" s="58" t="s">
        <v>2075</v>
      </c>
      <c r="B527" s="59" t="s">
        <v>2076</v>
      </c>
      <c r="C527" s="60" t="s">
        <v>2422</v>
      </c>
      <c r="D527" s="52">
        <v>34</v>
      </c>
      <c r="E527" s="45" t="s">
        <v>1992</v>
      </c>
    </row>
    <row r="528" s="28" customFormat="1" ht="24.75" customHeight="1" spans="1:5">
      <c r="A528" s="58" t="s">
        <v>2075</v>
      </c>
      <c r="B528" s="59" t="s">
        <v>2076</v>
      </c>
      <c r="C528" s="60" t="s">
        <v>2423</v>
      </c>
      <c r="D528" s="52">
        <v>45</v>
      </c>
      <c r="E528" s="45" t="s">
        <v>1992</v>
      </c>
    </row>
    <row r="529" s="28" customFormat="1" ht="24.75" customHeight="1" spans="1:5">
      <c r="A529" s="58" t="s">
        <v>2075</v>
      </c>
      <c r="B529" s="59" t="s">
        <v>2076</v>
      </c>
      <c r="C529" s="60" t="s">
        <v>2424</v>
      </c>
      <c r="D529" s="52">
        <v>17</v>
      </c>
      <c r="E529" s="45" t="s">
        <v>1992</v>
      </c>
    </row>
    <row r="530" s="28" customFormat="1" ht="24.75" customHeight="1" spans="1:5">
      <c r="A530" s="58" t="s">
        <v>2075</v>
      </c>
      <c r="B530" s="59" t="s">
        <v>2076</v>
      </c>
      <c r="C530" s="60" t="s">
        <v>2425</v>
      </c>
      <c r="D530" s="52">
        <v>8</v>
      </c>
      <c r="E530" s="45" t="s">
        <v>1992</v>
      </c>
    </row>
    <row r="531" s="28" customFormat="1" ht="24.75" customHeight="1" spans="1:5">
      <c r="A531" s="58" t="s">
        <v>2075</v>
      </c>
      <c r="B531" s="59" t="s">
        <v>2076</v>
      </c>
      <c r="C531" s="60" t="s">
        <v>2426</v>
      </c>
      <c r="D531" s="52">
        <v>75</v>
      </c>
      <c r="E531" s="45" t="s">
        <v>1992</v>
      </c>
    </row>
    <row r="532" s="28" customFormat="1" ht="24.75" customHeight="1" spans="1:5">
      <c r="A532" s="58" t="s">
        <v>2075</v>
      </c>
      <c r="B532" s="59" t="s">
        <v>2076</v>
      </c>
      <c r="C532" s="60" t="s">
        <v>2427</v>
      </c>
      <c r="D532" s="52">
        <v>17</v>
      </c>
      <c r="E532" s="45" t="s">
        <v>1992</v>
      </c>
    </row>
    <row r="533" s="28" customFormat="1" ht="24.75" customHeight="1" spans="1:5">
      <c r="A533" s="58" t="s">
        <v>2075</v>
      </c>
      <c r="B533" s="59" t="s">
        <v>2076</v>
      </c>
      <c r="C533" s="60" t="s">
        <v>2428</v>
      </c>
      <c r="D533" s="52">
        <v>18</v>
      </c>
      <c r="E533" s="45" t="s">
        <v>1992</v>
      </c>
    </row>
    <row r="534" s="28" customFormat="1" ht="24.75" customHeight="1" spans="1:5">
      <c r="A534" s="58" t="s">
        <v>2075</v>
      </c>
      <c r="B534" s="59" t="s">
        <v>2076</v>
      </c>
      <c r="C534" s="60" t="s">
        <v>2429</v>
      </c>
      <c r="D534" s="52">
        <v>16</v>
      </c>
      <c r="E534" s="45" t="s">
        <v>1992</v>
      </c>
    </row>
    <row r="535" s="28" customFormat="1" ht="24.75" customHeight="1" spans="1:5">
      <c r="A535" s="58" t="s">
        <v>2075</v>
      </c>
      <c r="B535" s="59" t="s">
        <v>2076</v>
      </c>
      <c r="C535" s="60" t="s">
        <v>2430</v>
      </c>
      <c r="D535" s="52">
        <v>18</v>
      </c>
      <c r="E535" s="45" t="s">
        <v>1992</v>
      </c>
    </row>
    <row r="536" s="28" customFormat="1" ht="24.75" customHeight="1" spans="1:5">
      <c r="A536" s="58" t="s">
        <v>2075</v>
      </c>
      <c r="B536" s="59" t="s">
        <v>2076</v>
      </c>
      <c r="C536" s="60" t="s">
        <v>2431</v>
      </c>
      <c r="D536" s="52">
        <v>19</v>
      </c>
      <c r="E536" s="45" t="s">
        <v>1992</v>
      </c>
    </row>
    <row r="537" s="28" customFormat="1" ht="24.75" customHeight="1" spans="1:5">
      <c r="A537" s="58" t="s">
        <v>2075</v>
      </c>
      <c r="B537" s="59" t="s">
        <v>2076</v>
      </c>
      <c r="C537" s="60" t="s">
        <v>2432</v>
      </c>
      <c r="D537" s="52">
        <v>10</v>
      </c>
      <c r="E537" s="45" t="s">
        <v>1992</v>
      </c>
    </row>
    <row r="538" s="28" customFormat="1" ht="24.75" customHeight="1" spans="1:5">
      <c r="A538" s="58" t="s">
        <v>2075</v>
      </c>
      <c r="B538" s="59" t="s">
        <v>2076</v>
      </c>
      <c r="C538" s="60" t="s">
        <v>2433</v>
      </c>
      <c r="D538" s="52">
        <v>17</v>
      </c>
      <c r="E538" s="45" t="s">
        <v>1992</v>
      </c>
    </row>
    <row r="539" s="28" customFormat="1" ht="24.75" customHeight="1" spans="1:5">
      <c r="A539" s="58" t="s">
        <v>2075</v>
      </c>
      <c r="B539" s="59" t="s">
        <v>2076</v>
      </c>
      <c r="C539" s="60" t="s">
        <v>2434</v>
      </c>
      <c r="D539" s="52">
        <v>16</v>
      </c>
      <c r="E539" s="45" t="s">
        <v>1992</v>
      </c>
    </row>
    <row r="540" s="28" customFormat="1" ht="24.75" customHeight="1" spans="1:5">
      <c r="A540" s="58" t="s">
        <v>2075</v>
      </c>
      <c r="B540" s="59" t="s">
        <v>2076</v>
      </c>
      <c r="C540" s="60" t="s">
        <v>2435</v>
      </c>
      <c r="D540" s="52">
        <v>8</v>
      </c>
      <c r="E540" s="45" t="s">
        <v>1992</v>
      </c>
    </row>
    <row r="541" s="28" customFormat="1" ht="24.75" customHeight="1" spans="1:5">
      <c r="A541" s="58" t="s">
        <v>2075</v>
      </c>
      <c r="B541" s="59" t="s">
        <v>2076</v>
      </c>
      <c r="C541" s="60" t="s">
        <v>2436</v>
      </c>
      <c r="D541" s="52">
        <v>10</v>
      </c>
      <c r="E541" s="45" t="s">
        <v>1992</v>
      </c>
    </row>
    <row r="542" s="28" customFormat="1" ht="24.75" customHeight="1" spans="1:5">
      <c r="A542" s="58" t="s">
        <v>2075</v>
      </c>
      <c r="B542" s="59" t="s">
        <v>2076</v>
      </c>
      <c r="C542" s="60" t="s">
        <v>2437</v>
      </c>
      <c r="D542" s="52">
        <v>10</v>
      </c>
      <c r="E542" s="45" t="s">
        <v>1992</v>
      </c>
    </row>
    <row r="543" s="28" customFormat="1" ht="24.75" customHeight="1" spans="1:5">
      <c r="A543" s="58" t="s">
        <v>2075</v>
      </c>
      <c r="B543" s="59" t="s">
        <v>2076</v>
      </c>
      <c r="C543" s="60" t="s">
        <v>2438</v>
      </c>
      <c r="D543" s="52">
        <v>11</v>
      </c>
      <c r="E543" s="45" t="s">
        <v>1992</v>
      </c>
    </row>
    <row r="544" s="28" customFormat="1" ht="24.75" customHeight="1" spans="1:5">
      <c r="A544" s="58" t="s">
        <v>2075</v>
      </c>
      <c r="B544" s="59" t="s">
        <v>2076</v>
      </c>
      <c r="C544" s="60" t="s">
        <v>2439</v>
      </c>
      <c r="D544" s="52">
        <v>17</v>
      </c>
      <c r="E544" s="45" t="s">
        <v>1992</v>
      </c>
    </row>
    <row r="545" s="28" customFormat="1" ht="24.75" customHeight="1" spans="1:5">
      <c r="A545" s="58" t="s">
        <v>2075</v>
      </c>
      <c r="B545" s="59" t="s">
        <v>2076</v>
      </c>
      <c r="C545" s="60" t="s">
        <v>2440</v>
      </c>
      <c r="D545" s="52">
        <v>13</v>
      </c>
      <c r="E545" s="45" t="s">
        <v>1992</v>
      </c>
    </row>
    <row r="546" s="28" customFormat="1" ht="24.75" customHeight="1" spans="1:5">
      <c r="A546" s="58" t="s">
        <v>2075</v>
      </c>
      <c r="B546" s="59" t="s">
        <v>2076</v>
      </c>
      <c r="C546" s="60" t="s">
        <v>2441</v>
      </c>
      <c r="D546" s="52">
        <v>12</v>
      </c>
      <c r="E546" s="45" t="s">
        <v>1992</v>
      </c>
    </row>
    <row r="547" s="28" customFormat="1" ht="24.75" customHeight="1" spans="1:5">
      <c r="A547" s="58" t="s">
        <v>2075</v>
      </c>
      <c r="B547" s="59" t="s">
        <v>2076</v>
      </c>
      <c r="C547" s="60" t="s">
        <v>2442</v>
      </c>
      <c r="D547" s="52">
        <v>9</v>
      </c>
      <c r="E547" s="45" t="s">
        <v>1992</v>
      </c>
    </row>
    <row r="548" s="28" customFormat="1" ht="24.75" customHeight="1" spans="1:5">
      <c r="A548" s="58" t="s">
        <v>2075</v>
      </c>
      <c r="B548" s="59" t="s">
        <v>2076</v>
      </c>
      <c r="C548" s="60" t="s">
        <v>2443</v>
      </c>
      <c r="D548" s="52">
        <v>29</v>
      </c>
      <c r="E548" s="45" t="s">
        <v>1992</v>
      </c>
    </row>
    <row r="549" s="28" customFormat="1" ht="24.75" customHeight="1" spans="1:5">
      <c r="A549" s="58" t="s">
        <v>2075</v>
      </c>
      <c r="B549" s="59" t="s">
        <v>2076</v>
      </c>
      <c r="C549" s="60" t="s">
        <v>2444</v>
      </c>
      <c r="D549" s="52">
        <v>29</v>
      </c>
      <c r="E549" s="45" t="s">
        <v>1992</v>
      </c>
    </row>
    <row r="550" s="28" customFormat="1" ht="24.75" customHeight="1" spans="1:5">
      <c r="A550" s="58" t="s">
        <v>2075</v>
      </c>
      <c r="B550" s="59" t="s">
        <v>2076</v>
      </c>
      <c r="C550" s="60" t="s">
        <v>2445</v>
      </c>
      <c r="D550" s="52">
        <v>47</v>
      </c>
      <c r="E550" s="45" t="s">
        <v>1992</v>
      </c>
    </row>
    <row r="551" s="28" customFormat="1" ht="24.75" customHeight="1" spans="1:5">
      <c r="A551" s="58" t="s">
        <v>2075</v>
      </c>
      <c r="B551" s="59" t="s">
        <v>2076</v>
      </c>
      <c r="C551" s="60" t="s">
        <v>2446</v>
      </c>
      <c r="D551" s="52">
        <v>47</v>
      </c>
      <c r="E551" s="45" t="s">
        <v>1992</v>
      </c>
    </row>
    <row r="552" s="28" customFormat="1" ht="24.75" customHeight="1" spans="1:5">
      <c r="A552" s="58" t="s">
        <v>2075</v>
      </c>
      <c r="B552" s="59" t="s">
        <v>2076</v>
      </c>
      <c r="C552" s="60" t="s">
        <v>2447</v>
      </c>
      <c r="D552" s="52">
        <v>10</v>
      </c>
      <c r="E552" s="45" t="s">
        <v>1992</v>
      </c>
    </row>
    <row r="553" s="28" customFormat="1" ht="27" spans="1:5">
      <c r="A553" s="58" t="s">
        <v>2075</v>
      </c>
      <c r="B553" s="59" t="s">
        <v>2076</v>
      </c>
      <c r="C553" s="60" t="s">
        <v>2281</v>
      </c>
      <c r="D553" s="52">
        <v>71</v>
      </c>
      <c r="E553" s="45" t="s">
        <v>1992</v>
      </c>
    </row>
    <row r="554" s="28" customFormat="1" ht="24.75" customHeight="1" spans="1:5">
      <c r="A554" s="58" t="s">
        <v>2075</v>
      </c>
      <c r="B554" s="59" t="s">
        <v>2076</v>
      </c>
      <c r="C554" s="60" t="s">
        <v>2448</v>
      </c>
      <c r="D554" s="52">
        <v>37</v>
      </c>
      <c r="E554" s="45" t="s">
        <v>1992</v>
      </c>
    </row>
    <row r="555" s="28" customFormat="1" ht="24.75" customHeight="1" spans="1:5">
      <c r="A555" s="58" t="s">
        <v>2075</v>
      </c>
      <c r="B555" s="59" t="s">
        <v>2076</v>
      </c>
      <c r="C555" s="60" t="s">
        <v>2449</v>
      </c>
      <c r="D555" s="52">
        <v>324</v>
      </c>
      <c r="E555" s="45" t="s">
        <v>1992</v>
      </c>
    </row>
    <row r="556" s="28" customFormat="1" ht="24.75" customHeight="1" spans="1:5">
      <c r="A556" s="58" t="s">
        <v>2075</v>
      </c>
      <c r="B556" s="59" t="s">
        <v>2076</v>
      </c>
      <c r="C556" s="60" t="s">
        <v>2300</v>
      </c>
      <c r="D556" s="52">
        <v>182</v>
      </c>
      <c r="E556" s="45" t="s">
        <v>1992</v>
      </c>
    </row>
    <row r="557" s="28" customFormat="1" ht="24.75" customHeight="1" spans="1:5">
      <c r="A557" s="58" t="s">
        <v>2075</v>
      </c>
      <c r="B557" s="59" t="s">
        <v>2076</v>
      </c>
      <c r="C557" s="60" t="s">
        <v>2450</v>
      </c>
      <c r="D557" s="52">
        <v>9</v>
      </c>
      <c r="E557" s="45" t="s">
        <v>1992</v>
      </c>
    </row>
    <row r="558" s="28" customFormat="1" ht="24.75" customHeight="1" spans="1:5">
      <c r="A558" s="58" t="s">
        <v>2451</v>
      </c>
      <c r="B558" s="61">
        <v>45768</v>
      </c>
      <c r="C558" s="60" t="s">
        <v>2452</v>
      </c>
      <c r="D558" s="52">
        <v>480</v>
      </c>
      <c r="E558" s="45" t="s">
        <v>1958</v>
      </c>
    </row>
    <row r="559" s="28" customFormat="1" ht="24.75" customHeight="1" spans="1:5">
      <c r="A559" s="58" t="s">
        <v>2451</v>
      </c>
      <c r="B559" s="61">
        <v>45783</v>
      </c>
      <c r="C559" s="60" t="s">
        <v>2453</v>
      </c>
      <c r="D559" s="52">
        <v>307.25</v>
      </c>
      <c r="E559" s="45" t="s">
        <v>1958</v>
      </c>
    </row>
    <row r="560" s="28" customFormat="1" ht="24.75" customHeight="1" spans="1:5">
      <c r="A560" s="58" t="s">
        <v>2451</v>
      </c>
      <c r="B560" s="61">
        <v>45783</v>
      </c>
      <c r="C560" s="60" t="s">
        <v>2454</v>
      </c>
      <c r="D560" s="52">
        <v>420</v>
      </c>
      <c r="E560" s="45" t="s">
        <v>1958</v>
      </c>
    </row>
    <row r="561" s="28" customFormat="1" ht="24.75" customHeight="1" spans="1:5">
      <c r="A561" s="58" t="s">
        <v>2451</v>
      </c>
      <c r="B561" s="61">
        <v>45783</v>
      </c>
      <c r="C561" s="60" t="s">
        <v>2452</v>
      </c>
      <c r="D561" s="52">
        <v>906.33</v>
      </c>
      <c r="E561" s="45" t="s">
        <v>1958</v>
      </c>
    </row>
    <row r="562" s="28" customFormat="1" ht="24.75" customHeight="1" spans="1:5">
      <c r="A562" s="58" t="s">
        <v>2451</v>
      </c>
      <c r="B562" s="61">
        <v>45783</v>
      </c>
      <c r="C562" s="60" t="s">
        <v>2455</v>
      </c>
      <c r="D562" s="52">
        <v>559.8179</v>
      </c>
      <c r="E562" s="45" t="s">
        <v>1958</v>
      </c>
    </row>
    <row r="563" s="28" customFormat="1" ht="24.75" customHeight="1" spans="1:5">
      <c r="A563" s="58" t="s">
        <v>2451</v>
      </c>
      <c r="B563" s="61">
        <v>45784</v>
      </c>
      <c r="C563" s="60" t="s">
        <v>2456</v>
      </c>
      <c r="D563" s="52">
        <v>3056.216828</v>
      </c>
      <c r="E563" s="45" t="s">
        <v>1958</v>
      </c>
    </row>
    <row r="564" s="28" customFormat="1" ht="24.75" customHeight="1" spans="1:5">
      <c r="A564" s="58" t="s">
        <v>2451</v>
      </c>
      <c r="B564" s="61">
        <v>45790</v>
      </c>
      <c r="C564" s="60" t="s">
        <v>2457</v>
      </c>
      <c r="D564" s="52">
        <v>3914.918442</v>
      </c>
      <c r="E564" s="45" t="s">
        <v>1958</v>
      </c>
    </row>
    <row r="565" s="28" customFormat="1" ht="27" spans="1:5">
      <c r="A565" s="58" t="s">
        <v>2451</v>
      </c>
      <c r="B565" s="61">
        <v>45790</v>
      </c>
      <c r="C565" s="60" t="s">
        <v>2458</v>
      </c>
      <c r="D565" s="52">
        <v>355.46683</v>
      </c>
      <c r="E565" s="45" t="s">
        <v>1958</v>
      </c>
    </row>
    <row r="566" s="28" customFormat="1" ht="24.75" customHeight="1" spans="1:5">
      <c r="A566" s="58" t="s">
        <v>2459</v>
      </c>
      <c r="B566" s="61">
        <v>45737</v>
      </c>
      <c r="C566" s="60" t="s">
        <v>2457</v>
      </c>
      <c r="D566" s="52">
        <v>7600</v>
      </c>
      <c r="E566" s="45" t="s">
        <v>1958</v>
      </c>
    </row>
    <row r="567" s="28" customFormat="1" ht="24.75" customHeight="1" spans="1:5">
      <c r="A567" s="58" t="s">
        <v>2460</v>
      </c>
      <c r="B567" s="61">
        <v>45862</v>
      </c>
      <c r="C567" s="60" t="s">
        <v>2452</v>
      </c>
      <c r="D567" s="52">
        <v>8500</v>
      </c>
      <c r="E567" s="45" t="s">
        <v>1958</v>
      </c>
    </row>
    <row r="568" s="28" customFormat="1" ht="24.75" customHeight="1" spans="1:5">
      <c r="A568" s="58" t="s">
        <v>2461</v>
      </c>
      <c r="B568" s="61">
        <v>45849</v>
      </c>
      <c r="C568" s="60" t="s">
        <v>2457</v>
      </c>
      <c r="D568" s="52">
        <v>8226.33</v>
      </c>
      <c r="E568" s="45" t="s">
        <v>1958</v>
      </c>
    </row>
    <row r="569" s="28" customFormat="1" ht="24.75" customHeight="1" spans="1:5">
      <c r="A569" s="58" t="s">
        <v>2461</v>
      </c>
      <c r="B569" s="61">
        <v>45862</v>
      </c>
      <c r="C569" s="60" t="s">
        <v>2452</v>
      </c>
      <c r="D569" s="52">
        <v>3773.67</v>
      </c>
      <c r="E569" s="45" t="s">
        <v>1958</v>
      </c>
    </row>
    <row r="570" s="28" customFormat="1" ht="24.75" customHeight="1" spans="1:5">
      <c r="A570" s="58" t="s">
        <v>2462</v>
      </c>
      <c r="B570" s="61">
        <v>45839</v>
      </c>
      <c r="C570" s="60" t="s">
        <v>2452</v>
      </c>
      <c r="D570" s="52">
        <v>3052.3</v>
      </c>
      <c r="E570" s="45" t="s">
        <v>1958</v>
      </c>
    </row>
    <row r="571" s="28" customFormat="1" ht="24.75" customHeight="1" spans="1:5">
      <c r="A571" s="58" t="s">
        <v>2462</v>
      </c>
      <c r="B571" s="61">
        <v>45849</v>
      </c>
      <c r="C571" s="60" t="s">
        <v>2457</v>
      </c>
      <c r="D571" s="52">
        <v>8828.96</v>
      </c>
      <c r="E571" s="45" t="s">
        <v>1958</v>
      </c>
    </row>
    <row r="572" s="28" customFormat="1" ht="24.75" customHeight="1" spans="1:5">
      <c r="A572" s="58" t="s">
        <v>2462</v>
      </c>
      <c r="B572" s="61">
        <v>45862</v>
      </c>
      <c r="C572" s="60" t="s">
        <v>2463</v>
      </c>
      <c r="D572" s="52">
        <v>237.48</v>
      </c>
      <c r="E572" s="45" t="s">
        <v>1958</v>
      </c>
    </row>
    <row r="573" s="28" customFormat="1" ht="27" spans="1:5">
      <c r="A573" s="58" t="s">
        <v>2462</v>
      </c>
      <c r="B573" s="61">
        <v>45862</v>
      </c>
      <c r="C573" s="60" t="s">
        <v>2464</v>
      </c>
      <c r="D573" s="52">
        <v>37.3</v>
      </c>
      <c r="E573" s="45" t="s">
        <v>1958</v>
      </c>
    </row>
    <row r="574" s="28" customFormat="1" ht="24.75" customHeight="1" spans="1:5">
      <c r="A574" s="58" t="s">
        <v>2462</v>
      </c>
      <c r="B574" s="61">
        <v>45862</v>
      </c>
      <c r="C574" s="60" t="s">
        <v>2465</v>
      </c>
      <c r="D574" s="52">
        <v>214.3</v>
      </c>
      <c r="E574" s="45" t="s">
        <v>1958</v>
      </c>
    </row>
    <row r="575" s="28" customFormat="1" ht="27" spans="1:5">
      <c r="A575" s="58" t="s">
        <v>2462</v>
      </c>
      <c r="B575" s="61">
        <v>45862</v>
      </c>
      <c r="C575" s="60" t="s">
        <v>2466</v>
      </c>
      <c r="D575" s="52">
        <v>11.05</v>
      </c>
      <c r="E575" s="45" t="s">
        <v>1958</v>
      </c>
    </row>
    <row r="576" s="28" customFormat="1" ht="24.75" customHeight="1" spans="1:5">
      <c r="A576" s="58" t="s">
        <v>2462</v>
      </c>
      <c r="B576" s="61">
        <v>45862</v>
      </c>
      <c r="C576" s="60" t="s">
        <v>2467</v>
      </c>
      <c r="D576" s="52">
        <v>41.69</v>
      </c>
      <c r="E576" s="45" t="s">
        <v>1958</v>
      </c>
    </row>
    <row r="577" s="28" customFormat="1" ht="24.75" customHeight="1" spans="1:5">
      <c r="A577" s="58" t="s">
        <v>2462</v>
      </c>
      <c r="B577" s="61">
        <v>45862</v>
      </c>
      <c r="C577" s="60" t="s">
        <v>2027</v>
      </c>
      <c r="D577" s="52">
        <v>516.32</v>
      </c>
      <c r="E577" s="45" t="s">
        <v>1958</v>
      </c>
    </row>
    <row r="578" s="28" customFormat="1" ht="27" spans="1:5">
      <c r="A578" s="58" t="s">
        <v>2462</v>
      </c>
      <c r="B578" s="61">
        <v>45862</v>
      </c>
      <c r="C578" s="60" t="s">
        <v>2468</v>
      </c>
      <c r="D578" s="52">
        <v>31.75</v>
      </c>
      <c r="E578" s="45" t="s">
        <v>1958</v>
      </c>
    </row>
    <row r="579" s="28" customFormat="1" ht="24.75" customHeight="1" spans="1:5">
      <c r="A579" s="58" t="s">
        <v>2462</v>
      </c>
      <c r="B579" s="61">
        <v>45862</v>
      </c>
      <c r="C579" s="60" t="s">
        <v>2469</v>
      </c>
      <c r="D579" s="52">
        <v>30.63</v>
      </c>
      <c r="E579" s="45" t="s">
        <v>1958</v>
      </c>
    </row>
    <row r="580" s="28" customFormat="1" ht="24.75" customHeight="1" spans="1:5">
      <c r="A580" s="58" t="s">
        <v>2462</v>
      </c>
      <c r="B580" s="61">
        <v>45862</v>
      </c>
      <c r="C580" s="60" t="s">
        <v>2470</v>
      </c>
      <c r="D580" s="52">
        <v>12.45</v>
      </c>
      <c r="E580" s="45" t="s">
        <v>1958</v>
      </c>
    </row>
    <row r="581" s="28" customFormat="1" ht="24.75" customHeight="1" spans="1:5">
      <c r="A581" s="58" t="s">
        <v>2462</v>
      </c>
      <c r="B581" s="61">
        <v>45862</v>
      </c>
      <c r="C581" s="60" t="s">
        <v>2471</v>
      </c>
      <c r="D581" s="52">
        <v>9.5</v>
      </c>
      <c r="E581" s="45" t="s">
        <v>1958</v>
      </c>
    </row>
    <row r="582" s="28" customFormat="1" ht="24.75" customHeight="1" spans="1:5">
      <c r="A582" s="58" t="s">
        <v>2462</v>
      </c>
      <c r="B582" s="61">
        <v>45862</v>
      </c>
      <c r="C582" s="60" t="s">
        <v>2472</v>
      </c>
      <c r="D582" s="52">
        <v>11.4</v>
      </c>
      <c r="E582" s="45" t="s">
        <v>1958</v>
      </c>
    </row>
    <row r="583" s="28" customFormat="1" ht="24.75" customHeight="1" spans="1:5">
      <c r="A583" s="58" t="s">
        <v>2462</v>
      </c>
      <c r="B583" s="61">
        <v>45862</v>
      </c>
      <c r="C583" s="60" t="s">
        <v>2473</v>
      </c>
      <c r="D583" s="52">
        <v>30.4</v>
      </c>
      <c r="E583" s="45" t="s">
        <v>1958</v>
      </c>
    </row>
    <row r="584" s="28" customFormat="1" ht="24.75" customHeight="1" spans="1:5">
      <c r="A584" s="58" t="s">
        <v>2462</v>
      </c>
      <c r="B584" s="61">
        <v>45862</v>
      </c>
      <c r="C584" s="60" t="s">
        <v>2474</v>
      </c>
      <c r="D584" s="52">
        <v>36.3</v>
      </c>
      <c r="E584" s="45" t="s">
        <v>1958</v>
      </c>
    </row>
    <row r="585" s="28" customFormat="1" ht="24.75" customHeight="1" spans="1:5">
      <c r="A585" s="58" t="s">
        <v>2462</v>
      </c>
      <c r="B585" s="61">
        <v>45862</v>
      </c>
      <c r="C585" s="60" t="s">
        <v>2475</v>
      </c>
      <c r="D585" s="52">
        <v>41.86</v>
      </c>
      <c r="E585" s="45" t="s">
        <v>1958</v>
      </c>
    </row>
    <row r="586" s="28" customFormat="1" ht="24.75" customHeight="1" spans="1:5">
      <c r="A586" s="58" t="s">
        <v>2462</v>
      </c>
      <c r="B586" s="61">
        <v>45862</v>
      </c>
      <c r="C586" s="60" t="s">
        <v>2476</v>
      </c>
      <c r="D586" s="52">
        <v>18</v>
      </c>
      <c r="E586" s="45" t="s">
        <v>1958</v>
      </c>
    </row>
    <row r="587" s="28" customFormat="1" ht="24.75" customHeight="1" spans="1:5">
      <c r="A587" s="58" t="s">
        <v>2462</v>
      </c>
      <c r="B587" s="61">
        <v>45862</v>
      </c>
      <c r="C587" s="60" t="s">
        <v>2477</v>
      </c>
      <c r="D587" s="52">
        <v>10.55</v>
      </c>
      <c r="E587" s="45" t="s">
        <v>1958</v>
      </c>
    </row>
    <row r="588" s="28" customFormat="1" ht="24.75" customHeight="1" spans="1:5">
      <c r="A588" s="58" t="s">
        <v>2462</v>
      </c>
      <c r="B588" s="61">
        <v>45862</v>
      </c>
      <c r="C588" s="60" t="s">
        <v>2478</v>
      </c>
      <c r="D588" s="52">
        <v>16.69</v>
      </c>
      <c r="E588" s="45" t="s">
        <v>1958</v>
      </c>
    </row>
    <row r="589" s="28" customFormat="1" ht="24.75" customHeight="1" spans="1:5">
      <c r="A589" s="58" t="s">
        <v>2462</v>
      </c>
      <c r="B589" s="61">
        <v>45862</v>
      </c>
      <c r="C589" s="60" t="s">
        <v>2479</v>
      </c>
      <c r="D589" s="52">
        <v>7.73</v>
      </c>
      <c r="E589" s="45" t="s">
        <v>1958</v>
      </c>
    </row>
    <row r="590" s="28" customFormat="1" ht="24.75" customHeight="1" spans="1:5">
      <c r="A590" s="58" t="s">
        <v>2462</v>
      </c>
      <c r="B590" s="61">
        <v>45862</v>
      </c>
      <c r="C590" s="60" t="s">
        <v>2480</v>
      </c>
      <c r="D590" s="52">
        <v>13.58</v>
      </c>
      <c r="E590" s="45" t="s">
        <v>1958</v>
      </c>
    </row>
    <row r="591" s="28" customFormat="1" ht="24.75" customHeight="1" spans="1:5">
      <c r="A591" s="58" t="s">
        <v>2462</v>
      </c>
      <c r="B591" s="61">
        <v>45862</v>
      </c>
      <c r="C591" s="60" t="s">
        <v>2481</v>
      </c>
      <c r="D591" s="52">
        <v>25.38</v>
      </c>
      <c r="E591" s="45" t="s">
        <v>1958</v>
      </c>
    </row>
    <row r="592" s="28" customFormat="1" ht="24.75" customHeight="1" spans="1:5">
      <c r="A592" s="58" t="s">
        <v>2462</v>
      </c>
      <c r="B592" s="61">
        <v>45862</v>
      </c>
      <c r="C592" s="60" t="s">
        <v>2482</v>
      </c>
      <c r="D592" s="52">
        <v>27.47</v>
      </c>
      <c r="E592" s="45" t="s">
        <v>1958</v>
      </c>
    </row>
    <row r="593" s="28" customFormat="1" ht="24.75" customHeight="1" spans="1:5">
      <c r="A593" s="58" t="s">
        <v>2462</v>
      </c>
      <c r="B593" s="61">
        <v>45862</v>
      </c>
      <c r="C593" s="60" t="s">
        <v>2483</v>
      </c>
      <c r="D593" s="52">
        <v>17.1</v>
      </c>
      <c r="E593" s="45" t="s">
        <v>1958</v>
      </c>
    </row>
    <row r="594" s="28" customFormat="1" ht="24.75" customHeight="1" spans="1:5">
      <c r="A594" s="58" t="s">
        <v>2462</v>
      </c>
      <c r="B594" s="61">
        <v>45862</v>
      </c>
      <c r="C594" s="60" t="s">
        <v>2484</v>
      </c>
      <c r="D594" s="52">
        <v>16</v>
      </c>
      <c r="E594" s="45" t="s">
        <v>1958</v>
      </c>
    </row>
    <row r="595" s="28" customFormat="1" ht="24.75" customHeight="1" spans="1:5">
      <c r="A595" s="58" t="s">
        <v>2462</v>
      </c>
      <c r="B595" s="61">
        <v>45862</v>
      </c>
      <c r="C595" s="60" t="s">
        <v>2485</v>
      </c>
      <c r="D595" s="52">
        <v>243.81</v>
      </c>
      <c r="E595" s="45" t="s">
        <v>1958</v>
      </c>
    </row>
    <row r="596" s="28" customFormat="1" ht="24.75" customHeight="1" spans="1:5">
      <c r="A596" s="58" t="s">
        <v>2486</v>
      </c>
      <c r="B596" s="62">
        <v>45762</v>
      </c>
      <c r="C596" s="60" t="s">
        <v>2487</v>
      </c>
      <c r="D596" s="52">
        <v>1000</v>
      </c>
      <c r="E596" s="45" t="s">
        <v>1913</v>
      </c>
    </row>
    <row r="597" s="28" customFormat="1" ht="24.75" customHeight="1" spans="1:5">
      <c r="A597" s="58" t="s">
        <v>2486</v>
      </c>
      <c r="B597" s="62">
        <v>45762</v>
      </c>
      <c r="C597" s="60" t="s">
        <v>2488</v>
      </c>
      <c r="D597" s="52">
        <v>26000</v>
      </c>
      <c r="E597" s="45" t="s">
        <v>1913</v>
      </c>
    </row>
    <row r="598" s="28" customFormat="1" ht="24.75" customHeight="1" spans="1:5">
      <c r="A598" s="58" t="s">
        <v>2489</v>
      </c>
      <c r="B598" s="62">
        <v>45922</v>
      </c>
      <c r="C598" s="60" t="s">
        <v>2490</v>
      </c>
      <c r="D598" s="52">
        <v>1780</v>
      </c>
      <c r="E598" s="45" t="s">
        <v>1913</v>
      </c>
    </row>
    <row r="599" s="28" customFormat="1" ht="24.75" customHeight="1" spans="1:5">
      <c r="A599" s="58" t="s">
        <v>2491</v>
      </c>
      <c r="B599" s="62">
        <v>45940</v>
      </c>
      <c r="C599" s="60" t="s">
        <v>2492</v>
      </c>
      <c r="D599" s="52">
        <v>260.75</v>
      </c>
      <c r="E599" s="45" t="s">
        <v>1913</v>
      </c>
    </row>
    <row r="600" s="28" customFormat="1" ht="24.75" customHeight="1" spans="1:5">
      <c r="A600" s="58" t="s">
        <v>2491</v>
      </c>
      <c r="B600" s="62">
        <v>45940</v>
      </c>
      <c r="C600" s="60" t="s">
        <v>2493</v>
      </c>
      <c r="D600" s="52">
        <v>300</v>
      </c>
      <c r="E600" s="45" t="s">
        <v>1913</v>
      </c>
    </row>
    <row r="601" s="28" customFormat="1" ht="24.75" customHeight="1" spans="1:5">
      <c r="A601" s="58" t="s">
        <v>2491</v>
      </c>
      <c r="B601" s="62">
        <v>45940</v>
      </c>
      <c r="C601" s="60" t="s">
        <v>2494</v>
      </c>
      <c r="D601" s="52">
        <v>93.69</v>
      </c>
      <c r="E601" s="45" t="s">
        <v>1913</v>
      </c>
    </row>
    <row r="602" s="28" customFormat="1" ht="24.75" customHeight="1" spans="1:5">
      <c r="A602" s="58" t="s">
        <v>2491</v>
      </c>
      <c r="B602" s="62">
        <v>45940</v>
      </c>
      <c r="C602" s="60" t="s">
        <v>2495</v>
      </c>
      <c r="D602" s="52">
        <v>45.56</v>
      </c>
      <c r="E602" s="45" t="s">
        <v>1913</v>
      </c>
    </row>
    <row r="603" s="28" customFormat="1" ht="24.75" customHeight="1" spans="1:5">
      <c r="A603" s="58" t="s">
        <v>2491</v>
      </c>
      <c r="B603" s="62">
        <v>45970</v>
      </c>
      <c r="C603" s="60" t="s">
        <v>2493</v>
      </c>
      <c r="D603" s="52">
        <v>60.82</v>
      </c>
      <c r="E603" s="45" t="s">
        <v>1913</v>
      </c>
    </row>
    <row r="604" s="28" customFormat="1" ht="24.75" customHeight="1" spans="1:5">
      <c r="A604" s="58" t="s">
        <v>2491</v>
      </c>
      <c r="B604" s="62">
        <v>45970</v>
      </c>
      <c r="C604" s="60" t="s">
        <v>2496</v>
      </c>
      <c r="D604" s="52">
        <v>2.24</v>
      </c>
      <c r="E604" s="45" t="s">
        <v>1913</v>
      </c>
    </row>
    <row r="605" s="28" customFormat="1" ht="24.75" customHeight="1" spans="1:5">
      <c r="A605" s="58" t="s">
        <v>2491</v>
      </c>
      <c r="B605" s="62">
        <v>45970</v>
      </c>
      <c r="C605" s="60" t="s">
        <v>2497</v>
      </c>
      <c r="D605" s="52">
        <v>214.31</v>
      </c>
      <c r="E605" s="45" t="s">
        <v>1913</v>
      </c>
    </row>
    <row r="606" s="28" customFormat="1" ht="24.75" customHeight="1" spans="1:5">
      <c r="A606" s="58" t="s">
        <v>2491</v>
      </c>
      <c r="B606" s="62">
        <v>45970</v>
      </c>
      <c r="C606" s="60" t="s">
        <v>2498</v>
      </c>
      <c r="D606" s="52">
        <v>42.63</v>
      </c>
      <c r="E606" s="45" t="s">
        <v>1913</v>
      </c>
    </row>
    <row r="607" s="28" customFormat="1" ht="24.75" customHeight="1" spans="1:5">
      <c r="A607" s="58" t="s">
        <v>2491</v>
      </c>
      <c r="B607" s="62">
        <v>45971</v>
      </c>
      <c r="C607" s="60" t="s">
        <v>2493</v>
      </c>
      <c r="D607" s="52">
        <v>400</v>
      </c>
      <c r="E607" s="45" t="s">
        <v>1913</v>
      </c>
    </row>
    <row r="608" s="28" customFormat="1" ht="28.5" spans="1:5">
      <c r="A608" s="63" t="s">
        <v>2499</v>
      </c>
      <c r="B608" s="62">
        <v>46011</v>
      </c>
      <c r="C608" s="64" t="s">
        <v>2500</v>
      </c>
      <c r="D608" s="52">
        <v>5200</v>
      </c>
      <c r="E608" s="45" t="s">
        <v>1992</v>
      </c>
    </row>
    <row r="609" s="28" customFormat="1" ht="24.75" customHeight="1" spans="1:5">
      <c r="A609" s="65" t="s">
        <v>2501</v>
      </c>
      <c r="B609" s="66"/>
      <c r="C609" s="67"/>
      <c r="D609" s="68">
        <f>SUM(D83:D608)</f>
        <v>109950</v>
      </c>
      <c r="E609" s="40"/>
    </row>
  </sheetData>
  <mergeCells count="2">
    <mergeCell ref="A1:E1"/>
    <mergeCell ref="D2:E2"/>
  </mergeCells>
  <hyperlinks>
    <hyperlink ref="A608" r:id="rId1" display="2025年云南省土地储备专项债券（二期）——2025年云南省政府专项债券（二十六期）" tooltip="http://10.124.243.42/page/debt/bond-manage/common/bond-yhs.html?bond_bill_id=d099065e31350244ec43ad749f6b5590&amp;bond_id=6c625ac021350244ec6da3eb82a7bb0b"/>
    <hyperlink ref="C608" r:id="rId2" display="2025年德宏州陇川县拉影自来水厂拟收回地块等6宗新增土地储备专项债券项目" tooltip="http://10.124.243.42/page/debt/project-manage/common/pro-yhs.html?pro_id=66d5edac8134ff879d0e150e00e41e4d"/>
  </hyperlinks>
  <pageMargins left="0.751388888888889" right="0.751388888888889" top="0.609027777777778" bottom="0.798611111111111" header="0.5" footer="0.5"/>
  <pageSetup paperSize="9" scale="81" firstPageNumber="182" fitToHeight="0" orientation="landscape" useFirstPageNumber="1" horizontalDpi="600"/>
  <headerFooter>
    <oddFooter>&amp;C第 &amp;P 页</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9"/>
  <sheetViews>
    <sheetView workbookViewId="0">
      <selection activeCell="C18" sqref="C18"/>
    </sheetView>
  </sheetViews>
  <sheetFormatPr defaultColWidth="9" defaultRowHeight="20.1" customHeight="1" outlineLevelCol="3"/>
  <cols>
    <col min="1" max="1" width="51.75" style="1" customWidth="1"/>
    <col min="2" max="2" width="20.125" style="1" customWidth="1"/>
    <col min="3" max="3" width="21.75" style="1" customWidth="1"/>
    <col min="4" max="4" width="21.5" style="1" customWidth="1"/>
    <col min="5" max="16384" width="9" style="1"/>
  </cols>
  <sheetData>
    <row r="1" s="1" customFormat="1" ht="29.1" customHeight="1" spans="1:4">
      <c r="A1" s="2" t="s">
        <v>70</v>
      </c>
      <c r="B1" s="3"/>
      <c r="C1" s="3"/>
      <c r="D1" s="2"/>
    </row>
    <row r="2" s="1" customFormat="1" customHeight="1" spans="1:4">
      <c r="A2" s="4" t="s">
        <v>69</v>
      </c>
      <c r="B2" s="5"/>
      <c r="C2" s="5"/>
      <c r="D2" s="6" t="s">
        <v>72</v>
      </c>
    </row>
    <row r="3" s="1" customFormat="1" ht="37.5" spans="1:4">
      <c r="A3" s="7" t="s">
        <v>1844</v>
      </c>
      <c r="B3" s="8" t="s">
        <v>1845</v>
      </c>
      <c r="C3" s="8" t="s">
        <v>1394</v>
      </c>
      <c r="D3" s="9" t="s">
        <v>2502</v>
      </c>
    </row>
    <row r="4" s="1" customFormat="1" customHeight="1" spans="1:4">
      <c r="A4" s="10" t="s">
        <v>1847</v>
      </c>
      <c r="B4" s="10"/>
      <c r="C4" s="10"/>
      <c r="D4" s="10"/>
    </row>
    <row r="5" s="1" customFormat="1" customHeight="1" spans="1:4">
      <c r="A5" s="11" t="s">
        <v>1848</v>
      </c>
      <c r="B5" s="12">
        <v>193493</v>
      </c>
      <c r="C5" s="13">
        <v>196063</v>
      </c>
      <c r="D5" s="14">
        <f t="shared" ref="D5:D13" si="0">IF(OR(VALUE(C5)=0,ISERROR(C5/B5-1)),"",C5/B5-1)</f>
        <v>0.0132821342374143</v>
      </c>
    </row>
    <row r="6" s="1" customFormat="1" customHeight="1" spans="1:4">
      <c r="A6" s="11" t="s">
        <v>1849</v>
      </c>
      <c r="B6" s="12">
        <v>208154</v>
      </c>
      <c r="C6" s="12">
        <v>208154</v>
      </c>
      <c r="D6" s="14">
        <f t="shared" si="0"/>
        <v>0</v>
      </c>
    </row>
    <row r="7" s="1" customFormat="1" customHeight="1" spans="1:4">
      <c r="A7" s="11" t="s">
        <v>1850</v>
      </c>
      <c r="B7" s="15">
        <v>19400</v>
      </c>
      <c r="C7" s="16">
        <f>C8+C9+C12</f>
        <v>11500</v>
      </c>
      <c r="D7" s="14">
        <f t="shared" si="0"/>
        <v>-0.407216494845361</v>
      </c>
    </row>
    <row r="8" s="1" customFormat="1" customHeight="1" spans="1:4">
      <c r="A8" s="17" t="s">
        <v>1851</v>
      </c>
      <c r="B8" s="12"/>
      <c r="C8" s="13"/>
      <c r="D8" s="18" t="str">
        <f t="shared" si="0"/>
        <v/>
      </c>
    </row>
    <row r="9" s="1" customFormat="1" customHeight="1" spans="1:4">
      <c r="A9" s="17" t="s">
        <v>1852</v>
      </c>
      <c r="B9" s="15">
        <v>19400</v>
      </c>
      <c r="C9" s="16">
        <f>C10+C11</f>
        <v>11500</v>
      </c>
      <c r="D9" s="18">
        <f t="shared" si="0"/>
        <v>-0.407216494845361</v>
      </c>
    </row>
    <row r="10" s="1" customFormat="1" customHeight="1" spans="1:4">
      <c r="A10" s="19" t="s">
        <v>1853</v>
      </c>
      <c r="B10" s="15">
        <v>14900</v>
      </c>
      <c r="C10" s="16">
        <v>11500</v>
      </c>
      <c r="D10" s="18">
        <f t="shared" si="0"/>
        <v>-0.228187919463087</v>
      </c>
    </row>
    <row r="11" s="1" customFormat="1" customHeight="1" spans="1:4">
      <c r="A11" s="19" t="s">
        <v>1854</v>
      </c>
      <c r="B11" s="15">
        <v>4500</v>
      </c>
      <c r="C11" s="16"/>
      <c r="D11" s="18" t="str">
        <f t="shared" si="0"/>
        <v/>
      </c>
    </row>
    <row r="12" s="1" customFormat="1" customHeight="1" spans="1:4">
      <c r="A12" s="17" t="s">
        <v>1855</v>
      </c>
      <c r="B12" s="15"/>
      <c r="C12" s="16"/>
      <c r="D12" s="18" t="str">
        <f t="shared" si="0"/>
        <v/>
      </c>
    </row>
    <row r="13" s="1" customFormat="1" customHeight="1" spans="1:4">
      <c r="A13" s="11" t="s">
        <v>1856</v>
      </c>
      <c r="B13" s="15">
        <v>16830</v>
      </c>
      <c r="C13" s="16">
        <v>12909</v>
      </c>
      <c r="D13" s="20">
        <f t="shared" si="0"/>
        <v>-0.232976827094474</v>
      </c>
    </row>
    <row r="14" s="1" customFormat="1" customHeight="1" spans="1:4">
      <c r="A14" s="21" t="s">
        <v>1857</v>
      </c>
      <c r="B14" s="12"/>
      <c r="C14" s="13"/>
      <c r="D14" s="20"/>
    </row>
    <row r="15" s="1" customFormat="1" customHeight="1" spans="1:4">
      <c r="A15" s="11" t="s">
        <v>1858</v>
      </c>
      <c r="B15" s="12">
        <v>196063</v>
      </c>
      <c r="C15" s="13">
        <f>C5+C7-C13</f>
        <v>194654</v>
      </c>
      <c r="D15" s="20">
        <f>IF(OR(VALUE(C15)=0,ISERROR(C15/B15-1)),"",C15/B15-1)</f>
        <v>-0.00718646557484071</v>
      </c>
    </row>
    <row r="16" s="1" customFormat="1" customHeight="1" spans="1:4">
      <c r="A16" s="10" t="s">
        <v>1859</v>
      </c>
      <c r="B16" s="10"/>
      <c r="C16" s="10"/>
      <c r="D16" s="10"/>
    </row>
    <row r="17" s="1" customFormat="1" customHeight="1" spans="1:4">
      <c r="A17" s="11" t="s">
        <v>1860</v>
      </c>
      <c r="B17" s="12">
        <v>264525</v>
      </c>
      <c r="C17" s="13">
        <v>340890</v>
      </c>
      <c r="D17" s="20">
        <f t="shared" ref="D17:D27" si="1">IF(OR(VALUE(C17)=0,ISERROR(C17/B17-1)),"",C17/B17-1)</f>
        <v>0.28868726963425</v>
      </c>
    </row>
    <row r="18" s="1" customFormat="1" customHeight="1" spans="1:4">
      <c r="A18" s="11" t="s">
        <v>1861</v>
      </c>
      <c r="B18" s="12">
        <v>347656</v>
      </c>
      <c r="C18" s="12">
        <v>427656</v>
      </c>
      <c r="D18" s="20">
        <f t="shared" si="1"/>
        <v>0.230112525024737</v>
      </c>
    </row>
    <row r="19" s="1" customFormat="1" customHeight="1" spans="1:4">
      <c r="A19" s="11" t="s">
        <v>1862</v>
      </c>
      <c r="B19" s="15">
        <v>109950</v>
      </c>
      <c r="C19" s="16">
        <f>C20+C23+C26</f>
        <v>94000</v>
      </c>
      <c r="D19" s="20">
        <f t="shared" si="1"/>
        <v>-0.145065939063211</v>
      </c>
    </row>
    <row r="20" s="1" customFormat="1" customHeight="1" spans="1:4">
      <c r="A20" s="17" t="s">
        <v>1863</v>
      </c>
      <c r="B20" s="15">
        <v>28110</v>
      </c>
      <c r="C20" s="16">
        <f>C21+C22</f>
        <v>40000</v>
      </c>
      <c r="D20" s="18">
        <f t="shared" si="1"/>
        <v>0.422981145499822</v>
      </c>
    </row>
    <row r="21" s="1" customFormat="1" customHeight="1" spans="1:4">
      <c r="A21" s="19" t="s">
        <v>1864</v>
      </c>
      <c r="B21" s="15">
        <v>5200</v>
      </c>
      <c r="C21" s="16"/>
      <c r="D21" s="18" t="str">
        <f t="shared" si="1"/>
        <v/>
      </c>
    </row>
    <row r="22" s="1" customFormat="1" customHeight="1" spans="1:4">
      <c r="A22" s="22" t="s">
        <v>1865</v>
      </c>
      <c r="B22" s="15">
        <v>22910</v>
      </c>
      <c r="C22" s="16">
        <v>40000</v>
      </c>
      <c r="D22" s="18">
        <f t="shared" si="1"/>
        <v>0.745962461807071</v>
      </c>
    </row>
    <row r="23" s="1" customFormat="1" customHeight="1" spans="1:4">
      <c r="A23" s="17" t="s">
        <v>1866</v>
      </c>
      <c r="B23" s="15">
        <v>30200</v>
      </c>
      <c r="C23" s="16">
        <f>C24+C25</f>
        <v>14000</v>
      </c>
      <c r="D23" s="18">
        <f t="shared" si="1"/>
        <v>-0.536423841059603</v>
      </c>
    </row>
    <row r="24" s="1" customFormat="1" customHeight="1" spans="1:4">
      <c r="A24" s="19" t="s">
        <v>1853</v>
      </c>
      <c r="B24" s="15">
        <v>30200</v>
      </c>
      <c r="C24" s="16">
        <v>14000</v>
      </c>
      <c r="D24" s="18">
        <f t="shared" si="1"/>
        <v>-0.536423841059603</v>
      </c>
    </row>
    <row r="25" s="1" customFormat="1" customHeight="1" spans="1:4">
      <c r="A25" s="22" t="s">
        <v>1867</v>
      </c>
      <c r="B25" s="15"/>
      <c r="C25" s="16"/>
      <c r="D25" s="18" t="str">
        <f t="shared" si="1"/>
        <v/>
      </c>
    </row>
    <row r="26" s="1" customFormat="1" customHeight="1" spans="1:4">
      <c r="A26" s="17" t="s">
        <v>1868</v>
      </c>
      <c r="B26" s="15">
        <v>51640</v>
      </c>
      <c r="C26" s="16">
        <v>40000</v>
      </c>
      <c r="D26" s="18">
        <f t="shared" si="1"/>
        <v>-0.225406661502711</v>
      </c>
    </row>
    <row r="27" s="1" customFormat="1" customHeight="1" spans="1:4">
      <c r="A27" s="11" t="s">
        <v>1869</v>
      </c>
      <c r="B27" s="12">
        <v>33585</v>
      </c>
      <c r="C27" s="13">
        <v>15500</v>
      </c>
      <c r="D27" s="20">
        <f t="shared" si="1"/>
        <v>-0.538484442459431</v>
      </c>
    </row>
    <row r="28" s="1" customFormat="1" customHeight="1" spans="1:4">
      <c r="A28" s="21" t="s">
        <v>1870</v>
      </c>
      <c r="B28" s="12"/>
      <c r="C28" s="13"/>
      <c r="D28" s="20"/>
    </row>
    <row r="29" s="1" customFormat="1" customHeight="1" spans="1:4">
      <c r="A29" s="11" t="s">
        <v>1871</v>
      </c>
      <c r="B29" s="12">
        <v>340890</v>
      </c>
      <c r="C29" s="13">
        <f>C17+C19-C27</f>
        <v>419390</v>
      </c>
      <c r="D29" s="20">
        <f>IF(OR(VALUE(C29)=0,ISERROR(C29/B29-1)),"",C29/B29-1)</f>
        <v>0.230279562322157</v>
      </c>
    </row>
    <row r="30" s="1" customFormat="1" customHeight="1" spans="1:4">
      <c r="A30" s="10" t="s">
        <v>1872</v>
      </c>
      <c r="B30" s="10"/>
      <c r="C30" s="10"/>
      <c r="D30" s="10"/>
    </row>
    <row r="31" s="1" customFormat="1" customHeight="1" spans="1:4">
      <c r="A31" s="11" t="s">
        <v>1873</v>
      </c>
      <c r="B31" s="23">
        <v>458018</v>
      </c>
      <c r="C31" s="24">
        <f t="shared" ref="C31:C34" si="2">C5+C17</f>
        <v>536953</v>
      </c>
      <c r="D31" s="20">
        <f t="shared" ref="D31:D37" si="3">IF(OR(VALUE(C31)=0,ISERROR(C31/B31-1)),"",C31/B31-1)</f>
        <v>0.172340388369016</v>
      </c>
    </row>
    <row r="32" s="1" customFormat="1" customHeight="1" spans="1:4">
      <c r="A32" s="11" t="s">
        <v>1874</v>
      </c>
      <c r="B32" s="23">
        <v>555810</v>
      </c>
      <c r="C32" s="23">
        <f t="shared" si="2"/>
        <v>635810</v>
      </c>
      <c r="D32" s="20">
        <f t="shared" si="3"/>
        <v>0.143934078192188</v>
      </c>
    </row>
    <row r="33" s="1" customFormat="1" customHeight="1" spans="1:4">
      <c r="A33" s="11" t="s">
        <v>1875</v>
      </c>
      <c r="B33" s="23">
        <v>129350</v>
      </c>
      <c r="C33" s="24">
        <f t="shared" si="2"/>
        <v>105500</v>
      </c>
      <c r="D33" s="20">
        <f t="shared" si="3"/>
        <v>-0.18438345574024</v>
      </c>
    </row>
    <row r="34" s="1" customFormat="1" customHeight="1" spans="1:4">
      <c r="A34" s="17" t="s">
        <v>1876</v>
      </c>
      <c r="B34" s="25">
        <v>28110</v>
      </c>
      <c r="C34" s="26">
        <f t="shared" si="2"/>
        <v>40000</v>
      </c>
      <c r="D34" s="18">
        <f t="shared" si="3"/>
        <v>0.422981145499822</v>
      </c>
    </row>
    <row r="35" s="1" customFormat="1" customHeight="1" spans="1:4">
      <c r="A35" s="17" t="s">
        <v>1877</v>
      </c>
      <c r="B35" s="25">
        <v>49600</v>
      </c>
      <c r="C35" s="26">
        <f>C9+C23</f>
        <v>25500</v>
      </c>
      <c r="D35" s="18">
        <f t="shared" si="3"/>
        <v>-0.485887096774194</v>
      </c>
    </row>
    <row r="36" s="1" customFormat="1" customHeight="1" spans="1:4">
      <c r="A36" s="17" t="s">
        <v>1878</v>
      </c>
      <c r="B36" s="25">
        <v>51640</v>
      </c>
      <c r="C36" s="26">
        <f>C26</f>
        <v>40000</v>
      </c>
      <c r="D36" s="18">
        <f t="shared" si="3"/>
        <v>-0.225406661502711</v>
      </c>
    </row>
    <row r="37" s="1" customFormat="1" customHeight="1" spans="1:4">
      <c r="A37" s="11" t="s">
        <v>1879</v>
      </c>
      <c r="B37" s="23">
        <v>50415</v>
      </c>
      <c r="C37" s="24">
        <f>C13+C27</f>
        <v>28409</v>
      </c>
      <c r="D37" s="20">
        <f t="shared" si="3"/>
        <v>-0.436497074283447</v>
      </c>
    </row>
    <row r="38" s="1" customFormat="1" customHeight="1" spans="1:4">
      <c r="A38" s="11" t="s">
        <v>1880</v>
      </c>
      <c r="B38" s="23"/>
      <c r="C38" s="24"/>
      <c r="D38" s="20"/>
    </row>
    <row r="39" s="1" customFormat="1" customHeight="1" spans="1:4">
      <c r="A39" s="11" t="s">
        <v>1881</v>
      </c>
      <c r="B39" s="23">
        <v>536953</v>
      </c>
      <c r="C39" s="24">
        <f>C15+C29</f>
        <v>614044</v>
      </c>
      <c r="D39" s="20">
        <f>IF(OR(VALUE(C39)=0,ISERROR(C39/B39-1)),"",C39/B39-1)</f>
        <v>0.143571225042043</v>
      </c>
    </row>
  </sheetData>
  <mergeCells count="4">
    <mergeCell ref="A1:D1"/>
    <mergeCell ref="A4:D4"/>
    <mergeCell ref="A16:D16"/>
    <mergeCell ref="A30:D30"/>
  </mergeCells>
  <printOptions horizontalCentered="1"/>
  <pageMargins left="0.751388888888889" right="0.751388888888889" top="0.609027777777778" bottom="0.80625" header="0.5" footer="0.5"/>
  <pageSetup paperSize="9" firstPageNumber="214" orientation="landscape" useFirstPageNumber="1" horizontalDpi="600"/>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81"/>
  <sheetViews>
    <sheetView showZeros="0" topLeftCell="A2" workbookViewId="0">
      <pane xSplit="1" ySplit="4" topLeftCell="B65" activePane="bottomRight" state="frozen"/>
      <selection/>
      <selection pane="topRight"/>
      <selection pane="bottomLeft"/>
      <selection pane="bottomRight" activeCell="A55" sqref="A55"/>
    </sheetView>
  </sheetViews>
  <sheetFormatPr defaultColWidth="9" defaultRowHeight="14.25"/>
  <cols>
    <col min="1" max="1" width="57.375" style="599" customWidth="1"/>
    <col min="2" max="2" width="14.5" style="629" customWidth="1"/>
    <col min="3" max="4" width="14.5" style="599" customWidth="1"/>
    <col min="5" max="7" width="12.125" style="558" customWidth="1"/>
    <col min="8" max="8" width="12.125" style="601" customWidth="1"/>
    <col min="9" max="9" width="12.625" style="599"/>
    <col min="10" max="10" width="9" style="599"/>
    <col min="11" max="11" width="12.625" style="599"/>
    <col min="12" max="16384" width="9" style="599"/>
  </cols>
  <sheetData>
    <row r="1" s="555" customFormat="1" ht="19.5" hidden="1" customHeight="1" spans="1:8">
      <c r="A1" s="630"/>
      <c r="B1" s="631"/>
      <c r="C1" s="630"/>
      <c r="D1" s="630"/>
      <c r="E1" s="602"/>
      <c r="F1" s="602"/>
      <c r="G1" s="602"/>
      <c r="H1" s="604"/>
    </row>
    <row r="2" ht="30" customHeight="1" spans="1:8">
      <c r="A2" s="191" t="s">
        <v>9</v>
      </c>
      <c r="B2" s="192"/>
      <c r="C2" s="191"/>
      <c r="D2" s="191"/>
      <c r="E2" s="605"/>
      <c r="F2" s="605"/>
      <c r="G2" s="605"/>
      <c r="H2" s="191"/>
    </row>
    <row r="3" ht="20.25" customHeight="1" spans="1:8">
      <c r="A3" s="311" t="s">
        <v>8</v>
      </c>
      <c r="C3" s="632"/>
      <c r="D3" s="632"/>
      <c r="H3" s="404" t="s">
        <v>72</v>
      </c>
    </row>
    <row r="4" ht="24.95" customHeight="1" spans="1:8">
      <c r="A4" s="316" t="s">
        <v>73</v>
      </c>
      <c r="B4" s="383" t="s">
        <v>74</v>
      </c>
      <c r="C4" s="362" t="s">
        <v>75</v>
      </c>
      <c r="D4" s="362"/>
      <c r="E4" s="362"/>
      <c r="F4" s="362" t="s">
        <v>76</v>
      </c>
      <c r="G4" s="362"/>
      <c r="H4" s="610"/>
    </row>
    <row r="5" s="556" customFormat="1" ht="36" customHeight="1" spans="1:8">
      <c r="A5" s="316"/>
      <c r="B5" s="383"/>
      <c r="C5" s="323" t="s">
        <v>77</v>
      </c>
      <c r="D5" s="323" t="s">
        <v>78</v>
      </c>
      <c r="E5" s="323" t="s">
        <v>79</v>
      </c>
      <c r="F5" s="323" t="s">
        <v>80</v>
      </c>
      <c r="G5" s="323" t="s">
        <v>81</v>
      </c>
      <c r="H5" s="323" t="s">
        <v>82</v>
      </c>
    </row>
    <row r="6" ht="24" customHeight="1" spans="1:8">
      <c r="A6" s="633" t="s">
        <v>83</v>
      </c>
      <c r="B6" s="324">
        <f>SUM(B7:B21)</f>
        <v>16600</v>
      </c>
      <c r="C6" s="324">
        <f>SUM(C7:C21)</f>
        <v>17596</v>
      </c>
      <c r="D6" s="324">
        <f>SUM(D7:D21)</f>
        <v>16189</v>
      </c>
      <c r="E6" s="324">
        <f>SUM(E7:E21)</f>
        <v>16512</v>
      </c>
      <c r="F6" s="336">
        <f t="shared" ref="F6:F69" si="0">IF(OR(VALUE(E6)=0,ISERROR(E6/B6-1)),"",E6/B6-1)</f>
        <v>-0.00530120481927709</v>
      </c>
      <c r="G6" s="336">
        <f t="shared" ref="G6:G69" si="1">IF(OR(VALUE(E6)=0,ISERROR(E6/C6)),"",E6/C6)</f>
        <v>0.938395089793135</v>
      </c>
      <c r="H6" s="496">
        <f t="shared" ref="H6:H69" si="2">IF(OR(VALUE(E6)=0,ISERROR(E6/D6)),"",E6/D6)</f>
        <v>1.01995181913645</v>
      </c>
    </row>
    <row r="7" ht="24" customHeight="1" spans="1:8">
      <c r="A7" s="634" t="s">
        <v>84</v>
      </c>
      <c r="B7" s="407">
        <v>6759</v>
      </c>
      <c r="C7" s="635">
        <v>6531</v>
      </c>
      <c r="D7" s="619">
        <v>6226</v>
      </c>
      <c r="E7" s="489">
        <v>6321</v>
      </c>
      <c r="F7" s="331">
        <f t="shared" si="0"/>
        <v>-0.0648024855747892</v>
      </c>
      <c r="G7" s="331">
        <f t="shared" si="1"/>
        <v>0.967845659163987</v>
      </c>
      <c r="H7" s="488">
        <f t="shared" si="2"/>
        <v>1.01525859299711</v>
      </c>
    </row>
    <row r="8" ht="24" customHeight="1" spans="1:8">
      <c r="A8" s="634" t="s">
        <v>85</v>
      </c>
      <c r="B8" s="407">
        <v>484</v>
      </c>
      <c r="C8" s="635">
        <v>411</v>
      </c>
      <c r="D8" s="619">
        <v>502</v>
      </c>
      <c r="E8" s="489">
        <v>565</v>
      </c>
      <c r="F8" s="331">
        <f t="shared" si="0"/>
        <v>0.167355371900826</v>
      </c>
      <c r="G8" s="331">
        <f t="shared" si="1"/>
        <v>1.37469586374696</v>
      </c>
      <c r="H8" s="488">
        <f t="shared" si="2"/>
        <v>1.12549800796813</v>
      </c>
    </row>
    <row r="9" ht="24" customHeight="1" spans="1:8">
      <c r="A9" s="634" t="s">
        <v>86</v>
      </c>
      <c r="B9" s="407">
        <v>166</v>
      </c>
      <c r="C9" s="635">
        <v>130</v>
      </c>
      <c r="D9" s="619">
        <v>155</v>
      </c>
      <c r="E9" s="620">
        <v>166</v>
      </c>
      <c r="F9" s="338">
        <f t="shared" si="0"/>
        <v>0</v>
      </c>
      <c r="G9" s="338">
        <f t="shared" si="1"/>
        <v>1.27692307692308</v>
      </c>
      <c r="H9" s="488">
        <f t="shared" si="2"/>
        <v>1.07096774193548</v>
      </c>
    </row>
    <row r="10" ht="24" customHeight="1" spans="1:8">
      <c r="A10" s="634" t="s">
        <v>87</v>
      </c>
      <c r="B10" s="407">
        <v>108</v>
      </c>
      <c r="C10" s="635">
        <v>230</v>
      </c>
      <c r="D10" s="619">
        <v>305</v>
      </c>
      <c r="E10" s="489">
        <v>395</v>
      </c>
      <c r="F10" s="331">
        <f t="shared" si="0"/>
        <v>2.65740740740741</v>
      </c>
      <c r="G10" s="331">
        <f t="shared" si="1"/>
        <v>1.71739130434783</v>
      </c>
      <c r="H10" s="488">
        <f t="shared" si="2"/>
        <v>1.29508196721311</v>
      </c>
    </row>
    <row r="11" ht="24" customHeight="1" spans="1:8">
      <c r="A11" s="634" t="s">
        <v>88</v>
      </c>
      <c r="B11" s="407">
        <v>605</v>
      </c>
      <c r="C11" s="635">
        <v>563</v>
      </c>
      <c r="D11" s="619">
        <v>561</v>
      </c>
      <c r="E11" s="489">
        <v>580</v>
      </c>
      <c r="F11" s="331">
        <f t="shared" si="0"/>
        <v>-0.0413223140495868</v>
      </c>
      <c r="G11" s="331">
        <f t="shared" si="1"/>
        <v>1.03019538188277</v>
      </c>
      <c r="H11" s="488">
        <f t="shared" si="2"/>
        <v>1.03386809269162</v>
      </c>
    </row>
    <row r="12" ht="24" customHeight="1" spans="1:8">
      <c r="A12" s="634" t="s">
        <v>89</v>
      </c>
      <c r="B12" s="407">
        <v>572</v>
      </c>
      <c r="C12" s="635">
        <v>644</v>
      </c>
      <c r="D12" s="619">
        <v>738</v>
      </c>
      <c r="E12" s="489">
        <v>760</v>
      </c>
      <c r="F12" s="331">
        <f t="shared" si="0"/>
        <v>0.328671328671329</v>
      </c>
      <c r="G12" s="331">
        <f t="shared" si="1"/>
        <v>1.18012422360248</v>
      </c>
      <c r="H12" s="488">
        <f t="shared" si="2"/>
        <v>1.02981029810298</v>
      </c>
    </row>
    <row r="13" ht="24" customHeight="1" spans="1:8">
      <c r="A13" s="634" t="s">
        <v>90</v>
      </c>
      <c r="B13" s="407">
        <v>279</v>
      </c>
      <c r="C13" s="635">
        <v>266</v>
      </c>
      <c r="D13" s="407">
        <v>258</v>
      </c>
      <c r="E13" s="489">
        <v>289</v>
      </c>
      <c r="F13" s="331">
        <f t="shared" si="0"/>
        <v>0.0358422939068099</v>
      </c>
      <c r="G13" s="331">
        <f t="shared" si="1"/>
        <v>1.08646616541353</v>
      </c>
      <c r="H13" s="488">
        <f t="shared" si="2"/>
        <v>1.12015503875969</v>
      </c>
    </row>
    <row r="14" ht="24" customHeight="1" spans="1:8">
      <c r="A14" s="634" t="s">
        <v>91</v>
      </c>
      <c r="B14" s="407">
        <v>523</v>
      </c>
      <c r="C14" s="635">
        <v>553</v>
      </c>
      <c r="D14" s="619">
        <v>559</v>
      </c>
      <c r="E14" s="489">
        <v>527</v>
      </c>
      <c r="F14" s="331">
        <f t="shared" si="0"/>
        <v>0.00764818355640529</v>
      </c>
      <c r="G14" s="331">
        <f t="shared" si="1"/>
        <v>0.952983725135624</v>
      </c>
      <c r="H14" s="488">
        <f t="shared" si="2"/>
        <v>0.942754919499106</v>
      </c>
    </row>
    <row r="15" ht="24" customHeight="1" spans="1:8">
      <c r="A15" s="634" t="s">
        <v>92</v>
      </c>
      <c r="B15" s="407">
        <v>663</v>
      </c>
      <c r="C15" s="635">
        <v>457</v>
      </c>
      <c r="D15" s="619">
        <v>392</v>
      </c>
      <c r="E15" s="489">
        <v>388</v>
      </c>
      <c r="F15" s="331">
        <f t="shared" si="0"/>
        <v>-0.414781297134238</v>
      </c>
      <c r="G15" s="331">
        <f t="shared" si="1"/>
        <v>0.849015317286652</v>
      </c>
      <c r="H15" s="488">
        <f t="shared" si="2"/>
        <v>0.989795918367347</v>
      </c>
    </row>
    <row r="16" ht="24" customHeight="1" spans="1:8">
      <c r="A16" s="636" t="s">
        <v>93</v>
      </c>
      <c r="B16" s="407">
        <v>722</v>
      </c>
      <c r="C16" s="635">
        <v>728</v>
      </c>
      <c r="D16" s="619">
        <v>727</v>
      </c>
      <c r="E16" s="489">
        <v>730</v>
      </c>
      <c r="F16" s="331">
        <f t="shared" si="0"/>
        <v>0.0110803324099722</v>
      </c>
      <c r="G16" s="331">
        <f t="shared" si="1"/>
        <v>1.00274725274725</v>
      </c>
      <c r="H16" s="488">
        <f t="shared" si="2"/>
        <v>1.0041265474553</v>
      </c>
    </row>
    <row r="17" ht="24" customHeight="1" spans="1:8">
      <c r="A17" s="634" t="s">
        <v>94</v>
      </c>
      <c r="B17" s="407">
        <v>238</v>
      </c>
      <c r="C17" s="635">
        <v>1470</v>
      </c>
      <c r="D17" s="626">
        <v>408</v>
      </c>
      <c r="E17" s="626">
        <v>497</v>
      </c>
      <c r="F17" s="331">
        <f t="shared" si="0"/>
        <v>1.08823529411765</v>
      </c>
      <c r="G17" s="331">
        <f t="shared" si="1"/>
        <v>0.338095238095238</v>
      </c>
      <c r="H17" s="488">
        <f t="shared" si="2"/>
        <v>1.21813725490196</v>
      </c>
    </row>
    <row r="18" ht="24" customHeight="1" spans="1:8">
      <c r="A18" s="634" t="s">
        <v>95</v>
      </c>
      <c r="B18" s="407">
        <v>1026</v>
      </c>
      <c r="C18" s="635">
        <v>1091</v>
      </c>
      <c r="D18" s="619">
        <v>730</v>
      </c>
      <c r="E18" s="489">
        <v>677</v>
      </c>
      <c r="F18" s="331">
        <f t="shared" si="0"/>
        <v>-0.340155945419103</v>
      </c>
      <c r="G18" s="331">
        <f t="shared" si="1"/>
        <v>0.620531622364803</v>
      </c>
      <c r="H18" s="488">
        <f t="shared" si="2"/>
        <v>0.927397260273973</v>
      </c>
    </row>
    <row r="19" ht="24" customHeight="1" spans="1:8">
      <c r="A19" s="636" t="s">
        <v>96</v>
      </c>
      <c r="B19" s="407">
        <v>4352</v>
      </c>
      <c r="C19" s="205">
        <v>4424</v>
      </c>
      <c r="D19" s="619">
        <v>4488</v>
      </c>
      <c r="E19" s="489">
        <v>4488</v>
      </c>
      <c r="F19" s="331">
        <f t="shared" si="0"/>
        <v>0.03125</v>
      </c>
      <c r="G19" s="331">
        <f t="shared" si="1"/>
        <v>1.01446654611212</v>
      </c>
      <c r="H19" s="488">
        <f t="shared" si="2"/>
        <v>1</v>
      </c>
    </row>
    <row r="20" ht="24" customHeight="1" spans="1:8">
      <c r="A20" s="637" t="s">
        <v>97</v>
      </c>
      <c r="B20" s="407">
        <v>103</v>
      </c>
      <c r="C20" s="205">
        <v>98</v>
      </c>
      <c r="D20" s="619">
        <v>140</v>
      </c>
      <c r="E20" s="489">
        <v>129</v>
      </c>
      <c r="F20" s="331">
        <f t="shared" si="0"/>
        <v>0.25242718446602</v>
      </c>
      <c r="G20" s="331">
        <f t="shared" si="1"/>
        <v>1.31632653061224</v>
      </c>
      <c r="H20" s="488">
        <f t="shared" si="2"/>
        <v>0.921428571428571</v>
      </c>
    </row>
    <row r="21" ht="24" customHeight="1" spans="1:8">
      <c r="A21" s="637" t="s">
        <v>98</v>
      </c>
      <c r="B21" s="401"/>
      <c r="C21" s="337"/>
      <c r="D21" s="620"/>
      <c r="E21" s="620"/>
      <c r="F21" s="338" t="str">
        <f t="shared" si="0"/>
        <v/>
      </c>
      <c r="G21" s="338" t="str">
        <f t="shared" si="1"/>
        <v/>
      </c>
      <c r="H21" s="488" t="str">
        <f t="shared" si="2"/>
        <v/>
      </c>
    </row>
    <row r="22" ht="24" customHeight="1" spans="1:8">
      <c r="A22" s="638" t="s">
        <v>99</v>
      </c>
      <c r="B22" s="623">
        <f>SUM(B23:B30)</f>
        <v>15671</v>
      </c>
      <c r="C22" s="623">
        <f>SUM(C23:C30)</f>
        <v>16611</v>
      </c>
      <c r="D22" s="623">
        <f>SUM(D23:D30)</f>
        <v>8457</v>
      </c>
      <c r="E22" s="623">
        <f>SUM(E23:E30)</f>
        <v>9082</v>
      </c>
      <c r="F22" s="336">
        <f t="shared" si="0"/>
        <v>-0.420458171144152</v>
      </c>
      <c r="G22" s="336">
        <f t="shared" si="1"/>
        <v>0.546746132081151</v>
      </c>
      <c r="H22" s="496">
        <f t="shared" si="2"/>
        <v>1.07390327539317</v>
      </c>
    </row>
    <row r="23" ht="24" customHeight="1" spans="1:8">
      <c r="A23" s="634" t="s">
        <v>100</v>
      </c>
      <c r="B23" s="401">
        <v>836</v>
      </c>
      <c r="C23" s="205">
        <v>781</v>
      </c>
      <c r="D23" s="619">
        <v>2653</v>
      </c>
      <c r="E23" s="489">
        <v>2541</v>
      </c>
      <c r="F23" s="331">
        <f t="shared" si="0"/>
        <v>2.03947368421053</v>
      </c>
      <c r="G23" s="331">
        <f t="shared" si="1"/>
        <v>3.25352112676056</v>
      </c>
      <c r="H23" s="639">
        <f t="shared" si="2"/>
        <v>0.95778364116095</v>
      </c>
    </row>
    <row r="24" ht="24" customHeight="1" spans="1:8">
      <c r="A24" s="634" t="s">
        <v>101</v>
      </c>
      <c r="B24" s="401">
        <v>2818</v>
      </c>
      <c r="C24" s="205">
        <v>2167</v>
      </c>
      <c r="D24" s="619">
        <v>2684</v>
      </c>
      <c r="E24" s="489">
        <v>2497</v>
      </c>
      <c r="F24" s="331">
        <f t="shared" si="0"/>
        <v>-0.113910574875798</v>
      </c>
      <c r="G24" s="331">
        <f t="shared" si="1"/>
        <v>1.15228426395939</v>
      </c>
      <c r="H24" s="488">
        <f t="shared" si="2"/>
        <v>0.930327868852459</v>
      </c>
    </row>
    <row r="25" ht="24" customHeight="1" spans="1:8">
      <c r="A25" s="634" t="s">
        <v>102</v>
      </c>
      <c r="B25" s="401">
        <v>2459</v>
      </c>
      <c r="C25" s="205">
        <v>1611</v>
      </c>
      <c r="D25" s="619">
        <v>1538</v>
      </c>
      <c r="E25" s="489">
        <v>2403</v>
      </c>
      <c r="F25" s="331">
        <f t="shared" si="0"/>
        <v>-0.0227734851565677</v>
      </c>
      <c r="G25" s="331">
        <f t="shared" si="1"/>
        <v>1.49162011173184</v>
      </c>
      <c r="H25" s="488">
        <f t="shared" si="2"/>
        <v>1.56241872561769</v>
      </c>
    </row>
    <row r="26" ht="24" customHeight="1" spans="1:8">
      <c r="A26" s="634" t="s">
        <v>103</v>
      </c>
      <c r="B26" s="401"/>
      <c r="C26" s="205"/>
      <c r="D26" s="619"/>
      <c r="E26" s="489"/>
      <c r="F26" s="331" t="str">
        <f t="shared" si="0"/>
        <v/>
      </c>
      <c r="G26" s="331" t="str">
        <f t="shared" si="1"/>
        <v/>
      </c>
      <c r="H26" s="488" t="str">
        <f t="shared" si="2"/>
        <v/>
      </c>
    </row>
    <row r="27" ht="24" customHeight="1" spans="1:8">
      <c r="A27" s="634" t="s">
        <v>104</v>
      </c>
      <c r="B27" s="401">
        <v>8790</v>
      </c>
      <c r="C27" s="205">
        <v>11917</v>
      </c>
      <c r="D27" s="401">
        <v>776</v>
      </c>
      <c r="E27" s="489">
        <v>916</v>
      </c>
      <c r="F27" s="331">
        <f t="shared" si="0"/>
        <v>-0.895790671217292</v>
      </c>
      <c r="G27" s="331">
        <f t="shared" si="1"/>
        <v>0.076864982797684</v>
      </c>
      <c r="H27" s="488">
        <f t="shared" si="2"/>
        <v>1.18041237113402</v>
      </c>
    </row>
    <row r="28" ht="24" customHeight="1" spans="1:8">
      <c r="A28" s="634" t="s">
        <v>105</v>
      </c>
      <c r="B28" s="401"/>
      <c r="C28" s="205"/>
      <c r="D28" s="619"/>
      <c r="E28" s="489"/>
      <c r="F28" s="331" t="str">
        <f t="shared" si="0"/>
        <v/>
      </c>
      <c r="G28" s="331" t="str">
        <f t="shared" si="1"/>
        <v/>
      </c>
      <c r="H28" s="488" t="str">
        <f t="shared" si="2"/>
        <v/>
      </c>
    </row>
    <row r="29" ht="24" customHeight="1" spans="1:8">
      <c r="A29" s="636" t="s">
        <v>106</v>
      </c>
      <c r="B29" s="401">
        <v>141</v>
      </c>
      <c r="C29" s="337">
        <v>114</v>
      </c>
      <c r="D29" s="620">
        <v>141</v>
      </c>
      <c r="E29" s="620">
        <v>122</v>
      </c>
      <c r="F29" s="338">
        <f t="shared" si="0"/>
        <v>-0.134751773049645</v>
      </c>
      <c r="G29" s="338">
        <f t="shared" si="1"/>
        <v>1.07017543859649</v>
      </c>
      <c r="H29" s="488">
        <f t="shared" si="2"/>
        <v>0.865248226950355</v>
      </c>
    </row>
    <row r="30" ht="24" customHeight="1" spans="1:8">
      <c r="A30" s="634" t="s">
        <v>107</v>
      </c>
      <c r="B30" s="401">
        <v>627</v>
      </c>
      <c r="C30" s="337">
        <v>21</v>
      </c>
      <c r="D30" s="620">
        <v>665</v>
      </c>
      <c r="E30" s="620">
        <v>603</v>
      </c>
      <c r="F30" s="338">
        <f t="shared" si="0"/>
        <v>-0.0382775119617225</v>
      </c>
      <c r="G30" s="338">
        <f t="shared" si="1"/>
        <v>28.7142857142857</v>
      </c>
      <c r="H30" s="488">
        <f t="shared" si="2"/>
        <v>0.906766917293233</v>
      </c>
    </row>
    <row r="31" ht="24" customHeight="1" spans="1:8">
      <c r="A31" s="621" t="s">
        <v>108</v>
      </c>
      <c r="B31" s="623">
        <f>SUM(B6,B22)</f>
        <v>32271</v>
      </c>
      <c r="C31" s="623">
        <f>SUM(C6,C22)</f>
        <v>34207</v>
      </c>
      <c r="D31" s="623">
        <f>SUM(D6,D22)</f>
        <v>24646</v>
      </c>
      <c r="E31" s="623">
        <f>SUM(E6,E22)</f>
        <v>25594</v>
      </c>
      <c r="F31" s="327">
        <f t="shared" si="0"/>
        <v>-0.206904031483375</v>
      </c>
      <c r="G31" s="327">
        <f t="shared" si="1"/>
        <v>0.748209430818254</v>
      </c>
      <c r="H31" s="496">
        <f t="shared" si="2"/>
        <v>1.03846465957965</v>
      </c>
    </row>
    <row r="32" ht="24" customHeight="1" spans="1:8">
      <c r="A32" s="638" t="s">
        <v>109</v>
      </c>
      <c r="B32" s="623">
        <f>SUM(B33,B39,B73,B74,B75,B79,B80)</f>
        <v>212811</v>
      </c>
      <c r="C32" s="623">
        <f>SUM(C33,C39,C73,C74,C75,C79,C80)</f>
        <v>261070</v>
      </c>
      <c r="D32" s="623">
        <f>SUM(D33,D39,D73,D74,D75,D79,D80)</f>
        <v>245344</v>
      </c>
      <c r="E32" s="623">
        <f>SUM(E33,E39,E73,E74,E75,E79,E80)</f>
        <v>235343</v>
      </c>
      <c r="F32" s="336">
        <f t="shared" si="0"/>
        <v>0.105877985630442</v>
      </c>
      <c r="G32" s="336">
        <f t="shared" si="1"/>
        <v>0.901455548320374</v>
      </c>
      <c r="H32" s="496">
        <f t="shared" si="2"/>
        <v>0.95923682665971</v>
      </c>
    </row>
    <row r="33" ht="24" customHeight="1" spans="1:8">
      <c r="A33" s="638" t="s">
        <v>110</v>
      </c>
      <c r="B33" s="623">
        <f>SUM(B34:B38)</f>
        <v>2894</v>
      </c>
      <c r="C33" s="623">
        <f>SUM(C34:C38)</f>
        <v>3886</v>
      </c>
      <c r="D33" s="623">
        <f>SUM(D34:D38)</f>
        <v>3886</v>
      </c>
      <c r="E33" s="623">
        <f>SUM(E34:E38)</f>
        <v>3280</v>
      </c>
      <c r="F33" s="336">
        <f t="shared" si="0"/>
        <v>0.133379405666897</v>
      </c>
      <c r="G33" s="336">
        <f t="shared" si="1"/>
        <v>0.844055584148224</v>
      </c>
      <c r="H33" s="496">
        <f t="shared" si="2"/>
        <v>0.844055584148224</v>
      </c>
    </row>
    <row r="34" ht="24" customHeight="1" spans="1:8">
      <c r="A34" s="634" t="s">
        <v>111</v>
      </c>
      <c r="B34" s="401">
        <v>112</v>
      </c>
      <c r="C34" s="205">
        <v>112</v>
      </c>
      <c r="D34" s="640">
        <v>112</v>
      </c>
      <c r="E34" s="489">
        <v>112</v>
      </c>
      <c r="F34" s="331">
        <f t="shared" si="0"/>
        <v>0</v>
      </c>
      <c r="G34" s="331">
        <f t="shared" si="1"/>
        <v>1</v>
      </c>
      <c r="H34" s="488">
        <f t="shared" si="2"/>
        <v>1</v>
      </c>
    </row>
    <row r="35" ht="24" customHeight="1" spans="1:8">
      <c r="A35" s="636" t="s">
        <v>112</v>
      </c>
      <c r="B35" s="401">
        <v>2699</v>
      </c>
      <c r="C35" s="205">
        <v>2699</v>
      </c>
      <c r="D35" s="640">
        <v>2699</v>
      </c>
      <c r="E35" s="489">
        <v>2699</v>
      </c>
      <c r="F35" s="331">
        <f t="shared" si="0"/>
        <v>0</v>
      </c>
      <c r="G35" s="331">
        <f t="shared" si="1"/>
        <v>1</v>
      </c>
      <c r="H35" s="488">
        <f t="shared" si="2"/>
        <v>1</v>
      </c>
    </row>
    <row r="36" ht="24" customHeight="1" spans="1:8">
      <c r="A36" s="636" t="s">
        <v>113</v>
      </c>
      <c r="B36" s="626">
        <v>190</v>
      </c>
      <c r="C36" s="205">
        <v>190</v>
      </c>
      <c r="D36" s="626">
        <v>190</v>
      </c>
      <c r="E36" s="489">
        <v>190</v>
      </c>
      <c r="F36" s="331">
        <f t="shared" si="0"/>
        <v>0</v>
      </c>
      <c r="G36" s="331">
        <f t="shared" si="1"/>
        <v>1</v>
      </c>
      <c r="H36" s="488">
        <f t="shared" si="2"/>
        <v>1</v>
      </c>
    </row>
    <row r="37" ht="24" customHeight="1" spans="1:8">
      <c r="A37" s="636" t="s">
        <v>114</v>
      </c>
      <c r="B37" s="626">
        <v>885</v>
      </c>
      <c r="C37" s="626">
        <v>885</v>
      </c>
      <c r="D37" s="626">
        <v>885</v>
      </c>
      <c r="E37" s="330">
        <v>885</v>
      </c>
      <c r="F37" s="331">
        <f t="shared" si="0"/>
        <v>0</v>
      </c>
      <c r="G37" s="331">
        <f t="shared" si="1"/>
        <v>1</v>
      </c>
      <c r="H37" s="488">
        <f t="shared" si="2"/>
        <v>1</v>
      </c>
    </row>
    <row r="38" ht="24" customHeight="1" spans="1:8">
      <c r="A38" s="636" t="s">
        <v>115</v>
      </c>
      <c r="B38" s="205">
        <v>-992</v>
      </c>
      <c r="C38" s="337"/>
      <c r="D38" s="620"/>
      <c r="E38" s="205">
        <v>-606</v>
      </c>
      <c r="F38" s="385">
        <f t="shared" si="0"/>
        <v>-0.389112903225806</v>
      </c>
      <c r="G38" s="385" t="str">
        <f t="shared" si="1"/>
        <v/>
      </c>
      <c r="H38" s="641" t="str">
        <f t="shared" si="2"/>
        <v/>
      </c>
    </row>
    <row r="39" ht="24" customHeight="1" spans="1:8">
      <c r="A39" s="638" t="s">
        <v>116</v>
      </c>
      <c r="B39" s="623">
        <f>SUM(B40:B72)</f>
        <v>150684</v>
      </c>
      <c r="C39" s="623">
        <f>SUM(C40:C72)</f>
        <v>184541</v>
      </c>
      <c r="D39" s="623">
        <f>SUM(D40:D72)</f>
        <v>150684</v>
      </c>
      <c r="E39" s="623">
        <f>SUM(E40:E72)</f>
        <v>150981</v>
      </c>
      <c r="F39" s="642">
        <f t="shared" si="0"/>
        <v>0.00197101218443896</v>
      </c>
      <c r="G39" s="642">
        <f t="shared" si="1"/>
        <v>0.818143393609008</v>
      </c>
      <c r="H39" s="643">
        <f t="shared" si="2"/>
        <v>1.00197101218444</v>
      </c>
    </row>
    <row r="40" ht="24" customHeight="1" spans="1:8">
      <c r="A40" s="634" t="s">
        <v>117</v>
      </c>
      <c r="B40" s="401"/>
      <c r="C40" s="205"/>
      <c r="D40" s="619"/>
      <c r="E40" s="394"/>
      <c r="F40" s="352" t="str">
        <f t="shared" si="0"/>
        <v/>
      </c>
      <c r="G40" s="352" t="str">
        <f t="shared" si="1"/>
        <v/>
      </c>
      <c r="H40" s="644" t="str">
        <f t="shared" si="2"/>
        <v/>
      </c>
    </row>
    <row r="41" ht="24" customHeight="1" spans="1:8">
      <c r="A41" s="636" t="s">
        <v>118</v>
      </c>
      <c r="B41" s="401">
        <v>21685</v>
      </c>
      <c r="C41" s="205">
        <v>25264</v>
      </c>
      <c r="D41" s="619">
        <v>25428</v>
      </c>
      <c r="E41" s="394">
        <v>25428</v>
      </c>
      <c r="F41" s="352">
        <f t="shared" si="0"/>
        <v>0.17260779340558</v>
      </c>
      <c r="G41" s="352">
        <f t="shared" si="1"/>
        <v>1.00649145028499</v>
      </c>
      <c r="H41" s="644">
        <f t="shared" si="2"/>
        <v>1</v>
      </c>
    </row>
    <row r="42" ht="24" customHeight="1" spans="1:8">
      <c r="A42" s="634" t="s">
        <v>119</v>
      </c>
      <c r="B42" s="401">
        <v>18445</v>
      </c>
      <c r="C42" s="205">
        <v>28017</v>
      </c>
      <c r="D42" s="640">
        <v>18017</v>
      </c>
      <c r="E42" s="394">
        <v>19551</v>
      </c>
      <c r="F42" s="352">
        <f t="shared" si="0"/>
        <v>0.0599620493358635</v>
      </c>
      <c r="G42" s="352">
        <f t="shared" si="1"/>
        <v>0.697826319734447</v>
      </c>
      <c r="H42" s="644">
        <f t="shared" si="2"/>
        <v>1.08514181051229</v>
      </c>
    </row>
    <row r="43" ht="24" customHeight="1" spans="1:8">
      <c r="A43" s="413" t="s">
        <v>120</v>
      </c>
      <c r="B43" s="401">
        <v>11345</v>
      </c>
      <c r="C43" s="205">
        <v>31104</v>
      </c>
      <c r="D43" s="619">
        <v>2436</v>
      </c>
      <c r="E43" s="394">
        <v>6632</v>
      </c>
      <c r="F43" s="352">
        <f t="shared" si="0"/>
        <v>-0.41542529748788</v>
      </c>
      <c r="G43" s="352">
        <f t="shared" si="1"/>
        <v>0.213220164609053</v>
      </c>
      <c r="H43" s="644">
        <f t="shared" si="2"/>
        <v>2.72249589490969</v>
      </c>
    </row>
    <row r="44" ht="24" customHeight="1" spans="1:8">
      <c r="A44" s="413" t="s">
        <v>121</v>
      </c>
      <c r="B44" s="401"/>
      <c r="C44" s="205"/>
      <c r="D44" s="619"/>
      <c r="E44" s="394"/>
      <c r="F44" s="352" t="str">
        <f t="shared" si="0"/>
        <v/>
      </c>
      <c r="G44" s="352" t="str">
        <f t="shared" si="1"/>
        <v/>
      </c>
      <c r="H44" s="644" t="str">
        <f t="shared" si="2"/>
        <v/>
      </c>
    </row>
    <row r="45" ht="24" customHeight="1" spans="1:8">
      <c r="A45" s="413" t="s">
        <v>122</v>
      </c>
      <c r="B45" s="401"/>
      <c r="C45" s="626"/>
      <c r="D45" s="640"/>
      <c r="E45" s="394"/>
      <c r="F45" s="352" t="str">
        <f t="shared" si="0"/>
        <v/>
      </c>
      <c r="G45" s="352" t="str">
        <f t="shared" si="1"/>
        <v/>
      </c>
      <c r="H45" s="644" t="str">
        <f t="shared" si="2"/>
        <v/>
      </c>
    </row>
    <row r="46" ht="24" customHeight="1" spans="1:8">
      <c r="A46" s="413" t="s">
        <v>123</v>
      </c>
      <c r="B46" s="401">
        <v>2162</v>
      </c>
      <c r="C46" s="205">
        <v>1477</v>
      </c>
      <c r="D46" s="619">
        <v>2463</v>
      </c>
      <c r="E46" s="394">
        <v>2463</v>
      </c>
      <c r="F46" s="352">
        <f t="shared" si="0"/>
        <v>0.139222941720629</v>
      </c>
      <c r="G46" s="352">
        <f t="shared" si="1"/>
        <v>1.66756939742722</v>
      </c>
      <c r="H46" s="644">
        <f t="shared" si="2"/>
        <v>1</v>
      </c>
    </row>
    <row r="47" ht="24" customHeight="1" spans="1:8">
      <c r="A47" s="413" t="s">
        <v>124</v>
      </c>
      <c r="B47" s="401">
        <v>15018</v>
      </c>
      <c r="C47" s="205">
        <v>24543</v>
      </c>
      <c r="D47" s="619">
        <v>14590</v>
      </c>
      <c r="E47" s="394">
        <v>15009</v>
      </c>
      <c r="F47" s="352">
        <f t="shared" si="0"/>
        <v>-0.000599280862964457</v>
      </c>
      <c r="G47" s="352">
        <f t="shared" si="1"/>
        <v>0.611538931670945</v>
      </c>
      <c r="H47" s="644">
        <f t="shared" si="2"/>
        <v>1.02871830020562</v>
      </c>
    </row>
    <row r="48" ht="24" customHeight="1" spans="1:8">
      <c r="A48" s="413" t="s">
        <v>125</v>
      </c>
      <c r="B48" s="401">
        <v>2603</v>
      </c>
      <c r="C48" s="205">
        <v>3158</v>
      </c>
      <c r="D48" s="640">
        <v>3158</v>
      </c>
      <c r="E48" s="394">
        <v>2095</v>
      </c>
      <c r="F48" s="352">
        <f t="shared" si="0"/>
        <v>-0.195159431425278</v>
      </c>
      <c r="G48" s="352">
        <f t="shared" si="1"/>
        <v>0.663394553514883</v>
      </c>
      <c r="H48" s="644">
        <f t="shared" si="2"/>
        <v>0.663394553514883</v>
      </c>
    </row>
    <row r="49" s="628" customFormat="1" ht="24" customHeight="1" spans="1:8">
      <c r="A49" s="413" t="s">
        <v>126</v>
      </c>
      <c r="B49" s="645">
        <v>18034</v>
      </c>
      <c r="C49" s="646">
        <v>15456</v>
      </c>
      <c r="D49" s="647">
        <v>17421</v>
      </c>
      <c r="E49" s="648">
        <v>17579</v>
      </c>
      <c r="F49" s="649">
        <f t="shared" si="0"/>
        <v>-0.025230120882777</v>
      </c>
      <c r="G49" s="649">
        <f t="shared" si="1"/>
        <v>1.13735766045549</v>
      </c>
      <c r="H49" s="650">
        <f t="shared" si="2"/>
        <v>1.00906951380518</v>
      </c>
    </row>
    <row r="50" ht="24" customHeight="1" spans="1:8">
      <c r="A50" s="651" t="s">
        <v>127</v>
      </c>
      <c r="B50" s="401">
        <v>8333</v>
      </c>
      <c r="C50" s="205">
        <v>7255</v>
      </c>
      <c r="D50" s="640">
        <v>8030</v>
      </c>
      <c r="E50" s="394">
        <v>8030</v>
      </c>
      <c r="F50" s="352">
        <f t="shared" si="0"/>
        <v>-0.0363614544581783</v>
      </c>
      <c r="G50" s="352">
        <f t="shared" si="1"/>
        <v>1.10682288077188</v>
      </c>
      <c r="H50" s="644">
        <f t="shared" si="2"/>
        <v>1</v>
      </c>
    </row>
    <row r="51" ht="24" customHeight="1" spans="1:8">
      <c r="A51" s="636" t="s">
        <v>128</v>
      </c>
      <c r="B51" s="401"/>
      <c r="C51" s="205"/>
      <c r="D51" s="640"/>
      <c r="E51" s="394"/>
      <c r="F51" s="352" t="str">
        <f t="shared" si="0"/>
        <v/>
      </c>
      <c r="G51" s="352" t="str">
        <f t="shared" si="1"/>
        <v/>
      </c>
      <c r="H51" s="644" t="str">
        <f t="shared" si="2"/>
        <v/>
      </c>
    </row>
    <row r="52" ht="24" customHeight="1" spans="1:8">
      <c r="A52" s="636" t="s">
        <v>129</v>
      </c>
      <c r="B52" s="401"/>
      <c r="C52" s="205"/>
      <c r="D52" s="640"/>
      <c r="E52" s="394"/>
      <c r="F52" s="352" t="str">
        <f t="shared" si="0"/>
        <v/>
      </c>
      <c r="G52" s="352" t="str">
        <f t="shared" si="1"/>
        <v/>
      </c>
      <c r="H52" s="644" t="str">
        <f t="shared" si="2"/>
        <v/>
      </c>
    </row>
    <row r="53" ht="24" customHeight="1" spans="1:8">
      <c r="A53" s="636" t="s">
        <v>130</v>
      </c>
      <c r="B53" s="401"/>
      <c r="C53" s="626"/>
      <c r="D53" s="619"/>
      <c r="E53" s="394"/>
      <c r="F53" s="352" t="str">
        <f t="shared" si="0"/>
        <v/>
      </c>
      <c r="G53" s="352" t="str">
        <f t="shared" si="1"/>
        <v/>
      </c>
      <c r="H53" s="644" t="str">
        <f t="shared" si="2"/>
        <v/>
      </c>
    </row>
    <row r="54" ht="24" customHeight="1" spans="1:11">
      <c r="A54" s="413" t="s">
        <v>131</v>
      </c>
      <c r="B54" s="401">
        <v>1686</v>
      </c>
      <c r="C54" s="205"/>
      <c r="D54" s="619">
        <v>1985</v>
      </c>
      <c r="E54" s="394">
        <v>2250</v>
      </c>
      <c r="F54" s="352">
        <f t="shared" si="0"/>
        <v>0.334519572953737</v>
      </c>
      <c r="G54" s="352" t="str">
        <f t="shared" si="1"/>
        <v/>
      </c>
      <c r="H54" s="644">
        <f t="shared" si="2"/>
        <v>1.13350125944584</v>
      </c>
      <c r="K54" s="653"/>
    </row>
    <row r="55" ht="24" customHeight="1" spans="1:8">
      <c r="A55" s="413" t="s">
        <v>132</v>
      </c>
      <c r="B55" s="401">
        <v>14539</v>
      </c>
      <c r="C55" s="205">
        <v>13037</v>
      </c>
      <c r="D55" s="640">
        <v>13104</v>
      </c>
      <c r="E55" s="394">
        <v>16547</v>
      </c>
      <c r="F55" s="352">
        <f t="shared" si="0"/>
        <v>0.138111286883555</v>
      </c>
      <c r="G55" s="352">
        <f t="shared" si="1"/>
        <v>1.26923371941398</v>
      </c>
      <c r="H55" s="652">
        <f t="shared" si="2"/>
        <v>1.2627442002442</v>
      </c>
    </row>
    <row r="56" ht="24" customHeight="1" spans="1:8">
      <c r="A56" s="413" t="s">
        <v>133</v>
      </c>
      <c r="B56" s="401"/>
      <c r="C56" s="205"/>
      <c r="D56" s="640"/>
      <c r="E56" s="394"/>
      <c r="F56" s="352" t="str">
        <f t="shared" si="0"/>
        <v/>
      </c>
      <c r="G56" s="352" t="str">
        <f t="shared" si="1"/>
        <v/>
      </c>
      <c r="H56" s="652" t="str">
        <f t="shared" si="2"/>
        <v/>
      </c>
    </row>
    <row r="57" ht="24" customHeight="1" spans="1:8">
      <c r="A57" s="413" t="s">
        <v>134</v>
      </c>
      <c r="B57" s="401">
        <v>545</v>
      </c>
      <c r="C57" s="205"/>
      <c r="D57" s="619">
        <v>455</v>
      </c>
      <c r="E57" s="394">
        <v>455</v>
      </c>
      <c r="F57" s="352">
        <f t="shared" si="0"/>
        <v>-0.165137614678899</v>
      </c>
      <c r="G57" s="352" t="str">
        <f t="shared" si="1"/>
        <v/>
      </c>
      <c r="H57" s="644">
        <f t="shared" si="2"/>
        <v>1</v>
      </c>
    </row>
    <row r="58" ht="24" customHeight="1" spans="1:8">
      <c r="A58" s="413" t="s">
        <v>135</v>
      </c>
      <c r="B58" s="401">
        <v>10701</v>
      </c>
      <c r="C58" s="205">
        <v>8397</v>
      </c>
      <c r="D58" s="619">
        <v>11167</v>
      </c>
      <c r="E58" s="394">
        <v>11306</v>
      </c>
      <c r="F58" s="352">
        <f t="shared" si="0"/>
        <v>0.0565367722642744</v>
      </c>
      <c r="G58" s="352">
        <f t="shared" si="1"/>
        <v>1.34643324997023</v>
      </c>
      <c r="H58" s="644">
        <f t="shared" si="2"/>
        <v>1.01244738963016</v>
      </c>
    </row>
    <row r="59" ht="24" customHeight="1" spans="1:8">
      <c r="A59" s="413" t="s">
        <v>136</v>
      </c>
      <c r="B59" s="401">
        <v>3524</v>
      </c>
      <c r="C59" s="205">
        <v>438</v>
      </c>
      <c r="D59" s="619">
        <v>5201</v>
      </c>
      <c r="E59" s="394">
        <v>5369</v>
      </c>
      <c r="F59" s="352">
        <f t="shared" si="0"/>
        <v>0.523552780930761</v>
      </c>
      <c r="G59" s="352">
        <f t="shared" si="1"/>
        <v>12.2579908675799</v>
      </c>
      <c r="H59" s="644">
        <f t="shared" si="2"/>
        <v>1.03230148048452</v>
      </c>
    </row>
    <row r="60" ht="24" customHeight="1" spans="1:8">
      <c r="A60" s="413" t="s">
        <v>137</v>
      </c>
      <c r="B60" s="401">
        <v>679</v>
      </c>
      <c r="C60" s="205">
        <v>1089</v>
      </c>
      <c r="D60" s="619">
        <v>3436</v>
      </c>
      <c r="E60" s="394">
        <v>3436</v>
      </c>
      <c r="F60" s="352">
        <f t="shared" si="0"/>
        <v>4.06038291605302</v>
      </c>
      <c r="G60" s="352">
        <f t="shared" si="1"/>
        <v>3.15518824609734</v>
      </c>
      <c r="H60" s="644">
        <f t="shared" si="2"/>
        <v>1</v>
      </c>
    </row>
    <row r="61" ht="24" customHeight="1" spans="1:8">
      <c r="A61" s="413" t="s">
        <v>138</v>
      </c>
      <c r="B61" s="401"/>
      <c r="C61" s="205"/>
      <c r="D61" s="619"/>
      <c r="E61" s="394"/>
      <c r="F61" s="352" t="str">
        <f t="shared" si="0"/>
        <v/>
      </c>
      <c r="G61" s="352" t="str">
        <f t="shared" si="1"/>
        <v/>
      </c>
      <c r="H61" s="644" t="str">
        <f t="shared" si="2"/>
        <v/>
      </c>
    </row>
    <row r="62" ht="24" customHeight="1" spans="1:8">
      <c r="A62" s="413" t="s">
        <v>139</v>
      </c>
      <c r="B62" s="401">
        <v>15888</v>
      </c>
      <c r="C62" s="205">
        <v>9256</v>
      </c>
      <c r="D62" s="619">
        <v>11587</v>
      </c>
      <c r="E62" s="394">
        <v>11585</v>
      </c>
      <c r="F62" s="352">
        <f t="shared" si="0"/>
        <v>-0.270833333333333</v>
      </c>
      <c r="G62" s="352">
        <f t="shared" si="1"/>
        <v>1.2516205704408</v>
      </c>
      <c r="H62" s="644">
        <f t="shared" si="2"/>
        <v>0.999827392767757</v>
      </c>
    </row>
    <row r="63" ht="24" customHeight="1" spans="1:8">
      <c r="A63" s="413" t="s">
        <v>140</v>
      </c>
      <c r="B63" s="401">
        <v>3622</v>
      </c>
      <c r="C63" s="626">
        <v>404</v>
      </c>
      <c r="D63" s="619">
        <v>974</v>
      </c>
      <c r="E63" s="394">
        <v>1016</v>
      </c>
      <c r="F63" s="352">
        <f t="shared" si="0"/>
        <v>-0.719491993373827</v>
      </c>
      <c r="G63" s="352">
        <f t="shared" si="1"/>
        <v>2.51485148514851</v>
      </c>
      <c r="H63" s="644">
        <f t="shared" si="2"/>
        <v>1.04312114989733</v>
      </c>
    </row>
    <row r="64" ht="24" customHeight="1" spans="1:8">
      <c r="A64" s="413" t="s">
        <v>141</v>
      </c>
      <c r="B64" s="401"/>
      <c r="C64" s="205"/>
      <c r="D64" s="640"/>
      <c r="E64" s="394"/>
      <c r="F64" s="352" t="str">
        <f t="shared" si="0"/>
        <v/>
      </c>
      <c r="G64" s="352" t="str">
        <f t="shared" si="1"/>
        <v/>
      </c>
      <c r="H64" s="644" t="str">
        <f t="shared" si="2"/>
        <v/>
      </c>
    </row>
    <row r="65" ht="24" customHeight="1" spans="1:8">
      <c r="A65" s="413" t="s">
        <v>142</v>
      </c>
      <c r="B65" s="401"/>
      <c r="C65" s="205"/>
      <c r="D65" s="640"/>
      <c r="E65" s="394"/>
      <c r="F65" s="352" t="str">
        <f t="shared" si="0"/>
        <v/>
      </c>
      <c r="G65" s="352" t="str">
        <f t="shared" si="1"/>
        <v/>
      </c>
      <c r="H65" s="644" t="str">
        <f t="shared" si="2"/>
        <v/>
      </c>
    </row>
    <row r="66" ht="24" customHeight="1" spans="1:8">
      <c r="A66" s="413" t="s">
        <v>143</v>
      </c>
      <c r="B66" s="401"/>
      <c r="C66" s="205"/>
      <c r="D66" s="640"/>
      <c r="E66" s="394"/>
      <c r="F66" s="352" t="str">
        <f t="shared" si="0"/>
        <v/>
      </c>
      <c r="G66" s="352" t="str">
        <f t="shared" si="1"/>
        <v/>
      </c>
      <c r="H66" s="644" t="str">
        <f t="shared" si="2"/>
        <v/>
      </c>
    </row>
    <row r="67" ht="24" customHeight="1" spans="1:8">
      <c r="A67" s="413" t="s">
        <v>144</v>
      </c>
      <c r="B67" s="401"/>
      <c r="C67" s="205"/>
      <c r="D67" s="619"/>
      <c r="E67" s="394"/>
      <c r="F67" s="352" t="str">
        <f t="shared" si="0"/>
        <v/>
      </c>
      <c r="G67" s="352" t="str">
        <f t="shared" si="1"/>
        <v/>
      </c>
      <c r="H67" s="644" t="str">
        <f t="shared" si="2"/>
        <v/>
      </c>
    </row>
    <row r="68" ht="24" customHeight="1" spans="1:8">
      <c r="A68" s="413" t="s">
        <v>145</v>
      </c>
      <c r="B68" s="401">
        <v>1509</v>
      </c>
      <c r="C68" s="205">
        <v>37</v>
      </c>
      <c r="D68" s="619">
        <v>1865</v>
      </c>
      <c r="E68" s="620">
        <v>1866</v>
      </c>
      <c r="F68" s="338">
        <f t="shared" si="0"/>
        <v>0.236580516898608</v>
      </c>
      <c r="G68" s="338">
        <f t="shared" si="1"/>
        <v>50.4324324324324</v>
      </c>
      <c r="H68" s="644">
        <f t="shared" si="2"/>
        <v>1.00053619302949</v>
      </c>
    </row>
    <row r="69" ht="24" customHeight="1" spans="1:8">
      <c r="A69" s="413" t="s">
        <v>146</v>
      </c>
      <c r="B69" s="401">
        <v>213</v>
      </c>
      <c r="C69" s="205"/>
      <c r="D69" s="619">
        <v>117</v>
      </c>
      <c r="E69" s="620">
        <v>117</v>
      </c>
      <c r="F69" s="338">
        <f t="shared" si="0"/>
        <v>-0.450704225352113</v>
      </c>
      <c r="G69" s="338" t="str">
        <f t="shared" si="1"/>
        <v/>
      </c>
      <c r="H69" s="644">
        <f t="shared" si="2"/>
        <v>1</v>
      </c>
    </row>
    <row r="70" ht="24" customHeight="1" spans="1:8">
      <c r="A70" s="413" t="s">
        <v>147</v>
      </c>
      <c r="B70" s="394">
        <v>60</v>
      </c>
      <c r="C70" s="330"/>
      <c r="D70" s="489">
        <v>150</v>
      </c>
      <c r="E70" s="489">
        <v>154</v>
      </c>
      <c r="F70" s="331">
        <f t="shared" ref="F70:F81" si="3">IF(OR(VALUE(E70)=0,ISERROR(E70/B70-1)),"",E70/B70-1)</f>
        <v>1.56666666666667</v>
      </c>
      <c r="G70" s="331" t="str">
        <f t="shared" ref="G70:G81" si="4">IF(OR(VALUE(E70)=0,ISERROR(E70/C70)),"",E70/C70)</f>
        <v/>
      </c>
      <c r="H70" s="644">
        <f t="shared" ref="H70:H81" si="5">IF(OR(VALUE(E70)=0,ISERROR(E70/D70)),"",E70/D70)</f>
        <v>1.02666666666667</v>
      </c>
    </row>
    <row r="71" ht="24" customHeight="1" spans="1:8">
      <c r="A71" s="413" t="s">
        <v>148</v>
      </c>
      <c r="B71" s="401"/>
      <c r="C71" s="205"/>
      <c r="D71" s="619"/>
      <c r="E71" s="489"/>
      <c r="F71" s="331" t="str">
        <f t="shared" si="3"/>
        <v/>
      </c>
      <c r="G71" s="331" t="str">
        <f t="shared" si="4"/>
        <v/>
      </c>
      <c r="H71" s="644" t="str">
        <f t="shared" si="5"/>
        <v/>
      </c>
    </row>
    <row r="72" ht="24" customHeight="1" spans="1:8">
      <c r="A72" s="413" t="s">
        <v>149</v>
      </c>
      <c r="B72" s="394">
        <v>93</v>
      </c>
      <c r="C72" s="351">
        <v>15609</v>
      </c>
      <c r="D72" s="394">
        <v>9100</v>
      </c>
      <c r="E72" s="394">
        <v>93</v>
      </c>
      <c r="F72" s="352">
        <f t="shared" si="3"/>
        <v>0</v>
      </c>
      <c r="G72" s="352">
        <f t="shared" si="4"/>
        <v>0.00595810109552181</v>
      </c>
      <c r="H72" s="644">
        <f t="shared" si="5"/>
        <v>0.0102197802197802</v>
      </c>
    </row>
    <row r="73" ht="24" customHeight="1" spans="1:8">
      <c r="A73" s="638" t="s">
        <v>150</v>
      </c>
      <c r="B73" s="397">
        <v>31483</v>
      </c>
      <c r="C73" s="623">
        <v>8006</v>
      </c>
      <c r="D73" s="654">
        <v>35584</v>
      </c>
      <c r="E73" s="655">
        <v>42911</v>
      </c>
      <c r="F73" s="336">
        <f t="shared" si="3"/>
        <v>0.362989549915828</v>
      </c>
      <c r="G73" s="336">
        <f t="shared" si="4"/>
        <v>5.3598551086685</v>
      </c>
      <c r="H73" s="643">
        <f t="shared" si="5"/>
        <v>1.20590714928058</v>
      </c>
    </row>
    <row r="74" ht="24" customHeight="1" spans="1:8">
      <c r="A74" s="246" t="s">
        <v>151</v>
      </c>
      <c r="B74" s="397">
        <v>3813</v>
      </c>
      <c r="C74" s="339">
        <v>7900</v>
      </c>
      <c r="D74" s="339">
        <v>8331</v>
      </c>
      <c r="E74" s="655">
        <v>8331</v>
      </c>
      <c r="F74" s="336">
        <f t="shared" si="3"/>
        <v>1.18489378442172</v>
      </c>
      <c r="G74" s="336">
        <f t="shared" si="4"/>
        <v>1.05455696202532</v>
      </c>
      <c r="H74" s="643">
        <f t="shared" si="5"/>
        <v>1</v>
      </c>
    </row>
    <row r="75" ht="24" customHeight="1" spans="1:8">
      <c r="A75" s="638" t="s">
        <v>152</v>
      </c>
      <c r="B75" s="324">
        <f>SUM(B76:B78)</f>
        <v>17983</v>
      </c>
      <c r="C75" s="324">
        <f>SUM(C76:C78)</f>
        <v>41837</v>
      </c>
      <c r="D75" s="324">
        <f>SUM(D76:D78)</f>
        <v>27459</v>
      </c>
      <c r="E75" s="324">
        <f>SUM(E76:E78)</f>
        <v>10440</v>
      </c>
      <c r="F75" s="327">
        <f t="shared" si="3"/>
        <v>-0.419451704387477</v>
      </c>
      <c r="G75" s="327">
        <f t="shared" si="4"/>
        <v>0.249539880966609</v>
      </c>
      <c r="H75" s="643">
        <f t="shared" si="5"/>
        <v>0.380203212061619</v>
      </c>
    </row>
    <row r="76" ht="24" customHeight="1" spans="1:8">
      <c r="A76" s="413" t="s">
        <v>153</v>
      </c>
      <c r="B76" s="351">
        <v>863</v>
      </c>
      <c r="C76" s="656"/>
      <c r="D76" s="656"/>
      <c r="E76" s="657">
        <v>395</v>
      </c>
      <c r="F76" s="331">
        <f t="shared" si="3"/>
        <v>-0.542294322132097</v>
      </c>
      <c r="G76" s="331" t="str">
        <f t="shared" si="4"/>
        <v/>
      </c>
      <c r="H76" s="658" t="str">
        <f t="shared" si="5"/>
        <v/>
      </c>
    </row>
    <row r="77" ht="24" customHeight="1" spans="1:8">
      <c r="A77" s="413" t="s">
        <v>154</v>
      </c>
      <c r="B77" s="351">
        <v>320</v>
      </c>
      <c r="C77" s="656"/>
      <c r="D77" s="656">
        <v>286</v>
      </c>
      <c r="E77" s="657">
        <v>286</v>
      </c>
      <c r="F77" s="331">
        <f t="shared" si="3"/>
        <v>-0.10625</v>
      </c>
      <c r="G77" s="331" t="str">
        <f t="shared" si="4"/>
        <v/>
      </c>
      <c r="H77" s="658">
        <f t="shared" si="5"/>
        <v>1</v>
      </c>
    </row>
    <row r="78" ht="24" customHeight="1" spans="1:8">
      <c r="A78" s="413" t="s">
        <v>155</v>
      </c>
      <c r="B78" s="351">
        <v>16800</v>
      </c>
      <c r="C78" s="656">
        <v>41837</v>
      </c>
      <c r="D78" s="656">
        <v>27173</v>
      </c>
      <c r="E78" s="656">
        <v>9759</v>
      </c>
      <c r="F78" s="331">
        <f t="shared" si="3"/>
        <v>-0.419107142857143</v>
      </c>
      <c r="G78" s="331">
        <f t="shared" si="4"/>
        <v>0.233262423213902</v>
      </c>
      <c r="H78" s="658">
        <f t="shared" si="5"/>
        <v>0.359143267213778</v>
      </c>
    </row>
    <row r="79" ht="24" customHeight="1" spans="1:8">
      <c r="A79" s="638" t="s">
        <v>156</v>
      </c>
      <c r="B79" s="624">
        <v>5440</v>
      </c>
      <c r="C79" s="339">
        <v>14900</v>
      </c>
      <c r="D79" s="339">
        <v>19400</v>
      </c>
      <c r="E79" s="362">
        <v>19400</v>
      </c>
      <c r="F79" s="336">
        <f t="shared" si="3"/>
        <v>2.56617647058824</v>
      </c>
      <c r="G79" s="336">
        <f t="shared" si="4"/>
        <v>1.30201342281879</v>
      </c>
      <c r="H79" s="496">
        <f t="shared" si="5"/>
        <v>1</v>
      </c>
    </row>
    <row r="80" ht="24" customHeight="1" spans="1:8">
      <c r="A80" s="638" t="s">
        <v>157</v>
      </c>
      <c r="B80" s="624">
        <v>514</v>
      </c>
      <c r="C80" s="339"/>
      <c r="D80" s="339"/>
      <c r="E80" s="362"/>
      <c r="F80" s="336" t="str">
        <f t="shared" si="3"/>
        <v/>
      </c>
      <c r="G80" s="336" t="str">
        <f t="shared" si="4"/>
        <v/>
      </c>
      <c r="H80" s="496" t="str">
        <f t="shared" si="5"/>
        <v/>
      </c>
    </row>
    <row r="81" ht="24" customHeight="1" spans="1:8">
      <c r="A81" s="621" t="s">
        <v>158</v>
      </c>
      <c r="B81" s="339">
        <f>SUM(B31:B32)</f>
        <v>245082</v>
      </c>
      <c r="C81" s="339">
        <f>SUM(C31:C32)</f>
        <v>295277</v>
      </c>
      <c r="D81" s="339">
        <f>SUM(D31:D32)</f>
        <v>269990</v>
      </c>
      <c r="E81" s="339">
        <f>SUM(E31:E32)</f>
        <v>260937</v>
      </c>
      <c r="F81" s="336">
        <f t="shared" si="3"/>
        <v>0.0646926334859352</v>
      </c>
      <c r="G81" s="336">
        <f t="shared" si="4"/>
        <v>0.883702421793773</v>
      </c>
      <c r="H81" s="496">
        <f t="shared" si="5"/>
        <v>0.96646912848624</v>
      </c>
    </row>
  </sheetData>
  <sheetProtection selectLockedCells="1" selectUnlockedCells="1"/>
  <mergeCells count="5">
    <mergeCell ref="A2:H2"/>
    <mergeCell ref="C4:E4"/>
    <mergeCell ref="F4:H4"/>
    <mergeCell ref="A4:A5"/>
    <mergeCell ref="B4:B5"/>
  </mergeCells>
  <conditionalFormatting sqref="H76">
    <cfRule type="cellIs" dxfId="0" priority="32" stopIfTrue="1" operator="lessThan">
      <formula>0</formula>
    </cfRule>
  </conditionalFormatting>
  <conditionalFormatting sqref="A44:A45">
    <cfRule type="expression" dxfId="1" priority="1" stopIfTrue="1">
      <formula>"len($A:$A)=3"</formula>
    </cfRule>
  </conditionalFormatting>
  <conditionalFormatting sqref="A6:A30 A32:A43 A47:A53 A71:A80">
    <cfRule type="expression" dxfId="1" priority="2" stopIfTrue="1">
      <formula>"len($A:$A)=3"</formula>
    </cfRule>
  </conditionalFormatting>
  <dataValidations count="1">
    <dataValidation type="whole" operator="between" allowBlank="1" showInputMessage="1" showErrorMessage="1" sqref="B42">
      <formula1>-999999999</formula1>
      <formula2>999999999</formula2>
    </dataValidation>
  </dataValidations>
  <printOptions horizontalCentered="1"/>
  <pageMargins left="0.939583333333333" right="0.75" top="0.279861111111111" bottom="0.389583333333333" header="0.239583333333333" footer="0.159722222222222"/>
  <pageSetup paperSize="9" scale="80" fitToHeight="0" orientation="landscape" blackAndWhite="1" useFirstPageNumber="1" horizontalDpi="600" verticalDpi="600"/>
  <headerFooter alignWithMargins="0">
    <oddFooter>&amp;C第 &amp;P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2"/>
  <sheetViews>
    <sheetView showZeros="0" topLeftCell="A2" workbookViewId="0">
      <pane xSplit="1" ySplit="4" topLeftCell="B6" activePane="bottomRight" state="frozen"/>
      <selection/>
      <selection pane="topRight"/>
      <selection pane="bottomLeft"/>
      <selection pane="bottomRight" activeCell="A55" sqref="A55"/>
    </sheetView>
  </sheetViews>
  <sheetFormatPr defaultColWidth="9" defaultRowHeight="14.25" outlineLevelCol="7"/>
  <cols>
    <col min="1" max="1" width="37.5" style="599" customWidth="1"/>
    <col min="2" max="2" width="15.625" style="558" customWidth="1"/>
    <col min="3" max="3" width="15.625" style="600" customWidth="1"/>
    <col min="4" max="4" width="14.25" style="600" customWidth="1"/>
    <col min="5" max="7" width="12.125" style="600" customWidth="1"/>
    <col min="8" max="8" width="13.25" style="601" customWidth="1"/>
    <col min="9" max="16384" width="9" style="599"/>
  </cols>
  <sheetData>
    <row r="1" s="555" customFormat="1" ht="19.5" hidden="1" customHeight="1" spans="1:8">
      <c r="A1" s="561"/>
      <c r="B1" s="602"/>
      <c r="C1" s="603"/>
      <c r="D1" s="603"/>
      <c r="E1" s="564"/>
      <c r="F1" s="564"/>
      <c r="G1" s="564"/>
      <c r="H1" s="604"/>
    </row>
    <row r="2" ht="30" customHeight="1" spans="1:8">
      <c r="A2" s="191" t="s">
        <v>12</v>
      </c>
      <c r="B2" s="605"/>
      <c r="C2" s="191"/>
      <c r="D2" s="191"/>
      <c r="E2" s="191"/>
      <c r="F2" s="191"/>
      <c r="G2" s="191"/>
      <c r="H2" s="191"/>
    </row>
    <row r="3" ht="20.25" customHeight="1" spans="1:8">
      <c r="A3" s="606" t="s">
        <v>11</v>
      </c>
      <c r="E3" s="607"/>
      <c r="F3" s="607"/>
      <c r="G3" s="607"/>
      <c r="H3" s="608" t="s">
        <v>72</v>
      </c>
    </row>
    <row r="4" ht="24.95" customHeight="1" spans="1:8">
      <c r="A4" s="316" t="s">
        <v>159</v>
      </c>
      <c r="B4" s="323" t="s">
        <v>74</v>
      </c>
      <c r="C4" s="320" t="s">
        <v>75</v>
      </c>
      <c r="D4" s="609"/>
      <c r="E4" s="609"/>
      <c r="F4" s="362" t="s">
        <v>76</v>
      </c>
      <c r="G4" s="362"/>
      <c r="H4" s="610"/>
    </row>
    <row r="5" s="556" customFormat="1" ht="36" customHeight="1" spans="1:8">
      <c r="A5" s="316"/>
      <c r="B5" s="323"/>
      <c r="C5" s="323" t="s">
        <v>77</v>
      </c>
      <c r="D5" s="323" t="s">
        <v>78</v>
      </c>
      <c r="E5" s="611" t="s">
        <v>79</v>
      </c>
      <c r="F5" s="323" t="s">
        <v>80</v>
      </c>
      <c r="G5" s="323" t="s">
        <v>81</v>
      </c>
      <c r="H5" s="323" t="s">
        <v>82</v>
      </c>
    </row>
    <row r="6" ht="22" customHeight="1" spans="1:8">
      <c r="A6" s="203" t="s">
        <v>160</v>
      </c>
      <c r="B6" s="612">
        <v>22861</v>
      </c>
      <c r="C6" s="384">
        <v>47201</v>
      </c>
      <c r="D6" s="613">
        <v>42465</v>
      </c>
      <c r="E6" s="612">
        <v>32079</v>
      </c>
      <c r="F6" s="338">
        <f t="shared" ref="F6:F42" si="0">IF(OR(VALUE(E6)=0,ISERROR(E6/B6-1)),"",E6/B6-1)</f>
        <v>0.403219456716679</v>
      </c>
      <c r="G6" s="338">
        <f t="shared" ref="G6:G42" si="1">IF(OR(VALUE(E6)=0,ISERROR(E6/C6)),"",E6/C6)</f>
        <v>0.679625431664583</v>
      </c>
      <c r="H6" s="614">
        <f t="shared" ref="H6:H42" si="2">IF(OR(VALUE(E6)=0,ISERROR(E6/D6)),"",E6/D6)</f>
        <v>0.755422112327799</v>
      </c>
    </row>
    <row r="7" ht="22" customHeight="1" spans="1:8">
      <c r="A7" s="203" t="s">
        <v>161</v>
      </c>
      <c r="B7" s="613"/>
      <c r="C7" s="613"/>
      <c r="D7" s="613"/>
      <c r="E7" s="613"/>
      <c r="F7" s="338" t="str">
        <f t="shared" si="0"/>
        <v/>
      </c>
      <c r="G7" s="338" t="str">
        <f t="shared" si="1"/>
        <v/>
      </c>
      <c r="H7" s="614" t="str">
        <f t="shared" si="2"/>
        <v/>
      </c>
    </row>
    <row r="8" ht="22" customHeight="1" spans="1:8">
      <c r="A8" s="203" t="s">
        <v>162</v>
      </c>
      <c r="B8" s="615">
        <v>279</v>
      </c>
      <c r="C8" s="384">
        <v>5</v>
      </c>
      <c r="D8" s="613">
        <v>55</v>
      </c>
      <c r="E8" s="612">
        <v>47</v>
      </c>
      <c r="F8" s="338">
        <f t="shared" si="0"/>
        <v>-0.831541218637993</v>
      </c>
      <c r="G8" s="338">
        <f t="shared" si="1"/>
        <v>9.4</v>
      </c>
      <c r="H8" s="614">
        <f t="shared" si="2"/>
        <v>0.854545454545454</v>
      </c>
    </row>
    <row r="9" ht="22" customHeight="1" spans="1:8">
      <c r="A9" s="203" t="s">
        <v>163</v>
      </c>
      <c r="B9" s="612">
        <v>13114</v>
      </c>
      <c r="C9" s="384">
        <v>14278</v>
      </c>
      <c r="D9" s="613">
        <v>11832</v>
      </c>
      <c r="E9" s="612">
        <v>12563</v>
      </c>
      <c r="F9" s="338">
        <f t="shared" si="0"/>
        <v>-0.0420161659295409</v>
      </c>
      <c r="G9" s="338">
        <f t="shared" si="1"/>
        <v>0.879885137974506</v>
      </c>
      <c r="H9" s="614">
        <f t="shared" si="2"/>
        <v>1.0617816091954</v>
      </c>
    </row>
    <row r="10" ht="22" customHeight="1" spans="1:8">
      <c r="A10" s="203" t="s">
        <v>164</v>
      </c>
      <c r="B10" s="612">
        <v>41356</v>
      </c>
      <c r="C10" s="384">
        <v>47676</v>
      </c>
      <c r="D10" s="613">
        <v>39130</v>
      </c>
      <c r="E10" s="612">
        <v>40151</v>
      </c>
      <c r="F10" s="338">
        <f t="shared" si="0"/>
        <v>-0.029137247315988</v>
      </c>
      <c r="G10" s="338">
        <f t="shared" si="1"/>
        <v>0.842163772128534</v>
      </c>
      <c r="H10" s="614">
        <f t="shared" si="2"/>
        <v>1.02609251213902</v>
      </c>
    </row>
    <row r="11" ht="22" customHeight="1" spans="1:8">
      <c r="A11" s="218" t="s">
        <v>165</v>
      </c>
      <c r="B11" s="612">
        <v>265</v>
      </c>
      <c r="C11" s="384">
        <v>264</v>
      </c>
      <c r="D11" s="613">
        <v>484</v>
      </c>
      <c r="E11" s="612">
        <v>502</v>
      </c>
      <c r="F11" s="338">
        <f t="shared" si="0"/>
        <v>0.894339622641509</v>
      </c>
      <c r="G11" s="338">
        <f t="shared" si="1"/>
        <v>1.90151515151515</v>
      </c>
      <c r="H11" s="614">
        <f t="shared" si="2"/>
        <v>1.03719008264463</v>
      </c>
    </row>
    <row r="12" ht="22" customHeight="1" spans="1:8">
      <c r="A12" s="218" t="s">
        <v>166</v>
      </c>
      <c r="B12" s="612">
        <v>2424</v>
      </c>
      <c r="C12" s="384">
        <v>3358</v>
      </c>
      <c r="D12" s="613">
        <v>2835</v>
      </c>
      <c r="E12" s="612">
        <v>1712</v>
      </c>
      <c r="F12" s="338">
        <f t="shared" si="0"/>
        <v>-0.293729372937294</v>
      </c>
      <c r="G12" s="338">
        <f t="shared" si="1"/>
        <v>0.509827278141751</v>
      </c>
      <c r="H12" s="614">
        <f t="shared" si="2"/>
        <v>0.603880070546737</v>
      </c>
    </row>
    <row r="13" ht="22" customHeight="1" spans="1:8">
      <c r="A13" s="218" t="s">
        <v>167</v>
      </c>
      <c r="B13" s="612">
        <v>38004</v>
      </c>
      <c r="C13" s="384">
        <v>57205</v>
      </c>
      <c r="D13" s="613">
        <v>49844</v>
      </c>
      <c r="E13" s="612">
        <v>44673</v>
      </c>
      <c r="F13" s="338">
        <f t="shared" si="0"/>
        <v>0.175481528260183</v>
      </c>
      <c r="G13" s="338">
        <f t="shared" si="1"/>
        <v>0.780928240538414</v>
      </c>
      <c r="H13" s="614">
        <f t="shared" si="2"/>
        <v>0.896256319717519</v>
      </c>
    </row>
    <row r="14" ht="22" customHeight="1" spans="1:8">
      <c r="A14" s="218" t="s">
        <v>168</v>
      </c>
      <c r="B14" s="612">
        <v>23639</v>
      </c>
      <c r="C14" s="384">
        <v>22691</v>
      </c>
      <c r="D14" s="613">
        <v>20271</v>
      </c>
      <c r="E14" s="616">
        <v>18415</v>
      </c>
      <c r="F14" s="338">
        <f t="shared" si="0"/>
        <v>-0.220990735648716</v>
      </c>
      <c r="G14" s="338">
        <f t="shared" si="1"/>
        <v>0.811555242166498</v>
      </c>
      <c r="H14" s="614">
        <f t="shared" si="2"/>
        <v>0.908440629470672</v>
      </c>
    </row>
    <row r="15" ht="22" customHeight="1" spans="1:8">
      <c r="A15" s="218" t="s">
        <v>169</v>
      </c>
      <c r="B15" s="612">
        <v>2702</v>
      </c>
      <c r="C15" s="384">
        <v>1476</v>
      </c>
      <c r="D15" s="613">
        <v>1559</v>
      </c>
      <c r="E15" s="612">
        <v>2771</v>
      </c>
      <c r="F15" s="338">
        <f t="shared" si="0"/>
        <v>0.0255366395262768</v>
      </c>
      <c r="G15" s="338">
        <f t="shared" si="1"/>
        <v>1.87737127371274</v>
      </c>
      <c r="H15" s="614">
        <f t="shared" si="2"/>
        <v>1.77742142398974</v>
      </c>
    </row>
    <row r="16" ht="22" customHeight="1" spans="1:8">
      <c r="A16" s="218" t="s">
        <v>170</v>
      </c>
      <c r="B16" s="612">
        <v>2690</v>
      </c>
      <c r="C16" s="384">
        <v>1357</v>
      </c>
      <c r="D16" s="613">
        <v>1338</v>
      </c>
      <c r="E16" s="612">
        <v>1580</v>
      </c>
      <c r="F16" s="338">
        <f t="shared" si="0"/>
        <v>-0.412639405204461</v>
      </c>
      <c r="G16" s="338">
        <f t="shared" si="1"/>
        <v>1.16433308769344</v>
      </c>
      <c r="H16" s="614">
        <f t="shared" si="2"/>
        <v>1.18086696562033</v>
      </c>
    </row>
    <row r="17" ht="22" customHeight="1" spans="1:8">
      <c r="A17" s="218" t="s">
        <v>171</v>
      </c>
      <c r="B17" s="612">
        <v>41779</v>
      </c>
      <c r="C17" s="384">
        <v>50677</v>
      </c>
      <c r="D17" s="613">
        <v>33903</v>
      </c>
      <c r="E17" s="612">
        <v>40138</v>
      </c>
      <c r="F17" s="338">
        <f t="shared" si="0"/>
        <v>-0.0392781062256158</v>
      </c>
      <c r="G17" s="338">
        <f t="shared" si="1"/>
        <v>0.792035834796851</v>
      </c>
      <c r="H17" s="614">
        <f t="shared" si="2"/>
        <v>1.1839070288765</v>
      </c>
    </row>
    <row r="18" ht="22" customHeight="1" spans="1:8">
      <c r="A18" s="232" t="s">
        <v>172</v>
      </c>
      <c r="B18" s="612">
        <v>14553</v>
      </c>
      <c r="C18" s="384">
        <v>6765</v>
      </c>
      <c r="D18" s="613">
        <v>11393</v>
      </c>
      <c r="E18" s="612">
        <v>10982</v>
      </c>
      <c r="F18" s="338">
        <f t="shared" si="0"/>
        <v>-0.245378959664674</v>
      </c>
      <c r="G18" s="338">
        <f t="shared" si="1"/>
        <v>1.62335550628234</v>
      </c>
      <c r="H18" s="614">
        <f t="shared" si="2"/>
        <v>0.963925217238655</v>
      </c>
    </row>
    <row r="19" ht="22" customHeight="1" spans="1:8">
      <c r="A19" s="232" t="s">
        <v>173</v>
      </c>
      <c r="B19" s="612">
        <v>314</v>
      </c>
      <c r="C19" s="384"/>
      <c r="D19" s="613">
        <v>130</v>
      </c>
      <c r="E19" s="612">
        <v>130</v>
      </c>
      <c r="F19" s="338">
        <f t="shared" si="0"/>
        <v>-0.585987261146497</v>
      </c>
      <c r="G19" s="338" t="str">
        <f t="shared" si="1"/>
        <v/>
      </c>
      <c r="H19" s="614">
        <f t="shared" si="2"/>
        <v>1</v>
      </c>
    </row>
    <row r="20" ht="22" customHeight="1" spans="1:8">
      <c r="A20" s="218" t="s">
        <v>174</v>
      </c>
      <c r="B20" s="612">
        <v>641</v>
      </c>
      <c r="C20" s="384">
        <v>133</v>
      </c>
      <c r="D20" s="613">
        <v>1124</v>
      </c>
      <c r="E20" s="612">
        <v>1128</v>
      </c>
      <c r="F20" s="338">
        <f t="shared" si="0"/>
        <v>0.759750390015601</v>
      </c>
      <c r="G20" s="338">
        <f t="shared" si="1"/>
        <v>8.4812030075188</v>
      </c>
      <c r="H20" s="614">
        <f t="shared" si="2"/>
        <v>1.00355871886121</v>
      </c>
    </row>
    <row r="21" ht="22" customHeight="1" spans="1:8">
      <c r="A21" s="218" t="s">
        <v>175</v>
      </c>
      <c r="B21" s="612"/>
      <c r="C21" s="384"/>
      <c r="D21" s="613"/>
      <c r="E21" s="617"/>
      <c r="F21" s="338" t="str">
        <f t="shared" si="0"/>
        <v/>
      </c>
      <c r="G21" s="338" t="str">
        <f t="shared" si="1"/>
        <v/>
      </c>
      <c r="H21" s="614" t="str">
        <f t="shared" si="2"/>
        <v/>
      </c>
    </row>
    <row r="22" ht="22" customHeight="1" spans="1:8">
      <c r="A22" s="218" t="s">
        <v>176</v>
      </c>
      <c r="B22" s="617"/>
      <c r="C22" s="384"/>
      <c r="D22" s="613"/>
      <c r="E22" s="612"/>
      <c r="F22" s="338" t="str">
        <f t="shared" si="0"/>
        <v/>
      </c>
      <c r="G22" s="338" t="str">
        <f t="shared" si="1"/>
        <v/>
      </c>
      <c r="H22" s="614" t="str">
        <f t="shared" si="2"/>
        <v/>
      </c>
    </row>
    <row r="23" ht="22" customHeight="1" spans="1:8">
      <c r="A23" s="232" t="s">
        <v>177</v>
      </c>
      <c r="B23" s="612">
        <v>6080</v>
      </c>
      <c r="C23" s="384">
        <v>614</v>
      </c>
      <c r="D23" s="613">
        <v>2079</v>
      </c>
      <c r="E23" s="612">
        <v>1872</v>
      </c>
      <c r="F23" s="338">
        <f t="shared" si="0"/>
        <v>-0.692105263157895</v>
      </c>
      <c r="G23" s="338">
        <f t="shared" si="1"/>
        <v>3.04885993485342</v>
      </c>
      <c r="H23" s="614">
        <f t="shared" si="2"/>
        <v>0.9004329004329</v>
      </c>
    </row>
    <row r="24" ht="22" customHeight="1" spans="1:8">
      <c r="A24" s="218" t="s">
        <v>178</v>
      </c>
      <c r="B24" s="612">
        <v>4539</v>
      </c>
      <c r="C24" s="384">
        <v>6899</v>
      </c>
      <c r="D24" s="613">
        <v>7307</v>
      </c>
      <c r="E24" s="612">
        <v>8427</v>
      </c>
      <c r="F24" s="338">
        <f t="shared" si="0"/>
        <v>0.856576338400529</v>
      </c>
      <c r="G24" s="338">
        <f t="shared" si="1"/>
        <v>1.22148137411219</v>
      </c>
      <c r="H24" s="614">
        <f t="shared" si="2"/>
        <v>1.153277678938</v>
      </c>
    </row>
    <row r="25" ht="22" customHeight="1" spans="1:8">
      <c r="A25" s="222" t="s">
        <v>179</v>
      </c>
      <c r="B25" s="612">
        <v>357</v>
      </c>
      <c r="C25" s="384">
        <v>134</v>
      </c>
      <c r="D25" s="618">
        <v>254</v>
      </c>
      <c r="E25" s="612">
        <v>247</v>
      </c>
      <c r="F25" s="338">
        <f t="shared" si="0"/>
        <v>-0.30812324929972</v>
      </c>
      <c r="G25" s="338">
        <f t="shared" si="1"/>
        <v>1.84328358208955</v>
      </c>
      <c r="H25" s="614">
        <f t="shared" si="2"/>
        <v>0.97244094488189</v>
      </c>
    </row>
    <row r="26" ht="22" customHeight="1" spans="1:8">
      <c r="A26" s="222" t="s">
        <v>180</v>
      </c>
      <c r="B26" s="612">
        <v>2221</v>
      </c>
      <c r="C26" s="384">
        <v>1159</v>
      </c>
      <c r="D26" s="619">
        <v>1105</v>
      </c>
      <c r="E26" s="612">
        <v>1099</v>
      </c>
      <c r="F26" s="338">
        <f t="shared" si="0"/>
        <v>-0.505177847816299</v>
      </c>
      <c r="G26" s="338">
        <f t="shared" si="1"/>
        <v>0.948231233822261</v>
      </c>
      <c r="H26" s="614">
        <f t="shared" si="2"/>
        <v>0.994570135746606</v>
      </c>
    </row>
    <row r="27" ht="22" customHeight="1" spans="1:8">
      <c r="A27" s="222" t="s">
        <v>181</v>
      </c>
      <c r="B27" s="337"/>
      <c r="C27" s="384">
        <v>2751</v>
      </c>
      <c r="D27" s="619">
        <v>0</v>
      </c>
      <c r="E27" s="612"/>
      <c r="F27" s="338" t="str">
        <f t="shared" si="0"/>
        <v/>
      </c>
      <c r="G27" s="338" t="str">
        <f t="shared" si="1"/>
        <v/>
      </c>
      <c r="H27" s="614" t="str">
        <f t="shared" si="2"/>
        <v/>
      </c>
    </row>
    <row r="28" ht="22" customHeight="1" spans="1:8">
      <c r="A28" s="222" t="s">
        <v>182</v>
      </c>
      <c r="B28" s="612">
        <v>1424</v>
      </c>
      <c r="C28" s="384">
        <v>3532</v>
      </c>
      <c r="D28" s="619">
        <v>2149</v>
      </c>
      <c r="E28" s="612">
        <v>854</v>
      </c>
      <c r="F28" s="338">
        <f t="shared" si="0"/>
        <v>-0.400280898876405</v>
      </c>
      <c r="G28" s="338">
        <f t="shared" si="1"/>
        <v>0.241789354473386</v>
      </c>
      <c r="H28" s="614">
        <f t="shared" si="2"/>
        <v>0.397394136807818</v>
      </c>
    </row>
    <row r="29" ht="22" customHeight="1" spans="1:8">
      <c r="A29" s="222" t="s">
        <v>183</v>
      </c>
      <c r="B29" s="612">
        <v>5916</v>
      </c>
      <c r="C29" s="384">
        <v>6116</v>
      </c>
      <c r="D29" s="619">
        <v>6116</v>
      </c>
      <c r="E29" s="337">
        <v>5899</v>
      </c>
      <c r="F29" s="338">
        <f t="shared" si="0"/>
        <v>-0.00287356321839083</v>
      </c>
      <c r="G29" s="338">
        <f t="shared" si="1"/>
        <v>0.964519293655984</v>
      </c>
      <c r="H29" s="614">
        <f t="shared" si="2"/>
        <v>0.964519293655984</v>
      </c>
    </row>
    <row r="30" ht="22" customHeight="1" spans="1:8">
      <c r="A30" s="388" t="s">
        <v>184</v>
      </c>
      <c r="B30" s="620">
        <v>6</v>
      </c>
      <c r="C30" s="620">
        <v>20</v>
      </c>
      <c r="D30" s="620">
        <v>20</v>
      </c>
      <c r="E30" s="620">
        <v>19</v>
      </c>
      <c r="F30" s="338">
        <f t="shared" si="0"/>
        <v>2.16666666666667</v>
      </c>
      <c r="G30" s="338">
        <f t="shared" si="1"/>
        <v>0.95</v>
      </c>
      <c r="H30" s="614">
        <f t="shared" si="2"/>
        <v>0.95</v>
      </c>
    </row>
    <row r="31" ht="22" customHeight="1" spans="1:8">
      <c r="A31" s="621" t="s">
        <v>185</v>
      </c>
      <c r="B31" s="390">
        <f>SUM(B6:B30)</f>
        <v>225164</v>
      </c>
      <c r="C31" s="390">
        <f>SUM(C6:C30)</f>
        <v>274311</v>
      </c>
      <c r="D31" s="390">
        <f>SUM(D6:D30)</f>
        <v>235393</v>
      </c>
      <c r="E31" s="390">
        <f>SUM(E6:E30)</f>
        <v>225288</v>
      </c>
      <c r="F31" s="327">
        <f t="shared" si="0"/>
        <v>0.000550709704926211</v>
      </c>
      <c r="G31" s="327">
        <f t="shared" si="1"/>
        <v>0.821286787624266</v>
      </c>
      <c r="H31" s="622">
        <f t="shared" si="2"/>
        <v>0.957071790580009</v>
      </c>
    </row>
    <row r="32" ht="22" customHeight="1" spans="1:8">
      <c r="A32" s="497" t="s">
        <v>186</v>
      </c>
      <c r="B32" s="623">
        <f>SUM(B33,B36,B37,B39)</f>
        <v>14135</v>
      </c>
      <c r="C32" s="623">
        <f>SUM(C33,C36,C37,C39)</f>
        <v>4136</v>
      </c>
      <c r="D32" s="623">
        <f>SUM(D33,D36,D37,D39)</f>
        <v>13267</v>
      </c>
      <c r="E32" s="623">
        <f>SUM(E33,E36,E37,E39)</f>
        <v>14319</v>
      </c>
      <c r="F32" s="327">
        <f t="shared" si="0"/>
        <v>0.0130173328616909</v>
      </c>
      <c r="G32" s="327">
        <f t="shared" si="1"/>
        <v>3.46204061895551</v>
      </c>
      <c r="H32" s="622">
        <f t="shared" si="2"/>
        <v>1.07929449008819</v>
      </c>
    </row>
    <row r="33" ht="22" customHeight="1" spans="1:8">
      <c r="A33" s="497" t="s">
        <v>187</v>
      </c>
      <c r="B33" s="624">
        <f>SUM(B34:B35)</f>
        <v>5727</v>
      </c>
      <c r="C33" s="624">
        <f>SUM(C34:C35)</f>
        <v>4136</v>
      </c>
      <c r="D33" s="624">
        <f>SUM(D34:D35)</f>
        <v>8170</v>
      </c>
      <c r="E33" s="624">
        <f>SUM(E34:E35)</f>
        <v>8228</v>
      </c>
      <c r="F33" s="327">
        <f t="shared" si="0"/>
        <v>0.436703335079448</v>
      </c>
      <c r="G33" s="327">
        <f t="shared" si="1"/>
        <v>1.98936170212766</v>
      </c>
      <c r="H33" s="622">
        <f t="shared" si="2"/>
        <v>1.00709914320685</v>
      </c>
    </row>
    <row r="34" ht="22" customHeight="1" spans="1:8">
      <c r="A34" s="166" t="s">
        <v>188</v>
      </c>
      <c r="B34" s="625"/>
      <c r="C34" s="205"/>
      <c r="D34" s="626"/>
      <c r="E34" s="337"/>
      <c r="F34" s="338" t="str">
        <f t="shared" si="0"/>
        <v/>
      </c>
      <c r="G34" s="338" t="str">
        <f t="shared" si="1"/>
        <v/>
      </c>
      <c r="H34" s="614" t="str">
        <f t="shared" si="2"/>
        <v/>
      </c>
    </row>
    <row r="35" ht="22" customHeight="1" spans="1:8">
      <c r="A35" s="166" t="s">
        <v>189</v>
      </c>
      <c r="B35" s="351">
        <v>5727</v>
      </c>
      <c r="C35" s="626">
        <v>4136</v>
      </c>
      <c r="D35" s="626">
        <v>8170</v>
      </c>
      <c r="E35" s="330">
        <v>8228</v>
      </c>
      <c r="F35" s="338">
        <f t="shared" si="0"/>
        <v>0.436703335079448</v>
      </c>
      <c r="G35" s="338">
        <f t="shared" si="1"/>
        <v>1.98936170212766</v>
      </c>
      <c r="H35" s="614">
        <f t="shared" si="2"/>
        <v>1.00709914320685</v>
      </c>
    </row>
    <row r="36" ht="22" customHeight="1" spans="1:8">
      <c r="A36" s="497" t="s">
        <v>190</v>
      </c>
      <c r="B36" s="627">
        <v>77</v>
      </c>
      <c r="C36" s="627"/>
      <c r="D36" s="627">
        <v>5097</v>
      </c>
      <c r="E36" s="627">
        <v>5342</v>
      </c>
      <c r="F36" s="327">
        <f t="shared" si="0"/>
        <v>68.3766233766234</v>
      </c>
      <c r="G36" s="327" t="str">
        <f t="shared" si="1"/>
        <v/>
      </c>
      <c r="H36" s="622">
        <f t="shared" si="2"/>
        <v>1.04806749068079</v>
      </c>
    </row>
    <row r="37" ht="22" customHeight="1" spans="1:8">
      <c r="A37" s="497" t="s">
        <v>191</v>
      </c>
      <c r="B37" s="324">
        <v>8331</v>
      </c>
      <c r="C37" s="324"/>
      <c r="D37" s="324"/>
      <c r="E37" s="324">
        <v>749</v>
      </c>
      <c r="F37" s="327">
        <f t="shared" si="0"/>
        <v>-0.910094826551434</v>
      </c>
      <c r="G37" s="327" t="str">
        <f t="shared" si="1"/>
        <v/>
      </c>
      <c r="H37" s="622" t="str">
        <f t="shared" si="2"/>
        <v/>
      </c>
    </row>
    <row r="38" s="557" customFormat="1" ht="22" customHeight="1" spans="1:8">
      <c r="A38" s="166" t="s">
        <v>192</v>
      </c>
      <c r="B38" s="351"/>
      <c r="C38" s="337"/>
      <c r="D38" s="337"/>
      <c r="E38" s="337"/>
      <c r="F38" s="338" t="str">
        <f t="shared" si="0"/>
        <v/>
      </c>
      <c r="G38" s="338" t="str">
        <f t="shared" si="1"/>
        <v/>
      </c>
      <c r="H38" s="614" t="str">
        <f t="shared" si="2"/>
        <v/>
      </c>
    </row>
    <row r="39" ht="22" customHeight="1" spans="1:8">
      <c r="A39" s="497" t="s">
        <v>193</v>
      </c>
      <c r="B39" s="624"/>
      <c r="C39" s="624"/>
      <c r="D39" s="624"/>
      <c r="E39" s="624"/>
      <c r="F39" s="327" t="str">
        <f t="shared" si="0"/>
        <v/>
      </c>
      <c r="G39" s="327" t="str">
        <f t="shared" si="1"/>
        <v/>
      </c>
      <c r="H39" s="622" t="str">
        <f t="shared" si="2"/>
        <v/>
      </c>
    </row>
    <row r="40" ht="22" customHeight="1" spans="1:8">
      <c r="A40" s="497" t="s">
        <v>194</v>
      </c>
      <c r="B40" s="623">
        <f>SUM(B41)</f>
        <v>5783</v>
      </c>
      <c r="C40" s="623">
        <f>SUM(C41)</f>
        <v>16830</v>
      </c>
      <c r="D40" s="623">
        <f>SUM(D41)</f>
        <v>21330</v>
      </c>
      <c r="E40" s="623">
        <f>SUM(E41)</f>
        <v>21330</v>
      </c>
      <c r="F40" s="327">
        <f t="shared" si="0"/>
        <v>2.68839702576517</v>
      </c>
      <c r="G40" s="327">
        <f t="shared" si="1"/>
        <v>1.26737967914438</v>
      </c>
      <c r="H40" s="622">
        <f t="shared" si="2"/>
        <v>1</v>
      </c>
    </row>
    <row r="41" ht="22" customHeight="1" spans="1:8">
      <c r="A41" s="166" t="s">
        <v>195</v>
      </c>
      <c r="B41" s="337">
        <v>5783</v>
      </c>
      <c r="C41" s="337">
        <v>16830</v>
      </c>
      <c r="D41" s="337">
        <v>21330</v>
      </c>
      <c r="E41" s="337">
        <v>21330</v>
      </c>
      <c r="F41" s="338">
        <f t="shared" si="0"/>
        <v>2.68839702576517</v>
      </c>
      <c r="G41" s="338">
        <f t="shared" si="1"/>
        <v>1.26737967914438</v>
      </c>
      <c r="H41" s="614">
        <f t="shared" si="2"/>
        <v>1</v>
      </c>
    </row>
    <row r="42" ht="22" customHeight="1" spans="1:8">
      <c r="A42" s="621" t="s">
        <v>196</v>
      </c>
      <c r="B42" s="339">
        <f>SUM(B31,B32,B40)</f>
        <v>245082</v>
      </c>
      <c r="C42" s="339">
        <f>SUM(C31,C32,C40)</f>
        <v>295277</v>
      </c>
      <c r="D42" s="339">
        <f>SUM(D31,D32,D40)</f>
        <v>269990</v>
      </c>
      <c r="E42" s="339">
        <f>SUM(E31,E32,E40)</f>
        <v>260937</v>
      </c>
      <c r="F42" s="336">
        <f t="shared" si="0"/>
        <v>0.0646926334859352</v>
      </c>
      <c r="G42" s="336">
        <f t="shared" si="1"/>
        <v>0.883702421793773</v>
      </c>
      <c r="H42" s="496">
        <f t="shared" si="2"/>
        <v>0.96646912848624</v>
      </c>
    </row>
  </sheetData>
  <sheetProtection selectLockedCells="1" selectUnlockedCells="1"/>
  <mergeCells count="5">
    <mergeCell ref="A2:H2"/>
    <mergeCell ref="C4:E4"/>
    <mergeCell ref="F4:H4"/>
    <mergeCell ref="A4:A5"/>
    <mergeCell ref="B4:B5"/>
  </mergeCells>
  <conditionalFormatting sqref="D25">
    <cfRule type="cellIs" dxfId="0" priority="4" stopIfTrue="1" operator="lessThan">
      <formula>0</formula>
    </cfRule>
  </conditionalFormatting>
  <conditionalFormatting sqref="A40">
    <cfRule type="expression" dxfId="1" priority="1" stopIfTrue="1">
      <formula>"len($A:$A)=3"</formula>
    </cfRule>
  </conditionalFormatting>
  <printOptions horizontalCentered="1"/>
  <pageMargins left="0.939583333333333" right="0.55" top="0.669444444444445" bottom="0.589583333333333" header="0.239583333333333" footer="0.159722222222222"/>
  <pageSetup paperSize="9" scale="92" firstPageNumber="5" fitToHeight="0" orientation="landscape" blackAndWhite="1" useFirstPageNumber="1" horizontalDpi="600" verticalDpi="600"/>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1356"/>
  <sheetViews>
    <sheetView showZeros="0" workbookViewId="0">
      <selection activeCell="A778" sqref="A778"/>
    </sheetView>
  </sheetViews>
  <sheetFormatPr defaultColWidth="9" defaultRowHeight="14.25" customHeight="1"/>
  <cols>
    <col min="1" max="1" width="50.375" style="311" customWidth="1"/>
    <col min="2" max="2" width="18.125" style="312" customWidth="1"/>
    <col min="3" max="3" width="17" style="312" customWidth="1"/>
    <col min="4" max="4" width="14.5" style="312" customWidth="1"/>
    <col min="5" max="5" width="13.625" style="558" customWidth="1"/>
    <col min="6" max="6" width="13.625" style="559" customWidth="1"/>
    <col min="7" max="228" width="9" style="311"/>
    <col min="229" max="255" width="9" style="560"/>
  </cols>
  <sheetData>
    <row r="1" s="555" customFormat="1" customHeight="1" spans="1:6">
      <c r="A1" s="561"/>
      <c r="B1" s="562"/>
      <c r="C1" s="563"/>
      <c r="D1" s="563"/>
      <c r="E1" s="564"/>
      <c r="F1" s="565"/>
    </row>
    <row r="2" s="311" customFormat="1" ht="30" customHeight="1" spans="1:255">
      <c r="A2" s="191" t="s">
        <v>15</v>
      </c>
      <c r="B2" s="309"/>
      <c r="C2" s="309"/>
      <c r="D2" s="309"/>
      <c r="E2" s="310"/>
      <c r="F2" s="310"/>
      <c r="HU2" s="560"/>
      <c r="HV2" s="560"/>
      <c r="HW2" s="560"/>
      <c r="HX2" s="560"/>
      <c r="HY2" s="560"/>
      <c r="HZ2" s="560"/>
      <c r="IA2" s="560"/>
      <c r="IB2" s="560"/>
      <c r="IC2" s="560"/>
      <c r="ID2" s="560"/>
      <c r="IE2" s="560"/>
      <c r="IF2" s="560"/>
      <c r="IG2" s="560"/>
      <c r="IH2" s="560"/>
      <c r="II2" s="560"/>
      <c r="IJ2" s="560"/>
      <c r="IK2" s="560"/>
      <c r="IL2" s="560"/>
      <c r="IM2" s="560"/>
      <c r="IN2" s="560"/>
      <c r="IO2" s="560"/>
      <c r="IP2" s="560"/>
      <c r="IQ2" s="560"/>
      <c r="IR2" s="560"/>
      <c r="IS2" s="560"/>
      <c r="IT2" s="560"/>
      <c r="IU2" s="560"/>
    </row>
    <row r="3" s="311" customFormat="1" customHeight="1" spans="1:255">
      <c r="A3" s="311" t="s">
        <v>14</v>
      </c>
      <c r="B3" s="312"/>
      <c r="C3" s="312"/>
      <c r="D3" s="312"/>
      <c r="E3" s="314"/>
      <c r="F3" s="315" t="s">
        <v>72</v>
      </c>
      <c r="HU3" s="560"/>
      <c r="HV3" s="560"/>
      <c r="HW3" s="560"/>
      <c r="HX3" s="560"/>
      <c r="HY3" s="560"/>
      <c r="HZ3" s="560"/>
      <c r="IA3" s="560"/>
      <c r="IB3" s="560"/>
      <c r="IC3" s="560"/>
      <c r="ID3" s="560"/>
      <c r="IE3" s="560"/>
      <c r="IF3" s="560"/>
      <c r="IG3" s="560"/>
      <c r="IH3" s="560"/>
      <c r="II3" s="560"/>
      <c r="IJ3" s="560"/>
      <c r="IK3" s="560"/>
      <c r="IL3" s="560"/>
      <c r="IM3" s="560"/>
      <c r="IN3" s="560"/>
      <c r="IO3" s="560"/>
      <c r="IP3" s="560"/>
      <c r="IQ3" s="560"/>
      <c r="IR3" s="560"/>
      <c r="IS3" s="560"/>
      <c r="IT3" s="560"/>
      <c r="IU3" s="560"/>
    </row>
    <row r="4" s="311" customFormat="1" ht="26.1" customHeight="1" spans="1:255">
      <c r="A4" s="316" t="s">
        <v>197</v>
      </c>
      <c r="B4" s="566" t="s">
        <v>198</v>
      </c>
      <c r="C4" s="202" t="s">
        <v>75</v>
      </c>
      <c r="D4" s="202"/>
      <c r="E4" s="320" t="s">
        <v>76</v>
      </c>
      <c r="F4" s="321"/>
      <c r="HU4" s="560"/>
      <c r="HV4" s="560"/>
      <c r="HW4" s="560"/>
      <c r="HX4" s="560"/>
      <c r="HY4" s="560"/>
      <c r="HZ4" s="560"/>
      <c r="IA4" s="560"/>
      <c r="IB4" s="560"/>
      <c r="IC4" s="560"/>
      <c r="ID4" s="560"/>
      <c r="IE4" s="560"/>
      <c r="IF4" s="560"/>
      <c r="IG4" s="560"/>
      <c r="IH4" s="560"/>
      <c r="II4" s="560"/>
      <c r="IJ4" s="560"/>
      <c r="IK4" s="560"/>
      <c r="IL4" s="560"/>
      <c r="IM4" s="560"/>
      <c r="IN4" s="560"/>
      <c r="IO4" s="560"/>
      <c r="IP4" s="560"/>
      <c r="IQ4" s="560"/>
      <c r="IR4" s="560"/>
      <c r="IS4" s="560"/>
      <c r="IT4" s="560"/>
      <c r="IU4" s="560"/>
    </row>
    <row r="5" s="556" customFormat="1" ht="32" customHeight="1" spans="1:6">
      <c r="A5" s="316"/>
      <c r="B5" s="566"/>
      <c r="C5" s="202" t="s">
        <v>77</v>
      </c>
      <c r="D5" s="202" t="s">
        <v>79</v>
      </c>
      <c r="E5" s="323" t="s">
        <v>199</v>
      </c>
      <c r="F5" s="323" t="s">
        <v>200</v>
      </c>
    </row>
    <row r="6" s="311" customFormat="1" ht="19.5" customHeight="1" spans="1:255">
      <c r="A6" s="567" t="s">
        <v>201</v>
      </c>
      <c r="B6" s="324">
        <f>B7+B19+B28+B38+B49+B60+B71+B79+B88+B101+B110+B121+B133+B140+B148+B154+B161+B168+B175+B182+B189+B197+B203+B209+B216+B231+B238+B245+B251</f>
        <v>22861</v>
      </c>
      <c r="C6" s="324">
        <f>C7+C19+C28+C38+C49+C60+C71+C79+C88+C101+C110+C121+C133+C140+C148+C154+C161+C168+C175+C182+C189+C197+C203+C209+C216+C231+C238+C245+C251</f>
        <v>47201</v>
      </c>
      <c r="D6" s="324">
        <f>D7+D19+D28+D38+D49+D60+D71+D79+D88+D101+D110+D121+D133+D140+D148+D154+D161+D168+D175+D182+D189+D197+D203+D209+D216+D231+D238+D245+D251</f>
        <v>32079</v>
      </c>
      <c r="E6" s="325">
        <f t="shared" ref="E6:E69" si="0">IF(OR(VALUE(D6)=0,ISERROR(D6/B6-1)),"",D6/B6-1)</f>
        <v>0.403219456716679</v>
      </c>
      <c r="F6" s="325">
        <f t="shared" ref="F6:F69" si="1">IF(OR(VALUE(D6)=0,ISERROR(D6/C6)),"",D6/C6)</f>
        <v>0.679625431664583</v>
      </c>
      <c r="HU6" s="560"/>
      <c r="HV6" s="560"/>
      <c r="HW6" s="560"/>
      <c r="HX6" s="560"/>
      <c r="HY6" s="560"/>
      <c r="HZ6" s="560"/>
      <c r="IA6" s="560"/>
      <c r="IB6" s="560"/>
      <c r="IC6" s="560"/>
      <c r="ID6" s="560"/>
      <c r="IE6" s="560"/>
      <c r="IF6" s="560"/>
      <c r="IG6" s="560"/>
      <c r="IH6" s="560"/>
      <c r="II6" s="560"/>
      <c r="IJ6" s="560"/>
      <c r="IK6" s="560"/>
      <c r="IL6" s="560"/>
      <c r="IM6" s="560"/>
      <c r="IN6" s="560"/>
      <c r="IO6" s="560"/>
      <c r="IP6" s="560"/>
      <c r="IQ6" s="560"/>
      <c r="IR6" s="560"/>
      <c r="IS6" s="560"/>
      <c r="IT6" s="560"/>
      <c r="IU6" s="560"/>
    </row>
    <row r="7" s="311" customFormat="1" ht="19.5" customHeight="1" spans="1:255">
      <c r="A7" s="568" t="s">
        <v>202</v>
      </c>
      <c r="B7" s="324">
        <f>SUM(B8:B18)</f>
        <v>1027</v>
      </c>
      <c r="C7" s="324">
        <f>SUM(C8:C18)</f>
        <v>865</v>
      </c>
      <c r="D7" s="324">
        <f>SUM(D8:D18)</f>
        <v>411</v>
      </c>
      <c r="E7" s="325">
        <f t="shared" si="0"/>
        <v>-0.599805258033106</v>
      </c>
      <c r="F7" s="325">
        <f t="shared" si="1"/>
        <v>0.47514450867052</v>
      </c>
      <c r="HU7" s="560"/>
      <c r="HV7" s="560"/>
      <c r="HW7" s="560"/>
      <c r="HX7" s="560"/>
      <c r="HY7" s="560"/>
      <c r="HZ7" s="560"/>
      <c r="IA7" s="560"/>
      <c r="IB7" s="560"/>
      <c r="IC7" s="560"/>
      <c r="ID7" s="560"/>
      <c r="IE7" s="560"/>
      <c r="IF7" s="560"/>
      <c r="IG7" s="560"/>
      <c r="IH7" s="560"/>
      <c r="II7" s="560"/>
      <c r="IJ7" s="560"/>
      <c r="IK7" s="560"/>
      <c r="IL7" s="560"/>
      <c r="IM7" s="560"/>
      <c r="IN7" s="560"/>
      <c r="IO7" s="560"/>
      <c r="IP7" s="560"/>
      <c r="IQ7" s="560"/>
      <c r="IR7" s="560"/>
      <c r="IS7" s="560"/>
      <c r="IT7" s="560"/>
      <c r="IU7" s="560"/>
    </row>
    <row r="8" s="311" customFormat="1" ht="19.5" customHeight="1" spans="1:255">
      <c r="A8" s="326" t="s">
        <v>203</v>
      </c>
      <c r="B8" s="569">
        <v>592</v>
      </c>
      <c r="C8" s="328">
        <v>447</v>
      </c>
      <c r="D8" s="570">
        <v>340</v>
      </c>
      <c r="E8" s="332">
        <f t="shared" si="0"/>
        <v>-0.425675675675676</v>
      </c>
      <c r="F8" s="332">
        <f t="shared" si="1"/>
        <v>0.760626398210291</v>
      </c>
      <c r="HU8" s="560"/>
      <c r="HV8" s="560"/>
      <c r="HW8" s="560"/>
      <c r="HX8" s="560"/>
      <c r="HY8" s="560"/>
      <c r="HZ8" s="560"/>
      <c r="IA8" s="560"/>
      <c r="IB8" s="560"/>
      <c r="IC8" s="560"/>
      <c r="ID8" s="560"/>
      <c r="IE8" s="560"/>
      <c r="IF8" s="560"/>
      <c r="IG8" s="560"/>
      <c r="IH8" s="560"/>
      <c r="II8" s="560"/>
      <c r="IJ8" s="560"/>
      <c r="IK8" s="560"/>
      <c r="IL8" s="560"/>
      <c r="IM8" s="560"/>
      <c r="IN8" s="560"/>
      <c r="IO8" s="560"/>
      <c r="IP8" s="560"/>
      <c r="IQ8" s="560"/>
      <c r="IR8" s="560"/>
      <c r="IS8" s="560"/>
      <c r="IT8" s="560"/>
      <c r="IU8" s="560"/>
    </row>
    <row r="9" s="311" customFormat="1" ht="19.5" customHeight="1" spans="1:255">
      <c r="A9" s="326" t="s">
        <v>204</v>
      </c>
      <c r="B9" s="569">
        <v>61</v>
      </c>
      <c r="C9" s="328">
        <v>0</v>
      </c>
      <c r="D9" s="570">
        <v>3</v>
      </c>
      <c r="E9" s="332">
        <f t="shared" si="0"/>
        <v>-0.950819672131147</v>
      </c>
      <c r="F9" s="332" t="str">
        <f t="shared" si="1"/>
        <v/>
      </c>
      <c r="HU9" s="560"/>
      <c r="HV9" s="560"/>
      <c r="HW9" s="560"/>
      <c r="HX9" s="560"/>
      <c r="HY9" s="560"/>
      <c r="HZ9" s="560"/>
      <c r="IA9" s="560"/>
      <c r="IB9" s="560"/>
      <c r="IC9" s="560"/>
      <c r="ID9" s="560"/>
      <c r="IE9" s="560"/>
      <c r="IF9" s="560"/>
      <c r="IG9" s="560"/>
      <c r="IH9" s="560"/>
      <c r="II9" s="560"/>
      <c r="IJ9" s="560"/>
      <c r="IK9" s="560"/>
      <c r="IL9" s="560"/>
      <c r="IM9" s="560"/>
      <c r="IN9" s="560"/>
      <c r="IO9" s="560"/>
      <c r="IP9" s="560"/>
      <c r="IQ9" s="560"/>
      <c r="IR9" s="560"/>
      <c r="IS9" s="560"/>
      <c r="IT9" s="560"/>
      <c r="IU9" s="560"/>
    </row>
    <row r="10" s="311" customFormat="1" ht="19.5" customHeight="1" spans="1:255">
      <c r="A10" s="326" t="s">
        <v>205</v>
      </c>
      <c r="B10" s="569">
        <v>0</v>
      </c>
      <c r="C10" s="328">
        <v>0</v>
      </c>
      <c r="D10" s="570"/>
      <c r="E10" s="332" t="str">
        <f t="shared" si="0"/>
        <v/>
      </c>
      <c r="F10" s="332" t="str">
        <f t="shared" si="1"/>
        <v/>
      </c>
      <c r="HU10" s="560"/>
      <c r="HV10" s="560"/>
      <c r="HW10" s="560"/>
      <c r="HX10" s="560"/>
      <c r="HY10" s="560"/>
      <c r="HZ10" s="560"/>
      <c r="IA10" s="560"/>
      <c r="IB10" s="560"/>
      <c r="IC10" s="560"/>
      <c r="ID10" s="560"/>
      <c r="IE10" s="560"/>
      <c r="IF10" s="560"/>
      <c r="IG10" s="560"/>
      <c r="IH10" s="560"/>
      <c r="II10" s="560"/>
      <c r="IJ10" s="560"/>
      <c r="IK10" s="560"/>
      <c r="IL10" s="560"/>
      <c r="IM10" s="560"/>
      <c r="IN10" s="560"/>
      <c r="IO10" s="560"/>
      <c r="IP10" s="560"/>
      <c r="IQ10" s="560"/>
      <c r="IR10" s="560"/>
      <c r="IS10" s="560"/>
      <c r="IT10" s="560"/>
      <c r="IU10" s="560"/>
    </row>
    <row r="11" s="311" customFormat="1" ht="19.5" customHeight="1" spans="1:255">
      <c r="A11" s="326" t="s">
        <v>206</v>
      </c>
      <c r="B11" s="569">
        <v>36</v>
      </c>
      <c r="C11" s="328">
        <v>56</v>
      </c>
      <c r="D11" s="570">
        <v>24</v>
      </c>
      <c r="E11" s="332">
        <f t="shared" si="0"/>
        <v>-0.333333333333333</v>
      </c>
      <c r="F11" s="332">
        <f t="shared" si="1"/>
        <v>0.428571428571429</v>
      </c>
      <c r="HU11" s="560"/>
      <c r="HV11" s="560"/>
      <c r="HW11" s="560"/>
      <c r="HX11" s="560"/>
      <c r="HY11" s="560"/>
      <c r="HZ11" s="560"/>
      <c r="IA11" s="560"/>
      <c r="IB11" s="560"/>
      <c r="IC11" s="560"/>
      <c r="ID11" s="560"/>
      <c r="IE11" s="560"/>
      <c r="IF11" s="560"/>
      <c r="IG11" s="560"/>
      <c r="IH11" s="560"/>
      <c r="II11" s="560"/>
      <c r="IJ11" s="560"/>
      <c r="IK11" s="560"/>
      <c r="IL11" s="560"/>
      <c r="IM11" s="560"/>
      <c r="IN11" s="560"/>
      <c r="IO11" s="560"/>
      <c r="IP11" s="560"/>
      <c r="IQ11" s="560"/>
      <c r="IR11" s="560"/>
      <c r="IS11" s="560"/>
      <c r="IT11" s="560"/>
      <c r="IU11" s="560"/>
    </row>
    <row r="12" s="311" customFormat="1" ht="19.5" customHeight="1" spans="1:255">
      <c r="A12" s="326" t="s">
        <v>207</v>
      </c>
      <c r="B12" s="569">
        <v>0</v>
      </c>
      <c r="C12" s="328">
        <v>0</v>
      </c>
      <c r="D12" s="570"/>
      <c r="E12" s="332" t="str">
        <f t="shared" si="0"/>
        <v/>
      </c>
      <c r="F12" s="332" t="str">
        <f t="shared" si="1"/>
        <v/>
      </c>
      <c r="HU12" s="560"/>
      <c r="HV12" s="560"/>
      <c r="HW12" s="560"/>
      <c r="HX12" s="560"/>
      <c r="HY12" s="560"/>
      <c r="HZ12" s="560"/>
      <c r="IA12" s="560"/>
      <c r="IB12" s="560"/>
      <c r="IC12" s="560"/>
      <c r="ID12" s="560"/>
      <c r="IE12" s="560"/>
      <c r="IF12" s="560"/>
      <c r="IG12" s="560"/>
      <c r="IH12" s="560"/>
      <c r="II12" s="560"/>
      <c r="IJ12" s="560"/>
      <c r="IK12" s="560"/>
      <c r="IL12" s="560"/>
      <c r="IM12" s="560"/>
      <c r="IN12" s="560"/>
      <c r="IO12" s="560"/>
      <c r="IP12" s="560"/>
      <c r="IQ12" s="560"/>
      <c r="IR12" s="560"/>
      <c r="IS12" s="560"/>
      <c r="IT12" s="560"/>
      <c r="IU12" s="560"/>
    </row>
    <row r="13" s="311" customFormat="1" ht="19.5" customHeight="1" spans="1:255">
      <c r="A13" s="326" t="s">
        <v>208</v>
      </c>
      <c r="B13" s="569">
        <v>0</v>
      </c>
      <c r="C13" s="328">
        <v>0</v>
      </c>
      <c r="D13" s="570"/>
      <c r="E13" s="332" t="str">
        <f t="shared" si="0"/>
        <v/>
      </c>
      <c r="F13" s="332" t="str">
        <f t="shared" si="1"/>
        <v/>
      </c>
      <c r="HU13" s="560"/>
      <c r="HV13" s="560"/>
      <c r="HW13" s="560"/>
      <c r="HX13" s="560"/>
      <c r="HY13" s="560"/>
      <c r="HZ13" s="560"/>
      <c r="IA13" s="560"/>
      <c r="IB13" s="560"/>
      <c r="IC13" s="560"/>
      <c r="ID13" s="560"/>
      <c r="IE13" s="560"/>
      <c r="IF13" s="560"/>
      <c r="IG13" s="560"/>
      <c r="IH13" s="560"/>
      <c r="II13" s="560"/>
      <c r="IJ13" s="560"/>
      <c r="IK13" s="560"/>
      <c r="IL13" s="560"/>
      <c r="IM13" s="560"/>
      <c r="IN13" s="560"/>
      <c r="IO13" s="560"/>
      <c r="IP13" s="560"/>
      <c r="IQ13" s="560"/>
      <c r="IR13" s="560"/>
      <c r="IS13" s="560"/>
      <c r="IT13" s="560"/>
      <c r="IU13" s="560"/>
    </row>
    <row r="14" s="311" customFormat="1" ht="19.5" customHeight="1" spans="1:255">
      <c r="A14" s="333" t="s">
        <v>209</v>
      </c>
      <c r="B14" s="569">
        <v>18</v>
      </c>
      <c r="C14" s="328">
        <v>17</v>
      </c>
      <c r="D14" s="570">
        <v>12</v>
      </c>
      <c r="E14" s="332">
        <f t="shared" si="0"/>
        <v>-0.333333333333333</v>
      </c>
      <c r="F14" s="332">
        <f t="shared" si="1"/>
        <v>0.705882352941177</v>
      </c>
      <c r="HU14" s="560"/>
      <c r="HV14" s="560"/>
      <c r="HW14" s="560"/>
      <c r="HX14" s="560"/>
      <c r="HY14" s="560"/>
      <c r="HZ14" s="560"/>
      <c r="IA14" s="560"/>
      <c r="IB14" s="560"/>
      <c r="IC14" s="560"/>
      <c r="ID14" s="560"/>
      <c r="IE14" s="560"/>
      <c r="IF14" s="560"/>
      <c r="IG14" s="560"/>
      <c r="IH14" s="560"/>
      <c r="II14" s="560"/>
      <c r="IJ14" s="560"/>
      <c r="IK14" s="560"/>
      <c r="IL14" s="560"/>
      <c r="IM14" s="560"/>
      <c r="IN14" s="560"/>
      <c r="IO14" s="560"/>
      <c r="IP14" s="560"/>
      <c r="IQ14" s="560"/>
      <c r="IR14" s="560"/>
      <c r="IS14" s="560"/>
      <c r="IT14" s="560"/>
      <c r="IU14" s="560"/>
    </row>
    <row r="15" s="311" customFormat="1" ht="19.5" customHeight="1" spans="1:255">
      <c r="A15" s="326" t="s">
        <v>210</v>
      </c>
      <c r="B15" s="569">
        <v>115</v>
      </c>
      <c r="C15" s="328">
        <v>125</v>
      </c>
      <c r="D15" s="570">
        <v>11</v>
      </c>
      <c r="E15" s="332">
        <f t="shared" si="0"/>
        <v>-0.904347826086957</v>
      </c>
      <c r="F15" s="332">
        <f t="shared" si="1"/>
        <v>0.088</v>
      </c>
      <c r="HU15" s="560"/>
      <c r="HV15" s="560"/>
      <c r="HW15" s="560"/>
      <c r="HX15" s="560"/>
      <c r="HY15" s="560"/>
      <c r="HZ15" s="560"/>
      <c r="IA15" s="560"/>
      <c r="IB15" s="560"/>
      <c r="IC15" s="560"/>
      <c r="ID15" s="560"/>
      <c r="IE15" s="560"/>
      <c r="IF15" s="560"/>
      <c r="IG15" s="560"/>
      <c r="IH15" s="560"/>
      <c r="II15" s="560"/>
      <c r="IJ15" s="560"/>
      <c r="IK15" s="560"/>
      <c r="IL15" s="560"/>
      <c r="IM15" s="560"/>
      <c r="IN15" s="560"/>
      <c r="IO15" s="560"/>
      <c r="IP15" s="560"/>
      <c r="IQ15" s="560"/>
      <c r="IR15" s="560"/>
      <c r="IS15" s="560"/>
      <c r="IT15" s="560"/>
      <c r="IU15" s="560"/>
    </row>
    <row r="16" s="311" customFormat="1" ht="19.5" customHeight="1" spans="1:255">
      <c r="A16" s="326" t="s">
        <v>211</v>
      </c>
      <c r="B16" s="569">
        <v>0</v>
      </c>
      <c r="C16" s="328">
        <v>0</v>
      </c>
      <c r="D16" s="570"/>
      <c r="E16" s="332" t="str">
        <f t="shared" si="0"/>
        <v/>
      </c>
      <c r="F16" s="332" t="str">
        <f t="shared" si="1"/>
        <v/>
      </c>
      <c r="HU16" s="560"/>
      <c r="HV16" s="560"/>
      <c r="HW16" s="560"/>
      <c r="HX16" s="560"/>
      <c r="HY16" s="560"/>
      <c r="HZ16" s="560"/>
      <c r="IA16" s="560"/>
      <c r="IB16" s="560"/>
      <c r="IC16" s="560"/>
      <c r="ID16" s="560"/>
      <c r="IE16" s="560"/>
      <c r="IF16" s="560"/>
      <c r="IG16" s="560"/>
      <c r="IH16" s="560"/>
      <c r="II16" s="560"/>
      <c r="IJ16" s="560"/>
      <c r="IK16" s="560"/>
      <c r="IL16" s="560"/>
      <c r="IM16" s="560"/>
      <c r="IN16" s="560"/>
      <c r="IO16" s="560"/>
      <c r="IP16" s="560"/>
      <c r="IQ16" s="560"/>
      <c r="IR16" s="560"/>
      <c r="IS16" s="560"/>
      <c r="IT16" s="560"/>
      <c r="IU16" s="560"/>
    </row>
    <row r="17" s="311" customFormat="1" ht="19.5" customHeight="1" spans="1:255">
      <c r="A17" s="326" t="s">
        <v>212</v>
      </c>
      <c r="B17" s="569">
        <v>0</v>
      </c>
      <c r="C17" s="328">
        <v>0</v>
      </c>
      <c r="D17" s="570"/>
      <c r="E17" s="332" t="str">
        <f t="shared" si="0"/>
        <v/>
      </c>
      <c r="F17" s="332" t="str">
        <f t="shared" si="1"/>
        <v/>
      </c>
      <c r="HU17" s="560"/>
      <c r="HV17" s="560"/>
      <c r="HW17" s="560"/>
      <c r="HX17" s="560"/>
      <c r="HY17" s="560"/>
      <c r="HZ17" s="560"/>
      <c r="IA17" s="560"/>
      <c r="IB17" s="560"/>
      <c r="IC17" s="560"/>
      <c r="ID17" s="560"/>
      <c r="IE17" s="560"/>
      <c r="IF17" s="560"/>
      <c r="IG17" s="560"/>
      <c r="IH17" s="560"/>
      <c r="II17" s="560"/>
      <c r="IJ17" s="560"/>
      <c r="IK17" s="560"/>
      <c r="IL17" s="560"/>
      <c r="IM17" s="560"/>
      <c r="IN17" s="560"/>
      <c r="IO17" s="560"/>
      <c r="IP17" s="560"/>
      <c r="IQ17" s="560"/>
      <c r="IR17" s="560"/>
      <c r="IS17" s="560"/>
      <c r="IT17" s="560"/>
      <c r="IU17" s="560"/>
    </row>
    <row r="18" s="311" customFormat="1" ht="19.5" customHeight="1" spans="1:255">
      <c r="A18" s="326" t="s">
        <v>213</v>
      </c>
      <c r="B18" s="569">
        <v>205</v>
      </c>
      <c r="C18" s="328">
        <v>220</v>
      </c>
      <c r="D18" s="570">
        <v>21</v>
      </c>
      <c r="E18" s="332">
        <f t="shared" si="0"/>
        <v>-0.897560975609756</v>
      </c>
      <c r="F18" s="332">
        <f t="shared" si="1"/>
        <v>0.0954545454545455</v>
      </c>
      <c r="HU18" s="560"/>
      <c r="HV18" s="560"/>
      <c r="HW18" s="560"/>
      <c r="HX18" s="560"/>
      <c r="HY18" s="560"/>
      <c r="HZ18" s="560"/>
      <c r="IA18" s="560"/>
      <c r="IB18" s="560"/>
      <c r="IC18" s="560"/>
      <c r="ID18" s="560"/>
      <c r="IE18" s="560"/>
      <c r="IF18" s="560"/>
      <c r="IG18" s="560"/>
      <c r="IH18" s="560"/>
      <c r="II18" s="560"/>
      <c r="IJ18" s="560"/>
      <c r="IK18" s="560"/>
      <c r="IL18" s="560"/>
      <c r="IM18" s="560"/>
      <c r="IN18" s="560"/>
      <c r="IO18" s="560"/>
      <c r="IP18" s="560"/>
      <c r="IQ18" s="560"/>
      <c r="IR18" s="560"/>
      <c r="IS18" s="560"/>
      <c r="IT18" s="560"/>
      <c r="IU18" s="560"/>
    </row>
    <row r="19" s="170" customFormat="1" ht="19.5" customHeight="1" spans="1:248">
      <c r="A19" s="567" t="s">
        <v>214</v>
      </c>
      <c r="B19" s="324">
        <f>SUM(B20:B27)</f>
        <v>660</v>
      </c>
      <c r="C19" s="324">
        <f>SUM(C20:C27)</f>
        <v>585</v>
      </c>
      <c r="D19" s="324">
        <f>SUM(D20:D27)</f>
        <v>470</v>
      </c>
      <c r="E19" s="325">
        <f t="shared" si="0"/>
        <v>-0.287878787878788</v>
      </c>
      <c r="F19" s="325">
        <f t="shared" si="1"/>
        <v>0.803418803418803</v>
      </c>
      <c r="G19" s="557"/>
      <c r="H19" s="557"/>
      <c r="I19" s="557"/>
      <c r="J19" s="557"/>
      <c r="K19" s="557"/>
      <c r="L19" s="557"/>
      <c r="M19" s="557"/>
      <c r="N19" s="557"/>
      <c r="O19" s="557"/>
      <c r="P19" s="557"/>
      <c r="Q19" s="557"/>
      <c r="R19" s="557"/>
      <c r="S19" s="557"/>
      <c r="T19" s="557"/>
      <c r="U19" s="557"/>
      <c r="V19" s="557"/>
      <c r="W19" s="557"/>
      <c r="X19" s="557"/>
      <c r="Y19" s="557"/>
      <c r="Z19" s="557"/>
      <c r="AA19" s="557"/>
      <c r="AB19" s="557"/>
      <c r="AC19" s="557"/>
      <c r="AD19" s="557"/>
      <c r="AE19" s="557"/>
      <c r="AF19" s="557"/>
      <c r="AG19" s="557"/>
      <c r="AH19" s="557"/>
      <c r="AI19" s="557"/>
      <c r="AJ19" s="557"/>
      <c r="AK19" s="557"/>
      <c r="AL19" s="557"/>
      <c r="AM19" s="557"/>
      <c r="AN19" s="557"/>
      <c r="AO19" s="557"/>
      <c r="AP19" s="557"/>
      <c r="AQ19" s="557"/>
      <c r="AR19" s="557"/>
      <c r="AS19" s="557"/>
      <c r="AT19" s="557"/>
      <c r="AU19" s="557"/>
      <c r="AV19" s="557"/>
      <c r="AW19" s="557"/>
      <c r="AX19" s="557"/>
      <c r="AY19" s="557"/>
      <c r="AZ19" s="557"/>
      <c r="BA19" s="557"/>
      <c r="BB19" s="557"/>
      <c r="BC19" s="557"/>
      <c r="BD19" s="557"/>
      <c r="BE19" s="557"/>
      <c r="BF19" s="557"/>
      <c r="BG19" s="557"/>
      <c r="BH19" s="557"/>
      <c r="BI19" s="557"/>
      <c r="BJ19" s="557"/>
      <c r="BK19" s="557"/>
      <c r="BL19" s="557"/>
      <c r="BM19" s="557"/>
      <c r="BN19" s="557"/>
      <c r="BO19" s="557"/>
      <c r="BP19" s="557"/>
      <c r="BQ19" s="557"/>
      <c r="BR19" s="557"/>
      <c r="BS19" s="557"/>
      <c r="BT19" s="557"/>
      <c r="BU19" s="557"/>
      <c r="BV19" s="557"/>
      <c r="BW19" s="557"/>
      <c r="BX19" s="557"/>
      <c r="BY19" s="557"/>
      <c r="BZ19" s="557"/>
      <c r="CA19" s="557"/>
      <c r="CB19" s="557"/>
      <c r="CC19" s="557"/>
      <c r="CD19" s="557"/>
      <c r="CE19" s="557"/>
      <c r="CF19" s="557"/>
      <c r="CG19" s="557"/>
      <c r="CH19" s="557"/>
      <c r="CI19" s="557"/>
      <c r="CJ19" s="557"/>
      <c r="CK19" s="557"/>
      <c r="CL19" s="557"/>
      <c r="CM19" s="557"/>
      <c r="CN19" s="557"/>
      <c r="CO19" s="557"/>
      <c r="CP19" s="557"/>
      <c r="CQ19" s="557"/>
      <c r="CR19" s="557"/>
      <c r="CS19" s="557"/>
      <c r="CT19" s="557"/>
      <c r="CU19" s="557"/>
      <c r="CV19" s="557"/>
      <c r="CW19" s="557"/>
      <c r="CX19" s="557"/>
      <c r="CY19" s="557"/>
      <c r="CZ19" s="557"/>
      <c r="DA19" s="557"/>
      <c r="DB19" s="557"/>
      <c r="DC19" s="557"/>
      <c r="DD19" s="557"/>
      <c r="DE19" s="557"/>
      <c r="DF19" s="557"/>
      <c r="DG19" s="557"/>
      <c r="DH19" s="557"/>
      <c r="DI19" s="557"/>
      <c r="DJ19" s="557"/>
      <c r="DK19" s="557"/>
      <c r="DL19" s="557"/>
      <c r="DM19" s="557"/>
      <c r="DN19" s="557"/>
      <c r="DO19" s="557"/>
      <c r="DP19" s="557"/>
      <c r="DQ19" s="557"/>
      <c r="DR19" s="557"/>
      <c r="DS19" s="557"/>
      <c r="DT19" s="557"/>
      <c r="DU19" s="557"/>
      <c r="DV19" s="557"/>
      <c r="DW19" s="557"/>
      <c r="DX19" s="557"/>
      <c r="DY19" s="557"/>
      <c r="DZ19" s="557"/>
      <c r="EA19" s="557"/>
      <c r="EB19" s="557"/>
      <c r="EC19" s="557"/>
      <c r="ED19" s="557"/>
      <c r="EE19" s="557"/>
      <c r="EF19" s="557"/>
      <c r="EG19" s="557"/>
      <c r="EH19" s="557"/>
      <c r="EI19" s="557"/>
      <c r="EJ19" s="557"/>
      <c r="EK19" s="557"/>
      <c r="EL19" s="557"/>
      <c r="EM19" s="557"/>
      <c r="EN19" s="557"/>
      <c r="EO19" s="557"/>
      <c r="EP19" s="557"/>
      <c r="EQ19" s="557"/>
      <c r="ER19" s="557"/>
      <c r="ES19" s="557"/>
      <c r="ET19" s="557"/>
      <c r="EU19" s="557"/>
      <c r="EV19" s="557"/>
      <c r="EW19" s="557"/>
      <c r="EX19" s="557"/>
      <c r="EY19" s="557"/>
      <c r="EZ19" s="557"/>
      <c r="FA19" s="557"/>
      <c r="FB19" s="557"/>
      <c r="FC19" s="557"/>
      <c r="FD19" s="557"/>
      <c r="FE19" s="557"/>
      <c r="FF19" s="557"/>
      <c r="FG19" s="557"/>
      <c r="FH19" s="557"/>
      <c r="FI19" s="557"/>
      <c r="FJ19" s="557"/>
      <c r="FK19" s="557"/>
      <c r="FL19" s="557"/>
      <c r="FM19" s="557"/>
      <c r="FN19" s="557"/>
      <c r="FO19" s="557"/>
      <c r="FP19" s="557"/>
      <c r="FQ19" s="557"/>
      <c r="FR19" s="557"/>
      <c r="FS19" s="557"/>
      <c r="FT19" s="557"/>
      <c r="FU19" s="557"/>
      <c r="FV19" s="557"/>
      <c r="FW19" s="557"/>
      <c r="FX19" s="557"/>
      <c r="FY19" s="557"/>
      <c r="FZ19" s="557"/>
      <c r="GA19" s="557"/>
      <c r="GB19" s="557"/>
      <c r="GC19" s="557"/>
      <c r="GD19" s="557"/>
      <c r="GE19" s="557"/>
      <c r="GF19" s="557"/>
      <c r="GG19" s="557"/>
      <c r="GH19" s="557"/>
      <c r="GI19" s="557"/>
      <c r="GJ19" s="557"/>
      <c r="GK19" s="557"/>
      <c r="GL19" s="557"/>
      <c r="GM19" s="557"/>
      <c r="GN19" s="557"/>
      <c r="GO19" s="557"/>
      <c r="GP19" s="557"/>
      <c r="GQ19" s="557"/>
      <c r="GR19" s="557"/>
      <c r="GS19" s="557"/>
      <c r="GT19" s="557"/>
      <c r="GU19" s="557"/>
      <c r="GV19" s="557"/>
      <c r="GW19" s="557"/>
      <c r="GX19" s="557"/>
      <c r="GY19" s="557"/>
      <c r="GZ19" s="557"/>
      <c r="HA19" s="557"/>
      <c r="HB19" s="557"/>
      <c r="HC19" s="557"/>
      <c r="HD19" s="557"/>
      <c r="HE19" s="557"/>
      <c r="HF19" s="557"/>
      <c r="HG19" s="557"/>
      <c r="HH19" s="557"/>
      <c r="HI19" s="557"/>
      <c r="HJ19" s="557"/>
      <c r="HK19" s="557"/>
      <c r="HL19" s="557"/>
      <c r="HM19" s="557"/>
      <c r="HN19" s="557"/>
      <c r="HO19" s="557"/>
      <c r="HP19" s="557"/>
      <c r="HQ19" s="557"/>
      <c r="HR19" s="557"/>
      <c r="HS19" s="557"/>
      <c r="HT19" s="557"/>
      <c r="HU19" s="575"/>
      <c r="HV19" s="575"/>
      <c r="HW19" s="575"/>
      <c r="HX19" s="575"/>
      <c r="HY19" s="575"/>
      <c r="HZ19" s="575"/>
      <c r="IA19" s="575"/>
      <c r="IB19" s="575"/>
      <c r="IC19" s="575"/>
      <c r="ID19" s="575"/>
      <c r="IE19" s="575"/>
      <c r="IF19" s="575"/>
      <c r="IG19" s="575"/>
      <c r="IH19" s="575"/>
      <c r="II19" s="575"/>
      <c r="IJ19" s="575"/>
      <c r="IK19" s="575"/>
      <c r="IL19" s="575"/>
      <c r="IM19" s="575"/>
      <c r="IN19" s="575"/>
    </row>
    <row r="20" s="311" customFormat="1" ht="19.5" customHeight="1" spans="1:255">
      <c r="A20" s="326" t="s">
        <v>203</v>
      </c>
      <c r="B20" s="569">
        <v>460</v>
      </c>
      <c r="C20" s="328">
        <v>418</v>
      </c>
      <c r="D20" s="570">
        <v>351</v>
      </c>
      <c r="E20" s="332">
        <f t="shared" si="0"/>
        <v>-0.23695652173913</v>
      </c>
      <c r="F20" s="332">
        <f t="shared" si="1"/>
        <v>0.839712918660287</v>
      </c>
      <c r="HU20" s="560"/>
      <c r="HV20" s="560"/>
      <c r="HW20" s="560"/>
      <c r="HX20" s="560"/>
      <c r="HY20" s="560"/>
      <c r="HZ20" s="560"/>
      <c r="IA20" s="560"/>
      <c r="IB20" s="560"/>
      <c r="IC20" s="560"/>
      <c r="ID20" s="560"/>
      <c r="IE20" s="560"/>
      <c r="IF20" s="560"/>
      <c r="IG20" s="560"/>
      <c r="IH20" s="560"/>
      <c r="II20" s="560"/>
      <c r="IJ20" s="560"/>
      <c r="IK20" s="560"/>
      <c r="IL20" s="560"/>
      <c r="IM20" s="560"/>
      <c r="IN20" s="560"/>
      <c r="IO20" s="560"/>
      <c r="IP20" s="560"/>
      <c r="IQ20" s="560"/>
      <c r="IR20" s="560"/>
      <c r="IS20" s="560"/>
      <c r="IT20" s="560"/>
      <c r="IU20" s="560"/>
    </row>
    <row r="21" s="311" customFormat="1" ht="19.5" customHeight="1" spans="1:255">
      <c r="A21" s="326" t="s">
        <v>204</v>
      </c>
      <c r="B21" s="569">
        <v>3</v>
      </c>
      <c r="C21" s="328">
        <v>0</v>
      </c>
      <c r="D21" s="570"/>
      <c r="E21" s="332" t="str">
        <f t="shared" si="0"/>
        <v/>
      </c>
      <c r="F21" s="332" t="str">
        <f t="shared" si="1"/>
        <v/>
      </c>
      <c r="HU21" s="560"/>
      <c r="HV21" s="560"/>
      <c r="HW21" s="560"/>
      <c r="HX21" s="560"/>
      <c r="HY21" s="560"/>
      <c r="HZ21" s="560"/>
      <c r="IA21" s="560"/>
      <c r="IB21" s="560"/>
      <c r="IC21" s="560"/>
      <c r="ID21" s="560"/>
      <c r="IE21" s="560"/>
      <c r="IF21" s="560"/>
      <c r="IG21" s="560"/>
      <c r="IH21" s="560"/>
      <c r="II21" s="560"/>
      <c r="IJ21" s="560"/>
      <c r="IK21" s="560"/>
      <c r="IL21" s="560"/>
      <c r="IM21" s="560"/>
      <c r="IN21" s="560"/>
      <c r="IO21" s="560"/>
      <c r="IP21" s="560"/>
      <c r="IQ21" s="560"/>
      <c r="IR21" s="560"/>
      <c r="IS21" s="560"/>
      <c r="IT21" s="560"/>
      <c r="IU21" s="560"/>
    </row>
    <row r="22" s="311" customFormat="1" ht="19.5" customHeight="1" spans="1:255">
      <c r="A22" s="326" t="s">
        <v>205</v>
      </c>
      <c r="B22" s="569">
        <v>0</v>
      </c>
      <c r="C22" s="328">
        <v>0</v>
      </c>
      <c r="D22" s="570"/>
      <c r="E22" s="332" t="str">
        <f t="shared" si="0"/>
        <v/>
      </c>
      <c r="F22" s="332" t="str">
        <f t="shared" si="1"/>
        <v/>
      </c>
      <c r="HU22" s="560"/>
      <c r="HV22" s="560"/>
      <c r="HW22" s="560"/>
      <c r="HX22" s="560"/>
      <c r="HY22" s="560"/>
      <c r="HZ22" s="560"/>
      <c r="IA22" s="560"/>
      <c r="IB22" s="560"/>
      <c r="IC22" s="560"/>
      <c r="ID22" s="560"/>
      <c r="IE22" s="560"/>
      <c r="IF22" s="560"/>
      <c r="IG22" s="560"/>
      <c r="IH22" s="560"/>
      <c r="II22" s="560"/>
      <c r="IJ22" s="560"/>
      <c r="IK22" s="560"/>
      <c r="IL22" s="560"/>
      <c r="IM22" s="560"/>
      <c r="IN22" s="560"/>
      <c r="IO22" s="560"/>
      <c r="IP22" s="560"/>
      <c r="IQ22" s="560"/>
      <c r="IR22" s="560"/>
      <c r="IS22" s="560"/>
      <c r="IT22" s="560"/>
      <c r="IU22" s="560"/>
    </row>
    <row r="23" s="311" customFormat="1" ht="19.5" customHeight="1" spans="1:255">
      <c r="A23" s="326" t="s">
        <v>215</v>
      </c>
      <c r="B23" s="569">
        <v>11</v>
      </c>
      <c r="C23" s="328">
        <v>9</v>
      </c>
      <c r="D23" s="570">
        <v>15</v>
      </c>
      <c r="E23" s="332">
        <f t="shared" si="0"/>
        <v>0.363636363636364</v>
      </c>
      <c r="F23" s="332">
        <f t="shared" si="1"/>
        <v>1.66666666666667</v>
      </c>
      <c r="HU23" s="560"/>
      <c r="HV23" s="560"/>
      <c r="HW23" s="560"/>
      <c r="HX23" s="560"/>
      <c r="HY23" s="560"/>
      <c r="HZ23" s="560"/>
      <c r="IA23" s="560"/>
      <c r="IB23" s="560"/>
      <c r="IC23" s="560"/>
      <c r="ID23" s="560"/>
      <c r="IE23" s="560"/>
      <c r="IF23" s="560"/>
      <c r="IG23" s="560"/>
      <c r="IH23" s="560"/>
      <c r="II23" s="560"/>
      <c r="IJ23" s="560"/>
      <c r="IK23" s="560"/>
      <c r="IL23" s="560"/>
      <c r="IM23" s="560"/>
      <c r="IN23" s="560"/>
      <c r="IO23" s="560"/>
      <c r="IP23" s="560"/>
      <c r="IQ23" s="560"/>
      <c r="IR23" s="560"/>
      <c r="IS23" s="560"/>
      <c r="IT23" s="560"/>
      <c r="IU23" s="560"/>
    </row>
    <row r="24" s="311" customFormat="1" ht="19.5" customHeight="1" spans="1:255">
      <c r="A24" s="326" t="s">
        <v>216</v>
      </c>
      <c r="B24" s="569">
        <v>29</v>
      </c>
      <c r="C24" s="328">
        <v>37</v>
      </c>
      <c r="D24" s="570">
        <v>9</v>
      </c>
      <c r="E24" s="332">
        <f t="shared" si="0"/>
        <v>-0.689655172413793</v>
      </c>
      <c r="F24" s="332">
        <f t="shared" si="1"/>
        <v>0.243243243243243</v>
      </c>
      <c r="HU24" s="560"/>
      <c r="HV24" s="560"/>
      <c r="HW24" s="560"/>
      <c r="HX24" s="560"/>
      <c r="HY24" s="560"/>
      <c r="HZ24" s="560"/>
      <c r="IA24" s="560"/>
      <c r="IB24" s="560"/>
      <c r="IC24" s="560"/>
      <c r="ID24" s="560"/>
      <c r="IE24" s="560"/>
      <c r="IF24" s="560"/>
      <c r="IG24" s="560"/>
      <c r="IH24" s="560"/>
      <c r="II24" s="560"/>
      <c r="IJ24" s="560"/>
      <c r="IK24" s="560"/>
      <c r="IL24" s="560"/>
      <c r="IM24" s="560"/>
      <c r="IN24" s="560"/>
      <c r="IO24" s="560"/>
      <c r="IP24" s="560"/>
      <c r="IQ24" s="560"/>
      <c r="IR24" s="560"/>
      <c r="IS24" s="560"/>
      <c r="IT24" s="560"/>
      <c r="IU24" s="560"/>
    </row>
    <row r="25" s="311" customFormat="1" ht="19.5" customHeight="1" spans="1:255">
      <c r="A25" s="326" t="s">
        <v>217</v>
      </c>
      <c r="B25" s="569">
        <v>10</v>
      </c>
      <c r="C25" s="328">
        <v>16</v>
      </c>
      <c r="D25" s="570">
        <v>1</v>
      </c>
      <c r="E25" s="332">
        <f t="shared" si="0"/>
        <v>-0.9</v>
      </c>
      <c r="F25" s="332">
        <f t="shared" si="1"/>
        <v>0.0625</v>
      </c>
      <c r="HU25" s="560"/>
      <c r="HV25" s="560"/>
      <c r="HW25" s="560"/>
      <c r="HX25" s="560"/>
      <c r="HY25" s="560"/>
      <c r="HZ25" s="560"/>
      <c r="IA25" s="560"/>
      <c r="IB25" s="560"/>
      <c r="IC25" s="560"/>
      <c r="ID25" s="560"/>
      <c r="IE25" s="560"/>
      <c r="IF25" s="560"/>
      <c r="IG25" s="560"/>
      <c r="IH25" s="560"/>
      <c r="II25" s="560"/>
      <c r="IJ25" s="560"/>
      <c r="IK25" s="560"/>
      <c r="IL25" s="560"/>
      <c r="IM25" s="560"/>
      <c r="IN25" s="560"/>
      <c r="IO25" s="560"/>
      <c r="IP25" s="560"/>
      <c r="IQ25" s="560"/>
      <c r="IR25" s="560"/>
      <c r="IS25" s="560"/>
      <c r="IT25" s="560"/>
      <c r="IU25" s="560"/>
    </row>
    <row r="26" s="311" customFormat="1" ht="19.5" customHeight="1" spans="1:255">
      <c r="A26" s="326" t="s">
        <v>212</v>
      </c>
      <c r="B26" s="569">
        <v>0</v>
      </c>
      <c r="C26" s="328">
        <v>0</v>
      </c>
      <c r="D26" s="570"/>
      <c r="E26" s="332" t="str">
        <f t="shared" si="0"/>
        <v/>
      </c>
      <c r="F26" s="332" t="str">
        <f t="shared" si="1"/>
        <v/>
      </c>
      <c r="HU26" s="560"/>
      <c r="HV26" s="560"/>
      <c r="HW26" s="560"/>
      <c r="HX26" s="560"/>
      <c r="HY26" s="560"/>
      <c r="HZ26" s="560"/>
      <c r="IA26" s="560"/>
      <c r="IB26" s="560"/>
      <c r="IC26" s="560"/>
      <c r="ID26" s="560"/>
      <c r="IE26" s="560"/>
      <c r="IF26" s="560"/>
      <c r="IG26" s="560"/>
      <c r="IH26" s="560"/>
      <c r="II26" s="560"/>
      <c r="IJ26" s="560"/>
      <c r="IK26" s="560"/>
      <c r="IL26" s="560"/>
      <c r="IM26" s="560"/>
      <c r="IN26" s="560"/>
      <c r="IO26" s="560"/>
      <c r="IP26" s="560"/>
      <c r="IQ26" s="560"/>
      <c r="IR26" s="560"/>
      <c r="IS26" s="560"/>
      <c r="IT26" s="560"/>
      <c r="IU26" s="560"/>
    </row>
    <row r="27" s="311" customFormat="1" ht="19.5" customHeight="1" spans="1:255">
      <c r="A27" s="326" t="s">
        <v>218</v>
      </c>
      <c r="B27" s="569">
        <v>147</v>
      </c>
      <c r="C27" s="328">
        <v>105</v>
      </c>
      <c r="D27" s="570">
        <v>94</v>
      </c>
      <c r="E27" s="332">
        <f t="shared" si="0"/>
        <v>-0.360544217687075</v>
      </c>
      <c r="F27" s="332">
        <f t="shared" si="1"/>
        <v>0.895238095238095</v>
      </c>
      <c r="HU27" s="560"/>
      <c r="HV27" s="560"/>
      <c r="HW27" s="560"/>
      <c r="HX27" s="560"/>
      <c r="HY27" s="560"/>
      <c r="HZ27" s="560"/>
      <c r="IA27" s="560"/>
      <c r="IB27" s="560"/>
      <c r="IC27" s="560"/>
      <c r="ID27" s="560"/>
      <c r="IE27" s="560"/>
      <c r="IF27" s="560"/>
      <c r="IG27" s="560"/>
      <c r="IH27" s="560"/>
      <c r="II27" s="560"/>
      <c r="IJ27" s="560"/>
      <c r="IK27" s="560"/>
      <c r="IL27" s="560"/>
      <c r="IM27" s="560"/>
      <c r="IN27" s="560"/>
      <c r="IO27" s="560"/>
      <c r="IP27" s="560"/>
      <c r="IQ27" s="560"/>
      <c r="IR27" s="560"/>
      <c r="IS27" s="560"/>
      <c r="IT27" s="560"/>
      <c r="IU27" s="560"/>
    </row>
    <row r="28" s="170" customFormat="1" ht="19.5" customHeight="1" spans="1:248">
      <c r="A28" s="571" t="s">
        <v>219</v>
      </c>
      <c r="B28" s="324">
        <f>SUM(B29:B37)</f>
        <v>10862</v>
      </c>
      <c r="C28" s="324">
        <f>SUM(C29:C37)</f>
        <v>12431</v>
      </c>
      <c r="D28" s="324">
        <f>SUM(D29:D37)</f>
        <v>11375</v>
      </c>
      <c r="E28" s="325">
        <f t="shared" si="0"/>
        <v>0.0472288712944209</v>
      </c>
      <c r="F28" s="325">
        <f t="shared" si="1"/>
        <v>0.915051081972488</v>
      </c>
      <c r="G28" s="557"/>
      <c r="H28" s="557"/>
      <c r="I28" s="557"/>
      <c r="J28" s="557"/>
      <c r="K28" s="557"/>
      <c r="L28" s="557"/>
      <c r="M28" s="557"/>
      <c r="N28" s="557"/>
      <c r="O28" s="557"/>
      <c r="P28" s="557"/>
      <c r="Q28" s="557"/>
      <c r="R28" s="557"/>
      <c r="S28" s="557"/>
      <c r="T28" s="557"/>
      <c r="U28" s="557"/>
      <c r="V28" s="557"/>
      <c r="W28" s="557"/>
      <c r="X28" s="557"/>
      <c r="Y28" s="557"/>
      <c r="Z28" s="557"/>
      <c r="AA28" s="557"/>
      <c r="AB28" s="557"/>
      <c r="AC28" s="557"/>
      <c r="AD28" s="557"/>
      <c r="AE28" s="557"/>
      <c r="AF28" s="557"/>
      <c r="AG28" s="557"/>
      <c r="AH28" s="557"/>
      <c r="AI28" s="557"/>
      <c r="AJ28" s="557"/>
      <c r="AK28" s="557"/>
      <c r="AL28" s="557"/>
      <c r="AM28" s="557"/>
      <c r="AN28" s="557"/>
      <c r="AO28" s="557"/>
      <c r="AP28" s="557"/>
      <c r="AQ28" s="557"/>
      <c r="AR28" s="557"/>
      <c r="AS28" s="557"/>
      <c r="AT28" s="557"/>
      <c r="AU28" s="557"/>
      <c r="AV28" s="557"/>
      <c r="AW28" s="557"/>
      <c r="AX28" s="557"/>
      <c r="AY28" s="557"/>
      <c r="AZ28" s="557"/>
      <c r="BA28" s="557"/>
      <c r="BB28" s="557"/>
      <c r="BC28" s="557"/>
      <c r="BD28" s="557"/>
      <c r="BE28" s="557"/>
      <c r="BF28" s="557"/>
      <c r="BG28" s="557"/>
      <c r="BH28" s="557"/>
      <c r="BI28" s="557"/>
      <c r="BJ28" s="557"/>
      <c r="BK28" s="557"/>
      <c r="BL28" s="557"/>
      <c r="BM28" s="557"/>
      <c r="BN28" s="557"/>
      <c r="BO28" s="557"/>
      <c r="BP28" s="557"/>
      <c r="BQ28" s="557"/>
      <c r="BR28" s="557"/>
      <c r="BS28" s="557"/>
      <c r="BT28" s="557"/>
      <c r="BU28" s="557"/>
      <c r="BV28" s="557"/>
      <c r="BW28" s="557"/>
      <c r="BX28" s="557"/>
      <c r="BY28" s="557"/>
      <c r="BZ28" s="557"/>
      <c r="CA28" s="557"/>
      <c r="CB28" s="557"/>
      <c r="CC28" s="557"/>
      <c r="CD28" s="557"/>
      <c r="CE28" s="557"/>
      <c r="CF28" s="557"/>
      <c r="CG28" s="557"/>
      <c r="CH28" s="557"/>
      <c r="CI28" s="557"/>
      <c r="CJ28" s="557"/>
      <c r="CK28" s="557"/>
      <c r="CL28" s="557"/>
      <c r="CM28" s="557"/>
      <c r="CN28" s="557"/>
      <c r="CO28" s="557"/>
      <c r="CP28" s="557"/>
      <c r="CQ28" s="557"/>
      <c r="CR28" s="557"/>
      <c r="CS28" s="557"/>
      <c r="CT28" s="557"/>
      <c r="CU28" s="557"/>
      <c r="CV28" s="557"/>
      <c r="CW28" s="557"/>
      <c r="CX28" s="557"/>
      <c r="CY28" s="557"/>
      <c r="CZ28" s="557"/>
      <c r="DA28" s="557"/>
      <c r="DB28" s="557"/>
      <c r="DC28" s="557"/>
      <c r="DD28" s="557"/>
      <c r="DE28" s="557"/>
      <c r="DF28" s="557"/>
      <c r="DG28" s="557"/>
      <c r="DH28" s="557"/>
      <c r="DI28" s="557"/>
      <c r="DJ28" s="557"/>
      <c r="DK28" s="557"/>
      <c r="DL28" s="557"/>
      <c r="DM28" s="557"/>
      <c r="DN28" s="557"/>
      <c r="DO28" s="557"/>
      <c r="DP28" s="557"/>
      <c r="DQ28" s="557"/>
      <c r="DR28" s="557"/>
      <c r="DS28" s="557"/>
      <c r="DT28" s="557"/>
      <c r="DU28" s="557"/>
      <c r="DV28" s="557"/>
      <c r="DW28" s="557"/>
      <c r="DX28" s="557"/>
      <c r="DY28" s="557"/>
      <c r="DZ28" s="557"/>
      <c r="EA28" s="557"/>
      <c r="EB28" s="557"/>
      <c r="EC28" s="557"/>
      <c r="ED28" s="557"/>
      <c r="EE28" s="557"/>
      <c r="EF28" s="557"/>
      <c r="EG28" s="557"/>
      <c r="EH28" s="557"/>
      <c r="EI28" s="557"/>
      <c r="EJ28" s="557"/>
      <c r="EK28" s="557"/>
      <c r="EL28" s="557"/>
      <c r="EM28" s="557"/>
      <c r="EN28" s="557"/>
      <c r="EO28" s="557"/>
      <c r="EP28" s="557"/>
      <c r="EQ28" s="557"/>
      <c r="ER28" s="557"/>
      <c r="ES28" s="557"/>
      <c r="ET28" s="557"/>
      <c r="EU28" s="557"/>
      <c r="EV28" s="557"/>
      <c r="EW28" s="557"/>
      <c r="EX28" s="557"/>
      <c r="EY28" s="557"/>
      <c r="EZ28" s="557"/>
      <c r="FA28" s="557"/>
      <c r="FB28" s="557"/>
      <c r="FC28" s="557"/>
      <c r="FD28" s="557"/>
      <c r="FE28" s="557"/>
      <c r="FF28" s="557"/>
      <c r="FG28" s="557"/>
      <c r="FH28" s="557"/>
      <c r="FI28" s="557"/>
      <c r="FJ28" s="557"/>
      <c r="FK28" s="557"/>
      <c r="FL28" s="557"/>
      <c r="FM28" s="557"/>
      <c r="FN28" s="557"/>
      <c r="FO28" s="557"/>
      <c r="FP28" s="557"/>
      <c r="FQ28" s="557"/>
      <c r="FR28" s="557"/>
      <c r="FS28" s="557"/>
      <c r="FT28" s="557"/>
      <c r="FU28" s="557"/>
      <c r="FV28" s="557"/>
      <c r="FW28" s="557"/>
      <c r="FX28" s="557"/>
      <c r="FY28" s="557"/>
      <c r="FZ28" s="557"/>
      <c r="GA28" s="557"/>
      <c r="GB28" s="557"/>
      <c r="GC28" s="557"/>
      <c r="GD28" s="557"/>
      <c r="GE28" s="557"/>
      <c r="GF28" s="557"/>
      <c r="GG28" s="557"/>
      <c r="GH28" s="557"/>
      <c r="GI28" s="557"/>
      <c r="GJ28" s="557"/>
      <c r="GK28" s="557"/>
      <c r="GL28" s="557"/>
      <c r="GM28" s="557"/>
      <c r="GN28" s="557"/>
      <c r="GO28" s="557"/>
      <c r="GP28" s="557"/>
      <c r="GQ28" s="557"/>
      <c r="GR28" s="557"/>
      <c r="GS28" s="557"/>
      <c r="GT28" s="557"/>
      <c r="GU28" s="557"/>
      <c r="GV28" s="557"/>
      <c r="GW28" s="557"/>
      <c r="GX28" s="557"/>
      <c r="GY28" s="557"/>
      <c r="GZ28" s="557"/>
      <c r="HA28" s="557"/>
      <c r="HB28" s="557"/>
      <c r="HC28" s="557"/>
      <c r="HD28" s="557"/>
      <c r="HE28" s="557"/>
      <c r="HF28" s="557"/>
      <c r="HG28" s="557"/>
      <c r="HH28" s="557"/>
      <c r="HI28" s="557"/>
      <c r="HJ28" s="557"/>
      <c r="HK28" s="557"/>
      <c r="HL28" s="557"/>
      <c r="HM28" s="557"/>
      <c r="HN28" s="557"/>
      <c r="HO28" s="557"/>
      <c r="HP28" s="557"/>
      <c r="HQ28" s="557"/>
      <c r="HR28" s="557"/>
      <c r="HS28" s="557"/>
      <c r="HT28" s="557"/>
      <c r="HU28" s="575"/>
      <c r="HV28" s="575"/>
      <c r="HW28" s="575"/>
      <c r="HX28" s="575"/>
      <c r="HY28" s="575"/>
      <c r="HZ28" s="575"/>
      <c r="IA28" s="575"/>
      <c r="IB28" s="575"/>
      <c r="IC28" s="575"/>
      <c r="ID28" s="575"/>
      <c r="IE28" s="575"/>
      <c r="IF28" s="575"/>
      <c r="IG28" s="575"/>
      <c r="IH28" s="575"/>
      <c r="II28" s="575"/>
      <c r="IJ28" s="575"/>
      <c r="IK28" s="575"/>
      <c r="IL28" s="575"/>
      <c r="IM28" s="575"/>
      <c r="IN28" s="575"/>
    </row>
    <row r="29" s="311" customFormat="1" ht="19.5" customHeight="1" spans="1:255">
      <c r="A29" s="203" t="s">
        <v>203</v>
      </c>
      <c r="B29" s="569">
        <v>6913</v>
      </c>
      <c r="C29" s="328">
        <v>7444</v>
      </c>
      <c r="D29" s="570">
        <v>7300</v>
      </c>
      <c r="E29" s="332">
        <f t="shared" si="0"/>
        <v>0.0559814841602777</v>
      </c>
      <c r="F29" s="332">
        <f t="shared" si="1"/>
        <v>0.980655561526061</v>
      </c>
      <c r="HU29" s="560"/>
      <c r="HV29" s="560"/>
      <c r="HW29" s="560"/>
      <c r="HX29" s="560"/>
      <c r="HY29" s="560"/>
      <c r="HZ29" s="560"/>
      <c r="IA29" s="560"/>
      <c r="IB29" s="560"/>
      <c r="IC29" s="560"/>
      <c r="ID29" s="560"/>
      <c r="IE29" s="560"/>
      <c r="IF29" s="560"/>
      <c r="IG29" s="560"/>
      <c r="IH29" s="560"/>
      <c r="II29" s="560"/>
      <c r="IJ29" s="560"/>
      <c r="IK29" s="560"/>
      <c r="IL29" s="560"/>
      <c r="IM29" s="560"/>
      <c r="IN29" s="560"/>
      <c r="IO29" s="560"/>
      <c r="IP29" s="560"/>
      <c r="IQ29" s="560"/>
      <c r="IR29" s="560"/>
      <c r="IS29" s="560"/>
      <c r="IT29" s="560"/>
      <c r="IU29" s="560"/>
    </row>
    <row r="30" s="311" customFormat="1" ht="19.5" customHeight="1" spans="1:255">
      <c r="A30" s="203" t="s">
        <v>204</v>
      </c>
      <c r="B30" s="569">
        <v>39</v>
      </c>
      <c r="C30" s="328">
        <v>5</v>
      </c>
      <c r="D30" s="570">
        <v>11</v>
      </c>
      <c r="E30" s="332">
        <f t="shared" si="0"/>
        <v>-0.717948717948718</v>
      </c>
      <c r="F30" s="332">
        <f t="shared" si="1"/>
        <v>2.2</v>
      </c>
      <c r="HU30" s="560"/>
      <c r="HV30" s="560"/>
      <c r="HW30" s="560"/>
      <c r="HX30" s="560"/>
      <c r="HY30" s="560"/>
      <c r="HZ30" s="560"/>
      <c r="IA30" s="560"/>
      <c r="IB30" s="560"/>
      <c r="IC30" s="560"/>
      <c r="ID30" s="560"/>
      <c r="IE30" s="560"/>
      <c r="IF30" s="560"/>
      <c r="IG30" s="560"/>
      <c r="IH30" s="560"/>
      <c r="II30" s="560"/>
      <c r="IJ30" s="560"/>
      <c r="IK30" s="560"/>
      <c r="IL30" s="560"/>
      <c r="IM30" s="560"/>
      <c r="IN30" s="560"/>
      <c r="IO30" s="560"/>
      <c r="IP30" s="560"/>
      <c r="IQ30" s="560"/>
      <c r="IR30" s="560"/>
      <c r="IS30" s="560"/>
      <c r="IT30" s="560"/>
      <c r="IU30" s="560"/>
    </row>
    <row r="31" s="311" customFormat="1" ht="19.5" customHeight="1" spans="1:255">
      <c r="A31" s="203" t="s">
        <v>205</v>
      </c>
      <c r="B31" s="569"/>
      <c r="C31" s="328">
        <v>0</v>
      </c>
      <c r="D31" s="570"/>
      <c r="E31" s="332" t="str">
        <f t="shared" si="0"/>
        <v/>
      </c>
      <c r="F31" s="332" t="str">
        <f t="shared" si="1"/>
        <v/>
      </c>
      <c r="HU31" s="560"/>
      <c r="HV31" s="560"/>
      <c r="HW31" s="560"/>
      <c r="HX31" s="560"/>
      <c r="HY31" s="560"/>
      <c r="HZ31" s="560"/>
      <c r="IA31" s="560"/>
      <c r="IB31" s="560"/>
      <c r="IC31" s="560"/>
      <c r="ID31" s="560"/>
      <c r="IE31" s="560"/>
      <c r="IF31" s="560"/>
      <c r="IG31" s="560"/>
      <c r="IH31" s="560"/>
      <c r="II31" s="560"/>
      <c r="IJ31" s="560"/>
      <c r="IK31" s="560"/>
      <c r="IL31" s="560"/>
      <c r="IM31" s="560"/>
      <c r="IN31" s="560"/>
      <c r="IO31" s="560"/>
      <c r="IP31" s="560"/>
      <c r="IQ31" s="560"/>
      <c r="IR31" s="560"/>
      <c r="IS31" s="560"/>
      <c r="IT31" s="560"/>
      <c r="IU31" s="560"/>
    </row>
    <row r="32" s="311" customFormat="1" ht="19.5" customHeight="1" spans="1:255">
      <c r="A32" s="203" t="s">
        <v>220</v>
      </c>
      <c r="B32" s="569"/>
      <c r="C32" s="328">
        <v>0</v>
      </c>
      <c r="D32" s="570"/>
      <c r="E32" s="332" t="str">
        <f t="shared" si="0"/>
        <v/>
      </c>
      <c r="F32" s="332" t="str">
        <f t="shared" si="1"/>
        <v/>
      </c>
      <c r="HU32" s="560"/>
      <c r="HV32" s="560"/>
      <c r="HW32" s="560"/>
      <c r="HX32" s="560"/>
      <c r="HY32" s="560"/>
      <c r="HZ32" s="560"/>
      <c r="IA32" s="560"/>
      <c r="IB32" s="560"/>
      <c r="IC32" s="560"/>
      <c r="ID32" s="560"/>
      <c r="IE32" s="560"/>
      <c r="IF32" s="560"/>
      <c r="IG32" s="560"/>
      <c r="IH32" s="560"/>
      <c r="II32" s="560"/>
      <c r="IJ32" s="560"/>
      <c r="IK32" s="560"/>
      <c r="IL32" s="560"/>
      <c r="IM32" s="560"/>
      <c r="IN32" s="560"/>
      <c r="IO32" s="560"/>
      <c r="IP32" s="560"/>
      <c r="IQ32" s="560"/>
      <c r="IR32" s="560"/>
      <c r="IS32" s="560"/>
      <c r="IT32" s="560"/>
      <c r="IU32" s="560"/>
    </row>
    <row r="33" s="311" customFormat="1" ht="19.5" customHeight="1" spans="1:255">
      <c r="A33" s="203" t="s">
        <v>221</v>
      </c>
      <c r="B33" s="569"/>
      <c r="C33" s="328">
        <v>0</v>
      </c>
      <c r="D33" s="570"/>
      <c r="E33" s="332" t="str">
        <f t="shared" si="0"/>
        <v/>
      </c>
      <c r="F33" s="332" t="str">
        <f t="shared" si="1"/>
        <v/>
      </c>
      <c r="HU33" s="560"/>
      <c r="HV33" s="560"/>
      <c r="HW33" s="560"/>
      <c r="HX33" s="560"/>
      <c r="HY33" s="560"/>
      <c r="HZ33" s="560"/>
      <c r="IA33" s="560"/>
      <c r="IB33" s="560"/>
      <c r="IC33" s="560"/>
      <c r="ID33" s="560"/>
      <c r="IE33" s="560"/>
      <c r="IF33" s="560"/>
      <c r="IG33" s="560"/>
      <c r="IH33" s="560"/>
      <c r="II33" s="560"/>
      <c r="IJ33" s="560"/>
      <c r="IK33" s="560"/>
      <c r="IL33" s="560"/>
      <c r="IM33" s="560"/>
      <c r="IN33" s="560"/>
      <c r="IO33" s="560"/>
      <c r="IP33" s="560"/>
      <c r="IQ33" s="560"/>
      <c r="IR33" s="560"/>
      <c r="IS33" s="560"/>
      <c r="IT33" s="560"/>
      <c r="IU33" s="560"/>
    </row>
    <row r="34" s="311" customFormat="1" ht="19.5" customHeight="1" spans="1:255">
      <c r="A34" s="203" t="s">
        <v>222</v>
      </c>
      <c r="B34" s="569"/>
      <c r="C34" s="328">
        <v>0</v>
      </c>
      <c r="D34" s="570"/>
      <c r="E34" s="332" t="str">
        <f t="shared" si="0"/>
        <v/>
      </c>
      <c r="F34" s="332" t="str">
        <f t="shared" si="1"/>
        <v/>
      </c>
      <c r="HU34" s="560"/>
      <c r="HV34" s="560"/>
      <c r="HW34" s="560"/>
      <c r="HX34" s="560"/>
      <c r="HY34" s="560"/>
      <c r="HZ34" s="560"/>
      <c r="IA34" s="560"/>
      <c r="IB34" s="560"/>
      <c r="IC34" s="560"/>
      <c r="ID34" s="560"/>
      <c r="IE34" s="560"/>
      <c r="IF34" s="560"/>
      <c r="IG34" s="560"/>
      <c r="IH34" s="560"/>
      <c r="II34" s="560"/>
      <c r="IJ34" s="560"/>
      <c r="IK34" s="560"/>
      <c r="IL34" s="560"/>
      <c r="IM34" s="560"/>
      <c r="IN34" s="560"/>
      <c r="IO34" s="560"/>
      <c r="IP34" s="560"/>
      <c r="IQ34" s="560"/>
      <c r="IR34" s="560"/>
      <c r="IS34" s="560"/>
      <c r="IT34" s="560"/>
      <c r="IU34" s="560"/>
    </row>
    <row r="35" s="311" customFormat="1" ht="19.5" customHeight="1" spans="1:255">
      <c r="A35" s="232" t="s">
        <v>223</v>
      </c>
      <c r="B35" s="569"/>
      <c r="C35" s="328">
        <v>0</v>
      </c>
      <c r="D35" s="570"/>
      <c r="E35" s="332" t="str">
        <f t="shared" si="0"/>
        <v/>
      </c>
      <c r="F35" s="332" t="str">
        <f t="shared" si="1"/>
        <v/>
      </c>
      <c r="HU35" s="560"/>
      <c r="HV35" s="560"/>
      <c r="HW35" s="560"/>
      <c r="HX35" s="560"/>
      <c r="HY35" s="560"/>
      <c r="HZ35" s="560"/>
      <c r="IA35" s="560"/>
      <c r="IB35" s="560"/>
      <c r="IC35" s="560"/>
      <c r="ID35" s="560"/>
      <c r="IE35" s="560"/>
      <c r="IF35" s="560"/>
      <c r="IG35" s="560"/>
      <c r="IH35" s="560"/>
      <c r="II35" s="560"/>
      <c r="IJ35" s="560"/>
      <c r="IK35" s="560"/>
      <c r="IL35" s="560"/>
      <c r="IM35" s="560"/>
      <c r="IN35" s="560"/>
      <c r="IO35" s="560"/>
      <c r="IP35" s="560"/>
      <c r="IQ35" s="560"/>
      <c r="IR35" s="560"/>
      <c r="IS35" s="560"/>
      <c r="IT35" s="560"/>
      <c r="IU35" s="560"/>
    </row>
    <row r="36" s="311" customFormat="1" ht="19.5" customHeight="1" spans="1:255">
      <c r="A36" s="232" t="s">
        <v>212</v>
      </c>
      <c r="B36" s="569">
        <v>3159</v>
      </c>
      <c r="C36" s="328">
        <v>3655</v>
      </c>
      <c r="D36" s="570">
        <v>3425</v>
      </c>
      <c r="E36" s="332">
        <f t="shared" si="0"/>
        <v>0.0842038619816396</v>
      </c>
      <c r="F36" s="332">
        <f t="shared" si="1"/>
        <v>0.937072503419973</v>
      </c>
      <c r="HU36" s="560"/>
      <c r="HV36" s="560"/>
      <c r="HW36" s="560"/>
      <c r="HX36" s="560"/>
      <c r="HY36" s="560"/>
      <c r="HZ36" s="560"/>
      <c r="IA36" s="560"/>
      <c r="IB36" s="560"/>
      <c r="IC36" s="560"/>
      <c r="ID36" s="560"/>
      <c r="IE36" s="560"/>
      <c r="IF36" s="560"/>
      <c r="IG36" s="560"/>
      <c r="IH36" s="560"/>
      <c r="II36" s="560"/>
      <c r="IJ36" s="560"/>
      <c r="IK36" s="560"/>
      <c r="IL36" s="560"/>
      <c r="IM36" s="560"/>
      <c r="IN36" s="560"/>
      <c r="IO36" s="560"/>
      <c r="IP36" s="560"/>
      <c r="IQ36" s="560"/>
      <c r="IR36" s="560"/>
      <c r="IS36" s="560"/>
      <c r="IT36" s="560"/>
      <c r="IU36" s="560"/>
    </row>
    <row r="37" s="311" customFormat="1" ht="19.5" customHeight="1" spans="1:255">
      <c r="A37" s="334" t="s">
        <v>224</v>
      </c>
      <c r="B37" s="569">
        <v>751</v>
      </c>
      <c r="C37" s="328">
        <v>1327</v>
      </c>
      <c r="D37" s="570">
        <v>639</v>
      </c>
      <c r="E37" s="332">
        <f t="shared" si="0"/>
        <v>-0.1491344873502</v>
      </c>
      <c r="F37" s="332">
        <f t="shared" si="1"/>
        <v>0.481537302185381</v>
      </c>
      <c r="HU37" s="560"/>
      <c r="HV37" s="560"/>
      <c r="HW37" s="560"/>
      <c r="HX37" s="560"/>
      <c r="HY37" s="560"/>
      <c r="HZ37" s="560"/>
      <c r="IA37" s="560"/>
      <c r="IB37" s="560"/>
      <c r="IC37" s="560"/>
      <c r="ID37" s="560"/>
      <c r="IE37" s="560"/>
      <c r="IF37" s="560"/>
      <c r="IG37" s="560"/>
      <c r="IH37" s="560"/>
      <c r="II37" s="560"/>
      <c r="IJ37" s="560"/>
      <c r="IK37" s="560"/>
      <c r="IL37" s="560"/>
      <c r="IM37" s="560"/>
      <c r="IN37" s="560"/>
      <c r="IO37" s="560"/>
      <c r="IP37" s="560"/>
      <c r="IQ37" s="560"/>
      <c r="IR37" s="560"/>
      <c r="IS37" s="560"/>
      <c r="IT37" s="560"/>
      <c r="IU37" s="560"/>
    </row>
    <row r="38" s="311" customFormat="1" ht="19.5" customHeight="1" spans="1:255">
      <c r="A38" s="567" t="s">
        <v>225</v>
      </c>
      <c r="B38" s="572">
        <f>SUM(B39:B48)</f>
        <v>572</v>
      </c>
      <c r="C38" s="335">
        <f>SUM(C39:C48)</f>
        <v>1468</v>
      </c>
      <c r="D38" s="573">
        <f>SUM(D39:D48)</f>
        <v>463</v>
      </c>
      <c r="E38" s="325">
        <f t="shared" si="0"/>
        <v>-0.190559440559441</v>
      </c>
      <c r="F38" s="325">
        <f t="shared" si="1"/>
        <v>0.315395095367847</v>
      </c>
      <c r="HU38" s="560"/>
      <c r="HV38" s="560"/>
      <c r="HW38" s="560"/>
      <c r="HX38" s="560"/>
      <c r="HY38" s="560"/>
      <c r="HZ38" s="560"/>
      <c r="IA38" s="560"/>
      <c r="IB38" s="560"/>
      <c r="IC38" s="560"/>
      <c r="ID38" s="560"/>
      <c r="IE38" s="560"/>
      <c r="IF38" s="560"/>
      <c r="IG38" s="560"/>
      <c r="IH38" s="560"/>
      <c r="II38" s="560"/>
      <c r="IJ38" s="560"/>
      <c r="IK38" s="560"/>
      <c r="IL38" s="560"/>
      <c r="IM38" s="560"/>
      <c r="IN38" s="560"/>
      <c r="IO38" s="560"/>
      <c r="IP38" s="560"/>
      <c r="IQ38" s="560"/>
      <c r="IR38" s="560"/>
      <c r="IS38" s="560"/>
      <c r="IT38" s="560"/>
      <c r="IU38" s="560"/>
    </row>
    <row r="39" s="170" customFormat="1" ht="19.5" customHeight="1" spans="1:248">
      <c r="A39" s="326" t="s">
        <v>203</v>
      </c>
      <c r="B39" s="337">
        <v>325</v>
      </c>
      <c r="C39" s="337">
        <v>438</v>
      </c>
      <c r="D39" s="337">
        <v>319</v>
      </c>
      <c r="E39" s="332">
        <f t="shared" si="0"/>
        <v>-0.0184615384615384</v>
      </c>
      <c r="F39" s="332">
        <f t="shared" si="1"/>
        <v>0.728310502283105</v>
      </c>
      <c r="G39" s="557"/>
      <c r="H39" s="557"/>
      <c r="I39" s="557"/>
      <c r="J39" s="557"/>
      <c r="K39" s="557"/>
      <c r="L39" s="557"/>
      <c r="M39" s="557"/>
      <c r="N39" s="557"/>
      <c r="O39" s="557"/>
      <c r="P39" s="557"/>
      <c r="Q39" s="557"/>
      <c r="R39" s="557"/>
      <c r="S39" s="557"/>
      <c r="T39" s="557"/>
      <c r="U39" s="557"/>
      <c r="V39" s="557"/>
      <c r="W39" s="557"/>
      <c r="X39" s="557"/>
      <c r="Y39" s="557"/>
      <c r="Z39" s="557"/>
      <c r="AA39" s="557"/>
      <c r="AB39" s="557"/>
      <c r="AC39" s="557"/>
      <c r="AD39" s="557"/>
      <c r="AE39" s="557"/>
      <c r="AF39" s="557"/>
      <c r="AG39" s="557"/>
      <c r="AH39" s="557"/>
      <c r="AI39" s="557"/>
      <c r="AJ39" s="557"/>
      <c r="AK39" s="557"/>
      <c r="AL39" s="557"/>
      <c r="AM39" s="557"/>
      <c r="AN39" s="557"/>
      <c r="AO39" s="557"/>
      <c r="AP39" s="557"/>
      <c r="AQ39" s="557"/>
      <c r="AR39" s="557"/>
      <c r="AS39" s="557"/>
      <c r="AT39" s="557"/>
      <c r="AU39" s="557"/>
      <c r="AV39" s="557"/>
      <c r="AW39" s="557"/>
      <c r="AX39" s="557"/>
      <c r="AY39" s="557"/>
      <c r="AZ39" s="557"/>
      <c r="BA39" s="557"/>
      <c r="BB39" s="557"/>
      <c r="BC39" s="557"/>
      <c r="BD39" s="557"/>
      <c r="BE39" s="557"/>
      <c r="BF39" s="557"/>
      <c r="BG39" s="557"/>
      <c r="BH39" s="557"/>
      <c r="BI39" s="557"/>
      <c r="BJ39" s="557"/>
      <c r="BK39" s="557"/>
      <c r="BL39" s="557"/>
      <c r="BM39" s="557"/>
      <c r="BN39" s="557"/>
      <c r="BO39" s="557"/>
      <c r="BP39" s="557"/>
      <c r="BQ39" s="557"/>
      <c r="BR39" s="557"/>
      <c r="BS39" s="557"/>
      <c r="BT39" s="557"/>
      <c r="BU39" s="557"/>
      <c r="BV39" s="557"/>
      <c r="BW39" s="557"/>
      <c r="BX39" s="557"/>
      <c r="BY39" s="557"/>
      <c r="BZ39" s="557"/>
      <c r="CA39" s="557"/>
      <c r="CB39" s="557"/>
      <c r="CC39" s="557"/>
      <c r="CD39" s="557"/>
      <c r="CE39" s="557"/>
      <c r="CF39" s="557"/>
      <c r="CG39" s="557"/>
      <c r="CH39" s="557"/>
      <c r="CI39" s="557"/>
      <c r="CJ39" s="557"/>
      <c r="CK39" s="557"/>
      <c r="CL39" s="557"/>
      <c r="CM39" s="557"/>
      <c r="CN39" s="557"/>
      <c r="CO39" s="557"/>
      <c r="CP39" s="557"/>
      <c r="CQ39" s="557"/>
      <c r="CR39" s="557"/>
      <c r="CS39" s="557"/>
      <c r="CT39" s="557"/>
      <c r="CU39" s="557"/>
      <c r="CV39" s="557"/>
      <c r="CW39" s="557"/>
      <c r="CX39" s="557"/>
      <c r="CY39" s="557"/>
      <c r="CZ39" s="557"/>
      <c r="DA39" s="557"/>
      <c r="DB39" s="557"/>
      <c r="DC39" s="557"/>
      <c r="DD39" s="557"/>
      <c r="DE39" s="557"/>
      <c r="DF39" s="557"/>
      <c r="DG39" s="557"/>
      <c r="DH39" s="557"/>
      <c r="DI39" s="557"/>
      <c r="DJ39" s="557"/>
      <c r="DK39" s="557"/>
      <c r="DL39" s="557"/>
      <c r="DM39" s="557"/>
      <c r="DN39" s="557"/>
      <c r="DO39" s="557"/>
      <c r="DP39" s="557"/>
      <c r="DQ39" s="557"/>
      <c r="DR39" s="557"/>
      <c r="DS39" s="557"/>
      <c r="DT39" s="557"/>
      <c r="DU39" s="557"/>
      <c r="DV39" s="557"/>
      <c r="DW39" s="557"/>
      <c r="DX39" s="557"/>
      <c r="DY39" s="557"/>
      <c r="DZ39" s="557"/>
      <c r="EA39" s="557"/>
      <c r="EB39" s="557"/>
      <c r="EC39" s="557"/>
      <c r="ED39" s="557"/>
      <c r="EE39" s="557"/>
      <c r="EF39" s="557"/>
      <c r="EG39" s="557"/>
      <c r="EH39" s="557"/>
      <c r="EI39" s="557"/>
      <c r="EJ39" s="557"/>
      <c r="EK39" s="557"/>
      <c r="EL39" s="557"/>
      <c r="EM39" s="557"/>
      <c r="EN39" s="557"/>
      <c r="EO39" s="557"/>
      <c r="EP39" s="557"/>
      <c r="EQ39" s="557"/>
      <c r="ER39" s="557"/>
      <c r="ES39" s="557"/>
      <c r="ET39" s="557"/>
      <c r="EU39" s="557"/>
      <c r="EV39" s="557"/>
      <c r="EW39" s="557"/>
      <c r="EX39" s="557"/>
      <c r="EY39" s="557"/>
      <c r="EZ39" s="557"/>
      <c r="FA39" s="557"/>
      <c r="FB39" s="557"/>
      <c r="FC39" s="557"/>
      <c r="FD39" s="557"/>
      <c r="FE39" s="557"/>
      <c r="FF39" s="557"/>
      <c r="FG39" s="557"/>
      <c r="FH39" s="557"/>
      <c r="FI39" s="557"/>
      <c r="FJ39" s="557"/>
      <c r="FK39" s="557"/>
      <c r="FL39" s="557"/>
      <c r="FM39" s="557"/>
      <c r="FN39" s="557"/>
      <c r="FO39" s="557"/>
      <c r="FP39" s="557"/>
      <c r="FQ39" s="557"/>
      <c r="FR39" s="557"/>
      <c r="FS39" s="557"/>
      <c r="FT39" s="557"/>
      <c r="FU39" s="557"/>
      <c r="FV39" s="557"/>
      <c r="FW39" s="557"/>
      <c r="FX39" s="557"/>
      <c r="FY39" s="557"/>
      <c r="FZ39" s="557"/>
      <c r="GA39" s="557"/>
      <c r="GB39" s="557"/>
      <c r="GC39" s="557"/>
      <c r="GD39" s="557"/>
      <c r="GE39" s="557"/>
      <c r="GF39" s="557"/>
      <c r="GG39" s="557"/>
      <c r="GH39" s="557"/>
      <c r="GI39" s="557"/>
      <c r="GJ39" s="557"/>
      <c r="GK39" s="557"/>
      <c r="GL39" s="557"/>
      <c r="GM39" s="557"/>
      <c r="GN39" s="557"/>
      <c r="GO39" s="557"/>
      <c r="GP39" s="557"/>
      <c r="GQ39" s="557"/>
      <c r="GR39" s="557"/>
      <c r="GS39" s="557"/>
      <c r="GT39" s="557"/>
      <c r="GU39" s="557"/>
      <c r="GV39" s="557"/>
      <c r="GW39" s="557"/>
      <c r="GX39" s="557"/>
      <c r="GY39" s="557"/>
      <c r="GZ39" s="557"/>
      <c r="HA39" s="557"/>
      <c r="HB39" s="557"/>
      <c r="HC39" s="557"/>
      <c r="HD39" s="557"/>
      <c r="HE39" s="557"/>
      <c r="HF39" s="557"/>
      <c r="HG39" s="557"/>
      <c r="HH39" s="557"/>
      <c r="HI39" s="557"/>
      <c r="HJ39" s="557"/>
      <c r="HK39" s="557"/>
      <c r="HL39" s="557"/>
      <c r="HM39" s="557"/>
      <c r="HN39" s="557"/>
      <c r="HO39" s="557"/>
      <c r="HP39" s="557"/>
      <c r="HQ39" s="557"/>
      <c r="HR39" s="557"/>
      <c r="HS39" s="557"/>
      <c r="HT39" s="557"/>
      <c r="HU39" s="575"/>
      <c r="HV39" s="575"/>
      <c r="HW39" s="575"/>
      <c r="HX39" s="575"/>
      <c r="HY39" s="575"/>
      <c r="HZ39" s="575"/>
      <c r="IA39" s="575"/>
      <c r="IB39" s="575"/>
      <c r="IC39" s="575"/>
      <c r="ID39" s="575"/>
      <c r="IE39" s="575"/>
      <c r="IF39" s="575"/>
      <c r="IG39" s="575"/>
      <c r="IH39" s="575"/>
      <c r="II39" s="575"/>
      <c r="IJ39" s="575"/>
      <c r="IK39" s="575"/>
      <c r="IL39" s="575"/>
      <c r="IM39" s="575"/>
      <c r="IN39" s="575"/>
    </row>
    <row r="40" s="311" customFormat="1" ht="20.25" customHeight="1" spans="1:255">
      <c r="A40" s="326" t="s">
        <v>204</v>
      </c>
      <c r="B40" s="569"/>
      <c r="C40" s="328">
        <v>0</v>
      </c>
      <c r="D40" s="337"/>
      <c r="E40" s="332" t="str">
        <f t="shared" si="0"/>
        <v/>
      </c>
      <c r="F40" s="332" t="str">
        <f t="shared" si="1"/>
        <v/>
      </c>
      <c r="HU40" s="560"/>
      <c r="HV40" s="560"/>
      <c r="HW40" s="560"/>
      <c r="HX40" s="560"/>
      <c r="HY40" s="560"/>
      <c r="HZ40" s="560"/>
      <c r="IA40" s="560"/>
      <c r="IB40" s="560"/>
      <c r="IC40" s="560"/>
      <c r="ID40" s="560"/>
      <c r="IE40" s="560"/>
      <c r="IF40" s="560"/>
      <c r="IG40" s="560"/>
      <c r="IH40" s="560"/>
      <c r="II40" s="560"/>
      <c r="IJ40" s="560"/>
      <c r="IK40" s="560"/>
      <c r="IL40" s="560"/>
      <c r="IM40" s="560"/>
      <c r="IN40" s="560"/>
      <c r="IO40" s="560"/>
      <c r="IP40" s="560"/>
      <c r="IQ40" s="560"/>
      <c r="IR40" s="560"/>
      <c r="IS40" s="560"/>
      <c r="IT40" s="560"/>
      <c r="IU40" s="560"/>
    </row>
    <row r="41" s="311" customFormat="1" ht="19.5" customHeight="1" spans="1:255">
      <c r="A41" s="326" t="s">
        <v>205</v>
      </c>
      <c r="B41" s="569"/>
      <c r="C41" s="328">
        <v>0</v>
      </c>
      <c r="D41" s="570"/>
      <c r="E41" s="332" t="str">
        <f t="shared" si="0"/>
        <v/>
      </c>
      <c r="F41" s="332" t="str">
        <f t="shared" si="1"/>
        <v/>
      </c>
      <c r="HU41" s="560"/>
      <c r="HV41" s="560"/>
      <c r="HW41" s="560"/>
      <c r="HX41" s="560"/>
      <c r="HY41" s="560"/>
      <c r="HZ41" s="560"/>
      <c r="IA41" s="560"/>
      <c r="IB41" s="560"/>
      <c r="IC41" s="560"/>
      <c r="ID41" s="560"/>
      <c r="IE41" s="560"/>
      <c r="IF41" s="560"/>
      <c r="IG41" s="560"/>
      <c r="IH41" s="560"/>
      <c r="II41" s="560"/>
      <c r="IJ41" s="560"/>
      <c r="IK41" s="560"/>
      <c r="IL41" s="560"/>
      <c r="IM41" s="560"/>
      <c r="IN41" s="560"/>
      <c r="IO41" s="560"/>
      <c r="IP41" s="560"/>
      <c r="IQ41" s="560"/>
      <c r="IR41" s="560"/>
      <c r="IS41" s="560"/>
      <c r="IT41" s="560"/>
      <c r="IU41" s="560"/>
    </row>
    <row r="42" s="311" customFormat="1" ht="19.5" customHeight="1" spans="1:255">
      <c r="A42" s="326" t="s">
        <v>226</v>
      </c>
      <c r="B42" s="569"/>
      <c r="C42" s="328">
        <v>0</v>
      </c>
      <c r="D42" s="570"/>
      <c r="E42" s="332" t="str">
        <f t="shared" si="0"/>
        <v/>
      </c>
      <c r="F42" s="332" t="str">
        <f t="shared" si="1"/>
        <v/>
      </c>
      <c r="HU42" s="560"/>
      <c r="HV42" s="560"/>
      <c r="HW42" s="560"/>
      <c r="HX42" s="560"/>
      <c r="HY42" s="560"/>
      <c r="HZ42" s="560"/>
      <c r="IA42" s="560"/>
      <c r="IB42" s="560"/>
      <c r="IC42" s="560"/>
      <c r="ID42" s="560"/>
      <c r="IE42" s="560"/>
      <c r="IF42" s="560"/>
      <c r="IG42" s="560"/>
      <c r="IH42" s="560"/>
      <c r="II42" s="560"/>
      <c r="IJ42" s="560"/>
      <c r="IK42" s="560"/>
      <c r="IL42" s="560"/>
      <c r="IM42" s="560"/>
      <c r="IN42" s="560"/>
      <c r="IO42" s="560"/>
      <c r="IP42" s="560"/>
      <c r="IQ42" s="560"/>
      <c r="IR42" s="560"/>
      <c r="IS42" s="560"/>
      <c r="IT42" s="560"/>
      <c r="IU42" s="560"/>
    </row>
    <row r="43" s="311" customFormat="1" ht="19.5" customHeight="1" spans="1:255">
      <c r="A43" s="326" t="s">
        <v>227</v>
      </c>
      <c r="B43" s="569"/>
      <c r="C43" s="328">
        <v>0</v>
      </c>
      <c r="D43" s="570"/>
      <c r="E43" s="332" t="str">
        <f t="shared" si="0"/>
        <v/>
      </c>
      <c r="F43" s="332" t="str">
        <f t="shared" si="1"/>
        <v/>
      </c>
      <c r="HU43" s="560"/>
      <c r="HV43" s="560"/>
      <c r="HW43" s="560"/>
      <c r="HX43" s="560"/>
      <c r="HY43" s="560"/>
      <c r="HZ43" s="560"/>
      <c r="IA43" s="560"/>
      <c r="IB43" s="560"/>
      <c r="IC43" s="560"/>
      <c r="ID43" s="560"/>
      <c r="IE43" s="560"/>
      <c r="IF43" s="560"/>
      <c r="IG43" s="560"/>
      <c r="IH43" s="560"/>
      <c r="II43" s="560"/>
      <c r="IJ43" s="560"/>
      <c r="IK43" s="560"/>
      <c r="IL43" s="560"/>
      <c r="IM43" s="560"/>
      <c r="IN43" s="560"/>
      <c r="IO43" s="560"/>
      <c r="IP43" s="560"/>
      <c r="IQ43" s="560"/>
      <c r="IR43" s="560"/>
      <c r="IS43" s="560"/>
      <c r="IT43" s="560"/>
      <c r="IU43" s="560"/>
    </row>
    <row r="44" s="311" customFormat="1" ht="19.5" customHeight="1" spans="1:255">
      <c r="A44" s="326" t="s">
        <v>228</v>
      </c>
      <c r="B44" s="569"/>
      <c r="C44" s="328">
        <v>0</v>
      </c>
      <c r="D44" s="570"/>
      <c r="E44" s="332" t="str">
        <f t="shared" si="0"/>
        <v/>
      </c>
      <c r="F44" s="332" t="str">
        <f t="shared" si="1"/>
        <v/>
      </c>
      <c r="HU44" s="560"/>
      <c r="HV44" s="560"/>
      <c r="HW44" s="560"/>
      <c r="HX44" s="560"/>
      <c r="HY44" s="560"/>
      <c r="HZ44" s="560"/>
      <c r="IA44" s="560"/>
      <c r="IB44" s="560"/>
      <c r="IC44" s="560"/>
      <c r="ID44" s="560"/>
      <c r="IE44" s="560"/>
      <c r="IF44" s="560"/>
      <c r="IG44" s="560"/>
      <c r="IH44" s="560"/>
      <c r="II44" s="560"/>
      <c r="IJ44" s="560"/>
      <c r="IK44" s="560"/>
      <c r="IL44" s="560"/>
      <c r="IM44" s="560"/>
      <c r="IN44" s="560"/>
      <c r="IO44" s="560"/>
      <c r="IP44" s="560"/>
      <c r="IQ44" s="560"/>
      <c r="IR44" s="560"/>
      <c r="IS44" s="560"/>
      <c r="IT44" s="560"/>
      <c r="IU44" s="560"/>
    </row>
    <row r="45" s="311" customFormat="1" ht="19.5" customHeight="1" spans="1:255">
      <c r="A45" s="326" t="s">
        <v>229</v>
      </c>
      <c r="B45" s="569"/>
      <c r="C45" s="328">
        <v>0</v>
      </c>
      <c r="D45" s="570"/>
      <c r="E45" s="332" t="str">
        <f t="shared" si="0"/>
        <v/>
      </c>
      <c r="F45" s="332" t="str">
        <f t="shared" si="1"/>
        <v/>
      </c>
      <c r="HU45" s="560"/>
      <c r="HV45" s="560"/>
      <c r="HW45" s="560"/>
      <c r="HX45" s="560"/>
      <c r="HY45" s="560"/>
      <c r="HZ45" s="560"/>
      <c r="IA45" s="560"/>
      <c r="IB45" s="560"/>
      <c r="IC45" s="560"/>
      <c r="ID45" s="560"/>
      <c r="IE45" s="560"/>
      <c r="IF45" s="560"/>
      <c r="IG45" s="560"/>
      <c r="IH45" s="560"/>
      <c r="II45" s="560"/>
      <c r="IJ45" s="560"/>
      <c r="IK45" s="560"/>
      <c r="IL45" s="560"/>
      <c r="IM45" s="560"/>
      <c r="IN45" s="560"/>
      <c r="IO45" s="560"/>
      <c r="IP45" s="560"/>
      <c r="IQ45" s="560"/>
      <c r="IR45" s="560"/>
      <c r="IS45" s="560"/>
      <c r="IT45" s="560"/>
      <c r="IU45" s="560"/>
    </row>
    <row r="46" s="311" customFormat="1" ht="19.5" customHeight="1" spans="1:255">
      <c r="A46" s="326" t="s">
        <v>230</v>
      </c>
      <c r="B46" s="569">
        <v>3</v>
      </c>
      <c r="C46" s="328">
        <v>0</v>
      </c>
      <c r="D46" s="570"/>
      <c r="E46" s="332" t="str">
        <f t="shared" si="0"/>
        <v/>
      </c>
      <c r="F46" s="332" t="str">
        <f t="shared" si="1"/>
        <v/>
      </c>
      <c r="HU46" s="560"/>
      <c r="HV46" s="560"/>
      <c r="HW46" s="560"/>
      <c r="HX46" s="560"/>
      <c r="HY46" s="560"/>
      <c r="HZ46" s="560"/>
      <c r="IA46" s="560"/>
      <c r="IB46" s="560"/>
      <c r="IC46" s="560"/>
      <c r="ID46" s="560"/>
      <c r="IE46" s="560"/>
      <c r="IF46" s="560"/>
      <c r="IG46" s="560"/>
      <c r="IH46" s="560"/>
      <c r="II46" s="560"/>
      <c r="IJ46" s="560"/>
      <c r="IK46" s="560"/>
      <c r="IL46" s="560"/>
      <c r="IM46" s="560"/>
      <c r="IN46" s="560"/>
      <c r="IO46" s="560"/>
      <c r="IP46" s="560"/>
      <c r="IQ46" s="560"/>
      <c r="IR46" s="560"/>
      <c r="IS46" s="560"/>
      <c r="IT46" s="560"/>
      <c r="IU46" s="560"/>
    </row>
    <row r="47" s="311" customFormat="1" ht="19.5" customHeight="1" spans="1:255">
      <c r="A47" s="326" t="s">
        <v>212</v>
      </c>
      <c r="B47" s="569">
        <v>0</v>
      </c>
      <c r="C47" s="328">
        <v>0</v>
      </c>
      <c r="D47" s="570"/>
      <c r="E47" s="332" t="str">
        <f t="shared" si="0"/>
        <v/>
      </c>
      <c r="F47" s="332" t="str">
        <f t="shared" si="1"/>
        <v/>
      </c>
      <c r="HU47" s="560"/>
      <c r="HV47" s="560"/>
      <c r="HW47" s="560"/>
      <c r="HX47" s="560"/>
      <c r="HY47" s="560"/>
      <c r="HZ47" s="560"/>
      <c r="IA47" s="560"/>
      <c r="IB47" s="560"/>
      <c r="IC47" s="560"/>
      <c r="ID47" s="560"/>
      <c r="IE47" s="560"/>
      <c r="IF47" s="560"/>
      <c r="IG47" s="560"/>
      <c r="IH47" s="560"/>
      <c r="II47" s="560"/>
      <c r="IJ47" s="560"/>
      <c r="IK47" s="560"/>
      <c r="IL47" s="560"/>
      <c r="IM47" s="560"/>
      <c r="IN47" s="560"/>
      <c r="IO47" s="560"/>
      <c r="IP47" s="560"/>
      <c r="IQ47" s="560"/>
      <c r="IR47" s="560"/>
      <c r="IS47" s="560"/>
      <c r="IT47" s="560"/>
      <c r="IU47" s="560"/>
    </row>
    <row r="48" s="311" customFormat="1" ht="19.5" customHeight="1" spans="1:255">
      <c r="A48" s="326" t="s">
        <v>231</v>
      </c>
      <c r="B48" s="569">
        <v>244</v>
      </c>
      <c r="C48" s="328">
        <v>1030</v>
      </c>
      <c r="D48" s="570">
        <v>144</v>
      </c>
      <c r="E48" s="332">
        <f t="shared" si="0"/>
        <v>-0.409836065573771</v>
      </c>
      <c r="F48" s="332">
        <f t="shared" si="1"/>
        <v>0.139805825242718</v>
      </c>
      <c r="HU48" s="560"/>
      <c r="HV48" s="560"/>
      <c r="HW48" s="560"/>
      <c r="HX48" s="560"/>
      <c r="HY48" s="560"/>
      <c r="HZ48" s="560"/>
      <c r="IA48" s="560"/>
      <c r="IB48" s="560"/>
      <c r="IC48" s="560"/>
      <c r="ID48" s="560"/>
      <c r="IE48" s="560"/>
      <c r="IF48" s="560"/>
      <c r="IG48" s="560"/>
      <c r="IH48" s="560"/>
      <c r="II48" s="560"/>
      <c r="IJ48" s="560"/>
      <c r="IK48" s="560"/>
      <c r="IL48" s="560"/>
      <c r="IM48" s="560"/>
      <c r="IN48" s="560"/>
      <c r="IO48" s="560"/>
      <c r="IP48" s="560"/>
      <c r="IQ48" s="560"/>
      <c r="IR48" s="560"/>
      <c r="IS48" s="560"/>
      <c r="IT48" s="560"/>
      <c r="IU48" s="560"/>
    </row>
    <row r="49" s="311" customFormat="1" ht="19.5" customHeight="1" spans="1:255">
      <c r="A49" s="567" t="s">
        <v>232</v>
      </c>
      <c r="B49" s="574">
        <f>SUM(B50:B59)</f>
        <v>301</v>
      </c>
      <c r="C49" s="335">
        <f>SUM(C50:C59)</f>
        <v>305</v>
      </c>
      <c r="D49" s="573">
        <f>SUM(D50:D59)</f>
        <v>217</v>
      </c>
      <c r="E49" s="325">
        <f t="shared" si="0"/>
        <v>-0.279069767441861</v>
      </c>
      <c r="F49" s="325">
        <f t="shared" si="1"/>
        <v>0.711475409836066</v>
      </c>
      <c r="HU49" s="560"/>
      <c r="HV49" s="560"/>
      <c r="HW49" s="560"/>
      <c r="HX49" s="560"/>
      <c r="HY49" s="560"/>
      <c r="HZ49" s="560"/>
      <c r="IA49" s="560"/>
      <c r="IB49" s="560"/>
      <c r="IC49" s="560"/>
      <c r="ID49" s="560"/>
      <c r="IE49" s="560"/>
      <c r="IF49" s="560"/>
      <c r="IG49" s="560"/>
      <c r="IH49" s="560"/>
      <c r="II49" s="560"/>
      <c r="IJ49" s="560"/>
      <c r="IK49" s="560"/>
      <c r="IL49" s="560"/>
      <c r="IM49" s="560"/>
      <c r="IN49" s="560"/>
      <c r="IO49" s="560"/>
      <c r="IP49" s="560"/>
      <c r="IQ49" s="560"/>
      <c r="IR49" s="560"/>
      <c r="IS49" s="560"/>
      <c r="IT49" s="560"/>
      <c r="IU49" s="560"/>
    </row>
    <row r="50" s="170" customFormat="1" ht="19.5" customHeight="1" spans="1:248">
      <c r="A50" s="326" t="s">
        <v>203</v>
      </c>
      <c r="B50" s="337">
        <v>214</v>
      </c>
      <c r="C50" s="337">
        <v>223</v>
      </c>
      <c r="D50" s="337">
        <v>181</v>
      </c>
      <c r="E50" s="332">
        <f t="shared" si="0"/>
        <v>-0.154205607476635</v>
      </c>
      <c r="F50" s="332">
        <f t="shared" si="1"/>
        <v>0.811659192825112</v>
      </c>
      <c r="G50" s="557"/>
      <c r="H50" s="557"/>
      <c r="I50" s="557"/>
      <c r="J50" s="557"/>
      <c r="K50" s="557"/>
      <c r="L50" s="557"/>
      <c r="M50" s="557"/>
      <c r="N50" s="557"/>
      <c r="O50" s="557"/>
      <c r="P50" s="557"/>
      <c r="Q50" s="557"/>
      <c r="R50" s="557"/>
      <c r="S50" s="557"/>
      <c r="T50" s="557"/>
      <c r="U50" s="557"/>
      <c r="V50" s="557"/>
      <c r="W50" s="557"/>
      <c r="X50" s="557"/>
      <c r="Y50" s="557"/>
      <c r="Z50" s="557"/>
      <c r="AA50" s="557"/>
      <c r="AB50" s="557"/>
      <c r="AC50" s="557"/>
      <c r="AD50" s="557"/>
      <c r="AE50" s="557"/>
      <c r="AF50" s="557"/>
      <c r="AG50" s="557"/>
      <c r="AH50" s="557"/>
      <c r="AI50" s="557"/>
      <c r="AJ50" s="557"/>
      <c r="AK50" s="557"/>
      <c r="AL50" s="557"/>
      <c r="AM50" s="557"/>
      <c r="AN50" s="557"/>
      <c r="AO50" s="557"/>
      <c r="AP50" s="557"/>
      <c r="AQ50" s="557"/>
      <c r="AR50" s="557"/>
      <c r="AS50" s="557"/>
      <c r="AT50" s="557"/>
      <c r="AU50" s="557"/>
      <c r="AV50" s="557"/>
      <c r="AW50" s="557"/>
      <c r="AX50" s="557"/>
      <c r="AY50" s="557"/>
      <c r="AZ50" s="557"/>
      <c r="BA50" s="557"/>
      <c r="BB50" s="557"/>
      <c r="BC50" s="557"/>
      <c r="BD50" s="557"/>
      <c r="BE50" s="557"/>
      <c r="BF50" s="557"/>
      <c r="BG50" s="557"/>
      <c r="BH50" s="557"/>
      <c r="BI50" s="557"/>
      <c r="BJ50" s="557"/>
      <c r="BK50" s="557"/>
      <c r="BL50" s="557"/>
      <c r="BM50" s="557"/>
      <c r="BN50" s="557"/>
      <c r="BO50" s="557"/>
      <c r="BP50" s="557"/>
      <c r="BQ50" s="557"/>
      <c r="BR50" s="557"/>
      <c r="BS50" s="557"/>
      <c r="BT50" s="557"/>
      <c r="BU50" s="557"/>
      <c r="BV50" s="557"/>
      <c r="BW50" s="557"/>
      <c r="BX50" s="557"/>
      <c r="BY50" s="557"/>
      <c r="BZ50" s="557"/>
      <c r="CA50" s="557"/>
      <c r="CB50" s="557"/>
      <c r="CC50" s="557"/>
      <c r="CD50" s="557"/>
      <c r="CE50" s="557"/>
      <c r="CF50" s="557"/>
      <c r="CG50" s="557"/>
      <c r="CH50" s="557"/>
      <c r="CI50" s="557"/>
      <c r="CJ50" s="557"/>
      <c r="CK50" s="557"/>
      <c r="CL50" s="557"/>
      <c r="CM50" s="557"/>
      <c r="CN50" s="557"/>
      <c r="CO50" s="557"/>
      <c r="CP50" s="557"/>
      <c r="CQ50" s="557"/>
      <c r="CR50" s="557"/>
      <c r="CS50" s="557"/>
      <c r="CT50" s="557"/>
      <c r="CU50" s="557"/>
      <c r="CV50" s="557"/>
      <c r="CW50" s="557"/>
      <c r="CX50" s="557"/>
      <c r="CY50" s="557"/>
      <c r="CZ50" s="557"/>
      <c r="DA50" s="557"/>
      <c r="DB50" s="557"/>
      <c r="DC50" s="557"/>
      <c r="DD50" s="557"/>
      <c r="DE50" s="557"/>
      <c r="DF50" s="557"/>
      <c r="DG50" s="557"/>
      <c r="DH50" s="557"/>
      <c r="DI50" s="557"/>
      <c r="DJ50" s="557"/>
      <c r="DK50" s="557"/>
      <c r="DL50" s="557"/>
      <c r="DM50" s="557"/>
      <c r="DN50" s="557"/>
      <c r="DO50" s="557"/>
      <c r="DP50" s="557"/>
      <c r="DQ50" s="557"/>
      <c r="DR50" s="557"/>
      <c r="DS50" s="557"/>
      <c r="DT50" s="557"/>
      <c r="DU50" s="557"/>
      <c r="DV50" s="557"/>
      <c r="DW50" s="557"/>
      <c r="DX50" s="557"/>
      <c r="DY50" s="557"/>
      <c r="DZ50" s="557"/>
      <c r="EA50" s="557"/>
      <c r="EB50" s="557"/>
      <c r="EC50" s="557"/>
      <c r="ED50" s="557"/>
      <c r="EE50" s="557"/>
      <c r="EF50" s="557"/>
      <c r="EG50" s="557"/>
      <c r="EH50" s="557"/>
      <c r="EI50" s="557"/>
      <c r="EJ50" s="557"/>
      <c r="EK50" s="557"/>
      <c r="EL50" s="557"/>
      <c r="EM50" s="557"/>
      <c r="EN50" s="557"/>
      <c r="EO50" s="557"/>
      <c r="EP50" s="557"/>
      <c r="EQ50" s="557"/>
      <c r="ER50" s="557"/>
      <c r="ES50" s="557"/>
      <c r="ET50" s="557"/>
      <c r="EU50" s="557"/>
      <c r="EV50" s="557"/>
      <c r="EW50" s="557"/>
      <c r="EX50" s="557"/>
      <c r="EY50" s="557"/>
      <c r="EZ50" s="557"/>
      <c r="FA50" s="557"/>
      <c r="FB50" s="557"/>
      <c r="FC50" s="557"/>
      <c r="FD50" s="557"/>
      <c r="FE50" s="557"/>
      <c r="FF50" s="557"/>
      <c r="FG50" s="557"/>
      <c r="FH50" s="557"/>
      <c r="FI50" s="557"/>
      <c r="FJ50" s="557"/>
      <c r="FK50" s="557"/>
      <c r="FL50" s="557"/>
      <c r="FM50" s="557"/>
      <c r="FN50" s="557"/>
      <c r="FO50" s="557"/>
      <c r="FP50" s="557"/>
      <c r="FQ50" s="557"/>
      <c r="FR50" s="557"/>
      <c r="FS50" s="557"/>
      <c r="FT50" s="557"/>
      <c r="FU50" s="557"/>
      <c r="FV50" s="557"/>
      <c r="FW50" s="557"/>
      <c r="FX50" s="557"/>
      <c r="FY50" s="557"/>
      <c r="FZ50" s="557"/>
      <c r="GA50" s="557"/>
      <c r="GB50" s="557"/>
      <c r="GC50" s="557"/>
      <c r="GD50" s="557"/>
      <c r="GE50" s="557"/>
      <c r="GF50" s="557"/>
      <c r="GG50" s="557"/>
      <c r="GH50" s="557"/>
      <c r="GI50" s="557"/>
      <c r="GJ50" s="557"/>
      <c r="GK50" s="557"/>
      <c r="GL50" s="557"/>
      <c r="GM50" s="557"/>
      <c r="GN50" s="557"/>
      <c r="GO50" s="557"/>
      <c r="GP50" s="557"/>
      <c r="GQ50" s="557"/>
      <c r="GR50" s="557"/>
      <c r="GS50" s="557"/>
      <c r="GT50" s="557"/>
      <c r="GU50" s="557"/>
      <c r="GV50" s="557"/>
      <c r="GW50" s="557"/>
      <c r="GX50" s="557"/>
      <c r="GY50" s="557"/>
      <c r="GZ50" s="557"/>
      <c r="HA50" s="557"/>
      <c r="HB50" s="557"/>
      <c r="HC50" s="557"/>
      <c r="HD50" s="557"/>
      <c r="HE50" s="557"/>
      <c r="HF50" s="557"/>
      <c r="HG50" s="557"/>
      <c r="HH50" s="557"/>
      <c r="HI50" s="557"/>
      <c r="HJ50" s="557"/>
      <c r="HK50" s="557"/>
      <c r="HL50" s="557"/>
      <c r="HM50" s="557"/>
      <c r="HN50" s="557"/>
      <c r="HO50" s="557"/>
      <c r="HP50" s="557"/>
      <c r="HQ50" s="557"/>
      <c r="HR50" s="557"/>
      <c r="HS50" s="557"/>
      <c r="HT50" s="557"/>
      <c r="HU50" s="575"/>
      <c r="HV50" s="575"/>
      <c r="HW50" s="575"/>
      <c r="HX50" s="575"/>
      <c r="HY50" s="575"/>
      <c r="HZ50" s="575"/>
      <c r="IA50" s="575"/>
      <c r="IB50" s="575"/>
      <c r="IC50" s="575"/>
      <c r="ID50" s="575"/>
      <c r="IE50" s="575"/>
      <c r="IF50" s="575"/>
      <c r="IG50" s="575"/>
      <c r="IH50" s="575"/>
      <c r="II50" s="575"/>
      <c r="IJ50" s="575"/>
      <c r="IK50" s="575"/>
      <c r="IL50" s="575"/>
      <c r="IM50" s="575"/>
      <c r="IN50" s="575"/>
    </row>
    <row r="51" s="311" customFormat="1" ht="19.5" customHeight="1" spans="1:255">
      <c r="A51" s="326" t="s">
        <v>204</v>
      </c>
      <c r="B51" s="569"/>
      <c r="C51" s="328">
        <v>0</v>
      </c>
      <c r="D51" s="337"/>
      <c r="E51" s="325" t="str">
        <f t="shared" si="0"/>
        <v/>
      </c>
      <c r="F51" s="325" t="str">
        <f t="shared" si="1"/>
        <v/>
      </c>
      <c r="HU51" s="560"/>
      <c r="HV51" s="560"/>
      <c r="HW51" s="560"/>
      <c r="HX51" s="560"/>
      <c r="HY51" s="560"/>
      <c r="HZ51" s="560"/>
      <c r="IA51" s="560"/>
      <c r="IB51" s="560"/>
      <c r="IC51" s="560"/>
      <c r="ID51" s="560"/>
      <c r="IE51" s="560"/>
      <c r="IF51" s="560"/>
      <c r="IG51" s="560"/>
      <c r="IH51" s="560"/>
      <c r="II51" s="560"/>
      <c r="IJ51" s="560"/>
      <c r="IK51" s="560"/>
      <c r="IL51" s="560"/>
      <c r="IM51" s="560"/>
      <c r="IN51" s="560"/>
      <c r="IO51" s="560"/>
      <c r="IP51" s="560"/>
      <c r="IQ51" s="560"/>
      <c r="IR51" s="560"/>
      <c r="IS51" s="560"/>
      <c r="IT51" s="560"/>
      <c r="IU51" s="560"/>
    </row>
    <row r="52" s="311" customFormat="1" ht="19.5" customHeight="1" spans="1:255">
      <c r="A52" s="326" t="s">
        <v>205</v>
      </c>
      <c r="B52" s="569"/>
      <c r="C52" s="328">
        <v>0</v>
      </c>
      <c r="D52" s="570"/>
      <c r="E52" s="332" t="str">
        <f t="shared" si="0"/>
        <v/>
      </c>
      <c r="F52" s="332" t="str">
        <f t="shared" si="1"/>
        <v/>
      </c>
      <c r="HU52" s="560"/>
      <c r="HV52" s="560"/>
      <c r="HW52" s="560"/>
      <c r="HX52" s="560"/>
      <c r="HY52" s="560"/>
      <c r="HZ52" s="560"/>
      <c r="IA52" s="560"/>
      <c r="IB52" s="560"/>
      <c r="IC52" s="560"/>
      <c r="ID52" s="560"/>
      <c r="IE52" s="560"/>
      <c r="IF52" s="560"/>
      <c r="IG52" s="560"/>
      <c r="IH52" s="560"/>
      <c r="II52" s="560"/>
      <c r="IJ52" s="560"/>
      <c r="IK52" s="560"/>
      <c r="IL52" s="560"/>
      <c r="IM52" s="560"/>
      <c r="IN52" s="560"/>
      <c r="IO52" s="560"/>
      <c r="IP52" s="560"/>
      <c r="IQ52" s="560"/>
      <c r="IR52" s="560"/>
      <c r="IS52" s="560"/>
      <c r="IT52" s="560"/>
      <c r="IU52" s="560"/>
    </row>
    <row r="53" s="311" customFormat="1" ht="19.5" customHeight="1" spans="1:255">
      <c r="A53" s="326" t="s">
        <v>233</v>
      </c>
      <c r="B53" s="569"/>
      <c r="C53" s="328">
        <v>0</v>
      </c>
      <c r="D53" s="570"/>
      <c r="E53" s="332" t="str">
        <f t="shared" si="0"/>
        <v/>
      </c>
      <c r="F53" s="332" t="str">
        <f t="shared" si="1"/>
        <v/>
      </c>
      <c r="HU53" s="560"/>
      <c r="HV53" s="560"/>
      <c r="HW53" s="560"/>
      <c r="HX53" s="560"/>
      <c r="HY53" s="560"/>
      <c r="HZ53" s="560"/>
      <c r="IA53" s="560"/>
      <c r="IB53" s="560"/>
      <c r="IC53" s="560"/>
      <c r="ID53" s="560"/>
      <c r="IE53" s="560"/>
      <c r="IF53" s="560"/>
      <c r="IG53" s="560"/>
      <c r="IH53" s="560"/>
      <c r="II53" s="560"/>
      <c r="IJ53" s="560"/>
      <c r="IK53" s="560"/>
      <c r="IL53" s="560"/>
      <c r="IM53" s="560"/>
      <c r="IN53" s="560"/>
      <c r="IO53" s="560"/>
      <c r="IP53" s="560"/>
      <c r="IQ53" s="560"/>
      <c r="IR53" s="560"/>
      <c r="IS53" s="560"/>
      <c r="IT53" s="560"/>
      <c r="IU53" s="560"/>
    </row>
    <row r="54" s="311" customFormat="1" ht="19.5" customHeight="1" spans="1:255">
      <c r="A54" s="326" t="s">
        <v>234</v>
      </c>
      <c r="B54" s="569"/>
      <c r="C54" s="328">
        <v>0</v>
      </c>
      <c r="D54" s="570"/>
      <c r="E54" s="332" t="str">
        <f t="shared" si="0"/>
        <v/>
      </c>
      <c r="F54" s="332" t="str">
        <f t="shared" si="1"/>
        <v/>
      </c>
      <c r="HU54" s="560"/>
      <c r="HV54" s="560"/>
      <c r="HW54" s="560"/>
      <c r="HX54" s="560"/>
      <c r="HY54" s="560"/>
      <c r="HZ54" s="560"/>
      <c r="IA54" s="560"/>
      <c r="IB54" s="560"/>
      <c r="IC54" s="560"/>
      <c r="ID54" s="560"/>
      <c r="IE54" s="560"/>
      <c r="IF54" s="560"/>
      <c r="IG54" s="560"/>
      <c r="IH54" s="560"/>
      <c r="II54" s="560"/>
      <c r="IJ54" s="560"/>
      <c r="IK54" s="560"/>
      <c r="IL54" s="560"/>
      <c r="IM54" s="560"/>
      <c r="IN54" s="560"/>
      <c r="IO54" s="560"/>
      <c r="IP54" s="560"/>
      <c r="IQ54" s="560"/>
      <c r="IR54" s="560"/>
      <c r="IS54" s="560"/>
      <c r="IT54" s="560"/>
      <c r="IU54" s="560"/>
    </row>
    <row r="55" s="311" customFormat="1" ht="19.5" customHeight="1" spans="1:255">
      <c r="A55" s="326" t="s">
        <v>235</v>
      </c>
      <c r="B55" s="569"/>
      <c r="C55" s="328">
        <v>0</v>
      </c>
      <c r="D55" s="570"/>
      <c r="E55" s="332" t="str">
        <f t="shared" si="0"/>
        <v/>
      </c>
      <c r="F55" s="332" t="str">
        <f t="shared" si="1"/>
        <v/>
      </c>
      <c r="HU55" s="560"/>
      <c r="HV55" s="560"/>
      <c r="HW55" s="560"/>
      <c r="HX55" s="560"/>
      <c r="HY55" s="560"/>
      <c r="HZ55" s="560"/>
      <c r="IA55" s="560"/>
      <c r="IB55" s="560"/>
      <c r="IC55" s="560"/>
      <c r="ID55" s="560"/>
      <c r="IE55" s="560"/>
      <c r="IF55" s="560"/>
      <c r="IG55" s="560"/>
      <c r="IH55" s="560"/>
      <c r="II55" s="560"/>
      <c r="IJ55" s="560"/>
      <c r="IK55" s="560"/>
      <c r="IL55" s="560"/>
      <c r="IM55" s="560"/>
      <c r="IN55" s="560"/>
      <c r="IO55" s="560"/>
      <c r="IP55" s="560"/>
      <c r="IQ55" s="560"/>
      <c r="IR55" s="560"/>
      <c r="IS55" s="560"/>
      <c r="IT55" s="560"/>
      <c r="IU55" s="560"/>
    </row>
    <row r="56" s="311" customFormat="1" ht="19.5" customHeight="1" spans="1:255">
      <c r="A56" s="326" t="s">
        <v>236</v>
      </c>
      <c r="B56" s="569">
        <v>54</v>
      </c>
      <c r="C56" s="328">
        <v>33</v>
      </c>
      <c r="D56" s="570">
        <v>22</v>
      </c>
      <c r="E56" s="332">
        <f t="shared" si="0"/>
        <v>-0.592592592592593</v>
      </c>
      <c r="F56" s="332">
        <f t="shared" si="1"/>
        <v>0.666666666666667</v>
      </c>
      <c r="HU56" s="560"/>
      <c r="HV56" s="560"/>
      <c r="HW56" s="560"/>
      <c r="HX56" s="560"/>
      <c r="HY56" s="560"/>
      <c r="HZ56" s="560"/>
      <c r="IA56" s="560"/>
      <c r="IB56" s="560"/>
      <c r="IC56" s="560"/>
      <c r="ID56" s="560"/>
      <c r="IE56" s="560"/>
      <c r="IF56" s="560"/>
      <c r="IG56" s="560"/>
      <c r="IH56" s="560"/>
      <c r="II56" s="560"/>
      <c r="IJ56" s="560"/>
      <c r="IK56" s="560"/>
      <c r="IL56" s="560"/>
      <c r="IM56" s="560"/>
      <c r="IN56" s="560"/>
      <c r="IO56" s="560"/>
      <c r="IP56" s="560"/>
      <c r="IQ56" s="560"/>
      <c r="IR56" s="560"/>
      <c r="IS56" s="560"/>
      <c r="IT56" s="560"/>
      <c r="IU56" s="560"/>
    </row>
    <row r="57" s="311" customFormat="1" ht="19.5" customHeight="1" spans="1:255">
      <c r="A57" s="326" t="s">
        <v>237</v>
      </c>
      <c r="B57" s="569">
        <v>33</v>
      </c>
      <c r="C57" s="328">
        <v>49</v>
      </c>
      <c r="D57" s="570">
        <v>14</v>
      </c>
      <c r="E57" s="332">
        <f t="shared" si="0"/>
        <v>-0.575757575757576</v>
      </c>
      <c r="F57" s="332">
        <f t="shared" si="1"/>
        <v>0.285714285714286</v>
      </c>
      <c r="HU57" s="560"/>
      <c r="HV57" s="560"/>
      <c r="HW57" s="560"/>
      <c r="HX57" s="560"/>
      <c r="HY57" s="560"/>
      <c r="HZ57" s="560"/>
      <c r="IA57" s="560"/>
      <c r="IB57" s="560"/>
      <c r="IC57" s="560"/>
      <c r="ID57" s="560"/>
      <c r="IE57" s="560"/>
      <c r="IF57" s="560"/>
      <c r="IG57" s="560"/>
      <c r="IH57" s="560"/>
      <c r="II57" s="560"/>
      <c r="IJ57" s="560"/>
      <c r="IK57" s="560"/>
      <c r="IL57" s="560"/>
      <c r="IM57" s="560"/>
      <c r="IN57" s="560"/>
      <c r="IO57" s="560"/>
      <c r="IP57" s="560"/>
      <c r="IQ57" s="560"/>
      <c r="IR57" s="560"/>
      <c r="IS57" s="560"/>
      <c r="IT57" s="560"/>
      <c r="IU57" s="560"/>
    </row>
    <row r="58" s="311" customFormat="1" ht="19.5" customHeight="1" spans="1:255">
      <c r="A58" s="326" t="s">
        <v>212</v>
      </c>
      <c r="B58" s="569"/>
      <c r="C58" s="328">
        <v>0</v>
      </c>
      <c r="D58" s="570"/>
      <c r="E58" s="332" t="str">
        <f t="shared" si="0"/>
        <v/>
      </c>
      <c r="F58" s="332" t="str">
        <f t="shared" si="1"/>
        <v/>
      </c>
      <c r="HU58" s="560"/>
      <c r="HV58" s="560"/>
      <c r="HW58" s="560"/>
      <c r="HX58" s="560"/>
      <c r="HY58" s="560"/>
      <c r="HZ58" s="560"/>
      <c r="IA58" s="560"/>
      <c r="IB58" s="560"/>
      <c r="IC58" s="560"/>
      <c r="ID58" s="560"/>
      <c r="IE58" s="560"/>
      <c r="IF58" s="560"/>
      <c r="IG58" s="560"/>
      <c r="IH58" s="560"/>
      <c r="II58" s="560"/>
      <c r="IJ58" s="560"/>
      <c r="IK58" s="560"/>
      <c r="IL58" s="560"/>
      <c r="IM58" s="560"/>
      <c r="IN58" s="560"/>
      <c r="IO58" s="560"/>
      <c r="IP58" s="560"/>
      <c r="IQ58" s="560"/>
      <c r="IR58" s="560"/>
      <c r="IS58" s="560"/>
      <c r="IT58" s="560"/>
      <c r="IU58" s="560"/>
    </row>
    <row r="59" s="311" customFormat="1" ht="19.5" customHeight="1" spans="1:255">
      <c r="A59" s="326" t="s">
        <v>238</v>
      </c>
      <c r="B59" s="569"/>
      <c r="C59" s="328">
        <v>0</v>
      </c>
      <c r="D59" s="570"/>
      <c r="E59" s="332" t="str">
        <f t="shared" si="0"/>
        <v/>
      </c>
      <c r="F59" s="332" t="str">
        <f t="shared" si="1"/>
        <v/>
      </c>
      <c r="HU59" s="560"/>
      <c r="HV59" s="560"/>
      <c r="HW59" s="560"/>
      <c r="HX59" s="560"/>
      <c r="HY59" s="560"/>
      <c r="HZ59" s="560"/>
      <c r="IA59" s="560"/>
      <c r="IB59" s="560"/>
      <c r="IC59" s="560"/>
      <c r="ID59" s="560"/>
      <c r="IE59" s="560"/>
      <c r="IF59" s="560"/>
      <c r="IG59" s="560"/>
      <c r="IH59" s="560"/>
      <c r="II59" s="560"/>
      <c r="IJ59" s="560"/>
      <c r="IK59" s="560"/>
      <c r="IL59" s="560"/>
      <c r="IM59" s="560"/>
      <c r="IN59" s="560"/>
      <c r="IO59" s="560"/>
      <c r="IP59" s="560"/>
      <c r="IQ59" s="560"/>
      <c r="IR59" s="560"/>
      <c r="IS59" s="560"/>
      <c r="IT59" s="560"/>
      <c r="IU59" s="560"/>
    </row>
    <row r="60" s="311" customFormat="1" ht="19.5" customHeight="1" spans="1:255">
      <c r="A60" s="567" t="s">
        <v>239</v>
      </c>
      <c r="B60" s="574">
        <f>SUM(B61:B70)</f>
        <v>590</v>
      </c>
      <c r="C60" s="335">
        <f>SUM(C61:C70)</f>
        <v>717</v>
      </c>
      <c r="D60" s="573">
        <f>SUM(D61:D70)</f>
        <v>551</v>
      </c>
      <c r="E60" s="325">
        <f t="shared" si="0"/>
        <v>-0.0661016949152542</v>
      </c>
      <c r="F60" s="325">
        <f t="shared" si="1"/>
        <v>0.768479776847978</v>
      </c>
      <c r="HU60" s="560"/>
      <c r="HV60" s="560"/>
      <c r="HW60" s="560"/>
      <c r="HX60" s="560"/>
      <c r="HY60" s="560"/>
      <c r="HZ60" s="560"/>
      <c r="IA60" s="560"/>
      <c r="IB60" s="560"/>
      <c r="IC60" s="560"/>
      <c r="ID60" s="560"/>
      <c r="IE60" s="560"/>
      <c r="IF60" s="560"/>
      <c r="IG60" s="560"/>
      <c r="IH60" s="560"/>
      <c r="II60" s="560"/>
      <c r="IJ60" s="560"/>
      <c r="IK60" s="560"/>
      <c r="IL60" s="560"/>
      <c r="IM60" s="560"/>
      <c r="IN60" s="560"/>
      <c r="IO60" s="560"/>
      <c r="IP60" s="560"/>
      <c r="IQ60" s="560"/>
      <c r="IR60" s="560"/>
      <c r="IS60" s="560"/>
      <c r="IT60" s="560"/>
      <c r="IU60" s="560"/>
    </row>
    <row r="61" s="170" customFormat="1" ht="19.5" customHeight="1" spans="1:248">
      <c r="A61" s="326" t="s">
        <v>203</v>
      </c>
      <c r="B61" s="337">
        <v>429</v>
      </c>
      <c r="C61" s="337">
        <v>496</v>
      </c>
      <c r="D61" s="337">
        <v>435</v>
      </c>
      <c r="E61" s="332">
        <f t="shared" si="0"/>
        <v>0.013986013986014</v>
      </c>
      <c r="F61" s="332">
        <f t="shared" si="1"/>
        <v>0.877016129032258</v>
      </c>
      <c r="G61" s="557"/>
      <c r="H61" s="557"/>
      <c r="I61" s="557"/>
      <c r="J61" s="557"/>
      <c r="K61" s="557"/>
      <c r="L61" s="557"/>
      <c r="M61" s="557"/>
      <c r="N61" s="557"/>
      <c r="O61" s="557"/>
      <c r="P61" s="557"/>
      <c r="Q61" s="557"/>
      <c r="R61" s="557"/>
      <c r="S61" s="557"/>
      <c r="T61" s="557"/>
      <c r="U61" s="557"/>
      <c r="V61" s="557"/>
      <c r="W61" s="557"/>
      <c r="X61" s="557"/>
      <c r="Y61" s="557"/>
      <c r="Z61" s="557"/>
      <c r="AA61" s="557"/>
      <c r="AB61" s="557"/>
      <c r="AC61" s="557"/>
      <c r="AD61" s="557"/>
      <c r="AE61" s="557"/>
      <c r="AF61" s="557"/>
      <c r="AG61" s="557"/>
      <c r="AH61" s="557"/>
      <c r="AI61" s="557"/>
      <c r="AJ61" s="557"/>
      <c r="AK61" s="557"/>
      <c r="AL61" s="557"/>
      <c r="AM61" s="557"/>
      <c r="AN61" s="557"/>
      <c r="AO61" s="557"/>
      <c r="AP61" s="557"/>
      <c r="AQ61" s="557"/>
      <c r="AR61" s="557"/>
      <c r="AS61" s="557"/>
      <c r="AT61" s="557"/>
      <c r="AU61" s="557"/>
      <c r="AV61" s="557"/>
      <c r="AW61" s="557"/>
      <c r="AX61" s="557"/>
      <c r="AY61" s="557"/>
      <c r="AZ61" s="557"/>
      <c r="BA61" s="557"/>
      <c r="BB61" s="557"/>
      <c r="BC61" s="557"/>
      <c r="BD61" s="557"/>
      <c r="BE61" s="557"/>
      <c r="BF61" s="557"/>
      <c r="BG61" s="557"/>
      <c r="BH61" s="557"/>
      <c r="BI61" s="557"/>
      <c r="BJ61" s="557"/>
      <c r="BK61" s="557"/>
      <c r="BL61" s="557"/>
      <c r="BM61" s="557"/>
      <c r="BN61" s="557"/>
      <c r="BO61" s="557"/>
      <c r="BP61" s="557"/>
      <c r="BQ61" s="557"/>
      <c r="BR61" s="557"/>
      <c r="BS61" s="557"/>
      <c r="BT61" s="557"/>
      <c r="BU61" s="557"/>
      <c r="BV61" s="557"/>
      <c r="BW61" s="557"/>
      <c r="BX61" s="557"/>
      <c r="BY61" s="557"/>
      <c r="BZ61" s="557"/>
      <c r="CA61" s="557"/>
      <c r="CB61" s="557"/>
      <c r="CC61" s="557"/>
      <c r="CD61" s="557"/>
      <c r="CE61" s="557"/>
      <c r="CF61" s="557"/>
      <c r="CG61" s="557"/>
      <c r="CH61" s="557"/>
      <c r="CI61" s="557"/>
      <c r="CJ61" s="557"/>
      <c r="CK61" s="557"/>
      <c r="CL61" s="557"/>
      <c r="CM61" s="557"/>
      <c r="CN61" s="557"/>
      <c r="CO61" s="557"/>
      <c r="CP61" s="557"/>
      <c r="CQ61" s="557"/>
      <c r="CR61" s="557"/>
      <c r="CS61" s="557"/>
      <c r="CT61" s="557"/>
      <c r="CU61" s="557"/>
      <c r="CV61" s="557"/>
      <c r="CW61" s="557"/>
      <c r="CX61" s="557"/>
      <c r="CY61" s="557"/>
      <c r="CZ61" s="557"/>
      <c r="DA61" s="557"/>
      <c r="DB61" s="557"/>
      <c r="DC61" s="557"/>
      <c r="DD61" s="557"/>
      <c r="DE61" s="557"/>
      <c r="DF61" s="557"/>
      <c r="DG61" s="557"/>
      <c r="DH61" s="557"/>
      <c r="DI61" s="557"/>
      <c r="DJ61" s="557"/>
      <c r="DK61" s="557"/>
      <c r="DL61" s="557"/>
      <c r="DM61" s="557"/>
      <c r="DN61" s="557"/>
      <c r="DO61" s="557"/>
      <c r="DP61" s="557"/>
      <c r="DQ61" s="557"/>
      <c r="DR61" s="557"/>
      <c r="DS61" s="557"/>
      <c r="DT61" s="557"/>
      <c r="DU61" s="557"/>
      <c r="DV61" s="557"/>
      <c r="DW61" s="557"/>
      <c r="DX61" s="557"/>
      <c r="DY61" s="557"/>
      <c r="DZ61" s="557"/>
      <c r="EA61" s="557"/>
      <c r="EB61" s="557"/>
      <c r="EC61" s="557"/>
      <c r="ED61" s="557"/>
      <c r="EE61" s="557"/>
      <c r="EF61" s="557"/>
      <c r="EG61" s="557"/>
      <c r="EH61" s="557"/>
      <c r="EI61" s="557"/>
      <c r="EJ61" s="557"/>
      <c r="EK61" s="557"/>
      <c r="EL61" s="557"/>
      <c r="EM61" s="557"/>
      <c r="EN61" s="557"/>
      <c r="EO61" s="557"/>
      <c r="EP61" s="557"/>
      <c r="EQ61" s="557"/>
      <c r="ER61" s="557"/>
      <c r="ES61" s="557"/>
      <c r="ET61" s="557"/>
      <c r="EU61" s="557"/>
      <c r="EV61" s="557"/>
      <c r="EW61" s="557"/>
      <c r="EX61" s="557"/>
      <c r="EY61" s="557"/>
      <c r="EZ61" s="557"/>
      <c r="FA61" s="557"/>
      <c r="FB61" s="557"/>
      <c r="FC61" s="557"/>
      <c r="FD61" s="557"/>
      <c r="FE61" s="557"/>
      <c r="FF61" s="557"/>
      <c r="FG61" s="557"/>
      <c r="FH61" s="557"/>
      <c r="FI61" s="557"/>
      <c r="FJ61" s="557"/>
      <c r="FK61" s="557"/>
      <c r="FL61" s="557"/>
      <c r="FM61" s="557"/>
      <c r="FN61" s="557"/>
      <c r="FO61" s="557"/>
      <c r="FP61" s="557"/>
      <c r="FQ61" s="557"/>
      <c r="FR61" s="557"/>
      <c r="FS61" s="557"/>
      <c r="FT61" s="557"/>
      <c r="FU61" s="557"/>
      <c r="FV61" s="557"/>
      <c r="FW61" s="557"/>
      <c r="FX61" s="557"/>
      <c r="FY61" s="557"/>
      <c r="FZ61" s="557"/>
      <c r="GA61" s="557"/>
      <c r="GB61" s="557"/>
      <c r="GC61" s="557"/>
      <c r="GD61" s="557"/>
      <c r="GE61" s="557"/>
      <c r="GF61" s="557"/>
      <c r="GG61" s="557"/>
      <c r="GH61" s="557"/>
      <c r="GI61" s="557"/>
      <c r="GJ61" s="557"/>
      <c r="GK61" s="557"/>
      <c r="GL61" s="557"/>
      <c r="GM61" s="557"/>
      <c r="GN61" s="557"/>
      <c r="GO61" s="557"/>
      <c r="GP61" s="557"/>
      <c r="GQ61" s="557"/>
      <c r="GR61" s="557"/>
      <c r="GS61" s="557"/>
      <c r="GT61" s="557"/>
      <c r="GU61" s="557"/>
      <c r="GV61" s="557"/>
      <c r="GW61" s="557"/>
      <c r="GX61" s="557"/>
      <c r="GY61" s="557"/>
      <c r="GZ61" s="557"/>
      <c r="HA61" s="557"/>
      <c r="HB61" s="557"/>
      <c r="HC61" s="557"/>
      <c r="HD61" s="557"/>
      <c r="HE61" s="557"/>
      <c r="HF61" s="557"/>
      <c r="HG61" s="557"/>
      <c r="HH61" s="557"/>
      <c r="HI61" s="557"/>
      <c r="HJ61" s="557"/>
      <c r="HK61" s="557"/>
      <c r="HL61" s="557"/>
      <c r="HM61" s="557"/>
      <c r="HN61" s="557"/>
      <c r="HO61" s="557"/>
      <c r="HP61" s="557"/>
      <c r="HQ61" s="557"/>
      <c r="HR61" s="557"/>
      <c r="HS61" s="557"/>
      <c r="HT61" s="557"/>
      <c r="HU61" s="575"/>
      <c r="HV61" s="575"/>
      <c r="HW61" s="575"/>
      <c r="HX61" s="575"/>
      <c r="HY61" s="575"/>
      <c r="HZ61" s="575"/>
      <c r="IA61" s="575"/>
      <c r="IB61" s="575"/>
      <c r="IC61" s="575"/>
      <c r="ID61" s="575"/>
      <c r="IE61" s="575"/>
      <c r="IF61" s="575"/>
      <c r="IG61" s="575"/>
      <c r="IH61" s="575"/>
      <c r="II61" s="575"/>
      <c r="IJ61" s="575"/>
      <c r="IK61" s="575"/>
      <c r="IL61" s="575"/>
      <c r="IM61" s="575"/>
      <c r="IN61" s="575"/>
    </row>
    <row r="62" s="311" customFormat="1" ht="19.5" customHeight="1" spans="1:255">
      <c r="A62" s="326" t="s">
        <v>204</v>
      </c>
      <c r="B62" s="569">
        <v>2</v>
      </c>
      <c r="C62" s="328">
        <v>0</v>
      </c>
      <c r="D62" s="337">
        <v>2</v>
      </c>
      <c r="E62" s="332">
        <f t="shared" si="0"/>
        <v>0</v>
      </c>
      <c r="F62" s="332" t="str">
        <f t="shared" si="1"/>
        <v/>
      </c>
      <c r="HU62" s="560"/>
      <c r="HV62" s="560"/>
      <c r="HW62" s="560"/>
      <c r="HX62" s="560"/>
      <c r="HY62" s="560"/>
      <c r="HZ62" s="560"/>
      <c r="IA62" s="560"/>
      <c r="IB62" s="560"/>
      <c r="IC62" s="560"/>
      <c r="ID62" s="560"/>
      <c r="IE62" s="560"/>
      <c r="IF62" s="560"/>
      <c r="IG62" s="560"/>
      <c r="IH62" s="560"/>
      <c r="II62" s="560"/>
      <c r="IJ62" s="560"/>
      <c r="IK62" s="560"/>
      <c r="IL62" s="560"/>
      <c r="IM62" s="560"/>
      <c r="IN62" s="560"/>
      <c r="IO62" s="560"/>
      <c r="IP62" s="560"/>
      <c r="IQ62" s="560"/>
      <c r="IR62" s="560"/>
      <c r="IS62" s="560"/>
      <c r="IT62" s="560"/>
      <c r="IU62" s="560"/>
    </row>
    <row r="63" s="311" customFormat="1" ht="19.5" customHeight="1" spans="1:255">
      <c r="A63" s="326" t="s">
        <v>205</v>
      </c>
      <c r="B63" s="569"/>
      <c r="C63" s="328">
        <v>0</v>
      </c>
      <c r="D63" s="570"/>
      <c r="E63" s="332" t="str">
        <f t="shared" si="0"/>
        <v/>
      </c>
      <c r="F63" s="332" t="str">
        <f t="shared" si="1"/>
        <v/>
      </c>
      <c r="HU63" s="560"/>
      <c r="HV63" s="560"/>
      <c r="HW63" s="560"/>
      <c r="HX63" s="560"/>
      <c r="HY63" s="560"/>
      <c r="HZ63" s="560"/>
      <c r="IA63" s="560"/>
      <c r="IB63" s="560"/>
      <c r="IC63" s="560"/>
      <c r="ID63" s="560"/>
      <c r="IE63" s="560"/>
      <c r="IF63" s="560"/>
      <c r="IG63" s="560"/>
      <c r="IH63" s="560"/>
      <c r="II63" s="560"/>
      <c r="IJ63" s="560"/>
      <c r="IK63" s="560"/>
      <c r="IL63" s="560"/>
      <c r="IM63" s="560"/>
      <c r="IN63" s="560"/>
      <c r="IO63" s="560"/>
      <c r="IP63" s="560"/>
      <c r="IQ63" s="560"/>
      <c r="IR63" s="560"/>
      <c r="IS63" s="560"/>
      <c r="IT63" s="560"/>
      <c r="IU63" s="560"/>
    </row>
    <row r="64" s="311" customFormat="1" ht="19.5" customHeight="1" spans="1:255">
      <c r="A64" s="326" t="s">
        <v>240</v>
      </c>
      <c r="B64" s="569"/>
      <c r="C64" s="328">
        <v>0</v>
      </c>
      <c r="D64" s="570"/>
      <c r="E64" s="332" t="str">
        <f t="shared" si="0"/>
        <v/>
      </c>
      <c r="F64" s="332" t="str">
        <f t="shared" si="1"/>
        <v/>
      </c>
      <c r="HU64" s="560"/>
      <c r="HV64" s="560"/>
      <c r="HW64" s="560"/>
      <c r="HX64" s="560"/>
      <c r="HY64" s="560"/>
      <c r="HZ64" s="560"/>
      <c r="IA64" s="560"/>
      <c r="IB64" s="560"/>
      <c r="IC64" s="560"/>
      <c r="ID64" s="560"/>
      <c r="IE64" s="560"/>
      <c r="IF64" s="560"/>
      <c r="IG64" s="560"/>
      <c r="IH64" s="560"/>
      <c r="II64" s="560"/>
      <c r="IJ64" s="560"/>
      <c r="IK64" s="560"/>
      <c r="IL64" s="560"/>
      <c r="IM64" s="560"/>
      <c r="IN64" s="560"/>
      <c r="IO64" s="560"/>
      <c r="IP64" s="560"/>
      <c r="IQ64" s="560"/>
      <c r="IR64" s="560"/>
      <c r="IS64" s="560"/>
      <c r="IT64" s="560"/>
      <c r="IU64" s="560"/>
    </row>
    <row r="65" s="311" customFormat="1" ht="19.5" customHeight="1" spans="1:255">
      <c r="A65" s="326" t="s">
        <v>241</v>
      </c>
      <c r="B65" s="569">
        <v>47</v>
      </c>
      <c r="C65" s="328">
        <v>15</v>
      </c>
      <c r="D65" s="570"/>
      <c r="E65" s="332" t="str">
        <f t="shared" si="0"/>
        <v/>
      </c>
      <c r="F65" s="332" t="str">
        <f t="shared" si="1"/>
        <v/>
      </c>
      <c r="HU65" s="560"/>
      <c r="HV65" s="560"/>
      <c r="HW65" s="560"/>
      <c r="HX65" s="560"/>
      <c r="HY65" s="560"/>
      <c r="HZ65" s="560"/>
      <c r="IA65" s="560"/>
      <c r="IB65" s="560"/>
      <c r="IC65" s="560"/>
      <c r="ID65" s="560"/>
      <c r="IE65" s="560"/>
      <c r="IF65" s="560"/>
      <c r="IG65" s="560"/>
      <c r="IH65" s="560"/>
      <c r="II65" s="560"/>
      <c r="IJ65" s="560"/>
      <c r="IK65" s="560"/>
      <c r="IL65" s="560"/>
      <c r="IM65" s="560"/>
      <c r="IN65" s="560"/>
      <c r="IO65" s="560"/>
      <c r="IP65" s="560"/>
      <c r="IQ65" s="560"/>
      <c r="IR65" s="560"/>
      <c r="IS65" s="560"/>
      <c r="IT65" s="560"/>
      <c r="IU65" s="560"/>
    </row>
    <row r="66" s="311" customFormat="1" ht="19.5" customHeight="1" spans="1:255">
      <c r="A66" s="326" t="s">
        <v>242</v>
      </c>
      <c r="B66" s="569"/>
      <c r="C66" s="328">
        <v>0</v>
      </c>
      <c r="D66" s="570"/>
      <c r="E66" s="332" t="str">
        <f t="shared" si="0"/>
        <v/>
      </c>
      <c r="F66" s="332" t="str">
        <f t="shared" si="1"/>
        <v/>
      </c>
      <c r="HU66" s="560"/>
      <c r="HV66" s="560"/>
      <c r="HW66" s="560"/>
      <c r="HX66" s="560"/>
      <c r="HY66" s="560"/>
      <c r="HZ66" s="560"/>
      <c r="IA66" s="560"/>
      <c r="IB66" s="560"/>
      <c r="IC66" s="560"/>
      <c r="ID66" s="560"/>
      <c r="IE66" s="560"/>
      <c r="IF66" s="560"/>
      <c r="IG66" s="560"/>
      <c r="IH66" s="560"/>
      <c r="II66" s="560"/>
      <c r="IJ66" s="560"/>
      <c r="IK66" s="560"/>
      <c r="IL66" s="560"/>
      <c r="IM66" s="560"/>
      <c r="IN66" s="560"/>
      <c r="IO66" s="560"/>
      <c r="IP66" s="560"/>
      <c r="IQ66" s="560"/>
      <c r="IR66" s="560"/>
      <c r="IS66" s="560"/>
      <c r="IT66" s="560"/>
      <c r="IU66" s="560"/>
    </row>
    <row r="67" s="311" customFormat="1" ht="19.5" customHeight="1" spans="1:255">
      <c r="A67" s="326" t="s">
        <v>243</v>
      </c>
      <c r="B67" s="569">
        <v>36</v>
      </c>
      <c r="C67" s="328">
        <v>41</v>
      </c>
      <c r="D67" s="570">
        <v>41</v>
      </c>
      <c r="E67" s="332">
        <f t="shared" si="0"/>
        <v>0.138888888888889</v>
      </c>
      <c r="F67" s="332">
        <f t="shared" si="1"/>
        <v>1</v>
      </c>
      <c r="HU67" s="560"/>
      <c r="HV67" s="560"/>
      <c r="HW67" s="560"/>
      <c r="HX67" s="560"/>
      <c r="HY67" s="560"/>
      <c r="HZ67" s="560"/>
      <c r="IA67" s="560"/>
      <c r="IB67" s="560"/>
      <c r="IC67" s="560"/>
      <c r="ID67" s="560"/>
      <c r="IE67" s="560"/>
      <c r="IF67" s="560"/>
      <c r="IG67" s="560"/>
      <c r="IH67" s="560"/>
      <c r="II67" s="560"/>
      <c r="IJ67" s="560"/>
      <c r="IK67" s="560"/>
      <c r="IL67" s="560"/>
      <c r="IM67" s="560"/>
      <c r="IN67" s="560"/>
      <c r="IO67" s="560"/>
      <c r="IP67" s="560"/>
      <c r="IQ67" s="560"/>
      <c r="IR67" s="560"/>
      <c r="IS67" s="560"/>
      <c r="IT67" s="560"/>
      <c r="IU67" s="560"/>
    </row>
    <row r="68" s="311" customFormat="1" ht="19.5" customHeight="1" spans="1:255">
      <c r="A68" s="326" t="s">
        <v>244</v>
      </c>
      <c r="B68" s="569"/>
      <c r="C68" s="328">
        <v>0</v>
      </c>
      <c r="D68" s="570"/>
      <c r="E68" s="332" t="str">
        <f t="shared" si="0"/>
        <v/>
      </c>
      <c r="F68" s="332" t="str">
        <f t="shared" si="1"/>
        <v/>
      </c>
      <c r="HU68" s="560"/>
      <c r="HV68" s="560"/>
      <c r="HW68" s="560"/>
      <c r="HX68" s="560"/>
      <c r="HY68" s="560"/>
      <c r="HZ68" s="560"/>
      <c r="IA68" s="560"/>
      <c r="IB68" s="560"/>
      <c r="IC68" s="560"/>
      <c r="ID68" s="560"/>
      <c r="IE68" s="560"/>
      <c r="IF68" s="560"/>
      <c r="IG68" s="560"/>
      <c r="IH68" s="560"/>
      <c r="II68" s="560"/>
      <c r="IJ68" s="560"/>
      <c r="IK68" s="560"/>
      <c r="IL68" s="560"/>
      <c r="IM68" s="560"/>
      <c r="IN68" s="560"/>
      <c r="IO68" s="560"/>
      <c r="IP68" s="560"/>
      <c r="IQ68" s="560"/>
      <c r="IR68" s="560"/>
      <c r="IS68" s="560"/>
      <c r="IT68" s="560"/>
      <c r="IU68" s="560"/>
    </row>
    <row r="69" s="311" customFormat="1" ht="19.5" customHeight="1" spans="1:255">
      <c r="A69" s="326" t="s">
        <v>212</v>
      </c>
      <c r="B69" s="569"/>
      <c r="C69" s="328">
        <v>0</v>
      </c>
      <c r="D69" s="570"/>
      <c r="E69" s="332" t="str">
        <f t="shared" si="0"/>
        <v/>
      </c>
      <c r="F69" s="332" t="str">
        <f t="shared" si="1"/>
        <v/>
      </c>
      <c r="HU69" s="560"/>
      <c r="HV69" s="560"/>
      <c r="HW69" s="560"/>
      <c r="HX69" s="560"/>
      <c r="HY69" s="560"/>
      <c r="HZ69" s="560"/>
      <c r="IA69" s="560"/>
      <c r="IB69" s="560"/>
      <c r="IC69" s="560"/>
      <c r="ID69" s="560"/>
      <c r="IE69" s="560"/>
      <c r="IF69" s="560"/>
      <c r="IG69" s="560"/>
      <c r="IH69" s="560"/>
      <c r="II69" s="560"/>
      <c r="IJ69" s="560"/>
      <c r="IK69" s="560"/>
      <c r="IL69" s="560"/>
      <c r="IM69" s="560"/>
      <c r="IN69" s="560"/>
      <c r="IO69" s="560"/>
      <c r="IP69" s="560"/>
      <c r="IQ69" s="560"/>
      <c r="IR69" s="560"/>
      <c r="IS69" s="560"/>
      <c r="IT69" s="560"/>
      <c r="IU69" s="560"/>
    </row>
    <row r="70" s="311" customFormat="1" ht="19.5" customHeight="1" spans="1:255">
      <c r="A70" s="326" t="s">
        <v>245</v>
      </c>
      <c r="B70" s="569">
        <v>76</v>
      </c>
      <c r="C70" s="328">
        <v>165</v>
      </c>
      <c r="D70" s="570">
        <v>73</v>
      </c>
      <c r="E70" s="332">
        <f t="shared" ref="E70:E133" si="2">IF(OR(VALUE(D70)=0,ISERROR(D70/B70-1)),"",D70/B70-1)</f>
        <v>-0.0394736842105263</v>
      </c>
      <c r="F70" s="332">
        <f t="shared" ref="F70:F133" si="3">IF(OR(VALUE(D70)=0,ISERROR(D70/C70)),"",D70/C70)</f>
        <v>0.442424242424242</v>
      </c>
      <c r="HU70" s="560"/>
      <c r="HV70" s="560"/>
      <c r="HW70" s="560"/>
      <c r="HX70" s="560"/>
      <c r="HY70" s="560"/>
      <c r="HZ70" s="560"/>
      <c r="IA70" s="560"/>
      <c r="IB70" s="560"/>
      <c r="IC70" s="560"/>
      <c r="ID70" s="560"/>
      <c r="IE70" s="560"/>
      <c r="IF70" s="560"/>
      <c r="IG70" s="560"/>
      <c r="IH70" s="560"/>
      <c r="II70" s="560"/>
      <c r="IJ70" s="560"/>
      <c r="IK70" s="560"/>
      <c r="IL70" s="560"/>
      <c r="IM70" s="560"/>
      <c r="IN70" s="560"/>
      <c r="IO70" s="560"/>
      <c r="IP70" s="560"/>
      <c r="IQ70" s="560"/>
      <c r="IR70" s="560"/>
      <c r="IS70" s="560"/>
      <c r="IT70" s="560"/>
      <c r="IU70" s="560"/>
    </row>
    <row r="71" s="311" customFormat="1" ht="19.5" customHeight="1" spans="1:255">
      <c r="A71" s="567" t="s">
        <v>246</v>
      </c>
      <c r="B71" s="574">
        <f>SUM(B72:B78)</f>
        <v>289</v>
      </c>
      <c r="C71" s="335">
        <f>SUM(C72:C78)</f>
        <v>348</v>
      </c>
      <c r="D71" s="573">
        <f>SUM(D72:D78)</f>
        <v>253</v>
      </c>
      <c r="E71" s="325">
        <f t="shared" si="2"/>
        <v>-0.124567474048443</v>
      </c>
      <c r="F71" s="325">
        <f t="shared" si="3"/>
        <v>0.727011494252874</v>
      </c>
      <c r="HU71" s="560"/>
      <c r="HV71" s="560"/>
      <c r="HW71" s="560"/>
      <c r="HX71" s="560"/>
      <c r="HY71" s="560"/>
      <c r="HZ71" s="560"/>
      <c r="IA71" s="560"/>
      <c r="IB71" s="560"/>
      <c r="IC71" s="560"/>
      <c r="ID71" s="560"/>
      <c r="IE71" s="560"/>
      <c r="IF71" s="560"/>
      <c r="IG71" s="560"/>
      <c r="IH71" s="560"/>
      <c r="II71" s="560"/>
      <c r="IJ71" s="560"/>
      <c r="IK71" s="560"/>
      <c r="IL71" s="560"/>
      <c r="IM71" s="560"/>
      <c r="IN71" s="560"/>
      <c r="IO71" s="560"/>
      <c r="IP71" s="560"/>
      <c r="IQ71" s="560"/>
      <c r="IR71" s="560"/>
      <c r="IS71" s="560"/>
      <c r="IT71" s="560"/>
      <c r="IU71" s="560"/>
    </row>
    <row r="72" s="170" customFormat="1" ht="19.5" customHeight="1" spans="1:248">
      <c r="A72" s="326" t="s">
        <v>203</v>
      </c>
      <c r="B72" s="324"/>
      <c r="C72" s="337">
        <v>0</v>
      </c>
      <c r="D72" s="337"/>
      <c r="E72" s="332" t="str">
        <f t="shared" si="2"/>
        <v/>
      </c>
      <c r="F72" s="332" t="str">
        <f t="shared" si="3"/>
        <v/>
      </c>
      <c r="G72" s="557"/>
      <c r="H72" s="557"/>
      <c r="I72" s="557"/>
      <c r="J72" s="557"/>
      <c r="K72" s="557"/>
      <c r="L72" s="557"/>
      <c r="M72" s="557"/>
      <c r="N72" s="557"/>
      <c r="O72" s="557"/>
      <c r="P72" s="557"/>
      <c r="Q72" s="557"/>
      <c r="R72" s="557"/>
      <c r="S72" s="557"/>
      <c r="T72" s="557"/>
      <c r="U72" s="557"/>
      <c r="V72" s="557"/>
      <c r="W72" s="557"/>
      <c r="X72" s="557"/>
      <c r="Y72" s="557"/>
      <c r="Z72" s="557"/>
      <c r="AA72" s="557"/>
      <c r="AB72" s="557"/>
      <c r="AC72" s="557"/>
      <c r="AD72" s="557"/>
      <c r="AE72" s="557"/>
      <c r="AF72" s="557"/>
      <c r="AG72" s="557"/>
      <c r="AH72" s="557"/>
      <c r="AI72" s="557"/>
      <c r="AJ72" s="557"/>
      <c r="AK72" s="557"/>
      <c r="AL72" s="557"/>
      <c r="AM72" s="557"/>
      <c r="AN72" s="557"/>
      <c r="AO72" s="557"/>
      <c r="AP72" s="557"/>
      <c r="AQ72" s="557"/>
      <c r="AR72" s="557"/>
      <c r="AS72" s="557"/>
      <c r="AT72" s="557"/>
      <c r="AU72" s="557"/>
      <c r="AV72" s="557"/>
      <c r="AW72" s="557"/>
      <c r="AX72" s="557"/>
      <c r="AY72" s="557"/>
      <c r="AZ72" s="557"/>
      <c r="BA72" s="557"/>
      <c r="BB72" s="557"/>
      <c r="BC72" s="557"/>
      <c r="BD72" s="557"/>
      <c r="BE72" s="557"/>
      <c r="BF72" s="557"/>
      <c r="BG72" s="557"/>
      <c r="BH72" s="557"/>
      <c r="BI72" s="557"/>
      <c r="BJ72" s="557"/>
      <c r="BK72" s="557"/>
      <c r="BL72" s="557"/>
      <c r="BM72" s="557"/>
      <c r="BN72" s="557"/>
      <c r="BO72" s="557"/>
      <c r="BP72" s="557"/>
      <c r="BQ72" s="557"/>
      <c r="BR72" s="557"/>
      <c r="BS72" s="557"/>
      <c r="BT72" s="557"/>
      <c r="BU72" s="557"/>
      <c r="BV72" s="557"/>
      <c r="BW72" s="557"/>
      <c r="BX72" s="557"/>
      <c r="BY72" s="557"/>
      <c r="BZ72" s="557"/>
      <c r="CA72" s="557"/>
      <c r="CB72" s="557"/>
      <c r="CC72" s="557"/>
      <c r="CD72" s="557"/>
      <c r="CE72" s="557"/>
      <c r="CF72" s="557"/>
      <c r="CG72" s="557"/>
      <c r="CH72" s="557"/>
      <c r="CI72" s="557"/>
      <c r="CJ72" s="557"/>
      <c r="CK72" s="557"/>
      <c r="CL72" s="557"/>
      <c r="CM72" s="557"/>
      <c r="CN72" s="557"/>
      <c r="CO72" s="557"/>
      <c r="CP72" s="557"/>
      <c r="CQ72" s="557"/>
      <c r="CR72" s="557"/>
      <c r="CS72" s="557"/>
      <c r="CT72" s="557"/>
      <c r="CU72" s="557"/>
      <c r="CV72" s="557"/>
      <c r="CW72" s="557"/>
      <c r="CX72" s="557"/>
      <c r="CY72" s="557"/>
      <c r="CZ72" s="557"/>
      <c r="DA72" s="557"/>
      <c r="DB72" s="557"/>
      <c r="DC72" s="557"/>
      <c r="DD72" s="557"/>
      <c r="DE72" s="557"/>
      <c r="DF72" s="557"/>
      <c r="DG72" s="557"/>
      <c r="DH72" s="557"/>
      <c r="DI72" s="557"/>
      <c r="DJ72" s="557"/>
      <c r="DK72" s="557"/>
      <c r="DL72" s="557"/>
      <c r="DM72" s="557"/>
      <c r="DN72" s="557"/>
      <c r="DO72" s="557"/>
      <c r="DP72" s="557"/>
      <c r="DQ72" s="557"/>
      <c r="DR72" s="557"/>
      <c r="DS72" s="557"/>
      <c r="DT72" s="557"/>
      <c r="DU72" s="557"/>
      <c r="DV72" s="557"/>
      <c r="DW72" s="557"/>
      <c r="DX72" s="557"/>
      <c r="DY72" s="557"/>
      <c r="DZ72" s="557"/>
      <c r="EA72" s="557"/>
      <c r="EB72" s="557"/>
      <c r="EC72" s="557"/>
      <c r="ED72" s="557"/>
      <c r="EE72" s="557"/>
      <c r="EF72" s="557"/>
      <c r="EG72" s="557"/>
      <c r="EH72" s="557"/>
      <c r="EI72" s="557"/>
      <c r="EJ72" s="557"/>
      <c r="EK72" s="557"/>
      <c r="EL72" s="557"/>
      <c r="EM72" s="557"/>
      <c r="EN72" s="557"/>
      <c r="EO72" s="557"/>
      <c r="EP72" s="557"/>
      <c r="EQ72" s="557"/>
      <c r="ER72" s="557"/>
      <c r="ES72" s="557"/>
      <c r="ET72" s="557"/>
      <c r="EU72" s="557"/>
      <c r="EV72" s="557"/>
      <c r="EW72" s="557"/>
      <c r="EX72" s="557"/>
      <c r="EY72" s="557"/>
      <c r="EZ72" s="557"/>
      <c r="FA72" s="557"/>
      <c r="FB72" s="557"/>
      <c r="FC72" s="557"/>
      <c r="FD72" s="557"/>
      <c r="FE72" s="557"/>
      <c r="FF72" s="557"/>
      <c r="FG72" s="557"/>
      <c r="FH72" s="557"/>
      <c r="FI72" s="557"/>
      <c r="FJ72" s="557"/>
      <c r="FK72" s="557"/>
      <c r="FL72" s="557"/>
      <c r="FM72" s="557"/>
      <c r="FN72" s="557"/>
      <c r="FO72" s="557"/>
      <c r="FP72" s="557"/>
      <c r="FQ72" s="557"/>
      <c r="FR72" s="557"/>
      <c r="FS72" s="557"/>
      <c r="FT72" s="557"/>
      <c r="FU72" s="557"/>
      <c r="FV72" s="557"/>
      <c r="FW72" s="557"/>
      <c r="FX72" s="557"/>
      <c r="FY72" s="557"/>
      <c r="FZ72" s="557"/>
      <c r="GA72" s="557"/>
      <c r="GB72" s="557"/>
      <c r="GC72" s="557"/>
      <c r="GD72" s="557"/>
      <c r="GE72" s="557"/>
      <c r="GF72" s="557"/>
      <c r="GG72" s="557"/>
      <c r="GH72" s="557"/>
      <c r="GI72" s="557"/>
      <c r="GJ72" s="557"/>
      <c r="GK72" s="557"/>
      <c r="GL72" s="557"/>
      <c r="GM72" s="557"/>
      <c r="GN72" s="557"/>
      <c r="GO72" s="557"/>
      <c r="GP72" s="557"/>
      <c r="GQ72" s="557"/>
      <c r="GR72" s="557"/>
      <c r="GS72" s="557"/>
      <c r="GT72" s="557"/>
      <c r="GU72" s="557"/>
      <c r="GV72" s="557"/>
      <c r="GW72" s="557"/>
      <c r="GX72" s="557"/>
      <c r="GY72" s="557"/>
      <c r="GZ72" s="557"/>
      <c r="HA72" s="557"/>
      <c r="HB72" s="557"/>
      <c r="HC72" s="557"/>
      <c r="HD72" s="557"/>
      <c r="HE72" s="557"/>
      <c r="HF72" s="557"/>
      <c r="HG72" s="557"/>
      <c r="HH72" s="557"/>
      <c r="HI72" s="557"/>
      <c r="HJ72" s="557"/>
      <c r="HK72" s="557"/>
      <c r="HL72" s="557"/>
      <c r="HM72" s="557"/>
      <c r="HN72" s="557"/>
      <c r="HO72" s="557"/>
      <c r="HP72" s="557"/>
      <c r="HQ72" s="557"/>
      <c r="HR72" s="557"/>
      <c r="HS72" s="557"/>
      <c r="HT72" s="557"/>
      <c r="HU72" s="575"/>
      <c r="HV72" s="575"/>
      <c r="HW72" s="575"/>
      <c r="HX72" s="575"/>
      <c r="HY72" s="575"/>
      <c r="HZ72" s="575"/>
      <c r="IA72" s="575"/>
      <c r="IB72" s="575"/>
      <c r="IC72" s="575"/>
      <c r="ID72" s="575"/>
      <c r="IE72" s="575"/>
      <c r="IF72" s="575"/>
      <c r="IG72" s="575"/>
      <c r="IH72" s="575"/>
      <c r="II72" s="575"/>
      <c r="IJ72" s="575"/>
      <c r="IK72" s="575"/>
      <c r="IL72" s="575"/>
      <c r="IM72" s="575"/>
      <c r="IN72" s="575"/>
    </row>
    <row r="73" s="311" customFormat="1" ht="19.5" customHeight="1" spans="1:255">
      <c r="A73" s="326" t="s">
        <v>204</v>
      </c>
      <c r="B73" s="569"/>
      <c r="C73" s="328">
        <v>0</v>
      </c>
      <c r="D73" s="337"/>
      <c r="E73" s="332" t="str">
        <f t="shared" si="2"/>
        <v/>
      </c>
      <c r="F73" s="332" t="str">
        <f t="shared" si="3"/>
        <v/>
      </c>
      <c r="HU73" s="560"/>
      <c r="HV73" s="560"/>
      <c r="HW73" s="560"/>
      <c r="HX73" s="560"/>
      <c r="HY73" s="560"/>
      <c r="HZ73" s="560"/>
      <c r="IA73" s="560"/>
      <c r="IB73" s="560"/>
      <c r="IC73" s="560"/>
      <c r="ID73" s="560"/>
      <c r="IE73" s="560"/>
      <c r="IF73" s="560"/>
      <c r="IG73" s="560"/>
      <c r="IH73" s="560"/>
      <c r="II73" s="560"/>
      <c r="IJ73" s="560"/>
      <c r="IK73" s="560"/>
      <c r="IL73" s="560"/>
      <c r="IM73" s="560"/>
      <c r="IN73" s="560"/>
      <c r="IO73" s="560"/>
      <c r="IP73" s="560"/>
      <c r="IQ73" s="560"/>
      <c r="IR73" s="560"/>
      <c r="IS73" s="560"/>
      <c r="IT73" s="560"/>
      <c r="IU73" s="560"/>
    </row>
    <row r="74" s="311" customFormat="1" ht="19.5" customHeight="1" spans="1:255">
      <c r="A74" s="326" t="s">
        <v>205</v>
      </c>
      <c r="B74" s="569"/>
      <c r="C74" s="328">
        <v>0</v>
      </c>
      <c r="D74" s="330"/>
      <c r="E74" s="325" t="str">
        <f t="shared" si="2"/>
        <v/>
      </c>
      <c r="F74" s="325" t="str">
        <f t="shared" si="3"/>
        <v/>
      </c>
      <c r="HU74" s="560"/>
      <c r="HV74" s="560"/>
      <c r="HW74" s="560"/>
      <c r="HX74" s="560"/>
      <c r="HY74" s="560"/>
      <c r="HZ74" s="560"/>
      <c r="IA74" s="560"/>
      <c r="IB74" s="560"/>
      <c r="IC74" s="560"/>
      <c r="ID74" s="560"/>
      <c r="IE74" s="560"/>
      <c r="IF74" s="560"/>
      <c r="IG74" s="560"/>
      <c r="IH74" s="560"/>
      <c r="II74" s="560"/>
      <c r="IJ74" s="560"/>
      <c r="IK74" s="560"/>
      <c r="IL74" s="560"/>
      <c r="IM74" s="560"/>
      <c r="IN74" s="560"/>
      <c r="IO74" s="560"/>
      <c r="IP74" s="560"/>
      <c r="IQ74" s="560"/>
      <c r="IR74" s="560"/>
      <c r="IS74" s="560"/>
      <c r="IT74" s="560"/>
      <c r="IU74" s="560"/>
    </row>
    <row r="75" s="311" customFormat="1" ht="19.5" customHeight="1" spans="1:255">
      <c r="A75" s="326" t="s">
        <v>243</v>
      </c>
      <c r="B75" s="569">
        <v>40</v>
      </c>
      <c r="C75" s="328">
        <v>0</v>
      </c>
      <c r="D75" s="330"/>
      <c r="E75" s="325" t="str">
        <f t="shared" si="2"/>
        <v/>
      </c>
      <c r="F75" s="325" t="str">
        <f t="shared" si="3"/>
        <v/>
      </c>
      <c r="HU75" s="560"/>
      <c r="HV75" s="560"/>
      <c r="HW75" s="560"/>
      <c r="HX75" s="560"/>
      <c r="HY75" s="560"/>
      <c r="HZ75" s="560"/>
      <c r="IA75" s="560"/>
      <c r="IB75" s="560"/>
      <c r="IC75" s="560"/>
      <c r="ID75" s="560"/>
      <c r="IE75" s="560"/>
      <c r="IF75" s="560"/>
      <c r="IG75" s="560"/>
      <c r="IH75" s="560"/>
      <c r="II75" s="560"/>
      <c r="IJ75" s="560"/>
      <c r="IK75" s="560"/>
      <c r="IL75" s="560"/>
      <c r="IM75" s="560"/>
      <c r="IN75" s="560"/>
      <c r="IO75" s="560"/>
      <c r="IP75" s="560"/>
      <c r="IQ75" s="560"/>
      <c r="IR75" s="560"/>
      <c r="IS75" s="560"/>
      <c r="IT75" s="560"/>
      <c r="IU75" s="560"/>
    </row>
    <row r="76" s="311" customFormat="1" ht="19.5" customHeight="1" spans="1:255">
      <c r="A76" s="326" t="s">
        <v>247</v>
      </c>
      <c r="B76" s="569">
        <v>150</v>
      </c>
      <c r="C76" s="328">
        <v>280</v>
      </c>
      <c r="D76" s="330">
        <v>150</v>
      </c>
      <c r="E76" s="332">
        <f t="shared" si="2"/>
        <v>0</v>
      </c>
      <c r="F76" s="332">
        <f t="shared" si="3"/>
        <v>0.535714285714286</v>
      </c>
      <c r="HU76" s="560"/>
      <c r="HV76" s="560"/>
      <c r="HW76" s="560"/>
      <c r="HX76" s="560"/>
      <c r="HY76" s="560"/>
      <c r="HZ76" s="560"/>
      <c r="IA76" s="560"/>
      <c r="IB76" s="560"/>
      <c r="IC76" s="560"/>
      <c r="ID76" s="560"/>
      <c r="IE76" s="560"/>
      <c r="IF76" s="560"/>
      <c r="IG76" s="560"/>
      <c r="IH76" s="560"/>
      <c r="II76" s="560"/>
      <c r="IJ76" s="560"/>
      <c r="IK76" s="560"/>
      <c r="IL76" s="560"/>
      <c r="IM76" s="560"/>
      <c r="IN76" s="560"/>
      <c r="IO76" s="560"/>
      <c r="IP76" s="560"/>
      <c r="IQ76" s="560"/>
      <c r="IR76" s="560"/>
      <c r="IS76" s="560"/>
      <c r="IT76" s="560"/>
      <c r="IU76" s="560"/>
    </row>
    <row r="77" s="311" customFormat="1" ht="19.5" customHeight="1" spans="1:255">
      <c r="A77" s="326" t="s">
        <v>212</v>
      </c>
      <c r="B77" s="569">
        <v>0</v>
      </c>
      <c r="C77" s="328">
        <v>0</v>
      </c>
      <c r="D77" s="330"/>
      <c r="E77" s="332" t="str">
        <f t="shared" si="2"/>
        <v/>
      </c>
      <c r="F77" s="332" t="str">
        <f t="shared" si="3"/>
        <v/>
      </c>
      <c r="HU77" s="560"/>
      <c r="HV77" s="560"/>
      <c r="HW77" s="560"/>
      <c r="HX77" s="560"/>
      <c r="HY77" s="560"/>
      <c r="HZ77" s="560"/>
      <c r="IA77" s="560"/>
      <c r="IB77" s="560"/>
      <c r="IC77" s="560"/>
      <c r="ID77" s="560"/>
      <c r="IE77" s="560"/>
      <c r="IF77" s="560"/>
      <c r="IG77" s="560"/>
      <c r="IH77" s="560"/>
      <c r="II77" s="560"/>
      <c r="IJ77" s="560"/>
      <c r="IK77" s="560"/>
      <c r="IL77" s="560"/>
      <c r="IM77" s="560"/>
      <c r="IN77" s="560"/>
      <c r="IO77" s="560"/>
      <c r="IP77" s="560"/>
      <c r="IQ77" s="560"/>
      <c r="IR77" s="560"/>
      <c r="IS77" s="560"/>
      <c r="IT77" s="560"/>
      <c r="IU77" s="560"/>
    </row>
    <row r="78" s="311" customFormat="1" ht="19.5" customHeight="1" spans="1:255">
      <c r="A78" s="326" t="s">
        <v>248</v>
      </c>
      <c r="B78" s="569">
        <v>99</v>
      </c>
      <c r="C78" s="328">
        <v>68</v>
      </c>
      <c r="D78" s="570">
        <v>103</v>
      </c>
      <c r="E78" s="332">
        <f t="shared" si="2"/>
        <v>0.0404040404040404</v>
      </c>
      <c r="F78" s="332">
        <f t="shared" si="3"/>
        <v>1.51470588235294</v>
      </c>
      <c r="HU78" s="560"/>
      <c r="HV78" s="560"/>
      <c r="HW78" s="560"/>
      <c r="HX78" s="560"/>
      <c r="HY78" s="560"/>
      <c r="HZ78" s="560"/>
      <c r="IA78" s="560"/>
      <c r="IB78" s="560"/>
      <c r="IC78" s="560"/>
      <c r="ID78" s="560"/>
      <c r="IE78" s="560"/>
      <c r="IF78" s="560"/>
      <c r="IG78" s="560"/>
      <c r="IH78" s="560"/>
      <c r="II78" s="560"/>
      <c r="IJ78" s="560"/>
      <c r="IK78" s="560"/>
      <c r="IL78" s="560"/>
      <c r="IM78" s="560"/>
      <c r="IN78" s="560"/>
      <c r="IO78" s="560"/>
      <c r="IP78" s="560"/>
      <c r="IQ78" s="560"/>
      <c r="IR78" s="560"/>
      <c r="IS78" s="560"/>
      <c r="IT78" s="560"/>
      <c r="IU78" s="560"/>
    </row>
    <row r="79" s="311" customFormat="1" ht="19.5" customHeight="1" spans="1:255">
      <c r="A79" s="567" t="s">
        <v>249</v>
      </c>
      <c r="B79" s="574">
        <f>SUM(B80:B87)</f>
        <v>30</v>
      </c>
      <c r="C79" s="335">
        <f>SUM(C80:C87)</f>
        <v>0</v>
      </c>
      <c r="D79" s="339">
        <f>SUM(D80:D87)</f>
        <v>0</v>
      </c>
      <c r="E79" s="325" t="str">
        <f t="shared" si="2"/>
        <v/>
      </c>
      <c r="F79" s="325" t="str">
        <f t="shared" si="3"/>
        <v/>
      </c>
      <c r="HU79" s="560"/>
      <c r="HV79" s="560"/>
      <c r="HW79" s="560"/>
      <c r="HX79" s="560"/>
      <c r="HY79" s="560"/>
      <c r="HZ79" s="560"/>
      <c r="IA79" s="560"/>
      <c r="IB79" s="560"/>
      <c r="IC79" s="560"/>
      <c r="ID79" s="560"/>
      <c r="IE79" s="560"/>
      <c r="IF79" s="560"/>
      <c r="IG79" s="560"/>
      <c r="IH79" s="560"/>
      <c r="II79" s="560"/>
      <c r="IJ79" s="560"/>
      <c r="IK79" s="560"/>
      <c r="IL79" s="560"/>
      <c r="IM79" s="560"/>
      <c r="IN79" s="560"/>
      <c r="IO79" s="560"/>
      <c r="IP79" s="560"/>
      <c r="IQ79" s="560"/>
      <c r="IR79" s="560"/>
      <c r="IS79" s="560"/>
      <c r="IT79" s="560"/>
      <c r="IU79" s="560"/>
    </row>
    <row r="80" s="170" customFormat="1" ht="19.5" customHeight="1" spans="1:248">
      <c r="A80" s="326" t="s">
        <v>203</v>
      </c>
      <c r="B80" s="324"/>
      <c r="C80" s="324"/>
      <c r="D80" s="324"/>
      <c r="E80" s="325" t="str">
        <f t="shared" si="2"/>
        <v/>
      </c>
      <c r="F80" s="325" t="str">
        <f t="shared" si="3"/>
        <v/>
      </c>
      <c r="G80" s="557"/>
      <c r="H80" s="557"/>
      <c r="I80" s="557"/>
      <c r="J80" s="557"/>
      <c r="K80" s="557"/>
      <c r="L80" s="557"/>
      <c r="M80" s="557"/>
      <c r="N80" s="557"/>
      <c r="O80" s="557"/>
      <c r="P80" s="557"/>
      <c r="Q80" s="557"/>
      <c r="R80" s="557"/>
      <c r="S80" s="557"/>
      <c r="T80" s="557"/>
      <c r="U80" s="557"/>
      <c r="V80" s="557"/>
      <c r="W80" s="557"/>
      <c r="X80" s="557"/>
      <c r="Y80" s="557"/>
      <c r="Z80" s="557"/>
      <c r="AA80" s="557"/>
      <c r="AB80" s="557"/>
      <c r="AC80" s="557"/>
      <c r="AD80" s="557"/>
      <c r="AE80" s="557"/>
      <c r="AF80" s="557"/>
      <c r="AG80" s="557"/>
      <c r="AH80" s="557"/>
      <c r="AI80" s="557"/>
      <c r="AJ80" s="557"/>
      <c r="AK80" s="557"/>
      <c r="AL80" s="557"/>
      <c r="AM80" s="557"/>
      <c r="AN80" s="557"/>
      <c r="AO80" s="557"/>
      <c r="AP80" s="557"/>
      <c r="AQ80" s="557"/>
      <c r="AR80" s="557"/>
      <c r="AS80" s="557"/>
      <c r="AT80" s="557"/>
      <c r="AU80" s="557"/>
      <c r="AV80" s="557"/>
      <c r="AW80" s="557"/>
      <c r="AX80" s="557"/>
      <c r="AY80" s="557"/>
      <c r="AZ80" s="557"/>
      <c r="BA80" s="557"/>
      <c r="BB80" s="557"/>
      <c r="BC80" s="557"/>
      <c r="BD80" s="557"/>
      <c r="BE80" s="557"/>
      <c r="BF80" s="557"/>
      <c r="BG80" s="557"/>
      <c r="BH80" s="557"/>
      <c r="BI80" s="557"/>
      <c r="BJ80" s="557"/>
      <c r="BK80" s="557"/>
      <c r="BL80" s="557"/>
      <c r="BM80" s="557"/>
      <c r="BN80" s="557"/>
      <c r="BO80" s="557"/>
      <c r="BP80" s="557"/>
      <c r="BQ80" s="557"/>
      <c r="BR80" s="557"/>
      <c r="BS80" s="557"/>
      <c r="BT80" s="557"/>
      <c r="BU80" s="557"/>
      <c r="BV80" s="557"/>
      <c r="BW80" s="557"/>
      <c r="BX80" s="557"/>
      <c r="BY80" s="557"/>
      <c r="BZ80" s="557"/>
      <c r="CA80" s="557"/>
      <c r="CB80" s="557"/>
      <c r="CC80" s="557"/>
      <c r="CD80" s="557"/>
      <c r="CE80" s="557"/>
      <c r="CF80" s="557"/>
      <c r="CG80" s="557"/>
      <c r="CH80" s="557"/>
      <c r="CI80" s="557"/>
      <c r="CJ80" s="557"/>
      <c r="CK80" s="557"/>
      <c r="CL80" s="557"/>
      <c r="CM80" s="557"/>
      <c r="CN80" s="557"/>
      <c r="CO80" s="557"/>
      <c r="CP80" s="557"/>
      <c r="CQ80" s="557"/>
      <c r="CR80" s="557"/>
      <c r="CS80" s="557"/>
      <c r="CT80" s="557"/>
      <c r="CU80" s="557"/>
      <c r="CV80" s="557"/>
      <c r="CW80" s="557"/>
      <c r="CX80" s="557"/>
      <c r="CY80" s="557"/>
      <c r="CZ80" s="557"/>
      <c r="DA80" s="557"/>
      <c r="DB80" s="557"/>
      <c r="DC80" s="557"/>
      <c r="DD80" s="557"/>
      <c r="DE80" s="557"/>
      <c r="DF80" s="557"/>
      <c r="DG80" s="557"/>
      <c r="DH80" s="557"/>
      <c r="DI80" s="557"/>
      <c r="DJ80" s="557"/>
      <c r="DK80" s="557"/>
      <c r="DL80" s="557"/>
      <c r="DM80" s="557"/>
      <c r="DN80" s="557"/>
      <c r="DO80" s="557"/>
      <c r="DP80" s="557"/>
      <c r="DQ80" s="557"/>
      <c r="DR80" s="557"/>
      <c r="DS80" s="557"/>
      <c r="DT80" s="557"/>
      <c r="DU80" s="557"/>
      <c r="DV80" s="557"/>
      <c r="DW80" s="557"/>
      <c r="DX80" s="557"/>
      <c r="DY80" s="557"/>
      <c r="DZ80" s="557"/>
      <c r="EA80" s="557"/>
      <c r="EB80" s="557"/>
      <c r="EC80" s="557"/>
      <c r="ED80" s="557"/>
      <c r="EE80" s="557"/>
      <c r="EF80" s="557"/>
      <c r="EG80" s="557"/>
      <c r="EH80" s="557"/>
      <c r="EI80" s="557"/>
      <c r="EJ80" s="557"/>
      <c r="EK80" s="557"/>
      <c r="EL80" s="557"/>
      <c r="EM80" s="557"/>
      <c r="EN80" s="557"/>
      <c r="EO80" s="557"/>
      <c r="EP80" s="557"/>
      <c r="EQ80" s="557"/>
      <c r="ER80" s="557"/>
      <c r="ES80" s="557"/>
      <c r="ET80" s="557"/>
      <c r="EU80" s="557"/>
      <c r="EV80" s="557"/>
      <c r="EW80" s="557"/>
      <c r="EX80" s="557"/>
      <c r="EY80" s="557"/>
      <c r="EZ80" s="557"/>
      <c r="FA80" s="557"/>
      <c r="FB80" s="557"/>
      <c r="FC80" s="557"/>
      <c r="FD80" s="557"/>
      <c r="FE80" s="557"/>
      <c r="FF80" s="557"/>
      <c r="FG80" s="557"/>
      <c r="FH80" s="557"/>
      <c r="FI80" s="557"/>
      <c r="FJ80" s="557"/>
      <c r="FK80" s="557"/>
      <c r="FL80" s="557"/>
      <c r="FM80" s="557"/>
      <c r="FN80" s="557"/>
      <c r="FO80" s="557"/>
      <c r="FP80" s="557"/>
      <c r="FQ80" s="557"/>
      <c r="FR80" s="557"/>
      <c r="FS80" s="557"/>
      <c r="FT80" s="557"/>
      <c r="FU80" s="557"/>
      <c r="FV80" s="557"/>
      <c r="FW80" s="557"/>
      <c r="FX80" s="557"/>
      <c r="FY80" s="557"/>
      <c r="FZ80" s="557"/>
      <c r="GA80" s="557"/>
      <c r="GB80" s="557"/>
      <c r="GC80" s="557"/>
      <c r="GD80" s="557"/>
      <c r="GE80" s="557"/>
      <c r="GF80" s="557"/>
      <c r="GG80" s="557"/>
      <c r="GH80" s="557"/>
      <c r="GI80" s="557"/>
      <c r="GJ80" s="557"/>
      <c r="GK80" s="557"/>
      <c r="GL80" s="557"/>
      <c r="GM80" s="557"/>
      <c r="GN80" s="557"/>
      <c r="GO80" s="557"/>
      <c r="GP80" s="557"/>
      <c r="GQ80" s="557"/>
      <c r="GR80" s="557"/>
      <c r="GS80" s="557"/>
      <c r="GT80" s="557"/>
      <c r="GU80" s="557"/>
      <c r="GV80" s="557"/>
      <c r="GW80" s="557"/>
      <c r="GX80" s="557"/>
      <c r="GY80" s="557"/>
      <c r="GZ80" s="557"/>
      <c r="HA80" s="557"/>
      <c r="HB80" s="557"/>
      <c r="HC80" s="557"/>
      <c r="HD80" s="557"/>
      <c r="HE80" s="557"/>
      <c r="HF80" s="557"/>
      <c r="HG80" s="557"/>
      <c r="HH80" s="557"/>
      <c r="HI80" s="557"/>
      <c r="HJ80" s="557"/>
      <c r="HK80" s="557"/>
      <c r="HL80" s="557"/>
      <c r="HM80" s="557"/>
      <c r="HN80" s="557"/>
      <c r="HO80" s="557"/>
      <c r="HP80" s="557"/>
      <c r="HQ80" s="557"/>
      <c r="HR80" s="557"/>
      <c r="HS80" s="557"/>
      <c r="HT80" s="557"/>
      <c r="HU80" s="575"/>
      <c r="HV80" s="575"/>
      <c r="HW80" s="575"/>
      <c r="HX80" s="575"/>
      <c r="HY80" s="575"/>
      <c r="HZ80" s="575"/>
      <c r="IA80" s="575"/>
      <c r="IB80" s="575"/>
      <c r="IC80" s="575"/>
      <c r="ID80" s="575"/>
      <c r="IE80" s="575"/>
      <c r="IF80" s="575"/>
      <c r="IG80" s="575"/>
      <c r="IH80" s="575"/>
      <c r="II80" s="575"/>
      <c r="IJ80" s="575"/>
      <c r="IK80" s="575"/>
      <c r="IL80" s="575"/>
      <c r="IM80" s="575"/>
      <c r="IN80" s="575"/>
    </row>
    <row r="81" s="311" customFormat="1" ht="19.5" customHeight="1" spans="1:255">
      <c r="A81" s="326" t="s">
        <v>204</v>
      </c>
      <c r="B81" s="569"/>
      <c r="C81" s="328"/>
      <c r="D81" s="324"/>
      <c r="E81" s="325" t="str">
        <f t="shared" si="2"/>
        <v/>
      </c>
      <c r="F81" s="325" t="str">
        <f t="shared" si="3"/>
        <v/>
      </c>
      <c r="HU81" s="560"/>
      <c r="HV81" s="560"/>
      <c r="HW81" s="560"/>
      <c r="HX81" s="560"/>
      <c r="HY81" s="560"/>
      <c r="HZ81" s="560"/>
      <c r="IA81" s="560"/>
      <c r="IB81" s="560"/>
      <c r="IC81" s="560"/>
      <c r="ID81" s="560"/>
      <c r="IE81" s="560"/>
      <c r="IF81" s="560"/>
      <c r="IG81" s="560"/>
      <c r="IH81" s="560"/>
      <c r="II81" s="560"/>
      <c r="IJ81" s="560"/>
      <c r="IK81" s="560"/>
      <c r="IL81" s="560"/>
      <c r="IM81" s="560"/>
      <c r="IN81" s="560"/>
      <c r="IO81" s="560"/>
      <c r="IP81" s="560"/>
      <c r="IQ81" s="560"/>
      <c r="IR81" s="560"/>
      <c r="IS81" s="560"/>
      <c r="IT81" s="560"/>
      <c r="IU81" s="560"/>
    </row>
    <row r="82" s="311" customFormat="1" ht="19.5" customHeight="1" spans="1:255">
      <c r="A82" s="326" t="s">
        <v>205</v>
      </c>
      <c r="B82" s="569"/>
      <c r="C82" s="328"/>
      <c r="D82" s="330"/>
      <c r="E82" s="325" t="str">
        <f t="shared" si="2"/>
        <v/>
      </c>
      <c r="F82" s="325" t="str">
        <f t="shared" si="3"/>
        <v/>
      </c>
      <c r="HU82" s="560"/>
      <c r="HV82" s="560"/>
      <c r="HW82" s="560"/>
      <c r="HX82" s="560"/>
      <c r="HY82" s="560"/>
      <c r="HZ82" s="560"/>
      <c r="IA82" s="560"/>
      <c r="IB82" s="560"/>
      <c r="IC82" s="560"/>
      <c r="ID82" s="560"/>
      <c r="IE82" s="560"/>
      <c r="IF82" s="560"/>
      <c r="IG82" s="560"/>
      <c r="IH82" s="560"/>
      <c r="II82" s="560"/>
      <c r="IJ82" s="560"/>
      <c r="IK82" s="560"/>
      <c r="IL82" s="560"/>
      <c r="IM82" s="560"/>
      <c r="IN82" s="560"/>
      <c r="IO82" s="560"/>
      <c r="IP82" s="560"/>
      <c r="IQ82" s="560"/>
      <c r="IR82" s="560"/>
      <c r="IS82" s="560"/>
      <c r="IT82" s="560"/>
      <c r="IU82" s="560"/>
    </row>
    <row r="83" s="311" customFormat="1" ht="19.5" customHeight="1" spans="1:255">
      <c r="A83" s="326" t="s">
        <v>250</v>
      </c>
      <c r="B83" s="569">
        <v>30</v>
      </c>
      <c r="C83" s="328"/>
      <c r="D83" s="330"/>
      <c r="E83" s="325" t="str">
        <f t="shared" si="2"/>
        <v/>
      </c>
      <c r="F83" s="325" t="str">
        <f t="shared" si="3"/>
        <v/>
      </c>
      <c r="HU83" s="560"/>
      <c r="HV83" s="560"/>
      <c r="HW83" s="560"/>
      <c r="HX83" s="560"/>
      <c r="HY83" s="560"/>
      <c r="HZ83" s="560"/>
      <c r="IA83" s="560"/>
      <c r="IB83" s="560"/>
      <c r="IC83" s="560"/>
      <c r="ID83" s="560"/>
      <c r="IE83" s="560"/>
      <c r="IF83" s="560"/>
      <c r="IG83" s="560"/>
      <c r="IH83" s="560"/>
      <c r="II83" s="560"/>
      <c r="IJ83" s="560"/>
      <c r="IK83" s="560"/>
      <c r="IL83" s="560"/>
      <c r="IM83" s="560"/>
      <c r="IN83" s="560"/>
      <c r="IO83" s="560"/>
      <c r="IP83" s="560"/>
      <c r="IQ83" s="560"/>
      <c r="IR83" s="560"/>
      <c r="IS83" s="560"/>
      <c r="IT83" s="560"/>
      <c r="IU83" s="560"/>
    </row>
    <row r="84" s="311" customFormat="1" ht="19.5" customHeight="1" spans="1:255">
      <c r="A84" s="326" t="s">
        <v>251</v>
      </c>
      <c r="B84" s="569"/>
      <c r="C84" s="328"/>
      <c r="D84" s="330"/>
      <c r="E84" s="332" t="str">
        <f t="shared" si="2"/>
        <v/>
      </c>
      <c r="F84" s="325" t="str">
        <f t="shared" si="3"/>
        <v/>
      </c>
      <c r="HU84" s="560"/>
      <c r="HV84" s="560"/>
      <c r="HW84" s="560"/>
      <c r="HX84" s="560"/>
      <c r="HY84" s="560"/>
      <c r="HZ84" s="560"/>
      <c r="IA84" s="560"/>
      <c r="IB84" s="560"/>
      <c r="IC84" s="560"/>
      <c r="ID84" s="560"/>
      <c r="IE84" s="560"/>
      <c r="IF84" s="560"/>
      <c r="IG84" s="560"/>
      <c r="IH84" s="560"/>
      <c r="II84" s="560"/>
      <c r="IJ84" s="560"/>
      <c r="IK84" s="560"/>
      <c r="IL84" s="560"/>
      <c r="IM84" s="560"/>
      <c r="IN84" s="560"/>
      <c r="IO84" s="560"/>
      <c r="IP84" s="560"/>
      <c r="IQ84" s="560"/>
      <c r="IR84" s="560"/>
      <c r="IS84" s="560"/>
      <c r="IT84" s="560"/>
      <c r="IU84" s="560"/>
    </row>
    <row r="85" s="311" customFormat="1" ht="19.5" customHeight="1" spans="1:255">
      <c r="A85" s="326" t="s">
        <v>243</v>
      </c>
      <c r="B85" s="569"/>
      <c r="C85" s="328"/>
      <c r="D85" s="570"/>
      <c r="E85" s="325" t="str">
        <f t="shared" si="2"/>
        <v/>
      </c>
      <c r="F85" s="325" t="str">
        <f t="shared" si="3"/>
        <v/>
      </c>
      <c r="HU85" s="560"/>
      <c r="HV85" s="560"/>
      <c r="HW85" s="560"/>
      <c r="HX85" s="560"/>
      <c r="HY85" s="560"/>
      <c r="HZ85" s="560"/>
      <c r="IA85" s="560"/>
      <c r="IB85" s="560"/>
      <c r="IC85" s="560"/>
      <c r="ID85" s="560"/>
      <c r="IE85" s="560"/>
      <c r="IF85" s="560"/>
      <c r="IG85" s="560"/>
      <c r="IH85" s="560"/>
      <c r="II85" s="560"/>
      <c r="IJ85" s="560"/>
      <c r="IK85" s="560"/>
      <c r="IL85" s="560"/>
      <c r="IM85" s="560"/>
      <c r="IN85" s="560"/>
      <c r="IO85" s="560"/>
      <c r="IP85" s="560"/>
      <c r="IQ85" s="560"/>
      <c r="IR85" s="560"/>
      <c r="IS85" s="560"/>
      <c r="IT85" s="560"/>
      <c r="IU85" s="560"/>
    </row>
    <row r="86" s="311" customFormat="1" ht="19.5" customHeight="1" spans="1:255">
      <c r="A86" s="326" t="s">
        <v>212</v>
      </c>
      <c r="B86" s="569"/>
      <c r="C86" s="328"/>
      <c r="D86" s="330"/>
      <c r="E86" s="325" t="str">
        <f t="shared" si="2"/>
        <v/>
      </c>
      <c r="F86" s="325" t="str">
        <f t="shared" si="3"/>
        <v/>
      </c>
      <c r="HU86" s="560"/>
      <c r="HV86" s="560"/>
      <c r="HW86" s="560"/>
      <c r="HX86" s="560"/>
      <c r="HY86" s="560"/>
      <c r="HZ86" s="560"/>
      <c r="IA86" s="560"/>
      <c r="IB86" s="560"/>
      <c r="IC86" s="560"/>
      <c r="ID86" s="560"/>
      <c r="IE86" s="560"/>
      <c r="IF86" s="560"/>
      <c r="IG86" s="560"/>
      <c r="IH86" s="560"/>
      <c r="II86" s="560"/>
      <c r="IJ86" s="560"/>
      <c r="IK86" s="560"/>
      <c r="IL86" s="560"/>
      <c r="IM86" s="560"/>
      <c r="IN86" s="560"/>
      <c r="IO86" s="560"/>
      <c r="IP86" s="560"/>
      <c r="IQ86" s="560"/>
      <c r="IR86" s="560"/>
      <c r="IS86" s="560"/>
      <c r="IT86" s="560"/>
      <c r="IU86" s="560"/>
    </row>
    <row r="87" s="311" customFormat="1" ht="19.5" customHeight="1" spans="1:255">
      <c r="A87" s="326" t="s">
        <v>252</v>
      </c>
      <c r="B87" s="569"/>
      <c r="C87" s="328"/>
      <c r="D87" s="330"/>
      <c r="E87" s="325" t="str">
        <f t="shared" si="2"/>
        <v/>
      </c>
      <c r="F87" s="325" t="str">
        <f t="shared" si="3"/>
        <v/>
      </c>
      <c r="HU87" s="560"/>
      <c r="HV87" s="560"/>
      <c r="HW87" s="560"/>
      <c r="HX87" s="560"/>
      <c r="HY87" s="560"/>
      <c r="HZ87" s="560"/>
      <c r="IA87" s="560"/>
      <c r="IB87" s="560"/>
      <c r="IC87" s="560"/>
      <c r="ID87" s="560"/>
      <c r="IE87" s="560"/>
      <c r="IF87" s="560"/>
      <c r="IG87" s="560"/>
      <c r="IH87" s="560"/>
      <c r="II87" s="560"/>
      <c r="IJ87" s="560"/>
      <c r="IK87" s="560"/>
      <c r="IL87" s="560"/>
      <c r="IM87" s="560"/>
      <c r="IN87" s="560"/>
      <c r="IO87" s="560"/>
      <c r="IP87" s="560"/>
      <c r="IQ87" s="560"/>
      <c r="IR87" s="560"/>
      <c r="IS87" s="560"/>
      <c r="IT87" s="560"/>
      <c r="IU87" s="560"/>
    </row>
    <row r="88" s="311" customFormat="1" ht="19.5" customHeight="1" spans="1:255">
      <c r="A88" s="567" t="s">
        <v>253</v>
      </c>
      <c r="B88" s="569">
        <f>SUM(B89:B100)</f>
        <v>1769</v>
      </c>
      <c r="C88" s="328"/>
      <c r="D88" s="330">
        <f>SUM(D89:D100)</f>
        <v>1000</v>
      </c>
      <c r="E88" s="325">
        <f t="shared" si="2"/>
        <v>-0.434708875070661</v>
      </c>
      <c r="F88" s="325" t="str">
        <f t="shared" si="3"/>
        <v/>
      </c>
      <c r="HU88" s="560"/>
      <c r="HV88" s="560"/>
      <c r="HW88" s="560"/>
      <c r="HX88" s="560"/>
      <c r="HY88" s="560"/>
      <c r="HZ88" s="560"/>
      <c r="IA88" s="560"/>
      <c r="IB88" s="560"/>
      <c r="IC88" s="560"/>
      <c r="ID88" s="560"/>
      <c r="IE88" s="560"/>
      <c r="IF88" s="560"/>
      <c r="IG88" s="560"/>
      <c r="IH88" s="560"/>
      <c r="II88" s="560"/>
      <c r="IJ88" s="560"/>
      <c r="IK88" s="560"/>
      <c r="IL88" s="560"/>
      <c r="IM88" s="560"/>
      <c r="IN88" s="560"/>
      <c r="IO88" s="560"/>
      <c r="IP88" s="560"/>
      <c r="IQ88" s="560"/>
      <c r="IR88" s="560"/>
      <c r="IS88" s="560"/>
      <c r="IT88" s="560"/>
      <c r="IU88" s="560"/>
    </row>
    <row r="89" s="170" customFormat="1" ht="19.5" customHeight="1" spans="1:248">
      <c r="A89" s="203" t="s">
        <v>203</v>
      </c>
      <c r="B89" s="324"/>
      <c r="C89" s="324"/>
      <c r="D89" s="324"/>
      <c r="E89" s="325" t="str">
        <f t="shared" si="2"/>
        <v/>
      </c>
      <c r="F89" s="325" t="str">
        <f t="shared" si="3"/>
        <v/>
      </c>
      <c r="G89" s="557"/>
      <c r="H89" s="557"/>
      <c r="I89" s="557"/>
      <c r="J89" s="557"/>
      <c r="K89" s="557"/>
      <c r="L89" s="557"/>
      <c r="M89" s="557"/>
      <c r="N89" s="557"/>
      <c r="O89" s="557"/>
      <c r="P89" s="557"/>
      <c r="Q89" s="557"/>
      <c r="R89" s="557"/>
      <c r="S89" s="557"/>
      <c r="T89" s="557"/>
      <c r="U89" s="557"/>
      <c r="V89" s="557"/>
      <c r="W89" s="557"/>
      <c r="X89" s="557"/>
      <c r="Y89" s="557"/>
      <c r="Z89" s="557"/>
      <c r="AA89" s="557"/>
      <c r="AB89" s="557"/>
      <c r="AC89" s="557"/>
      <c r="AD89" s="557"/>
      <c r="AE89" s="557"/>
      <c r="AF89" s="557"/>
      <c r="AG89" s="557"/>
      <c r="AH89" s="557"/>
      <c r="AI89" s="557"/>
      <c r="AJ89" s="557"/>
      <c r="AK89" s="557"/>
      <c r="AL89" s="557"/>
      <c r="AM89" s="557"/>
      <c r="AN89" s="557"/>
      <c r="AO89" s="557"/>
      <c r="AP89" s="557"/>
      <c r="AQ89" s="557"/>
      <c r="AR89" s="557"/>
      <c r="AS89" s="557"/>
      <c r="AT89" s="557"/>
      <c r="AU89" s="557"/>
      <c r="AV89" s="557"/>
      <c r="AW89" s="557"/>
      <c r="AX89" s="557"/>
      <c r="AY89" s="557"/>
      <c r="AZ89" s="557"/>
      <c r="BA89" s="557"/>
      <c r="BB89" s="557"/>
      <c r="BC89" s="557"/>
      <c r="BD89" s="557"/>
      <c r="BE89" s="557"/>
      <c r="BF89" s="557"/>
      <c r="BG89" s="557"/>
      <c r="BH89" s="557"/>
      <c r="BI89" s="557"/>
      <c r="BJ89" s="557"/>
      <c r="BK89" s="557"/>
      <c r="BL89" s="557"/>
      <c r="BM89" s="557"/>
      <c r="BN89" s="557"/>
      <c r="BO89" s="557"/>
      <c r="BP89" s="557"/>
      <c r="BQ89" s="557"/>
      <c r="BR89" s="557"/>
      <c r="BS89" s="557"/>
      <c r="BT89" s="557"/>
      <c r="BU89" s="557"/>
      <c r="BV89" s="557"/>
      <c r="BW89" s="557"/>
      <c r="BX89" s="557"/>
      <c r="BY89" s="557"/>
      <c r="BZ89" s="557"/>
      <c r="CA89" s="557"/>
      <c r="CB89" s="557"/>
      <c r="CC89" s="557"/>
      <c r="CD89" s="557"/>
      <c r="CE89" s="557"/>
      <c r="CF89" s="557"/>
      <c r="CG89" s="557"/>
      <c r="CH89" s="557"/>
      <c r="CI89" s="557"/>
      <c r="CJ89" s="557"/>
      <c r="CK89" s="557"/>
      <c r="CL89" s="557"/>
      <c r="CM89" s="557"/>
      <c r="CN89" s="557"/>
      <c r="CO89" s="557"/>
      <c r="CP89" s="557"/>
      <c r="CQ89" s="557"/>
      <c r="CR89" s="557"/>
      <c r="CS89" s="557"/>
      <c r="CT89" s="557"/>
      <c r="CU89" s="557"/>
      <c r="CV89" s="557"/>
      <c r="CW89" s="557"/>
      <c r="CX89" s="557"/>
      <c r="CY89" s="557"/>
      <c r="CZ89" s="557"/>
      <c r="DA89" s="557"/>
      <c r="DB89" s="557"/>
      <c r="DC89" s="557"/>
      <c r="DD89" s="557"/>
      <c r="DE89" s="557"/>
      <c r="DF89" s="557"/>
      <c r="DG89" s="557"/>
      <c r="DH89" s="557"/>
      <c r="DI89" s="557"/>
      <c r="DJ89" s="557"/>
      <c r="DK89" s="557"/>
      <c r="DL89" s="557"/>
      <c r="DM89" s="557"/>
      <c r="DN89" s="557"/>
      <c r="DO89" s="557"/>
      <c r="DP89" s="557"/>
      <c r="DQ89" s="557"/>
      <c r="DR89" s="557"/>
      <c r="DS89" s="557"/>
      <c r="DT89" s="557"/>
      <c r="DU89" s="557"/>
      <c r="DV89" s="557"/>
      <c r="DW89" s="557"/>
      <c r="DX89" s="557"/>
      <c r="DY89" s="557"/>
      <c r="DZ89" s="557"/>
      <c r="EA89" s="557"/>
      <c r="EB89" s="557"/>
      <c r="EC89" s="557"/>
      <c r="ED89" s="557"/>
      <c r="EE89" s="557"/>
      <c r="EF89" s="557"/>
      <c r="EG89" s="557"/>
      <c r="EH89" s="557"/>
      <c r="EI89" s="557"/>
      <c r="EJ89" s="557"/>
      <c r="EK89" s="557"/>
      <c r="EL89" s="557"/>
      <c r="EM89" s="557"/>
      <c r="EN89" s="557"/>
      <c r="EO89" s="557"/>
      <c r="EP89" s="557"/>
      <c r="EQ89" s="557"/>
      <c r="ER89" s="557"/>
      <c r="ES89" s="557"/>
      <c r="ET89" s="557"/>
      <c r="EU89" s="557"/>
      <c r="EV89" s="557"/>
      <c r="EW89" s="557"/>
      <c r="EX89" s="557"/>
      <c r="EY89" s="557"/>
      <c r="EZ89" s="557"/>
      <c r="FA89" s="557"/>
      <c r="FB89" s="557"/>
      <c r="FC89" s="557"/>
      <c r="FD89" s="557"/>
      <c r="FE89" s="557"/>
      <c r="FF89" s="557"/>
      <c r="FG89" s="557"/>
      <c r="FH89" s="557"/>
      <c r="FI89" s="557"/>
      <c r="FJ89" s="557"/>
      <c r="FK89" s="557"/>
      <c r="FL89" s="557"/>
      <c r="FM89" s="557"/>
      <c r="FN89" s="557"/>
      <c r="FO89" s="557"/>
      <c r="FP89" s="557"/>
      <c r="FQ89" s="557"/>
      <c r="FR89" s="557"/>
      <c r="FS89" s="557"/>
      <c r="FT89" s="557"/>
      <c r="FU89" s="557"/>
      <c r="FV89" s="557"/>
      <c r="FW89" s="557"/>
      <c r="FX89" s="557"/>
      <c r="FY89" s="557"/>
      <c r="FZ89" s="557"/>
      <c r="GA89" s="557"/>
      <c r="GB89" s="557"/>
      <c r="GC89" s="557"/>
      <c r="GD89" s="557"/>
      <c r="GE89" s="557"/>
      <c r="GF89" s="557"/>
      <c r="GG89" s="557"/>
      <c r="GH89" s="557"/>
      <c r="GI89" s="557"/>
      <c r="GJ89" s="557"/>
      <c r="GK89" s="557"/>
      <c r="GL89" s="557"/>
      <c r="GM89" s="557"/>
      <c r="GN89" s="557"/>
      <c r="GO89" s="557"/>
      <c r="GP89" s="557"/>
      <c r="GQ89" s="557"/>
      <c r="GR89" s="557"/>
      <c r="GS89" s="557"/>
      <c r="GT89" s="557"/>
      <c r="GU89" s="557"/>
      <c r="GV89" s="557"/>
      <c r="GW89" s="557"/>
      <c r="GX89" s="557"/>
      <c r="GY89" s="557"/>
      <c r="GZ89" s="557"/>
      <c r="HA89" s="557"/>
      <c r="HB89" s="557"/>
      <c r="HC89" s="557"/>
      <c r="HD89" s="557"/>
      <c r="HE89" s="557"/>
      <c r="HF89" s="557"/>
      <c r="HG89" s="557"/>
      <c r="HH89" s="557"/>
      <c r="HI89" s="557"/>
      <c r="HJ89" s="557"/>
      <c r="HK89" s="557"/>
      <c r="HL89" s="557"/>
      <c r="HM89" s="557"/>
      <c r="HN89" s="557"/>
      <c r="HO89" s="557"/>
      <c r="HP89" s="557"/>
      <c r="HQ89" s="557"/>
      <c r="HR89" s="557"/>
      <c r="HS89" s="557"/>
      <c r="HT89" s="557"/>
      <c r="HU89" s="575"/>
      <c r="HV89" s="575"/>
      <c r="HW89" s="575"/>
      <c r="HX89" s="575"/>
      <c r="HY89" s="575"/>
      <c r="HZ89" s="575"/>
      <c r="IA89" s="575"/>
      <c r="IB89" s="575"/>
      <c r="IC89" s="575"/>
      <c r="ID89" s="575"/>
      <c r="IE89" s="575"/>
      <c r="IF89" s="575"/>
      <c r="IG89" s="575"/>
      <c r="IH89" s="575"/>
      <c r="II89" s="575"/>
      <c r="IJ89" s="575"/>
      <c r="IK89" s="575"/>
      <c r="IL89" s="575"/>
      <c r="IM89" s="575"/>
      <c r="IN89" s="575"/>
    </row>
    <row r="90" s="311" customFormat="1" ht="19.5" customHeight="1" spans="1:255">
      <c r="A90" s="203" t="s">
        <v>204</v>
      </c>
      <c r="B90" s="569"/>
      <c r="C90" s="328"/>
      <c r="D90" s="324"/>
      <c r="E90" s="325" t="str">
        <f t="shared" si="2"/>
        <v/>
      </c>
      <c r="F90" s="325" t="str">
        <f t="shared" si="3"/>
        <v/>
      </c>
      <c r="HU90" s="560"/>
      <c r="HV90" s="560"/>
      <c r="HW90" s="560"/>
      <c r="HX90" s="560"/>
      <c r="HY90" s="560"/>
      <c r="HZ90" s="560"/>
      <c r="IA90" s="560"/>
      <c r="IB90" s="560"/>
      <c r="IC90" s="560"/>
      <c r="ID90" s="560"/>
      <c r="IE90" s="560"/>
      <c r="IF90" s="560"/>
      <c r="IG90" s="560"/>
      <c r="IH90" s="560"/>
      <c r="II90" s="560"/>
      <c r="IJ90" s="560"/>
      <c r="IK90" s="560"/>
      <c r="IL90" s="560"/>
      <c r="IM90" s="560"/>
      <c r="IN90" s="560"/>
      <c r="IO90" s="560"/>
      <c r="IP90" s="560"/>
      <c r="IQ90" s="560"/>
      <c r="IR90" s="560"/>
      <c r="IS90" s="560"/>
      <c r="IT90" s="560"/>
      <c r="IU90" s="560"/>
    </row>
    <row r="91" s="311" customFormat="1" ht="19.5" customHeight="1" spans="1:255">
      <c r="A91" s="203" t="s">
        <v>205</v>
      </c>
      <c r="B91" s="569"/>
      <c r="C91" s="328"/>
      <c r="D91" s="330"/>
      <c r="E91" s="325" t="str">
        <f t="shared" si="2"/>
        <v/>
      </c>
      <c r="F91" s="325" t="str">
        <f t="shared" si="3"/>
        <v/>
      </c>
      <c r="HU91" s="560"/>
      <c r="HV91" s="560"/>
      <c r="HW91" s="560"/>
      <c r="HX91" s="560"/>
      <c r="HY91" s="560"/>
      <c r="HZ91" s="560"/>
      <c r="IA91" s="560"/>
      <c r="IB91" s="560"/>
      <c r="IC91" s="560"/>
      <c r="ID91" s="560"/>
      <c r="IE91" s="560"/>
      <c r="IF91" s="560"/>
      <c r="IG91" s="560"/>
      <c r="IH91" s="560"/>
      <c r="II91" s="560"/>
      <c r="IJ91" s="560"/>
      <c r="IK91" s="560"/>
      <c r="IL91" s="560"/>
      <c r="IM91" s="560"/>
      <c r="IN91" s="560"/>
      <c r="IO91" s="560"/>
      <c r="IP91" s="560"/>
      <c r="IQ91" s="560"/>
      <c r="IR91" s="560"/>
      <c r="IS91" s="560"/>
      <c r="IT91" s="560"/>
      <c r="IU91" s="560"/>
    </row>
    <row r="92" s="311" customFormat="1" ht="19.5" customHeight="1" spans="1:255">
      <c r="A92" s="203" t="s">
        <v>254</v>
      </c>
      <c r="B92" s="569"/>
      <c r="C92" s="328"/>
      <c r="D92" s="330"/>
      <c r="E92" s="325" t="str">
        <f t="shared" si="2"/>
        <v/>
      </c>
      <c r="F92" s="325" t="str">
        <f t="shared" si="3"/>
        <v/>
      </c>
      <c r="HU92" s="560"/>
      <c r="HV92" s="560"/>
      <c r="HW92" s="560"/>
      <c r="HX92" s="560"/>
      <c r="HY92" s="560"/>
      <c r="HZ92" s="560"/>
      <c r="IA92" s="560"/>
      <c r="IB92" s="560"/>
      <c r="IC92" s="560"/>
      <c r="ID92" s="560"/>
      <c r="IE92" s="560"/>
      <c r="IF92" s="560"/>
      <c r="IG92" s="560"/>
      <c r="IH92" s="560"/>
      <c r="II92" s="560"/>
      <c r="IJ92" s="560"/>
      <c r="IK92" s="560"/>
      <c r="IL92" s="560"/>
      <c r="IM92" s="560"/>
      <c r="IN92" s="560"/>
      <c r="IO92" s="560"/>
      <c r="IP92" s="560"/>
      <c r="IQ92" s="560"/>
      <c r="IR92" s="560"/>
      <c r="IS92" s="560"/>
      <c r="IT92" s="560"/>
      <c r="IU92" s="560"/>
    </row>
    <row r="93" s="311" customFormat="1" ht="19.5" customHeight="1" spans="1:255">
      <c r="A93" s="203" t="s">
        <v>255</v>
      </c>
      <c r="B93" s="569"/>
      <c r="C93" s="328"/>
      <c r="D93" s="330"/>
      <c r="E93" s="325" t="str">
        <f t="shared" si="2"/>
        <v/>
      </c>
      <c r="F93" s="325" t="str">
        <f t="shared" si="3"/>
        <v/>
      </c>
      <c r="HU93" s="560"/>
      <c r="HV93" s="560"/>
      <c r="HW93" s="560"/>
      <c r="HX93" s="560"/>
      <c r="HY93" s="560"/>
      <c r="HZ93" s="560"/>
      <c r="IA93" s="560"/>
      <c r="IB93" s="560"/>
      <c r="IC93" s="560"/>
      <c r="ID93" s="560"/>
      <c r="IE93" s="560"/>
      <c r="IF93" s="560"/>
      <c r="IG93" s="560"/>
      <c r="IH93" s="560"/>
      <c r="II93" s="560"/>
      <c r="IJ93" s="560"/>
      <c r="IK93" s="560"/>
      <c r="IL93" s="560"/>
      <c r="IM93" s="560"/>
      <c r="IN93" s="560"/>
      <c r="IO93" s="560"/>
      <c r="IP93" s="560"/>
      <c r="IQ93" s="560"/>
      <c r="IR93" s="560"/>
      <c r="IS93" s="560"/>
      <c r="IT93" s="560"/>
      <c r="IU93" s="560"/>
    </row>
    <row r="94" s="311" customFormat="1" ht="19.5" customHeight="1" spans="1:255">
      <c r="A94" s="203" t="s">
        <v>243</v>
      </c>
      <c r="B94" s="569"/>
      <c r="C94" s="328"/>
      <c r="D94" s="330"/>
      <c r="E94" s="325" t="str">
        <f t="shared" si="2"/>
        <v/>
      </c>
      <c r="F94" s="325" t="str">
        <f t="shared" si="3"/>
        <v/>
      </c>
      <c r="HU94" s="560"/>
      <c r="HV94" s="560"/>
      <c r="HW94" s="560"/>
      <c r="HX94" s="560"/>
      <c r="HY94" s="560"/>
      <c r="HZ94" s="560"/>
      <c r="IA94" s="560"/>
      <c r="IB94" s="560"/>
      <c r="IC94" s="560"/>
      <c r="ID94" s="560"/>
      <c r="IE94" s="560"/>
      <c r="IF94" s="560"/>
      <c r="IG94" s="560"/>
      <c r="IH94" s="560"/>
      <c r="II94" s="560"/>
      <c r="IJ94" s="560"/>
      <c r="IK94" s="560"/>
      <c r="IL94" s="560"/>
      <c r="IM94" s="560"/>
      <c r="IN94" s="560"/>
      <c r="IO94" s="560"/>
      <c r="IP94" s="560"/>
      <c r="IQ94" s="560"/>
      <c r="IR94" s="560"/>
      <c r="IS94" s="560"/>
      <c r="IT94" s="560"/>
      <c r="IU94" s="560"/>
    </row>
    <row r="95" s="311" customFormat="1" ht="19.5" customHeight="1" spans="1:255">
      <c r="A95" s="203" t="s">
        <v>256</v>
      </c>
      <c r="B95" s="569">
        <v>1769</v>
      </c>
      <c r="C95" s="328"/>
      <c r="D95" s="330">
        <v>1000</v>
      </c>
      <c r="E95" s="325">
        <f t="shared" si="2"/>
        <v>-0.434708875070661</v>
      </c>
      <c r="F95" s="325" t="str">
        <f t="shared" si="3"/>
        <v/>
      </c>
      <c r="HU95" s="560"/>
      <c r="HV95" s="560"/>
      <c r="HW95" s="560"/>
      <c r="HX95" s="560"/>
      <c r="HY95" s="560"/>
      <c r="HZ95" s="560"/>
      <c r="IA95" s="560"/>
      <c r="IB95" s="560"/>
      <c r="IC95" s="560"/>
      <c r="ID95" s="560"/>
      <c r="IE95" s="560"/>
      <c r="IF95" s="560"/>
      <c r="IG95" s="560"/>
      <c r="IH95" s="560"/>
      <c r="II95" s="560"/>
      <c r="IJ95" s="560"/>
      <c r="IK95" s="560"/>
      <c r="IL95" s="560"/>
      <c r="IM95" s="560"/>
      <c r="IN95" s="560"/>
      <c r="IO95" s="560"/>
      <c r="IP95" s="560"/>
      <c r="IQ95" s="560"/>
      <c r="IR95" s="560"/>
      <c r="IS95" s="560"/>
      <c r="IT95" s="560"/>
      <c r="IU95" s="560"/>
    </row>
    <row r="96" s="311" customFormat="1" ht="19.5" customHeight="1" spans="1:255">
      <c r="A96" s="340" t="s">
        <v>257</v>
      </c>
      <c r="B96" s="569"/>
      <c r="C96" s="328"/>
      <c r="D96" s="330"/>
      <c r="E96" s="325" t="str">
        <f t="shared" si="2"/>
        <v/>
      </c>
      <c r="F96" s="325" t="str">
        <f t="shared" si="3"/>
        <v/>
      </c>
      <c r="HU96" s="560"/>
      <c r="HV96" s="560"/>
      <c r="HW96" s="560"/>
      <c r="HX96" s="560"/>
      <c r="HY96" s="560"/>
      <c r="HZ96" s="560"/>
      <c r="IA96" s="560"/>
      <c r="IB96" s="560"/>
      <c r="IC96" s="560"/>
      <c r="ID96" s="560"/>
      <c r="IE96" s="560"/>
      <c r="IF96" s="560"/>
      <c r="IG96" s="560"/>
      <c r="IH96" s="560"/>
      <c r="II96" s="560"/>
      <c r="IJ96" s="560"/>
      <c r="IK96" s="560"/>
      <c r="IL96" s="560"/>
      <c r="IM96" s="560"/>
      <c r="IN96" s="560"/>
      <c r="IO96" s="560"/>
      <c r="IP96" s="560"/>
      <c r="IQ96" s="560"/>
      <c r="IR96" s="560"/>
      <c r="IS96" s="560"/>
      <c r="IT96" s="560"/>
      <c r="IU96" s="560"/>
    </row>
    <row r="97" s="311" customFormat="1" ht="19.5" customHeight="1" spans="1:255">
      <c r="A97" s="203" t="s">
        <v>258</v>
      </c>
      <c r="B97" s="569"/>
      <c r="C97" s="328"/>
      <c r="D97" s="330"/>
      <c r="E97" s="325" t="str">
        <f t="shared" si="2"/>
        <v/>
      </c>
      <c r="F97" s="325" t="str">
        <f t="shared" si="3"/>
        <v/>
      </c>
      <c r="HU97" s="560"/>
      <c r="HV97" s="560"/>
      <c r="HW97" s="560"/>
      <c r="HX97" s="560"/>
      <c r="HY97" s="560"/>
      <c r="HZ97" s="560"/>
      <c r="IA97" s="560"/>
      <c r="IB97" s="560"/>
      <c r="IC97" s="560"/>
      <c r="ID97" s="560"/>
      <c r="IE97" s="560"/>
      <c r="IF97" s="560"/>
      <c r="IG97" s="560"/>
      <c r="IH97" s="560"/>
      <c r="II97" s="560"/>
      <c r="IJ97" s="560"/>
      <c r="IK97" s="560"/>
      <c r="IL97" s="560"/>
      <c r="IM97" s="560"/>
      <c r="IN97" s="560"/>
      <c r="IO97" s="560"/>
      <c r="IP97" s="560"/>
      <c r="IQ97" s="560"/>
      <c r="IR97" s="560"/>
      <c r="IS97" s="560"/>
      <c r="IT97" s="560"/>
      <c r="IU97" s="560"/>
    </row>
    <row r="98" s="311" customFormat="1" ht="19.5" customHeight="1" spans="1:255">
      <c r="A98" s="203" t="s">
        <v>259</v>
      </c>
      <c r="B98" s="569"/>
      <c r="C98" s="328"/>
      <c r="D98" s="330"/>
      <c r="E98" s="325" t="str">
        <f t="shared" si="2"/>
        <v/>
      </c>
      <c r="F98" s="325" t="str">
        <f t="shared" si="3"/>
        <v/>
      </c>
      <c r="HU98" s="560"/>
      <c r="HV98" s="560"/>
      <c r="HW98" s="560"/>
      <c r="HX98" s="560"/>
      <c r="HY98" s="560"/>
      <c r="HZ98" s="560"/>
      <c r="IA98" s="560"/>
      <c r="IB98" s="560"/>
      <c r="IC98" s="560"/>
      <c r="ID98" s="560"/>
      <c r="IE98" s="560"/>
      <c r="IF98" s="560"/>
      <c r="IG98" s="560"/>
      <c r="IH98" s="560"/>
      <c r="II98" s="560"/>
      <c r="IJ98" s="560"/>
      <c r="IK98" s="560"/>
      <c r="IL98" s="560"/>
      <c r="IM98" s="560"/>
      <c r="IN98" s="560"/>
      <c r="IO98" s="560"/>
      <c r="IP98" s="560"/>
      <c r="IQ98" s="560"/>
      <c r="IR98" s="560"/>
      <c r="IS98" s="560"/>
      <c r="IT98" s="560"/>
      <c r="IU98" s="560"/>
    </row>
    <row r="99" s="311" customFormat="1" ht="19.5" customHeight="1" spans="1:255">
      <c r="A99" s="203" t="s">
        <v>212</v>
      </c>
      <c r="B99" s="569"/>
      <c r="C99" s="328"/>
      <c r="D99" s="330"/>
      <c r="E99" s="325" t="str">
        <f t="shared" si="2"/>
        <v/>
      </c>
      <c r="F99" s="325" t="str">
        <f t="shared" si="3"/>
        <v/>
      </c>
      <c r="HU99" s="560"/>
      <c r="HV99" s="560"/>
      <c r="HW99" s="560"/>
      <c r="HX99" s="560"/>
      <c r="HY99" s="560"/>
      <c r="HZ99" s="560"/>
      <c r="IA99" s="560"/>
      <c r="IB99" s="560"/>
      <c r="IC99" s="560"/>
      <c r="ID99" s="560"/>
      <c r="IE99" s="560"/>
      <c r="IF99" s="560"/>
      <c r="IG99" s="560"/>
      <c r="IH99" s="560"/>
      <c r="II99" s="560"/>
      <c r="IJ99" s="560"/>
      <c r="IK99" s="560"/>
      <c r="IL99" s="560"/>
      <c r="IM99" s="560"/>
      <c r="IN99" s="560"/>
      <c r="IO99" s="560"/>
      <c r="IP99" s="560"/>
      <c r="IQ99" s="560"/>
      <c r="IR99" s="560"/>
      <c r="IS99" s="560"/>
      <c r="IT99" s="560"/>
      <c r="IU99" s="560"/>
    </row>
    <row r="100" s="311" customFormat="1" ht="19.5" customHeight="1" spans="1:255">
      <c r="A100" s="203" t="s">
        <v>260</v>
      </c>
      <c r="B100" s="569"/>
      <c r="C100" s="328"/>
      <c r="D100" s="330"/>
      <c r="E100" s="325" t="str">
        <f t="shared" si="2"/>
        <v/>
      </c>
      <c r="F100" s="325" t="str">
        <f t="shared" si="3"/>
        <v/>
      </c>
      <c r="HU100" s="560"/>
      <c r="HV100" s="560"/>
      <c r="HW100" s="560"/>
      <c r="HX100" s="560"/>
      <c r="HY100" s="560"/>
      <c r="HZ100" s="560"/>
      <c r="IA100" s="560"/>
      <c r="IB100" s="560"/>
      <c r="IC100" s="560"/>
      <c r="ID100" s="560"/>
      <c r="IE100" s="560"/>
      <c r="IF100" s="560"/>
      <c r="IG100" s="560"/>
      <c r="IH100" s="560"/>
      <c r="II100" s="560"/>
      <c r="IJ100" s="560"/>
      <c r="IK100" s="560"/>
      <c r="IL100" s="560"/>
      <c r="IM100" s="560"/>
      <c r="IN100" s="560"/>
      <c r="IO100" s="560"/>
      <c r="IP100" s="560"/>
      <c r="IQ100" s="560"/>
      <c r="IR100" s="560"/>
      <c r="IS100" s="560"/>
      <c r="IT100" s="560"/>
      <c r="IU100" s="560"/>
    </row>
    <row r="101" s="311" customFormat="1" ht="19.5" customHeight="1" spans="1:255">
      <c r="A101" s="567" t="s">
        <v>261</v>
      </c>
      <c r="B101" s="574">
        <f>SUM(B102:B109)</f>
        <v>1512</v>
      </c>
      <c r="C101" s="335">
        <f>SUM(C102:C109)</f>
        <v>1566</v>
      </c>
      <c r="D101" s="339">
        <f>SUM(D102:D109)</f>
        <v>1317</v>
      </c>
      <c r="E101" s="325">
        <f t="shared" si="2"/>
        <v>-0.128968253968254</v>
      </c>
      <c r="F101" s="325">
        <f t="shared" si="3"/>
        <v>0.840996168582375</v>
      </c>
      <c r="HU101" s="560"/>
      <c r="HV101" s="560"/>
      <c r="HW101" s="560"/>
      <c r="HX101" s="560"/>
      <c r="HY101" s="560"/>
      <c r="HZ101" s="560"/>
      <c r="IA101" s="560"/>
      <c r="IB101" s="560"/>
      <c r="IC101" s="560"/>
      <c r="ID101" s="560"/>
      <c r="IE101" s="560"/>
      <c r="IF101" s="560"/>
      <c r="IG101" s="560"/>
      <c r="IH101" s="560"/>
      <c r="II101" s="560"/>
      <c r="IJ101" s="560"/>
      <c r="IK101" s="560"/>
      <c r="IL101" s="560"/>
      <c r="IM101" s="560"/>
      <c r="IN101" s="560"/>
      <c r="IO101" s="560"/>
      <c r="IP101" s="560"/>
      <c r="IQ101" s="560"/>
      <c r="IR101" s="560"/>
      <c r="IS101" s="560"/>
      <c r="IT101" s="560"/>
      <c r="IU101" s="560"/>
    </row>
    <row r="102" s="170" customFormat="1" ht="19.5" customHeight="1" spans="1:248">
      <c r="A102" s="203" t="s">
        <v>203</v>
      </c>
      <c r="B102" s="337">
        <v>1170</v>
      </c>
      <c r="C102" s="337">
        <v>1234</v>
      </c>
      <c r="D102" s="337">
        <v>1182</v>
      </c>
      <c r="E102" s="332">
        <f t="shared" si="2"/>
        <v>0.0102564102564102</v>
      </c>
      <c r="F102" s="332">
        <f t="shared" si="3"/>
        <v>0.957860615883306</v>
      </c>
      <c r="G102" s="557"/>
      <c r="H102" s="557"/>
      <c r="I102" s="557"/>
      <c r="J102" s="557"/>
      <c r="K102" s="557"/>
      <c r="L102" s="557"/>
      <c r="M102" s="557"/>
      <c r="N102" s="557"/>
      <c r="O102" s="557"/>
      <c r="P102" s="557"/>
      <c r="Q102" s="557"/>
      <c r="R102" s="557"/>
      <c r="S102" s="557"/>
      <c r="T102" s="557"/>
      <c r="U102" s="557"/>
      <c r="V102" s="557"/>
      <c r="W102" s="557"/>
      <c r="X102" s="557"/>
      <c r="Y102" s="557"/>
      <c r="Z102" s="557"/>
      <c r="AA102" s="557"/>
      <c r="AB102" s="557"/>
      <c r="AC102" s="557"/>
      <c r="AD102" s="557"/>
      <c r="AE102" s="557"/>
      <c r="AF102" s="557"/>
      <c r="AG102" s="557"/>
      <c r="AH102" s="557"/>
      <c r="AI102" s="557"/>
      <c r="AJ102" s="557"/>
      <c r="AK102" s="557"/>
      <c r="AL102" s="557"/>
      <c r="AM102" s="557"/>
      <c r="AN102" s="557"/>
      <c r="AO102" s="557"/>
      <c r="AP102" s="557"/>
      <c r="AQ102" s="557"/>
      <c r="AR102" s="557"/>
      <c r="AS102" s="557"/>
      <c r="AT102" s="557"/>
      <c r="AU102" s="557"/>
      <c r="AV102" s="557"/>
      <c r="AW102" s="557"/>
      <c r="AX102" s="557"/>
      <c r="AY102" s="557"/>
      <c r="AZ102" s="557"/>
      <c r="BA102" s="557"/>
      <c r="BB102" s="557"/>
      <c r="BC102" s="557"/>
      <c r="BD102" s="557"/>
      <c r="BE102" s="557"/>
      <c r="BF102" s="557"/>
      <c r="BG102" s="557"/>
      <c r="BH102" s="557"/>
      <c r="BI102" s="557"/>
      <c r="BJ102" s="557"/>
      <c r="BK102" s="557"/>
      <c r="BL102" s="557"/>
      <c r="BM102" s="557"/>
      <c r="BN102" s="557"/>
      <c r="BO102" s="557"/>
      <c r="BP102" s="557"/>
      <c r="BQ102" s="557"/>
      <c r="BR102" s="557"/>
      <c r="BS102" s="557"/>
      <c r="BT102" s="557"/>
      <c r="BU102" s="557"/>
      <c r="BV102" s="557"/>
      <c r="BW102" s="557"/>
      <c r="BX102" s="557"/>
      <c r="BY102" s="557"/>
      <c r="BZ102" s="557"/>
      <c r="CA102" s="557"/>
      <c r="CB102" s="557"/>
      <c r="CC102" s="557"/>
      <c r="CD102" s="557"/>
      <c r="CE102" s="557"/>
      <c r="CF102" s="557"/>
      <c r="CG102" s="557"/>
      <c r="CH102" s="557"/>
      <c r="CI102" s="557"/>
      <c r="CJ102" s="557"/>
      <c r="CK102" s="557"/>
      <c r="CL102" s="557"/>
      <c r="CM102" s="557"/>
      <c r="CN102" s="557"/>
      <c r="CO102" s="557"/>
      <c r="CP102" s="557"/>
      <c r="CQ102" s="557"/>
      <c r="CR102" s="557"/>
      <c r="CS102" s="557"/>
      <c r="CT102" s="557"/>
      <c r="CU102" s="557"/>
      <c r="CV102" s="557"/>
      <c r="CW102" s="557"/>
      <c r="CX102" s="557"/>
      <c r="CY102" s="557"/>
      <c r="CZ102" s="557"/>
      <c r="DA102" s="557"/>
      <c r="DB102" s="557"/>
      <c r="DC102" s="557"/>
      <c r="DD102" s="557"/>
      <c r="DE102" s="557"/>
      <c r="DF102" s="557"/>
      <c r="DG102" s="557"/>
      <c r="DH102" s="557"/>
      <c r="DI102" s="557"/>
      <c r="DJ102" s="557"/>
      <c r="DK102" s="557"/>
      <c r="DL102" s="557"/>
      <c r="DM102" s="557"/>
      <c r="DN102" s="557"/>
      <c r="DO102" s="557"/>
      <c r="DP102" s="557"/>
      <c r="DQ102" s="557"/>
      <c r="DR102" s="557"/>
      <c r="DS102" s="557"/>
      <c r="DT102" s="557"/>
      <c r="DU102" s="557"/>
      <c r="DV102" s="557"/>
      <c r="DW102" s="557"/>
      <c r="DX102" s="557"/>
      <c r="DY102" s="557"/>
      <c r="DZ102" s="557"/>
      <c r="EA102" s="557"/>
      <c r="EB102" s="557"/>
      <c r="EC102" s="557"/>
      <c r="ED102" s="557"/>
      <c r="EE102" s="557"/>
      <c r="EF102" s="557"/>
      <c r="EG102" s="557"/>
      <c r="EH102" s="557"/>
      <c r="EI102" s="557"/>
      <c r="EJ102" s="557"/>
      <c r="EK102" s="557"/>
      <c r="EL102" s="557"/>
      <c r="EM102" s="557"/>
      <c r="EN102" s="557"/>
      <c r="EO102" s="557"/>
      <c r="EP102" s="557"/>
      <c r="EQ102" s="557"/>
      <c r="ER102" s="557"/>
      <c r="ES102" s="557"/>
      <c r="ET102" s="557"/>
      <c r="EU102" s="557"/>
      <c r="EV102" s="557"/>
      <c r="EW102" s="557"/>
      <c r="EX102" s="557"/>
      <c r="EY102" s="557"/>
      <c r="EZ102" s="557"/>
      <c r="FA102" s="557"/>
      <c r="FB102" s="557"/>
      <c r="FC102" s="557"/>
      <c r="FD102" s="557"/>
      <c r="FE102" s="557"/>
      <c r="FF102" s="557"/>
      <c r="FG102" s="557"/>
      <c r="FH102" s="557"/>
      <c r="FI102" s="557"/>
      <c r="FJ102" s="557"/>
      <c r="FK102" s="557"/>
      <c r="FL102" s="557"/>
      <c r="FM102" s="557"/>
      <c r="FN102" s="557"/>
      <c r="FO102" s="557"/>
      <c r="FP102" s="557"/>
      <c r="FQ102" s="557"/>
      <c r="FR102" s="557"/>
      <c r="FS102" s="557"/>
      <c r="FT102" s="557"/>
      <c r="FU102" s="557"/>
      <c r="FV102" s="557"/>
      <c r="FW102" s="557"/>
      <c r="FX102" s="557"/>
      <c r="FY102" s="557"/>
      <c r="FZ102" s="557"/>
      <c r="GA102" s="557"/>
      <c r="GB102" s="557"/>
      <c r="GC102" s="557"/>
      <c r="GD102" s="557"/>
      <c r="GE102" s="557"/>
      <c r="GF102" s="557"/>
      <c r="GG102" s="557"/>
      <c r="GH102" s="557"/>
      <c r="GI102" s="557"/>
      <c r="GJ102" s="557"/>
      <c r="GK102" s="557"/>
      <c r="GL102" s="557"/>
      <c r="GM102" s="557"/>
      <c r="GN102" s="557"/>
      <c r="GO102" s="557"/>
      <c r="GP102" s="557"/>
      <c r="GQ102" s="557"/>
      <c r="GR102" s="557"/>
      <c r="GS102" s="557"/>
      <c r="GT102" s="557"/>
      <c r="GU102" s="557"/>
      <c r="GV102" s="557"/>
      <c r="GW102" s="557"/>
      <c r="GX102" s="557"/>
      <c r="GY102" s="557"/>
      <c r="GZ102" s="557"/>
      <c r="HA102" s="557"/>
      <c r="HB102" s="557"/>
      <c r="HC102" s="557"/>
      <c r="HD102" s="557"/>
      <c r="HE102" s="557"/>
      <c r="HF102" s="557"/>
      <c r="HG102" s="557"/>
      <c r="HH102" s="557"/>
      <c r="HI102" s="557"/>
      <c r="HJ102" s="557"/>
      <c r="HK102" s="557"/>
      <c r="HL102" s="557"/>
      <c r="HM102" s="557"/>
      <c r="HN102" s="557"/>
      <c r="HO102" s="557"/>
      <c r="HP102" s="557"/>
      <c r="HQ102" s="557"/>
      <c r="HR102" s="557"/>
      <c r="HS102" s="557"/>
      <c r="HT102" s="557"/>
      <c r="HU102" s="575"/>
      <c r="HV102" s="575"/>
      <c r="HW102" s="575"/>
      <c r="HX102" s="575"/>
      <c r="HY102" s="575"/>
      <c r="HZ102" s="575"/>
      <c r="IA102" s="575"/>
      <c r="IB102" s="575"/>
      <c r="IC102" s="575"/>
      <c r="ID102" s="575"/>
      <c r="IE102" s="575"/>
      <c r="IF102" s="575"/>
      <c r="IG102" s="575"/>
      <c r="IH102" s="575"/>
      <c r="II102" s="575"/>
      <c r="IJ102" s="575"/>
      <c r="IK102" s="575"/>
      <c r="IL102" s="575"/>
      <c r="IM102" s="575"/>
      <c r="IN102" s="575"/>
    </row>
    <row r="103" s="311" customFormat="1" ht="19.5" customHeight="1" spans="1:255">
      <c r="A103" s="203" t="s">
        <v>204</v>
      </c>
      <c r="B103" s="569">
        <v>56</v>
      </c>
      <c r="C103" s="328">
        <v>77</v>
      </c>
      <c r="D103" s="337">
        <v>52</v>
      </c>
      <c r="E103" s="332">
        <f t="shared" si="2"/>
        <v>-0.0714285714285714</v>
      </c>
      <c r="F103" s="332">
        <f t="shared" si="3"/>
        <v>0.675324675324675</v>
      </c>
      <c r="HU103" s="560"/>
      <c r="HV103" s="560"/>
      <c r="HW103" s="560"/>
      <c r="HX103" s="560"/>
      <c r="HY103" s="560"/>
      <c r="HZ103" s="560"/>
      <c r="IA103" s="560"/>
      <c r="IB103" s="560"/>
      <c r="IC103" s="560"/>
      <c r="ID103" s="560"/>
      <c r="IE103" s="560"/>
      <c r="IF103" s="560"/>
      <c r="IG103" s="560"/>
      <c r="IH103" s="560"/>
      <c r="II103" s="560"/>
      <c r="IJ103" s="560"/>
      <c r="IK103" s="560"/>
      <c r="IL103" s="560"/>
      <c r="IM103" s="560"/>
      <c r="IN103" s="560"/>
      <c r="IO103" s="560"/>
      <c r="IP103" s="560"/>
      <c r="IQ103" s="560"/>
      <c r="IR103" s="560"/>
      <c r="IS103" s="560"/>
      <c r="IT103" s="560"/>
      <c r="IU103" s="560"/>
    </row>
    <row r="104" s="311" customFormat="1" ht="19.5" customHeight="1" spans="1:255">
      <c r="A104" s="203" t="s">
        <v>205</v>
      </c>
      <c r="B104" s="569"/>
      <c r="C104" s="328">
        <v>0</v>
      </c>
      <c r="D104" s="570"/>
      <c r="E104" s="332" t="str">
        <f t="shared" si="2"/>
        <v/>
      </c>
      <c r="F104" s="332" t="str">
        <f t="shared" si="3"/>
        <v/>
      </c>
      <c r="HU104" s="560"/>
      <c r="HV104" s="560"/>
      <c r="HW104" s="560"/>
      <c r="HX104" s="560"/>
      <c r="HY104" s="560"/>
      <c r="HZ104" s="560"/>
      <c r="IA104" s="560"/>
      <c r="IB104" s="560"/>
      <c r="IC104" s="560"/>
      <c r="ID104" s="560"/>
      <c r="IE104" s="560"/>
      <c r="IF104" s="560"/>
      <c r="IG104" s="560"/>
      <c r="IH104" s="560"/>
      <c r="II104" s="560"/>
      <c r="IJ104" s="560"/>
      <c r="IK104" s="560"/>
      <c r="IL104" s="560"/>
      <c r="IM104" s="560"/>
      <c r="IN104" s="560"/>
      <c r="IO104" s="560"/>
      <c r="IP104" s="560"/>
      <c r="IQ104" s="560"/>
      <c r="IR104" s="560"/>
      <c r="IS104" s="560"/>
      <c r="IT104" s="560"/>
      <c r="IU104" s="560"/>
    </row>
    <row r="105" s="311" customFormat="1" ht="19.5" customHeight="1" spans="1:255">
      <c r="A105" s="203" t="s">
        <v>262</v>
      </c>
      <c r="B105" s="569">
        <v>257</v>
      </c>
      <c r="C105" s="328">
        <v>200</v>
      </c>
      <c r="D105" s="570">
        <v>70</v>
      </c>
      <c r="E105" s="332">
        <f t="shared" si="2"/>
        <v>-0.727626459143969</v>
      </c>
      <c r="F105" s="332">
        <f t="shared" si="3"/>
        <v>0.35</v>
      </c>
      <c r="HU105" s="560"/>
      <c r="HV105" s="560"/>
      <c r="HW105" s="560"/>
      <c r="HX105" s="560"/>
      <c r="HY105" s="560"/>
      <c r="HZ105" s="560"/>
      <c r="IA105" s="560"/>
      <c r="IB105" s="560"/>
      <c r="IC105" s="560"/>
      <c r="ID105" s="560"/>
      <c r="IE105" s="560"/>
      <c r="IF105" s="560"/>
      <c r="IG105" s="560"/>
      <c r="IH105" s="560"/>
      <c r="II105" s="560"/>
      <c r="IJ105" s="560"/>
      <c r="IK105" s="560"/>
      <c r="IL105" s="560"/>
      <c r="IM105" s="560"/>
      <c r="IN105" s="560"/>
      <c r="IO105" s="560"/>
      <c r="IP105" s="560"/>
      <c r="IQ105" s="560"/>
      <c r="IR105" s="560"/>
      <c r="IS105" s="560"/>
      <c r="IT105" s="560"/>
      <c r="IU105" s="560"/>
    </row>
    <row r="106" s="311" customFormat="1" ht="19.5" customHeight="1" spans="1:255">
      <c r="A106" s="203" t="s">
        <v>263</v>
      </c>
      <c r="B106" s="569"/>
      <c r="C106" s="328">
        <v>0</v>
      </c>
      <c r="D106" s="570"/>
      <c r="E106" s="332" t="str">
        <f t="shared" si="2"/>
        <v/>
      </c>
      <c r="F106" s="332" t="str">
        <f t="shared" si="3"/>
        <v/>
      </c>
      <c r="HU106" s="560"/>
      <c r="HV106" s="560"/>
      <c r="HW106" s="560"/>
      <c r="HX106" s="560"/>
      <c r="HY106" s="560"/>
      <c r="HZ106" s="560"/>
      <c r="IA106" s="560"/>
      <c r="IB106" s="560"/>
      <c r="IC106" s="560"/>
      <c r="ID106" s="560"/>
      <c r="IE106" s="560"/>
      <c r="IF106" s="560"/>
      <c r="IG106" s="560"/>
      <c r="IH106" s="560"/>
      <c r="II106" s="560"/>
      <c r="IJ106" s="560"/>
      <c r="IK106" s="560"/>
      <c r="IL106" s="560"/>
      <c r="IM106" s="560"/>
      <c r="IN106" s="560"/>
      <c r="IO106" s="560"/>
      <c r="IP106" s="560"/>
      <c r="IQ106" s="560"/>
      <c r="IR106" s="560"/>
      <c r="IS106" s="560"/>
      <c r="IT106" s="560"/>
      <c r="IU106" s="560"/>
    </row>
    <row r="107" s="311" customFormat="1" ht="19.5" customHeight="1" spans="1:255">
      <c r="A107" s="340" t="s">
        <v>264</v>
      </c>
      <c r="B107" s="569">
        <v>27</v>
      </c>
      <c r="C107" s="328">
        <v>40</v>
      </c>
      <c r="D107" s="570">
        <v>13</v>
      </c>
      <c r="E107" s="332">
        <f t="shared" si="2"/>
        <v>-0.518518518518519</v>
      </c>
      <c r="F107" s="332">
        <f t="shared" si="3"/>
        <v>0.325</v>
      </c>
      <c r="HU107" s="560"/>
      <c r="HV107" s="560"/>
      <c r="HW107" s="560"/>
      <c r="HX107" s="560"/>
      <c r="HY107" s="560"/>
      <c r="HZ107" s="560"/>
      <c r="IA107" s="560"/>
      <c r="IB107" s="560"/>
      <c r="IC107" s="560"/>
      <c r="ID107" s="560"/>
      <c r="IE107" s="560"/>
      <c r="IF107" s="560"/>
      <c r="IG107" s="560"/>
      <c r="IH107" s="560"/>
      <c r="II107" s="560"/>
      <c r="IJ107" s="560"/>
      <c r="IK107" s="560"/>
      <c r="IL107" s="560"/>
      <c r="IM107" s="560"/>
      <c r="IN107" s="560"/>
      <c r="IO107" s="560"/>
      <c r="IP107" s="560"/>
      <c r="IQ107" s="560"/>
      <c r="IR107" s="560"/>
      <c r="IS107" s="560"/>
      <c r="IT107" s="560"/>
      <c r="IU107" s="560"/>
    </row>
    <row r="108" s="311" customFormat="1" ht="19.5" customHeight="1" spans="1:255">
      <c r="A108" s="203" t="s">
        <v>212</v>
      </c>
      <c r="B108" s="569">
        <v>0</v>
      </c>
      <c r="C108" s="328">
        <v>0</v>
      </c>
      <c r="D108" s="570"/>
      <c r="E108" s="332" t="str">
        <f t="shared" si="2"/>
        <v/>
      </c>
      <c r="F108" s="332" t="str">
        <f t="shared" si="3"/>
        <v/>
      </c>
      <c r="HU108" s="560"/>
      <c r="HV108" s="560"/>
      <c r="HW108" s="560"/>
      <c r="HX108" s="560"/>
      <c r="HY108" s="560"/>
      <c r="HZ108" s="560"/>
      <c r="IA108" s="560"/>
      <c r="IB108" s="560"/>
      <c r="IC108" s="560"/>
      <c r="ID108" s="560"/>
      <c r="IE108" s="560"/>
      <c r="IF108" s="560"/>
      <c r="IG108" s="560"/>
      <c r="IH108" s="560"/>
      <c r="II108" s="560"/>
      <c r="IJ108" s="560"/>
      <c r="IK108" s="560"/>
      <c r="IL108" s="560"/>
      <c r="IM108" s="560"/>
      <c r="IN108" s="560"/>
      <c r="IO108" s="560"/>
      <c r="IP108" s="560"/>
      <c r="IQ108" s="560"/>
      <c r="IR108" s="560"/>
      <c r="IS108" s="560"/>
      <c r="IT108" s="560"/>
      <c r="IU108" s="560"/>
    </row>
    <row r="109" s="311" customFormat="1" ht="19.5" customHeight="1" spans="1:255">
      <c r="A109" s="326" t="s">
        <v>265</v>
      </c>
      <c r="B109" s="569">
        <v>2</v>
      </c>
      <c r="C109" s="328">
        <v>15</v>
      </c>
      <c r="D109" s="570"/>
      <c r="E109" s="332" t="str">
        <f t="shared" si="2"/>
        <v/>
      </c>
      <c r="F109" s="332" t="str">
        <f t="shared" si="3"/>
        <v/>
      </c>
      <c r="HU109" s="560"/>
      <c r="HV109" s="560"/>
      <c r="HW109" s="560"/>
      <c r="HX109" s="560"/>
      <c r="HY109" s="560"/>
      <c r="HZ109" s="560"/>
      <c r="IA109" s="560"/>
      <c r="IB109" s="560"/>
      <c r="IC109" s="560"/>
      <c r="ID109" s="560"/>
      <c r="IE109" s="560"/>
      <c r="IF109" s="560"/>
      <c r="IG109" s="560"/>
      <c r="IH109" s="560"/>
      <c r="II109" s="560"/>
      <c r="IJ109" s="560"/>
      <c r="IK109" s="560"/>
      <c r="IL109" s="560"/>
      <c r="IM109" s="560"/>
      <c r="IN109" s="560"/>
      <c r="IO109" s="560"/>
      <c r="IP109" s="560"/>
      <c r="IQ109" s="560"/>
      <c r="IR109" s="560"/>
      <c r="IS109" s="560"/>
      <c r="IT109" s="560"/>
      <c r="IU109" s="560"/>
    </row>
    <row r="110" s="311" customFormat="1" ht="19.5" customHeight="1" spans="1:255">
      <c r="A110" s="567" t="s">
        <v>266</v>
      </c>
      <c r="B110" s="574">
        <f>SUM(B111:B120)</f>
        <v>433</v>
      </c>
      <c r="C110" s="335">
        <f>SUM(C111:C120)</f>
        <v>446</v>
      </c>
      <c r="D110" s="573">
        <f>SUM(D111:D120)</f>
        <v>311</v>
      </c>
      <c r="E110" s="325">
        <f t="shared" si="2"/>
        <v>-0.28175519630485</v>
      </c>
      <c r="F110" s="325">
        <f t="shared" si="3"/>
        <v>0.697309417040359</v>
      </c>
      <c r="HU110" s="560"/>
      <c r="HV110" s="560"/>
      <c r="HW110" s="560"/>
      <c r="HX110" s="560"/>
      <c r="HY110" s="560"/>
      <c r="HZ110" s="560"/>
      <c r="IA110" s="560"/>
      <c r="IB110" s="560"/>
      <c r="IC110" s="560"/>
      <c r="ID110" s="560"/>
      <c r="IE110" s="560"/>
      <c r="IF110" s="560"/>
      <c r="IG110" s="560"/>
      <c r="IH110" s="560"/>
      <c r="II110" s="560"/>
      <c r="IJ110" s="560"/>
      <c r="IK110" s="560"/>
      <c r="IL110" s="560"/>
      <c r="IM110" s="560"/>
      <c r="IN110" s="560"/>
      <c r="IO110" s="560"/>
      <c r="IP110" s="560"/>
      <c r="IQ110" s="560"/>
      <c r="IR110" s="560"/>
      <c r="IS110" s="560"/>
      <c r="IT110" s="560"/>
      <c r="IU110" s="560"/>
    </row>
    <row r="111" s="170" customFormat="1" ht="19.5" customHeight="1" spans="1:248">
      <c r="A111" s="203" t="s">
        <v>203</v>
      </c>
      <c r="B111" s="337">
        <v>250</v>
      </c>
      <c r="C111" s="337">
        <v>262</v>
      </c>
      <c r="D111" s="337">
        <v>200</v>
      </c>
      <c r="E111" s="332">
        <f t="shared" si="2"/>
        <v>-0.2</v>
      </c>
      <c r="F111" s="332">
        <f t="shared" si="3"/>
        <v>0.763358778625954</v>
      </c>
      <c r="G111" s="557"/>
      <c r="H111" s="557"/>
      <c r="I111" s="557"/>
      <c r="J111" s="557"/>
      <c r="K111" s="557"/>
      <c r="L111" s="557"/>
      <c r="M111" s="557"/>
      <c r="N111" s="557"/>
      <c r="O111" s="557"/>
      <c r="P111" s="557"/>
      <c r="Q111" s="557"/>
      <c r="R111" s="557"/>
      <c r="S111" s="557"/>
      <c r="T111" s="557"/>
      <c r="U111" s="557"/>
      <c r="V111" s="557"/>
      <c r="W111" s="557"/>
      <c r="X111" s="557"/>
      <c r="Y111" s="557"/>
      <c r="Z111" s="557"/>
      <c r="AA111" s="557"/>
      <c r="AB111" s="557"/>
      <c r="AC111" s="557"/>
      <c r="AD111" s="557"/>
      <c r="AE111" s="557"/>
      <c r="AF111" s="557"/>
      <c r="AG111" s="557"/>
      <c r="AH111" s="557"/>
      <c r="AI111" s="557"/>
      <c r="AJ111" s="557"/>
      <c r="AK111" s="557"/>
      <c r="AL111" s="557"/>
      <c r="AM111" s="557"/>
      <c r="AN111" s="557"/>
      <c r="AO111" s="557"/>
      <c r="AP111" s="557"/>
      <c r="AQ111" s="557"/>
      <c r="AR111" s="557"/>
      <c r="AS111" s="557"/>
      <c r="AT111" s="557"/>
      <c r="AU111" s="557"/>
      <c r="AV111" s="557"/>
      <c r="AW111" s="557"/>
      <c r="AX111" s="557"/>
      <c r="AY111" s="557"/>
      <c r="AZ111" s="557"/>
      <c r="BA111" s="557"/>
      <c r="BB111" s="557"/>
      <c r="BC111" s="557"/>
      <c r="BD111" s="557"/>
      <c r="BE111" s="557"/>
      <c r="BF111" s="557"/>
      <c r="BG111" s="557"/>
      <c r="BH111" s="557"/>
      <c r="BI111" s="557"/>
      <c r="BJ111" s="557"/>
      <c r="BK111" s="557"/>
      <c r="BL111" s="557"/>
      <c r="BM111" s="557"/>
      <c r="BN111" s="557"/>
      <c r="BO111" s="557"/>
      <c r="BP111" s="557"/>
      <c r="BQ111" s="557"/>
      <c r="BR111" s="557"/>
      <c r="BS111" s="557"/>
      <c r="BT111" s="557"/>
      <c r="BU111" s="557"/>
      <c r="BV111" s="557"/>
      <c r="BW111" s="557"/>
      <c r="BX111" s="557"/>
      <c r="BY111" s="557"/>
      <c r="BZ111" s="557"/>
      <c r="CA111" s="557"/>
      <c r="CB111" s="557"/>
      <c r="CC111" s="557"/>
      <c r="CD111" s="557"/>
      <c r="CE111" s="557"/>
      <c r="CF111" s="557"/>
      <c r="CG111" s="557"/>
      <c r="CH111" s="557"/>
      <c r="CI111" s="557"/>
      <c r="CJ111" s="557"/>
      <c r="CK111" s="557"/>
      <c r="CL111" s="557"/>
      <c r="CM111" s="557"/>
      <c r="CN111" s="557"/>
      <c r="CO111" s="557"/>
      <c r="CP111" s="557"/>
      <c r="CQ111" s="557"/>
      <c r="CR111" s="557"/>
      <c r="CS111" s="557"/>
      <c r="CT111" s="557"/>
      <c r="CU111" s="557"/>
      <c r="CV111" s="557"/>
      <c r="CW111" s="557"/>
      <c r="CX111" s="557"/>
      <c r="CY111" s="557"/>
      <c r="CZ111" s="557"/>
      <c r="DA111" s="557"/>
      <c r="DB111" s="557"/>
      <c r="DC111" s="557"/>
      <c r="DD111" s="557"/>
      <c r="DE111" s="557"/>
      <c r="DF111" s="557"/>
      <c r="DG111" s="557"/>
      <c r="DH111" s="557"/>
      <c r="DI111" s="557"/>
      <c r="DJ111" s="557"/>
      <c r="DK111" s="557"/>
      <c r="DL111" s="557"/>
      <c r="DM111" s="557"/>
      <c r="DN111" s="557"/>
      <c r="DO111" s="557"/>
      <c r="DP111" s="557"/>
      <c r="DQ111" s="557"/>
      <c r="DR111" s="557"/>
      <c r="DS111" s="557"/>
      <c r="DT111" s="557"/>
      <c r="DU111" s="557"/>
      <c r="DV111" s="557"/>
      <c r="DW111" s="557"/>
      <c r="DX111" s="557"/>
      <c r="DY111" s="557"/>
      <c r="DZ111" s="557"/>
      <c r="EA111" s="557"/>
      <c r="EB111" s="557"/>
      <c r="EC111" s="557"/>
      <c r="ED111" s="557"/>
      <c r="EE111" s="557"/>
      <c r="EF111" s="557"/>
      <c r="EG111" s="557"/>
      <c r="EH111" s="557"/>
      <c r="EI111" s="557"/>
      <c r="EJ111" s="557"/>
      <c r="EK111" s="557"/>
      <c r="EL111" s="557"/>
      <c r="EM111" s="557"/>
      <c r="EN111" s="557"/>
      <c r="EO111" s="557"/>
      <c r="EP111" s="557"/>
      <c r="EQ111" s="557"/>
      <c r="ER111" s="557"/>
      <c r="ES111" s="557"/>
      <c r="ET111" s="557"/>
      <c r="EU111" s="557"/>
      <c r="EV111" s="557"/>
      <c r="EW111" s="557"/>
      <c r="EX111" s="557"/>
      <c r="EY111" s="557"/>
      <c r="EZ111" s="557"/>
      <c r="FA111" s="557"/>
      <c r="FB111" s="557"/>
      <c r="FC111" s="557"/>
      <c r="FD111" s="557"/>
      <c r="FE111" s="557"/>
      <c r="FF111" s="557"/>
      <c r="FG111" s="557"/>
      <c r="FH111" s="557"/>
      <c r="FI111" s="557"/>
      <c r="FJ111" s="557"/>
      <c r="FK111" s="557"/>
      <c r="FL111" s="557"/>
      <c r="FM111" s="557"/>
      <c r="FN111" s="557"/>
      <c r="FO111" s="557"/>
      <c r="FP111" s="557"/>
      <c r="FQ111" s="557"/>
      <c r="FR111" s="557"/>
      <c r="FS111" s="557"/>
      <c r="FT111" s="557"/>
      <c r="FU111" s="557"/>
      <c r="FV111" s="557"/>
      <c r="FW111" s="557"/>
      <c r="FX111" s="557"/>
      <c r="FY111" s="557"/>
      <c r="FZ111" s="557"/>
      <c r="GA111" s="557"/>
      <c r="GB111" s="557"/>
      <c r="GC111" s="557"/>
      <c r="GD111" s="557"/>
      <c r="GE111" s="557"/>
      <c r="GF111" s="557"/>
      <c r="GG111" s="557"/>
      <c r="GH111" s="557"/>
      <c r="GI111" s="557"/>
      <c r="GJ111" s="557"/>
      <c r="GK111" s="557"/>
      <c r="GL111" s="557"/>
      <c r="GM111" s="557"/>
      <c r="GN111" s="557"/>
      <c r="GO111" s="557"/>
      <c r="GP111" s="557"/>
      <c r="GQ111" s="557"/>
      <c r="GR111" s="557"/>
      <c r="GS111" s="557"/>
      <c r="GT111" s="557"/>
      <c r="GU111" s="557"/>
      <c r="GV111" s="557"/>
      <c r="GW111" s="557"/>
      <c r="GX111" s="557"/>
      <c r="GY111" s="557"/>
      <c r="GZ111" s="557"/>
      <c r="HA111" s="557"/>
      <c r="HB111" s="557"/>
      <c r="HC111" s="557"/>
      <c r="HD111" s="557"/>
      <c r="HE111" s="557"/>
      <c r="HF111" s="557"/>
      <c r="HG111" s="557"/>
      <c r="HH111" s="557"/>
      <c r="HI111" s="557"/>
      <c r="HJ111" s="557"/>
      <c r="HK111" s="557"/>
      <c r="HL111" s="557"/>
      <c r="HM111" s="557"/>
      <c r="HN111" s="557"/>
      <c r="HO111" s="557"/>
      <c r="HP111" s="557"/>
      <c r="HQ111" s="557"/>
      <c r="HR111" s="557"/>
      <c r="HS111" s="557"/>
      <c r="HT111" s="557"/>
      <c r="HU111" s="575"/>
      <c r="HV111" s="575"/>
      <c r="HW111" s="575"/>
      <c r="HX111" s="575"/>
      <c r="HY111" s="575"/>
      <c r="HZ111" s="575"/>
      <c r="IA111" s="575"/>
      <c r="IB111" s="575"/>
      <c r="IC111" s="575"/>
      <c r="ID111" s="575"/>
      <c r="IE111" s="575"/>
      <c r="IF111" s="575"/>
      <c r="IG111" s="575"/>
      <c r="IH111" s="575"/>
      <c r="II111" s="575"/>
      <c r="IJ111" s="575"/>
      <c r="IK111" s="575"/>
      <c r="IL111" s="575"/>
      <c r="IM111" s="575"/>
      <c r="IN111" s="575"/>
    </row>
    <row r="112" s="311" customFormat="1" ht="19.5" customHeight="1" spans="1:255">
      <c r="A112" s="203" t="s">
        <v>204</v>
      </c>
      <c r="B112" s="569"/>
      <c r="C112" s="328">
        <v>0</v>
      </c>
      <c r="D112" s="337"/>
      <c r="E112" s="332" t="str">
        <f t="shared" si="2"/>
        <v/>
      </c>
      <c r="F112" s="332" t="str">
        <f t="shared" si="3"/>
        <v/>
      </c>
      <c r="HU112" s="560"/>
      <c r="HV112" s="560"/>
      <c r="HW112" s="560"/>
      <c r="HX112" s="560"/>
      <c r="HY112" s="560"/>
      <c r="HZ112" s="560"/>
      <c r="IA112" s="560"/>
      <c r="IB112" s="560"/>
      <c r="IC112" s="560"/>
      <c r="ID112" s="560"/>
      <c r="IE112" s="560"/>
      <c r="IF112" s="560"/>
      <c r="IG112" s="560"/>
      <c r="IH112" s="560"/>
      <c r="II112" s="560"/>
      <c r="IJ112" s="560"/>
      <c r="IK112" s="560"/>
      <c r="IL112" s="560"/>
      <c r="IM112" s="560"/>
      <c r="IN112" s="560"/>
      <c r="IO112" s="560"/>
      <c r="IP112" s="560"/>
      <c r="IQ112" s="560"/>
      <c r="IR112" s="560"/>
      <c r="IS112" s="560"/>
      <c r="IT112" s="560"/>
      <c r="IU112" s="560"/>
    </row>
    <row r="113" s="311" customFormat="1" ht="19.5" customHeight="1" spans="1:255">
      <c r="A113" s="203" t="s">
        <v>205</v>
      </c>
      <c r="B113" s="569"/>
      <c r="C113" s="328">
        <v>0</v>
      </c>
      <c r="D113" s="570"/>
      <c r="E113" s="332" t="str">
        <f t="shared" si="2"/>
        <v/>
      </c>
      <c r="F113" s="332" t="str">
        <f t="shared" si="3"/>
        <v/>
      </c>
      <c r="HU113" s="560"/>
      <c r="HV113" s="560"/>
      <c r="HW113" s="560"/>
      <c r="HX113" s="560"/>
      <c r="HY113" s="560"/>
      <c r="HZ113" s="560"/>
      <c r="IA113" s="560"/>
      <c r="IB113" s="560"/>
      <c r="IC113" s="560"/>
      <c r="ID113" s="560"/>
      <c r="IE113" s="560"/>
      <c r="IF113" s="560"/>
      <c r="IG113" s="560"/>
      <c r="IH113" s="560"/>
      <c r="II113" s="560"/>
      <c r="IJ113" s="560"/>
      <c r="IK113" s="560"/>
      <c r="IL113" s="560"/>
      <c r="IM113" s="560"/>
      <c r="IN113" s="560"/>
      <c r="IO113" s="560"/>
      <c r="IP113" s="560"/>
      <c r="IQ113" s="560"/>
      <c r="IR113" s="560"/>
      <c r="IS113" s="560"/>
      <c r="IT113" s="560"/>
      <c r="IU113" s="560"/>
    </row>
    <row r="114" s="311" customFormat="1" ht="19.5" customHeight="1" spans="1:255">
      <c r="A114" s="203" t="s">
        <v>267</v>
      </c>
      <c r="B114" s="569"/>
      <c r="C114" s="328">
        <v>0</v>
      </c>
      <c r="D114" s="570"/>
      <c r="E114" s="332" t="str">
        <f t="shared" si="2"/>
        <v/>
      </c>
      <c r="F114" s="332" t="str">
        <f t="shared" si="3"/>
        <v/>
      </c>
      <c r="HU114" s="560"/>
      <c r="HV114" s="560"/>
      <c r="HW114" s="560"/>
      <c r="HX114" s="560"/>
      <c r="HY114" s="560"/>
      <c r="HZ114" s="560"/>
      <c r="IA114" s="560"/>
      <c r="IB114" s="560"/>
      <c r="IC114" s="560"/>
      <c r="ID114" s="560"/>
      <c r="IE114" s="560"/>
      <c r="IF114" s="560"/>
      <c r="IG114" s="560"/>
      <c r="IH114" s="560"/>
      <c r="II114" s="560"/>
      <c r="IJ114" s="560"/>
      <c r="IK114" s="560"/>
      <c r="IL114" s="560"/>
      <c r="IM114" s="560"/>
      <c r="IN114" s="560"/>
      <c r="IO114" s="560"/>
      <c r="IP114" s="560"/>
      <c r="IQ114" s="560"/>
      <c r="IR114" s="560"/>
      <c r="IS114" s="560"/>
      <c r="IT114" s="560"/>
      <c r="IU114" s="560"/>
    </row>
    <row r="115" s="311" customFormat="1" ht="19.5" customHeight="1" spans="1:255">
      <c r="A115" s="203" t="s">
        <v>268</v>
      </c>
      <c r="B115" s="569"/>
      <c r="C115" s="328">
        <v>0</v>
      </c>
      <c r="D115" s="570"/>
      <c r="E115" s="332" t="str">
        <f t="shared" si="2"/>
        <v/>
      </c>
      <c r="F115" s="332" t="str">
        <f t="shared" si="3"/>
        <v/>
      </c>
      <c r="HU115" s="560"/>
      <c r="HV115" s="560"/>
      <c r="HW115" s="560"/>
      <c r="HX115" s="560"/>
      <c r="HY115" s="560"/>
      <c r="HZ115" s="560"/>
      <c r="IA115" s="560"/>
      <c r="IB115" s="560"/>
      <c r="IC115" s="560"/>
      <c r="ID115" s="560"/>
      <c r="IE115" s="560"/>
      <c r="IF115" s="560"/>
      <c r="IG115" s="560"/>
      <c r="IH115" s="560"/>
      <c r="II115" s="560"/>
      <c r="IJ115" s="560"/>
      <c r="IK115" s="560"/>
      <c r="IL115" s="560"/>
      <c r="IM115" s="560"/>
      <c r="IN115" s="560"/>
      <c r="IO115" s="560"/>
      <c r="IP115" s="560"/>
      <c r="IQ115" s="560"/>
      <c r="IR115" s="560"/>
      <c r="IS115" s="560"/>
      <c r="IT115" s="560"/>
      <c r="IU115" s="560"/>
    </row>
    <row r="116" s="311" customFormat="1" ht="19.5" customHeight="1" spans="1:255">
      <c r="A116" s="203" t="s">
        <v>269</v>
      </c>
      <c r="B116" s="569"/>
      <c r="C116" s="328">
        <v>0</v>
      </c>
      <c r="D116" s="570"/>
      <c r="E116" s="332" t="str">
        <f t="shared" si="2"/>
        <v/>
      </c>
      <c r="F116" s="332" t="str">
        <f t="shared" si="3"/>
        <v/>
      </c>
      <c r="HU116" s="560"/>
      <c r="HV116" s="560"/>
      <c r="HW116" s="560"/>
      <c r="HX116" s="560"/>
      <c r="HY116" s="560"/>
      <c r="HZ116" s="560"/>
      <c r="IA116" s="560"/>
      <c r="IB116" s="560"/>
      <c r="IC116" s="560"/>
      <c r="ID116" s="560"/>
      <c r="IE116" s="560"/>
      <c r="IF116" s="560"/>
      <c r="IG116" s="560"/>
      <c r="IH116" s="560"/>
      <c r="II116" s="560"/>
      <c r="IJ116" s="560"/>
      <c r="IK116" s="560"/>
      <c r="IL116" s="560"/>
      <c r="IM116" s="560"/>
      <c r="IN116" s="560"/>
      <c r="IO116" s="560"/>
      <c r="IP116" s="560"/>
      <c r="IQ116" s="560"/>
      <c r="IR116" s="560"/>
      <c r="IS116" s="560"/>
      <c r="IT116" s="560"/>
      <c r="IU116" s="560"/>
    </row>
    <row r="117" s="311" customFormat="1" ht="19.5" customHeight="1" spans="1:255">
      <c r="A117" s="203" t="s">
        <v>270</v>
      </c>
      <c r="B117" s="569"/>
      <c r="C117" s="328">
        <v>0</v>
      </c>
      <c r="D117" s="570"/>
      <c r="E117" s="332" t="str">
        <f t="shared" si="2"/>
        <v/>
      </c>
      <c r="F117" s="332" t="str">
        <f t="shared" si="3"/>
        <v/>
      </c>
      <c r="HU117" s="560"/>
      <c r="HV117" s="560"/>
      <c r="HW117" s="560"/>
      <c r="HX117" s="560"/>
      <c r="HY117" s="560"/>
      <c r="HZ117" s="560"/>
      <c r="IA117" s="560"/>
      <c r="IB117" s="560"/>
      <c r="IC117" s="560"/>
      <c r="ID117" s="560"/>
      <c r="IE117" s="560"/>
      <c r="IF117" s="560"/>
      <c r="IG117" s="560"/>
      <c r="IH117" s="560"/>
      <c r="II117" s="560"/>
      <c r="IJ117" s="560"/>
      <c r="IK117" s="560"/>
      <c r="IL117" s="560"/>
      <c r="IM117" s="560"/>
      <c r="IN117" s="560"/>
      <c r="IO117" s="560"/>
      <c r="IP117" s="560"/>
      <c r="IQ117" s="560"/>
      <c r="IR117" s="560"/>
      <c r="IS117" s="560"/>
      <c r="IT117" s="560"/>
      <c r="IU117" s="560"/>
    </row>
    <row r="118" s="311" customFormat="1" ht="19.5" customHeight="1" spans="1:255">
      <c r="A118" s="203" t="s">
        <v>271</v>
      </c>
      <c r="B118" s="569">
        <v>113</v>
      </c>
      <c r="C118" s="328">
        <v>110</v>
      </c>
      <c r="D118" s="570">
        <v>83</v>
      </c>
      <c r="E118" s="332">
        <f t="shared" si="2"/>
        <v>-0.265486725663717</v>
      </c>
      <c r="F118" s="332">
        <f t="shared" si="3"/>
        <v>0.754545454545455</v>
      </c>
      <c r="HU118" s="560"/>
      <c r="HV118" s="560"/>
      <c r="HW118" s="560"/>
      <c r="HX118" s="560"/>
      <c r="HY118" s="560"/>
      <c r="HZ118" s="560"/>
      <c r="IA118" s="560"/>
      <c r="IB118" s="560"/>
      <c r="IC118" s="560"/>
      <c r="ID118" s="560"/>
      <c r="IE118" s="560"/>
      <c r="IF118" s="560"/>
      <c r="IG118" s="560"/>
      <c r="IH118" s="560"/>
      <c r="II118" s="560"/>
      <c r="IJ118" s="560"/>
      <c r="IK118" s="560"/>
      <c r="IL118" s="560"/>
      <c r="IM118" s="560"/>
      <c r="IN118" s="560"/>
      <c r="IO118" s="560"/>
      <c r="IP118" s="560"/>
      <c r="IQ118" s="560"/>
      <c r="IR118" s="560"/>
      <c r="IS118" s="560"/>
      <c r="IT118" s="560"/>
      <c r="IU118" s="560"/>
    </row>
    <row r="119" s="311" customFormat="1" ht="19.5" customHeight="1" spans="1:255">
      <c r="A119" s="203" t="s">
        <v>212</v>
      </c>
      <c r="B119" s="569"/>
      <c r="C119" s="328">
        <v>0</v>
      </c>
      <c r="D119" s="570"/>
      <c r="E119" s="332" t="str">
        <f t="shared" si="2"/>
        <v/>
      </c>
      <c r="F119" s="332" t="str">
        <f t="shared" si="3"/>
        <v/>
      </c>
      <c r="HU119" s="560"/>
      <c r="HV119" s="560"/>
      <c r="HW119" s="560"/>
      <c r="HX119" s="560"/>
      <c r="HY119" s="560"/>
      <c r="HZ119" s="560"/>
      <c r="IA119" s="560"/>
      <c r="IB119" s="560"/>
      <c r="IC119" s="560"/>
      <c r="ID119" s="560"/>
      <c r="IE119" s="560"/>
      <c r="IF119" s="560"/>
      <c r="IG119" s="560"/>
      <c r="IH119" s="560"/>
      <c r="II119" s="560"/>
      <c r="IJ119" s="560"/>
      <c r="IK119" s="560"/>
      <c r="IL119" s="560"/>
      <c r="IM119" s="560"/>
      <c r="IN119" s="560"/>
      <c r="IO119" s="560"/>
      <c r="IP119" s="560"/>
      <c r="IQ119" s="560"/>
      <c r="IR119" s="560"/>
      <c r="IS119" s="560"/>
      <c r="IT119" s="560"/>
      <c r="IU119" s="560"/>
    </row>
    <row r="120" s="311" customFormat="1" ht="19.5" customHeight="1" spans="1:255">
      <c r="A120" s="203" t="s">
        <v>272</v>
      </c>
      <c r="B120" s="569">
        <v>70</v>
      </c>
      <c r="C120" s="328">
        <v>74</v>
      </c>
      <c r="D120" s="570">
        <v>28</v>
      </c>
      <c r="E120" s="332">
        <f t="shared" si="2"/>
        <v>-0.6</v>
      </c>
      <c r="F120" s="332">
        <f t="shared" si="3"/>
        <v>0.378378378378378</v>
      </c>
      <c r="HU120" s="560"/>
      <c r="HV120" s="560"/>
      <c r="HW120" s="560"/>
      <c r="HX120" s="560"/>
      <c r="HY120" s="560"/>
      <c r="HZ120" s="560"/>
      <c r="IA120" s="560"/>
      <c r="IB120" s="560"/>
      <c r="IC120" s="560"/>
      <c r="ID120" s="560"/>
      <c r="IE120" s="560"/>
      <c r="IF120" s="560"/>
      <c r="IG120" s="560"/>
      <c r="IH120" s="560"/>
      <c r="II120" s="560"/>
      <c r="IJ120" s="560"/>
      <c r="IK120" s="560"/>
      <c r="IL120" s="560"/>
      <c r="IM120" s="560"/>
      <c r="IN120" s="560"/>
      <c r="IO120" s="560"/>
      <c r="IP120" s="560"/>
      <c r="IQ120" s="560"/>
      <c r="IR120" s="560"/>
      <c r="IS120" s="560"/>
      <c r="IT120" s="560"/>
      <c r="IU120" s="560"/>
    </row>
    <row r="121" s="311" customFormat="1" ht="19.5" customHeight="1" spans="1:255">
      <c r="A121" s="567" t="s">
        <v>273</v>
      </c>
      <c r="B121" s="574">
        <f>SUM(B122:B132)</f>
        <v>2</v>
      </c>
      <c r="C121" s="335">
        <f>SUM(C122:C132)</f>
        <v>0</v>
      </c>
      <c r="D121" s="573">
        <f>SUM(D122:D132)</f>
        <v>8</v>
      </c>
      <c r="E121" s="325">
        <f t="shared" si="2"/>
        <v>3</v>
      </c>
      <c r="F121" s="325" t="str">
        <f t="shared" si="3"/>
        <v/>
      </c>
      <c r="HU121" s="560"/>
      <c r="HV121" s="560"/>
      <c r="HW121" s="560"/>
      <c r="HX121" s="560"/>
      <c r="HY121" s="560"/>
      <c r="HZ121" s="560"/>
      <c r="IA121" s="560"/>
      <c r="IB121" s="560"/>
      <c r="IC121" s="560"/>
      <c r="ID121" s="560"/>
      <c r="IE121" s="560"/>
      <c r="IF121" s="560"/>
      <c r="IG121" s="560"/>
      <c r="IH121" s="560"/>
      <c r="II121" s="560"/>
      <c r="IJ121" s="560"/>
      <c r="IK121" s="560"/>
      <c r="IL121" s="560"/>
      <c r="IM121" s="560"/>
      <c r="IN121" s="560"/>
      <c r="IO121" s="560"/>
      <c r="IP121" s="560"/>
      <c r="IQ121" s="560"/>
      <c r="IR121" s="560"/>
      <c r="IS121" s="560"/>
      <c r="IT121" s="560"/>
      <c r="IU121" s="560"/>
    </row>
    <row r="122" s="170" customFormat="1" ht="19.5" customHeight="1" spans="1:248">
      <c r="A122" s="203" t="s">
        <v>203</v>
      </c>
      <c r="B122" s="324"/>
      <c r="C122" s="324"/>
      <c r="D122" s="324"/>
      <c r="E122" s="325" t="str">
        <f t="shared" si="2"/>
        <v/>
      </c>
      <c r="F122" s="325" t="str">
        <f t="shared" si="3"/>
        <v/>
      </c>
      <c r="G122" s="557"/>
      <c r="H122" s="557"/>
      <c r="I122" s="557"/>
      <c r="J122" s="557"/>
      <c r="K122" s="557"/>
      <c r="L122" s="557"/>
      <c r="M122" s="557"/>
      <c r="N122" s="557"/>
      <c r="O122" s="557"/>
      <c r="P122" s="557"/>
      <c r="Q122" s="557"/>
      <c r="R122" s="557"/>
      <c r="S122" s="557"/>
      <c r="T122" s="557"/>
      <c r="U122" s="557"/>
      <c r="V122" s="557"/>
      <c r="W122" s="557"/>
      <c r="X122" s="557"/>
      <c r="Y122" s="557"/>
      <c r="Z122" s="557"/>
      <c r="AA122" s="557"/>
      <c r="AB122" s="557"/>
      <c r="AC122" s="557"/>
      <c r="AD122" s="557"/>
      <c r="AE122" s="557"/>
      <c r="AF122" s="557"/>
      <c r="AG122" s="557"/>
      <c r="AH122" s="557"/>
      <c r="AI122" s="557"/>
      <c r="AJ122" s="557"/>
      <c r="AK122" s="557"/>
      <c r="AL122" s="557"/>
      <c r="AM122" s="557"/>
      <c r="AN122" s="557"/>
      <c r="AO122" s="557"/>
      <c r="AP122" s="557"/>
      <c r="AQ122" s="557"/>
      <c r="AR122" s="557"/>
      <c r="AS122" s="557"/>
      <c r="AT122" s="557"/>
      <c r="AU122" s="557"/>
      <c r="AV122" s="557"/>
      <c r="AW122" s="557"/>
      <c r="AX122" s="557"/>
      <c r="AY122" s="557"/>
      <c r="AZ122" s="557"/>
      <c r="BA122" s="557"/>
      <c r="BB122" s="557"/>
      <c r="BC122" s="557"/>
      <c r="BD122" s="557"/>
      <c r="BE122" s="557"/>
      <c r="BF122" s="557"/>
      <c r="BG122" s="557"/>
      <c r="BH122" s="557"/>
      <c r="BI122" s="557"/>
      <c r="BJ122" s="557"/>
      <c r="BK122" s="557"/>
      <c r="BL122" s="557"/>
      <c r="BM122" s="557"/>
      <c r="BN122" s="557"/>
      <c r="BO122" s="557"/>
      <c r="BP122" s="557"/>
      <c r="BQ122" s="557"/>
      <c r="BR122" s="557"/>
      <c r="BS122" s="557"/>
      <c r="BT122" s="557"/>
      <c r="BU122" s="557"/>
      <c r="BV122" s="557"/>
      <c r="BW122" s="557"/>
      <c r="BX122" s="557"/>
      <c r="BY122" s="557"/>
      <c r="BZ122" s="557"/>
      <c r="CA122" s="557"/>
      <c r="CB122" s="557"/>
      <c r="CC122" s="557"/>
      <c r="CD122" s="557"/>
      <c r="CE122" s="557"/>
      <c r="CF122" s="557"/>
      <c r="CG122" s="557"/>
      <c r="CH122" s="557"/>
      <c r="CI122" s="557"/>
      <c r="CJ122" s="557"/>
      <c r="CK122" s="557"/>
      <c r="CL122" s="557"/>
      <c r="CM122" s="557"/>
      <c r="CN122" s="557"/>
      <c r="CO122" s="557"/>
      <c r="CP122" s="557"/>
      <c r="CQ122" s="557"/>
      <c r="CR122" s="557"/>
      <c r="CS122" s="557"/>
      <c r="CT122" s="557"/>
      <c r="CU122" s="557"/>
      <c r="CV122" s="557"/>
      <c r="CW122" s="557"/>
      <c r="CX122" s="557"/>
      <c r="CY122" s="557"/>
      <c r="CZ122" s="557"/>
      <c r="DA122" s="557"/>
      <c r="DB122" s="557"/>
      <c r="DC122" s="557"/>
      <c r="DD122" s="557"/>
      <c r="DE122" s="557"/>
      <c r="DF122" s="557"/>
      <c r="DG122" s="557"/>
      <c r="DH122" s="557"/>
      <c r="DI122" s="557"/>
      <c r="DJ122" s="557"/>
      <c r="DK122" s="557"/>
      <c r="DL122" s="557"/>
      <c r="DM122" s="557"/>
      <c r="DN122" s="557"/>
      <c r="DO122" s="557"/>
      <c r="DP122" s="557"/>
      <c r="DQ122" s="557"/>
      <c r="DR122" s="557"/>
      <c r="DS122" s="557"/>
      <c r="DT122" s="557"/>
      <c r="DU122" s="557"/>
      <c r="DV122" s="557"/>
      <c r="DW122" s="557"/>
      <c r="DX122" s="557"/>
      <c r="DY122" s="557"/>
      <c r="DZ122" s="557"/>
      <c r="EA122" s="557"/>
      <c r="EB122" s="557"/>
      <c r="EC122" s="557"/>
      <c r="ED122" s="557"/>
      <c r="EE122" s="557"/>
      <c r="EF122" s="557"/>
      <c r="EG122" s="557"/>
      <c r="EH122" s="557"/>
      <c r="EI122" s="557"/>
      <c r="EJ122" s="557"/>
      <c r="EK122" s="557"/>
      <c r="EL122" s="557"/>
      <c r="EM122" s="557"/>
      <c r="EN122" s="557"/>
      <c r="EO122" s="557"/>
      <c r="EP122" s="557"/>
      <c r="EQ122" s="557"/>
      <c r="ER122" s="557"/>
      <c r="ES122" s="557"/>
      <c r="ET122" s="557"/>
      <c r="EU122" s="557"/>
      <c r="EV122" s="557"/>
      <c r="EW122" s="557"/>
      <c r="EX122" s="557"/>
      <c r="EY122" s="557"/>
      <c r="EZ122" s="557"/>
      <c r="FA122" s="557"/>
      <c r="FB122" s="557"/>
      <c r="FC122" s="557"/>
      <c r="FD122" s="557"/>
      <c r="FE122" s="557"/>
      <c r="FF122" s="557"/>
      <c r="FG122" s="557"/>
      <c r="FH122" s="557"/>
      <c r="FI122" s="557"/>
      <c r="FJ122" s="557"/>
      <c r="FK122" s="557"/>
      <c r="FL122" s="557"/>
      <c r="FM122" s="557"/>
      <c r="FN122" s="557"/>
      <c r="FO122" s="557"/>
      <c r="FP122" s="557"/>
      <c r="FQ122" s="557"/>
      <c r="FR122" s="557"/>
      <c r="FS122" s="557"/>
      <c r="FT122" s="557"/>
      <c r="FU122" s="557"/>
      <c r="FV122" s="557"/>
      <c r="FW122" s="557"/>
      <c r="FX122" s="557"/>
      <c r="FY122" s="557"/>
      <c r="FZ122" s="557"/>
      <c r="GA122" s="557"/>
      <c r="GB122" s="557"/>
      <c r="GC122" s="557"/>
      <c r="GD122" s="557"/>
      <c r="GE122" s="557"/>
      <c r="GF122" s="557"/>
      <c r="GG122" s="557"/>
      <c r="GH122" s="557"/>
      <c r="GI122" s="557"/>
      <c r="GJ122" s="557"/>
      <c r="GK122" s="557"/>
      <c r="GL122" s="557"/>
      <c r="GM122" s="557"/>
      <c r="GN122" s="557"/>
      <c r="GO122" s="557"/>
      <c r="GP122" s="557"/>
      <c r="GQ122" s="557"/>
      <c r="GR122" s="557"/>
      <c r="GS122" s="557"/>
      <c r="GT122" s="557"/>
      <c r="GU122" s="557"/>
      <c r="GV122" s="557"/>
      <c r="GW122" s="557"/>
      <c r="GX122" s="557"/>
      <c r="GY122" s="557"/>
      <c r="GZ122" s="557"/>
      <c r="HA122" s="557"/>
      <c r="HB122" s="557"/>
      <c r="HC122" s="557"/>
      <c r="HD122" s="557"/>
      <c r="HE122" s="557"/>
      <c r="HF122" s="557"/>
      <c r="HG122" s="557"/>
      <c r="HH122" s="557"/>
      <c r="HI122" s="557"/>
      <c r="HJ122" s="557"/>
      <c r="HK122" s="557"/>
      <c r="HL122" s="557"/>
      <c r="HM122" s="557"/>
      <c r="HN122" s="557"/>
      <c r="HO122" s="557"/>
      <c r="HP122" s="557"/>
      <c r="HQ122" s="557"/>
      <c r="HR122" s="557"/>
      <c r="HS122" s="557"/>
      <c r="HT122" s="557"/>
      <c r="HU122" s="575"/>
      <c r="HV122" s="575"/>
      <c r="HW122" s="575"/>
      <c r="HX122" s="575"/>
      <c r="HY122" s="575"/>
      <c r="HZ122" s="575"/>
      <c r="IA122" s="575"/>
      <c r="IB122" s="575"/>
      <c r="IC122" s="575"/>
      <c r="ID122" s="575"/>
      <c r="IE122" s="575"/>
      <c r="IF122" s="575"/>
      <c r="IG122" s="575"/>
      <c r="IH122" s="575"/>
      <c r="II122" s="575"/>
      <c r="IJ122" s="575"/>
      <c r="IK122" s="575"/>
      <c r="IL122" s="575"/>
      <c r="IM122" s="575"/>
      <c r="IN122" s="575"/>
    </row>
    <row r="123" s="311" customFormat="1" ht="19.5" customHeight="1" spans="1:255">
      <c r="A123" s="203" t="s">
        <v>204</v>
      </c>
      <c r="B123" s="569"/>
      <c r="C123" s="328"/>
      <c r="D123" s="324"/>
      <c r="E123" s="325" t="str">
        <f t="shared" si="2"/>
        <v/>
      </c>
      <c r="F123" s="325" t="str">
        <f t="shared" si="3"/>
        <v/>
      </c>
      <c r="HU123" s="560"/>
      <c r="HV123" s="560"/>
      <c r="HW123" s="560"/>
      <c r="HX123" s="560"/>
      <c r="HY123" s="560"/>
      <c r="HZ123" s="560"/>
      <c r="IA123" s="560"/>
      <c r="IB123" s="560"/>
      <c r="IC123" s="560"/>
      <c r="ID123" s="560"/>
      <c r="IE123" s="560"/>
      <c r="IF123" s="560"/>
      <c r="IG123" s="560"/>
      <c r="IH123" s="560"/>
      <c r="II123" s="560"/>
      <c r="IJ123" s="560"/>
      <c r="IK123" s="560"/>
      <c r="IL123" s="560"/>
      <c r="IM123" s="560"/>
      <c r="IN123" s="560"/>
      <c r="IO123" s="560"/>
      <c r="IP123" s="560"/>
      <c r="IQ123" s="560"/>
      <c r="IR123" s="560"/>
      <c r="IS123" s="560"/>
      <c r="IT123" s="560"/>
      <c r="IU123" s="560"/>
    </row>
    <row r="124" s="311" customFormat="1" ht="19.5" customHeight="1" spans="1:255">
      <c r="A124" s="203" t="s">
        <v>205</v>
      </c>
      <c r="B124" s="569"/>
      <c r="C124" s="328"/>
      <c r="D124" s="330"/>
      <c r="E124" s="325" t="str">
        <f t="shared" si="2"/>
        <v/>
      </c>
      <c r="F124" s="325" t="str">
        <f t="shared" si="3"/>
        <v/>
      </c>
      <c r="HU124" s="560"/>
      <c r="HV124" s="560"/>
      <c r="HW124" s="560"/>
      <c r="HX124" s="560"/>
      <c r="HY124" s="560"/>
      <c r="HZ124" s="560"/>
      <c r="IA124" s="560"/>
      <c r="IB124" s="560"/>
      <c r="IC124" s="560"/>
      <c r="ID124" s="560"/>
      <c r="IE124" s="560"/>
      <c r="IF124" s="560"/>
      <c r="IG124" s="560"/>
      <c r="IH124" s="560"/>
      <c r="II124" s="560"/>
      <c r="IJ124" s="560"/>
      <c r="IK124" s="560"/>
      <c r="IL124" s="560"/>
      <c r="IM124" s="560"/>
      <c r="IN124" s="560"/>
      <c r="IO124" s="560"/>
      <c r="IP124" s="560"/>
      <c r="IQ124" s="560"/>
      <c r="IR124" s="560"/>
      <c r="IS124" s="560"/>
      <c r="IT124" s="560"/>
      <c r="IU124" s="560"/>
    </row>
    <row r="125" s="311" customFormat="1" ht="19.5" customHeight="1" spans="1:255">
      <c r="A125" s="203" t="s">
        <v>274</v>
      </c>
      <c r="B125" s="569"/>
      <c r="C125" s="328"/>
      <c r="D125" s="330"/>
      <c r="E125" s="325" t="str">
        <f t="shared" si="2"/>
        <v/>
      </c>
      <c r="F125" s="325" t="str">
        <f t="shared" si="3"/>
        <v/>
      </c>
      <c r="HU125" s="560"/>
      <c r="HV125" s="560"/>
      <c r="HW125" s="560"/>
      <c r="HX125" s="560"/>
      <c r="HY125" s="560"/>
      <c r="HZ125" s="560"/>
      <c r="IA125" s="560"/>
      <c r="IB125" s="560"/>
      <c r="IC125" s="560"/>
      <c r="ID125" s="560"/>
      <c r="IE125" s="560"/>
      <c r="IF125" s="560"/>
      <c r="IG125" s="560"/>
      <c r="IH125" s="560"/>
      <c r="II125" s="560"/>
      <c r="IJ125" s="560"/>
      <c r="IK125" s="560"/>
      <c r="IL125" s="560"/>
      <c r="IM125" s="560"/>
      <c r="IN125" s="560"/>
      <c r="IO125" s="560"/>
      <c r="IP125" s="560"/>
      <c r="IQ125" s="560"/>
      <c r="IR125" s="560"/>
      <c r="IS125" s="560"/>
      <c r="IT125" s="560"/>
      <c r="IU125" s="560"/>
    </row>
    <row r="126" s="311" customFormat="1" ht="19.5" customHeight="1" spans="1:255">
      <c r="A126" s="203" t="s">
        <v>275</v>
      </c>
      <c r="B126" s="569"/>
      <c r="C126" s="328"/>
      <c r="D126" s="330"/>
      <c r="E126" s="325" t="str">
        <f t="shared" si="2"/>
        <v/>
      </c>
      <c r="F126" s="325" t="str">
        <f t="shared" si="3"/>
        <v/>
      </c>
      <c r="HU126" s="560"/>
      <c r="HV126" s="560"/>
      <c r="HW126" s="560"/>
      <c r="HX126" s="560"/>
      <c r="HY126" s="560"/>
      <c r="HZ126" s="560"/>
      <c r="IA126" s="560"/>
      <c r="IB126" s="560"/>
      <c r="IC126" s="560"/>
      <c r="ID126" s="560"/>
      <c r="IE126" s="560"/>
      <c r="IF126" s="560"/>
      <c r="IG126" s="560"/>
      <c r="IH126" s="560"/>
      <c r="II126" s="560"/>
      <c r="IJ126" s="560"/>
      <c r="IK126" s="560"/>
      <c r="IL126" s="560"/>
      <c r="IM126" s="560"/>
      <c r="IN126" s="560"/>
      <c r="IO126" s="560"/>
      <c r="IP126" s="560"/>
      <c r="IQ126" s="560"/>
      <c r="IR126" s="560"/>
      <c r="IS126" s="560"/>
      <c r="IT126" s="560"/>
      <c r="IU126" s="560"/>
    </row>
    <row r="127" s="311" customFormat="1" ht="19.5" customHeight="1" spans="1:255">
      <c r="A127" s="203" t="s">
        <v>276</v>
      </c>
      <c r="B127" s="569"/>
      <c r="C127" s="328"/>
      <c r="D127" s="330"/>
      <c r="E127" s="325" t="str">
        <f t="shared" si="2"/>
        <v/>
      </c>
      <c r="F127" s="325" t="str">
        <f t="shared" si="3"/>
        <v/>
      </c>
      <c r="HU127" s="560"/>
      <c r="HV127" s="560"/>
      <c r="HW127" s="560"/>
      <c r="HX127" s="560"/>
      <c r="HY127" s="560"/>
      <c r="HZ127" s="560"/>
      <c r="IA127" s="560"/>
      <c r="IB127" s="560"/>
      <c r="IC127" s="560"/>
      <c r="ID127" s="560"/>
      <c r="IE127" s="560"/>
      <c r="IF127" s="560"/>
      <c r="IG127" s="560"/>
      <c r="IH127" s="560"/>
      <c r="II127" s="560"/>
      <c r="IJ127" s="560"/>
      <c r="IK127" s="560"/>
      <c r="IL127" s="560"/>
      <c r="IM127" s="560"/>
      <c r="IN127" s="560"/>
      <c r="IO127" s="560"/>
      <c r="IP127" s="560"/>
      <c r="IQ127" s="560"/>
      <c r="IR127" s="560"/>
      <c r="IS127" s="560"/>
      <c r="IT127" s="560"/>
      <c r="IU127" s="560"/>
    </row>
    <row r="128" s="311" customFormat="1" ht="19.5" customHeight="1" spans="1:255">
      <c r="A128" s="203" t="s">
        <v>277</v>
      </c>
      <c r="B128" s="569">
        <v>2</v>
      </c>
      <c r="C128" s="328"/>
      <c r="D128" s="330">
        <v>8</v>
      </c>
      <c r="E128" s="325">
        <f t="shared" si="2"/>
        <v>3</v>
      </c>
      <c r="F128" s="325" t="str">
        <f t="shared" si="3"/>
        <v/>
      </c>
      <c r="HU128" s="560"/>
      <c r="HV128" s="560"/>
      <c r="HW128" s="560"/>
      <c r="HX128" s="560"/>
      <c r="HY128" s="560"/>
      <c r="HZ128" s="560"/>
      <c r="IA128" s="560"/>
      <c r="IB128" s="560"/>
      <c r="IC128" s="560"/>
      <c r="ID128" s="560"/>
      <c r="IE128" s="560"/>
      <c r="IF128" s="560"/>
      <c r="IG128" s="560"/>
      <c r="IH128" s="560"/>
      <c r="II128" s="560"/>
      <c r="IJ128" s="560"/>
      <c r="IK128" s="560"/>
      <c r="IL128" s="560"/>
      <c r="IM128" s="560"/>
      <c r="IN128" s="560"/>
      <c r="IO128" s="560"/>
      <c r="IP128" s="560"/>
      <c r="IQ128" s="560"/>
      <c r="IR128" s="560"/>
      <c r="IS128" s="560"/>
      <c r="IT128" s="560"/>
      <c r="IU128" s="560"/>
    </row>
    <row r="129" s="311" customFormat="1" ht="19.5" customHeight="1" spans="1:255">
      <c r="A129" s="203" t="s">
        <v>278</v>
      </c>
      <c r="B129" s="569"/>
      <c r="C129" s="328"/>
      <c r="D129" s="330"/>
      <c r="E129" s="325" t="str">
        <f t="shared" si="2"/>
        <v/>
      </c>
      <c r="F129" s="325" t="str">
        <f t="shared" si="3"/>
        <v/>
      </c>
      <c r="HU129" s="560"/>
      <c r="HV129" s="560"/>
      <c r="HW129" s="560"/>
      <c r="HX129" s="560"/>
      <c r="HY129" s="560"/>
      <c r="HZ129" s="560"/>
      <c r="IA129" s="560"/>
      <c r="IB129" s="560"/>
      <c r="IC129" s="560"/>
      <c r="ID129" s="560"/>
      <c r="IE129" s="560"/>
      <c r="IF129" s="560"/>
      <c r="IG129" s="560"/>
      <c r="IH129" s="560"/>
      <c r="II129" s="560"/>
      <c r="IJ129" s="560"/>
      <c r="IK129" s="560"/>
      <c r="IL129" s="560"/>
      <c r="IM129" s="560"/>
      <c r="IN129" s="560"/>
      <c r="IO129" s="560"/>
      <c r="IP129" s="560"/>
      <c r="IQ129" s="560"/>
      <c r="IR129" s="560"/>
      <c r="IS129" s="560"/>
      <c r="IT129" s="560"/>
      <c r="IU129" s="560"/>
    </row>
    <row r="130" s="311" customFormat="1" ht="19.5" customHeight="1" spans="1:255">
      <c r="A130" s="203" t="s">
        <v>279</v>
      </c>
      <c r="B130" s="569"/>
      <c r="C130" s="328"/>
      <c r="D130" s="330"/>
      <c r="E130" s="325" t="str">
        <f t="shared" si="2"/>
        <v/>
      </c>
      <c r="F130" s="325" t="str">
        <f t="shared" si="3"/>
        <v/>
      </c>
      <c r="HU130" s="560"/>
      <c r="HV130" s="560"/>
      <c r="HW130" s="560"/>
      <c r="HX130" s="560"/>
      <c r="HY130" s="560"/>
      <c r="HZ130" s="560"/>
      <c r="IA130" s="560"/>
      <c r="IB130" s="560"/>
      <c r="IC130" s="560"/>
      <c r="ID130" s="560"/>
      <c r="IE130" s="560"/>
      <c r="IF130" s="560"/>
      <c r="IG130" s="560"/>
      <c r="IH130" s="560"/>
      <c r="II130" s="560"/>
      <c r="IJ130" s="560"/>
      <c r="IK130" s="560"/>
      <c r="IL130" s="560"/>
      <c r="IM130" s="560"/>
      <c r="IN130" s="560"/>
      <c r="IO130" s="560"/>
      <c r="IP130" s="560"/>
      <c r="IQ130" s="560"/>
      <c r="IR130" s="560"/>
      <c r="IS130" s="560"/>
      <c r="IT130" s="560"/>
      <c r="IU130" s="560"/>
    </row>
    <row r="131" s="311" customFormat="1" ht="19.5" customHeight="1" spans="1:255">
      <c r="A131" s="203" t="s">
        <v>212</v>
      </c>
      <c r="B131" s="569"/>
      <c r="C131" s="328"/>
      <c r="D131" s="330"/>
      <c r="E131" s="325" t="str">
        <f t="shared" si="2"/>
        <v/>
      </c>
      <c r="F131" s="325" t="str">
        <f t="shared" si="3"/>
        <v/>
      </c>
      <c r="HU131" s="560"/>
      <c r="HV131" s="560"/>
      <c r="HW131" s="560"/>
      <c r="HX131" s="560"/>
      <c r="HY131" s="560"/>
      <c r="HZ131" s="560"/>
      <c r="IA131" s="560"/>
      <c r="IB131" s="560"/>
      <c r="IC131" s="560"/>
      <c r="ID131" s="560"/>
      <c r="IE131" s="560"/>
      <c r="IF131" s="560"/>
      <c r="IG131" s="560"/>
      <c r="IH131" s="560"/>
      <c r="II131" s="560"/>
      <c r="IJ131" s="560"/>
      <c r="IK131" s="560"/>
      <c r="IL131" s="560"/>
      <c r="IM131" s="560"/>
      <c r="IN131" s="560"/>
      <c r="IO131" s="560"/>
      <c r="IP131" s="560"/>
      <c r="IQ131" s="560"/>
      <c r="IR131" s="560"/>
      <c r="IS131" s="560"/>
      <c r="IT131" s="560"/>
      <c r="IU131" s="560"/>
    </row>
    <row r="132" s="311" customFormat="1" ht="19.5" customHeight="1" spans="1:255">
      <c r="A132" s="203" t="s">
        <v>280</v>
      </c>
      <c r="B132" s="569"/>
      <c r="C132" s="328"/>
      <c r="D132" s="330"/>
      <c r="E132" s="325" t="str">
        <f t="shared" si="2"/>
        <v/>
      </c>
      <c r="F132" s="325" t="str">
        <f t="shared" si="3"/>
        <v/>
      </c>
      <c r="HU132" s="560"/>
      <c r="HV132" s="560"/>
      <c r="HW132" s="560"/>
      <c r="HX132" s="560"/>
      <c r="HY132" s="560"/>
      <c r="HZ132" s="560"/>
      <c r="IA132" s="560"/>
      <c r="IB132" s="560"/>
      <c r="IC132" s="560"/>
      <c r="ID132" s="560"/>
      <c r="IE132" s="560"/>
      <c r="IF132" s="560"/>
      <c r="IG132" s="560"/>
      <c r="IH132" s="560"/>
      <c r="II132" s="560"/>
      <c r="IJ132" s="560"/>
      <c r="IK132" s="560"/>
      <c r="IL132" s="560"/>
      <c r="IM132" s="560"/>
      <c r="IN132" s="560"/>
      <c r="IO132" s="560"/>
      <c r="IP132" s="560"/>
      <c r="IQ132" s="560"/>
      <c r="IR132" s="560"/>
      <c r="IS132" s="560"/>
      <c r="IT132" s="560"/>
      <c r="IU132" s="560"/>
    </row>
    <row r="133" s="311" customFormat="1" ht="19.5" customHeight="1" spans="1:255">
      <c r="A133" s="567" t="s">
        <v>281</v>
      </c>
      <c r="B133" s="574">
        <f>SUM(B134:B139)</f>
        <v>198</v>
      </c>
      <c r="C133" s="335">
        <f>SUM(C134:C139)</f>
        <v>81</v>
      </c>
      <c r="D133" s="339">
        <f>SUM(D134:D139)</f>
        <v>27</v>
      </c>
      <c r="E133" s="325">
        <f t="shared" si="2"/>
        <v>-0.863636363636364</v>
      </c>
      <c r="F133" s="325">
        <f t="shared" si="3"/>
        <v>0.333333333333333</v>
      </c>
      <c r="HU133" s="560"/>
      <c r="HV133" s="560"/>
      <c r="HW133" s="560"/>
      <c r="HX133" s="560"/>
      <c r="HY133" s="560"/>
      <c r="HZ133" s="560"/>
      <c r="IA133" s="560"/>
      <c r="IB133" s="560"/>
      <c r="IC133" s="560"/>
      <c r="ID133" s="560"/>
      <c r="IE133" s="560"/>
      <c r="IF133" s="560"/>
      <c r="IG133" s="560"/>
      <c r="IH133" s="560"/>
      <c r="II133" s="560"/>
      <c r="IJ133" s="560"/>
      <c r="IK133" s="560"/>
      <c r="IL133" s="560"/>
      <c r="IM133" s="560"/>
      <c r="IN133" s="560"/>
      <c r="IO133" s="560"/>
      <c r="IP133" s="560"/>
      <c r="IQ133" s="560"/>
      <c r="IR133" s="560"/>
      <c r="IS133" s="560"/>
      <c r="IT133" s="560"/>
      <c r="IU133" s="560"/>
    </row>
    <row r="134" s="170" customFormat="1" ht="19.5" customHeight="1" spans="1:248">
      <c r="A134" s="203" t="s">
        <v>203</v>
      </c>
      <c r="B134" s="337">
        <v>108</v>
      </c>
      <c r="C134" s="337"/>
      <c r="D134" s="337"/>
      <c r="E134" s="332" t="str">
        <f t="shared" ref="E134:E197" si="4">IF(OR(VALUE(D134)=0,ISERROR(D134/B134-1)),"",D134/B134-1)</f>
        <v/>
      </c>
      <c r="F134" s="332" t="str">
        <f t="shared" ref="F134:F197" si="5">IF(OR(VALUE(D134)=0,ISERROR(D134/C134)),"",D134/C134)</f>
        <v/>
      </c>
      <c r="G134" s="557"/>
      <c r="H134" s="557"/>
      <c r="I134" s="557"/>
      <c r="J134" s="557"/>
      <c r="K134" s="557"/>
      <c r="L134" s="557"/>
      <c r="M134" s="557"/>
      <c r="N134" s="557"/>
      <c r="O134" s="557"/>
      <c r="P134" s="557"/>
      <c r="Q134" s="557"/>
      <c r="R134" s="557"/>
      <c r="S134" s="557"/>
      <c r="T134" s="557"/>
      <c r="U134" s="557"/>
      <c r="V134" s="557"/>
      <c r="W134" s="557"/>
      <c r="X134" s="557"/>
      <c r="Y134" s="557"/>
      <c r="Z134" s="557"/>
      <c r="AA134" s="557"/>
      <c r="AB134" s="557"/>
      <c r="AC134" s="557"/>
      <c r="AD134" s="557"/>
      <c r="AE134" s="557"/>
      <c r="AF134" s="557"/>
      <c r="AG134" s="557"/>
      <c r="AH134" s="557"/>
      <c r="AI134" s="557"/>
      <c r="AJ134" s="557"/>
      <c r="AK134" s="557"/>
      <c r="AL134" s="557"/>
      <c r="AM134" s="557"/>
      <c r="AN134" s="557"/>
      <c r="AO134" s="557"/>
      <c r="AP134" s="557"/>
      <c r="AQ134" s="557"/>
      <c r="AR134" s="557"/>
      <c r="AS134" s="557"/>
      <c r="AT134" s="557"/>
      <c r="AU134" s="557"/>
      <c r="AV134" s="557"/>
      <c r="AW134" s="557"/>
      <c r="AX134" s="557"/>
      <c r="AY134" s="557"/>
      <c r="AZ134" s="557"/>
      <c r="BA134" s="557"/>
      <c r="BB134" s="557"/>
      <c r="BC134" s="557"/>
      <c r="BD134" s="557"/>
      <c r="BE134" s="557"/>
      <c r="BF134" s="557"/>
      <c r="BG134" s="557"/>
      <c r="BH134" s="557"/>
      <c r="BI134" s="557"/>
      <c r="BJ134" s="557"/>
      <c r="BK134" s="557"/>
      <c r="BL134" s="557"/>
      <c r="BM134" s="557"/>
      <c r="BN134" s="557"/>
      <c r="BO134" s="557"/>
      <c r="BP134" s="557"/>
      <c r="BQ134" s="557"/>
      <c r="BR134" s="557"/>
      <c r="BS134" s="557"/>
      <c r="BT134" s="557"/>
      <c r="BU134" s="557"/>
      <c r="BV134" s="557"/>
      <c r="BW134" s="557"/>
      <c r="BX134" s="557"/>
      <c r="BY134" s="557"/>
      <c r="BZ134" s="557"/>
      <c r="CA134" s="557"/>
      <c r="CB134" s="557"/>
      <c r="CC134" s="557"/>
      <c r="CD134" s="557"/>
      <c r="CE134" s="557"/>
      <c r="CF134" s="557"/>
      <c r="CG134" s="557"/>
      <c r="CH134" s="557"/>
      <c r="CI134" s="557"/>
      <c r="CJ134" s="557"/>
      <c r="CK134" s="557"/>
      <c r="CL134" s="557"/>
      <c r="CM134" s="557"/>
      <c r="CN134" s="557"/>
      <c r="CO134" s="557"/>
      <c r="CP134" s="557"/>
      <c r="CQ134" s="557"/>
      <c r="CR134" s="557"/>
      <c r="CS134" s="557"/>
      <c r="CT134" s="557"/>
      <c r="CU134" s="557"/>
      <c r="CV134" s="557"/>
      <c r="CW134" s="557"/>
      <c r="CX134" s="557"/>
      <c r="CY134" s="557"/>
      <c r="CZ134" s="557"/>
      <c r="DA134" s="557"/>
      <c r="DB134" s="557"/>
      <c r="DC134" s="557"/>
      <c r="DD134" s="557"/>
      <c r="DE134" s="557"/>
      <c r="DF134" s="557"/>
      <c r="DG134" s="557"/>
      <c r="DH134" s="557"/>
      <c r="DI134" s="557"/>
      <c r="DJ134" s="557"/>
      <c r="DK134" s="557"/>
      <c r="DL134" s="557"/>
      <c r="DM134" s="557"/>
      <c r="DN134" s="557"/>
      <c r="DO134" s="557"/>
      <c r="DP134" s="557"/>
      <c r="DQ134" s="557"/>
      <c r="DR134" s="557"/>
      <c r="DS134" s="557"/>
      <c r="DT134" s="557"/>
      <c r="DU134" s="557"/>
      <c r="DV134" s="557"/>
      <c r="DW134" s="557"/>
      <c r="DX134" s="557"/>
      <c r="DY134" s="557"/>
      <c r="DZ134" s="557"/>
      <c r="EA134" s="557"/>
      <c r="EB134" s="557"/>
      <c r="EC134" s="557"/>
      <c r="ED134" s="557"/>
      <c r="EE134" s="557"/>
      <c r="EF134" s="557"/>
      <c r="EG134" s="557"/>
      <c r="EH134" s="557"/>
      <c r="EI134" s="557"/>
      <c r="EJ134" s="557"/>
      <c r="EK134" s="557"/>
      <c r="EL134" s="557"/>
      <c r="EM134" s="557"/>
      <c r="EN134" s="557"/>
      <c r="EO134" s="557"/>
      <c r="EP134" s="557"/>
      <c r="EQ134" s="557"/>
      <c r="ER134" s="557"/>
      <c r="ES134" s="557"/>
      <c r="ET134" s="557"/>
      <c r="EU134" s="557"/>
      <c r="EV134" s="557"/>
      <c r="EW134" s="557"/>
      <c r="EX134" s="557"/>
      <c r="EY134" s="557"/>
      <c r="EZ134" s="557"/>
      <c r="FA134" s="557"/>
      <c r="FB134" s="557"/>
      <c r="FC134" s="557"/>
      <c r="FD134" s="557"/>
      <c r="FE134" s="557"/>
      <c r="FF134" s="557"/>
      <c r="FG134" s="557"/>
      <c r="FH134" s="557"/>
      <c r="FI134" s="557"/>
      <c r="FJ134" s="557"/>
      <c r="FK134" s="557"/>
      <c r="FL134" s="557"/>
      <c r="FM134" s="557"/>
      <c r="FN134" s="557"/>
      <c r="FO134" s="557"/>
      <c r="FP134" s="557"/>
      <c r="FQ134" s="557"/>
      <c r="FR134" s="557"/>
      <c r="FS134" s="557"/>
      <c r="FT134" s="557"/>
      <c r="FU134" s="557"/>
      <c r="FV134" s="557"/>
      <c r="FW134" s="557"/>
      <c r="FX134" s="557"/>
      <c r="FY134" s="557"/>
      <c r="FZ134" s="557"/>
      <c r="GA134" s="557"/>
      <c r="GB134" s="557"/>
      <c r="GC134" s="557"/>
      <c r="GD134" s="557"/>
      <c r="GE134" s="557"/>
      <c r="GF134" s="557"/>
      <c r="GG134" s="557"/>
      <c r="GH134" s="557"/>
      <c r="GI134" s="557"/>
      <c r="GJ134" s="557"/>
      <c r="GK134" s="557"/>
      <c r="GL134" s="557"/>
      <c r="GM134" s="557"/>
      <c r="GN134" s="557"/>
      <c r="GO134" s="557"/>
      <c r="GP134" s="557"/>
      <c r="GQ134" s="557"/>
      <c r="GR134" s="557"/>
      <c r="GS134" s="557"/>
      <c r="GT134" s="557"/>
      <c r="GU134" s="557"/>
      <c r="GV134" s="557"/>
      <c r="GW134" s="557"/>
      <c r="GX134" s="557"/>
      <c r="GY134" s="557"/>
      <c r="GZ134" s="557"/>
      <c r="HA134" s="557"/>
      <c r="HB134" s="557"/>
      <c r="HC134" s="557"/>
      <c r="HD134" s="557"/>
      <c r="HE134" s="557"/>
      <c r="HF134" s="557"/>
      <c r="HG134" s="557"/>
      <c r="HH134" s="557"/>
      <c r="HI134" s="557"/>
      <c r="HJ134" s="557"/>
      <c r="HK134" s="557"/>
      <c r="HL134" s="557"/>
      <c r="HM134" s="557"/>
      <c r="HN134" s="557"/>
      <c r="HO134" s="557"/>
      <c r="HP134" s="557"/>
      <c r="HQ134" s="557"/>
      <c r="HR134" s="557"/>
      <c r="HS134" s="557"/>
      <c r="HT134" s="557"/>
      <c r="HU134" s="575"/>
      <c r="HV134" s="575"/>
      <c r="HW134" s="575"/>
      <c r="HX134" s="575"/>
      <c r="HY134" s="575"/>
      <c r="HZ134" s="575"/>
      <c r="IA134" s="575"/>
      <c r="IB134" s="575"/>
      <c r="IC134" s="575"/>
      <c r="ID134" s="575"/>
      <c r="IE134" s="575"/>
      <c r="IF134" s="575"/>
      <c r="IG134" s="575"/>
      <c r="IH134" s="575"/>
      <c r="II134" s="575"/>
      <c r="IJ134" s="575"/>
      <c r="IK134" s="575"/>
      <c r="IL134" s="575"/>
      <c r="IM134" s="575"/>
      <c r="IN134" s="575"/>
    </row>
    <row r="135" s="311" customFormat="1" ht="19.5" customHeight="1" spans="1:255">
      <c r="A135" s="203" t="s">
        <v>204</v>
      </c>
      <c r="B135" s="569"/>
      <c r="C135" s="328"/>
      <c r="D135" s="337"/>
      <c r="E135" s="332" t="str">
        <f t="shared" si="4"/>
        <v/>
      </c>
      <c r="F135" s="332" t="str">
        <f t="shared" si="5"/>
        <v/>
      </c>
      <c r="HU135" s="560"/>
      <c r="HV135" s="560"/>
      <c r="HW135" s="560"/>
      <c r="HX135" s="560"/>
      <c r="HY135" s="560"/>
      <c r="HZ135" s="560"/>
      <c r="IA135" s="560"/>
      <c r="IB135" s="560"/>
      <c r="IC135" s="560"/>
      <c r="ID135" s="560"/>
      <c r="IE135" s="560"/>
      <c r="IF135" s="560"/>
      <c r="IG135" s="560"/>
      <c r="IH135" s="560"/>
      <c r="II135" s="560"/>
      <c r="IJ135" s="560"/>
      <c r="IK135" s="560"/>
      <c r="IL135" s="560"/>
      <c r="IM135" s="560"/>
      <c r="IN135" s="560"/>
      <c r="IO135" s="560"/>
      <c r="IP135" s="560"/>
      <c r="IQ135" s="560"/>
      <c r="IR135" s="560"/>
      <c r="IS135" s="560"/>
      <c r="IT135" s="560"/>
      <c r="IU135" s="560"/>
    </row>
    <row r="136" s="311" customFormat="1" ht="19.5" customHeight="1" spans="1:255">
      <c r="A136" s="203" t="s">
        <v>205</v>
      </c>
      <c r="B136" s="569"/>
      <c r="C136" s="328"/>
      <c r="D136" s="570"/>
      <c r="E136" s="332" t="str">
        <f t="shared" si="4"/>
        <v/>
      </c>
      <c r="F136" s="332" t="str">
        <f t="shared" si="5"/>
        <v/>
      </c>
      <c r="HU136" s="560"/>
      <c r="HV136" s="560"/>
      <c r="HW136" s="560"/>
      <c r="HX136" s="560"/>
      <c r="HY136" s="560"/>
      <c r="HZ136" s="560"/>
      <c r="IA136" s="560"/>
      <c r="IB136" s="560"/>
      <c r="IC136" s="560"/>
      <c r="ID136" s="560"/>
      <c r="IE136" s="560"/>
      <c r="IF136" s="560"/>
      <c r="IG136" s="560"/>
      <c r="IH136" s="560"/>
      <c r="II136" s="560"/>
      <c r="IJ136" s="560"/>
      <c r="IK136" s="560"/>
      <c r="IL136" s="560"/>
      <c r="IM136" s="560"/>
      <c r="IN136" s="560"/>
      <c r="IO136" s="560"/>
      <c r="IP136" s="560"/>
      <c r="IQ136" s="560"/>
      <c r="IR136" s="560"/>
      <c r="IS136" s="560"/>
      <c r="IT136" s="560"/>
      <c r="IU136" s="560"/>
    </row>
    <row r="137" s="311" customFormat="1" ht="19.5" customHeight="1" spans="1:255">
      <c r="A137" s="203" t="s">
        <v>282</v>
      </c>
      <c r="B137" s="569">
        <v>90</v>
      </c>
      <c r="C137" s="328">
        <v>81</v>
      </c>
      <c r="D137" s="570">
        <v>27</v>
      </c>
      <c r="E137" s="332">
        <f t="shared" si="4"/>
        <v>-0.7</v>
      </c>
      <c r="F137" s="332">
        <f t="shared" si="5"/>
        <v>0.333333333333333</v>
      </c>
      <c r="HU137" s="560"/>
      <c r="HV137" s="560"/>
      <c r="HW137" s="560"/>
      <c r="HX137" s="560"/>
      <c r="HY137" s="560"/>
      <c r="HZ137" s="560"/>
      <c r="IA137" s="560"/>
      <c r="IB137" s="560"/>
      <c r="IC137" s="560"/>
      <c r="ID137" s="560"/>
      <c r="IE137" s="560"/>
      <c r="IF137" s="560"/>
      <c r="IG137" s="560"/>
      <c r="IH137" s="560"/>
      <c r="II137" s="560"/>
      <c r="IJ137" s="560"/>
      <c r="IK137" s="560"/>
      <c r="IL137" s="560"/>
      <c r="IM137" s="560"/>
      <c r="IN137" s="560"/>
      <c r="IO137" s="560"/>
      <c r="IP137" s="560"/>
      <c r="IQ137" s="560"/>
      <c r="IR137" s="560"/>
      <c r="IS137" s="560"/>
      <c r="IT137" s="560"/>
      <c r="IU137" s="560"/>
    </row>
    <row r="138" s="311" customFormat="1" ht="19.5" customHeight="1" spans="1:255">
      <c r="A138" s="203" t="s">
        <v>212</v>
      </c>
      <c r="B138" s="569"/>
      <c r="C138" s="328"/>
      <c r="D138" s="570"/>
      <c r="E138" s="332" t="str">
        <f t="shared" si="4"/>
        <v/>
      </c>
      <c r="F138" s="332" t="str">
        <f t="shared" si="5"/>
        <v/>
      </c>
      <c r="HU138" s="560"/>
      <c r="HV138" s="560"/>
      <c r="HW138" s="560"/>
      <c r="HX138" s="560"/>
      <c r="HY138" s="560"/>
      <c r="HZ138" s="560"/>
      <c r="IA138" s="560"/>
      <c r="IB138" s="560"/>
      <c r="IC138" s="560"/>
      <c r="ID138" s="560"/>
      <c r="IE138" s="560"/>
      <c r="IF138" s="560"/>
      <c r="IG138" s="560"/>
      <c r="IH138" s="560"/>
      <c r="II138" s="560"/>
      <c r="IJ138" s="560"/>
      <c r="IK138" s="560"/>
      <c r="IL138" s="560"/>
      <c r="IM138" s="560"/>
      <c r="IN138" s="560"/>
      <c r="IO138" s="560"/>
      <c r="IP138" s="560"/>
      <c r="IQ138" s="560"/>
      <c r="IR138" s="560"/>
      <c r="IS138" s="560"/>
      <c r="IT138" s="560"/>
      <c r="IU138" s="560"/>
    </row>
    <row r="139" s="311" customFormat="1" ht="19.5" customHeight="1" spans="1:255">
      <c r="A139" s="203" t="s">
        <v>283</v>
      </c>
      <c r="B139" s="569"/>
      <c r="C139" s="328"/>
      <c r="D139" s="570"/>
      <c r="E139" s="325" t="str">
        <f t="shared" si="4"/>
        <v/>
      </c>
      <c r="F139" s="325" t="str">
        <f t="shared" si="5"/>
        <v/>
      </c>
      <c r="HU139" s="560"/>
      <c r="HV139" s="560"/>
      <c r="HW139" s="560"/>
      <c r="HX139" s="560"/>
      <c r="HY139" s="560"/>
      <c r="HZ139" s="560"/>
      <c r="IA139" s="560"/>
      <c r="IB139" s="560"/>
      <c r="IC139" s="560"/>
      <c r="ID139" s="560"/>
      <c r="IE139" s="560"/>
      <c r="IF139" s="560"/>
      <c r="IG139" s="560"/>
      <c r="IH139" s="560"/>
      <c r="II139" s="560"/>
      <c r="IJ139" s="560"/>
      <c r="IK139" s="560"/>
      <c r="IL139" s="560"/>
      <c r="IM139" s="560"/>
      <c r="IN139" s="560"/>
      <c r="IO139" s="560"/>
      <c r="IP139" s="560"/>
      <c r="IQ139" s="560"/>
      <c r="IR139" s="560"/>
      <c r="IS139" s="560"/>
      <c r="IT139" s="560"/>
      <c r="IU139" s="560"/>
    </row>
    <row r="140" s="311" customFormat="1" ht="19.5" customHeight="1" spans="1:255">
      <c r="A140" s="567" t="s">
        <v>284</v>
      </c>
      <c r="B140" s="574">
        <f>SUM(B141:B147)</f>
        <v>10</v>
      </c>
      <c r="C140" s="335">
        <f>SUM(C141:C147)</f>
        <v>14</v>
      </c>
      <c r="D140" s="573">
        <f>SUM(D141:D147)</f>
        <v>10</v>
      </c>
      <c r="E140" s="325">
        <f t="shared" si="4"/>
        <v>0</v>
      </c>
      <c r="F140" s="325">
        <f t="shared" si="5"/>
        <v>0.714285714285714</v>
      </c>
      <c r="HU140" s="560"/>
      <c r="HV140" s="560"/>
      <c r="HW140" s="560"/>
      <c r="HX140" s="560"/>
      <c r="HY140" s="560"/>
      <c r="HZ140" s="560"/>
      <c r="IA140" s="560"/>
      <c r="IB140" s="560"/>
      <c r="IC140" s="560"/>
      <c r="ID140" s="560"/>
      <c r="IE140" s="560"/>
      <c r="IF140" s="560"/>
      <c r="IG140" s="560"/>
      <c r="IH140" s="560"/>
      <c r="II140" s="560"/>
      <c r="IJ140" s="560"/>
      <c r="IK140" s="560"/>
      <c r="IL140" s="560"/>
      <c r="IM140" s="560"/>
      <c r="IN140" s="560"/>
      <c r="IO140" s="560"/>
      <c r="IP140" s="560"/>
      <c r="IQ140" s="560"/>
      <c r="IR140" s="560"/>
      <c r="IS140" s="560"/>
      <c r="IT140" s="560"/>
      <c r="IU140" s="560"/>
    </row>
    <row r="141" s="170" customFormat="1" ht="19.5" customHeight="1" spans="1:248">
      <c r="A141" s="203" t="s">
        <v>203</v>
      </c>
      <c r="B141" s="324"/>
      <c r="C141" s="324"/>
      <c r="D141" s="324"/>
      <c r="E141" s="325" t="str">
        <f t="shared" si="4"/>
        <v/>
      </c>
      <c r="F141" s="325" t="str">
        <f t="shared" si="5"/>
        <v/>
      </c>
      <c r="G141" s="557"/>
      <c r="H141" s="557"/>
      <c r="I141" s="557"/>
      <c r="J141" s="557"/>
      <c r="K141" s="557"/>
      <c r="L141" s="557"/>
      <c r="M141" s="557"/>
      <c r="N141" s="557"/>
      <c r="O141" s="557"/>
      <c r="P141" s="557"/>
      <c r="Q141" s="557"/>
      <c r="R141" s="557"/>
      <c r="S141" s="557"/>
      <c r="T141" s="557"/>
      <c r="U141" s="557"/>
      <c r="V141" s="557"/>
      <c r="W141" s="557"/>
      <c r="X141" s="557"/>
      <c r="Y141" s="557"/>
      <c r="Z141" s="557"/>
      <c r="AA141" s="557"/>
      <c r="AB141" s="557"/>
      <c r="AC141" s="557"/>
      <c r="AD141" s="557"/>
      <c r="AE141" s="557"/>
      <c r="AF141" s="557"/>
      <c r="AG141" s="557"/>
      <c r="AH141" s="557"/>
      <c r="AI141" s="557"/>
      <c r="AJ141" s="557"/>
      <c r="AK141" s="557"/>
      <c r="AL141" s="557"/>
      <c r="AM141" s="557"/>
      <c r="AN141" s="557"/>
      <c r="AO141" s="557"/>
      <c r="AP141" s="557"/>
      <c r="AQ141" s="557"/>
      <c r="AR141" s="557"/>
      <c r="AS141" s="557"/>
      <c r="AT141" s="557"/>
      <c r="AU141" s="557"/>
      <c r="AV141" s="557"/>
      <c r="AW141" s="557"/>
      <c r="AX141" s="557"/>
      <c r="AY141" s="557"/>
      <c r="AZ141" s="557"/>
      <c r="BA141" s="557"/>
      <c r="BB141" s="557"/>
      <c r="BC141" s="557"/>
      <c r="BD141" s="557"/>
      <c r="BE141" s="557"/>
      <c r="BF141" s="557"/>
      <c r="BG141" s="557"/>
      <c r="BH141" s="557"/>
      <c r="BI141" s="557"/>
      <c r="BJ141" s="557"/>
      <c r="BK141" s="557"/>
      <c r="BL141" s="557"/>
      <c r="BM141" s="557"/>
      <c r="BN141" s="557"/>
      <c r="BO141" s="557"/>
      <c r="BP141" s="557"/>
      <c r="BQ141" s="557"/>
      <c r="BR141" s="557"/>
      <c r="BS141" s="557"/>
      <c r="BT141" s="557"/>
      <c r="BU141" s="557"/>
      <c r="BV141" s="557"/>
      <c r="BW141" s="557"/>
      <c r="BX141" s="557"/>
      <c r="BY141" s="557"/>
      <c r="BZ141" s="557"/>
      <c r="CA141" s="557"/>
      <c r="CB141" s="557"/>
      <c r="CC141" s="557"/>
      <c r="CD141" s="557"/>
      <c r="CE141" s="557"/>
      <c r="CF141" s="557"/>
      <c r="CG141" s="557"/>
      <c r="CH141" s="557"/>
      <c r="CI141" s="557"/>
      <c r="CJ141" s="557"/>
      <c r="CK141" s="557"/>
      <c r="CL141" s="557"/>
      <c r="CM141" s="557"/>
      <c r="CN141" s="557"/>
      <c r="CO141" s="557"/>
      <c r="CP141" s="557"/>
      <c r="CQ141" s="557"/>
      <c r="CR141" s="557"/>
      <c r="CS141" s="557"/>
      <c r="CT141" s="557"/>
      <c r="CU141" s="557"/>
      <c r="CV141" s="557"/>
      <c r="CW141" s="557"/>
      <c r="CX141" s="557"/>
      <c r="CY141" s="557"/>
      <c r="CZ141" s="557"/>
      <c r="DA141" s="557"/>
      <c r="DB141" s="557"/>
      <c r="DC141" s="557"/>
      <c r="DD141" s="557"/>
      <c r="DE141" s="557"/>
      <c r="DF141" s="557"/>
      <c r="DG141" s="557"/>
      <c r="DH141" s="557"/>
      <c r="DI141" s="557"/>
      <c r="DJ141" s="557"/>
      <c r="DK141" s="557"/>
      <c r="DL141" s="557"/>
      <c r="DM141" s="557"/>
      <c r="DN141" s="557"/>
      <c r="DO141" s="557"/>
      <c r="DP141" s="557"/>
      <c r="DQ141" s="557"/>
      <c r="DR141" s="557"/>
      <c r="DS141" s="557"/>
      <c r="DT141" s="557"/>
      <c r="DU141" s="557"/>
      <c r="DV141" s="557"/>
      <c r="DW141" s="557"/>
      <c r="DX141" s="557"/>
      <c r="DY141" s="557"/>
      <c r="DZ141" s="557"/>
      <c r="EA141" s="557"/>
      <c r="EB141" s="557"/>
      <c r="EC141" s="557"/>
      <c r="ED141" s="557"/>
      <c r="EE141" s="557"/>
      <c r="EF141" s="557"/>
      <c r="EG141" s="557"/>
      <c r="EH141" s="557"/>
      <c r="EI141" s="557"/>
      <c r="EJ141" s="557"/>
      <c r="EK141" s="557"/>
      <c r="EL141" s="557"/>
      <c r="EM141" s="557"/>
      <c r="EN141" s="557"/>
      <c r="EO141" s="557"/>
      <c r="EP141" s="557"/>
      <c r="EQ141" s="557"/>
      <c r="ER141" s="557"/>
      <c r="ES141" s="557"/>
      <c r="ET141" s="557"/>
      <c r="EU141" s="557"/>
      <c r="EV141" s="557"/>
      <c r="EW141" s="557"/>
      <c r="EX141" s="557"/>
      <c r="EY141" s="557"/>
      <c r="EZ141" s="557"/>
      <c r="FA141" s="557"/>
      <c r="FB141" s="557"/>
      <c r="FC141" s="557"/>
      <c r="FD141" s="557"/>
      <c r="FE141" s="557"/>
      <c r="FF141" s="557"/>
      <c r="FG141" s="557"/>
      <c r="FH141" s="557"/>
      <c r="FI141" s="557"/>
      <c r="FJ141" s="557"/>
      <c r="FK141" s="557"/>
      <c r="FL141" s="557"/>
      <c r="FM141" s="557"/>
      <c r="FN141" s="557"/>
      <c r="FO141" s="557"/>
      <c r="FP141" s="557"/>
      <c r="FQ141" s="557"/>
      <c r="FR141" s="557"/>
      <c r="FS141" s="557"/>
      <c r="FT141" s="557"/>
      <c r="FU141" s="557"/>
      <c r="FV141" s="557"/>
      <c r="FW141" s="557"/>
      <c r="FX141" s="557"/>
      <c r="FY141" s="557"/>
      <c r="FZ141" s="557"/>
      <c r="GA141" s="557"/>
      <c r="GB141" s="557"/>
      <c r="GC141" s="557"/>
      <c r="GD141" s="557"/>
      <c r="GE141" s="557"/>
      <c r="GF141" s="557"/>
      <c r="GG141" s="557"/>
      <c r="GH141" s="557"/>
      <c r="GI141" s="557"/>
      <c r="GJ141" s="557"/>
      <c r="GK141" s="557"/>
      <c r="GL141" s="557"/>
      <c r="GM141" s="557"/>
      <c r="GN141" s="557"/>
      <c r="GO141" s="557"/>
      <c r="GP141" s="557"/>
      <c r="GQ141" s="557"/>
      <c r="GR141" s="557"/>
      <c r="GS141" s="557"/>
      <c r="GT141" s="557"/>
      <c r="GU141" s="557"/>
      <c r="GV141" s="557"/>
      <c r="GW141" s="557"/>
      <c r="GX141" s="557"/>
      <c r="GY141" s="557"/>
      <c r="GZ141" s="557"/>
      <c r="HA141" s="557"/>
      <c r="HB141" s="557"/>
      <c r="HC141" s="557"/>
      <c r="HD141" s="557"/>
      <c r="HE141" s="557"/>
      <c r="HF141" s="557"/>
      <c r="HG141" s="557"/>
      <c r="HH141" s="557"/>
      <c r="HI141" s="557"/>
      <c r="HJ141" s="557"/>
      <c r="HK141" s="557"/>
      <c r="HL141" s="557"/>
      <c r="HM141" s="557"/>
      <c r="HN141" s="557"/>
      <c r="HO141" s="557"/>
      <c r="HP141" s="557"/>
      <c r="HQ141" s="557"/>
      <c r="HR141" s="557"/>
      <c r="HS141" s="557"/>
      <c r="HT141" s="557"/>
      <c r="HU141" s="575"/>
      <c r="HV141" s="575"/>
      <c r="HW141" s="575"/>
      <c r="HX141" s="575"/>
      <c r="HY141" s="575"/>
      <c r="HZ141" s="575"/>
      <c r="IA141" s="575"/>
      <c r="IB141" s="575"/>
      <c r="IC141" s="575"/>
      <c r="ID141" s="575"/>
      <c r="IE141" s="575"/>
      <c r="IF141" s="575"/>
      <c r="IG141" s="575"/>
      <c r="IH141" s="575"/>
      <c r="II141" s="575"/>
      <c r="IJ141" s="575"/>
      <c r="IK141" s="575"/>
      <c r="IL141" s="575"/>
      <c r="IM141" s="575"/>
      <c r="IN141" s="575"/>
    </row>
    <row r="142" s="311" customFormat="1" ht="19.5" customHeight="1" spans="1:255">
      <c r="A142" s="203" t="s">
        <v>204</v>
      </c>
      <c r="B142" s="569"/>
      <c r="C142" s="328"/>
      <c r="D142" s="324"/>
      <c r="E142" s="325" t="str">
        <f t="shared" si="4"/>
        <v/>
      </c>
      <c r="F142" s="325" t="str">
        <f t="shared" si="5"/>
        <v/>
      </c>
      <c r="HU142" s="560"/>
      <c r="HV142" s="560"/>
      <c r="HW142" s="560"/>
      <c r="HX142" s="560"/>
      <c r="HY142" s="560"/>
      <c r="HZ142" s="560"/>
      <c r="IA142" s="560"/>
      <c r="IB142" s="560"/>
      <c r="IC142" s="560"/>
      <c r="ID142" s="560"/>
      <c r="IE142" s="560"/>
      <c r="IF142" s="560"/>
      <c r="IG142" s="560"/>
      <c r="IH142" s="560"/>
      <c r="II142" s="560"/>
      <c r="IJ142" s="560"/>
      <c r="IK142" s="560"/>
      <c r="IL142" s="560"/>
      <c r="IM142" s="560"/>
      <c r="IN142" s="560"/>
      <c r="IO142" s="560"/>
      <c r="IP142" s="560"/>
      <c r="IQ142" s="560"/>
      <c r="IR142" s="560"/>
      <c r="IS142" s="560"/>
      <c r="IT142" s="560"/>
      <c r="IU142" s="560"/>
    </row>
    <row r="143" s="311" customFormat="1" ht="19.5" customHeight="1" spans="1:255">
      <c r="A143" s="203" t="s">
        <v>205</v>
      </c>
      <c r="B143" s="569"/>
      <c r="C143" s="328"/>
      <c r="D143" s="330"/>
      <c r="E143" s="325" t="str">
        <f t="shared" si="4"/>
        <v/>
      </c>
      <c r="F143" s="325" t="str">
        <f t="shared" si="5"/>
        <v/>
      </c>
      <c r="HU143" s="560"/>
      <c r="HV143" s="560"/>
      <c r="HW143" s="560"/>
      <c r="HX143" s="560"/>
      <c r="HY143" s="560"/>
      <c r="HZ143" s="560"/>
      <c r="IA143" s="560"/>
      <c r="IB143" s="560"/>
      <c r="IC143" s="560"/>
      <c r="ID143" s="560"/>
      <c r="IE143" s="560"/>
      <c r="IF143" s="560"/>
      <c r="IG143" s="560"/>
      <c r="IH143" s="560"/>
      <c r="II143" s="560"/>
      <c r="IJ143" s="560"/>
      <c r="IK143" s="560"/>
      <c r="IL143" s="560"/>
      <c r="IM143" s="560"/>
      <c r="IN143" s="560"/>
      <c r="IO143" s="560"/>
      <c r="IP143" s="560"/>
      <c r="IQ143" s="560"/>
      <c r="IR143" s="560"/>
      <c r="IS143" s="560"/>
      <c r="IT143" s="560"/>
      <c r="IU143" s="560"/>
    </row>
    <row r="144" s="311" customFormat="1" ht="19.5" customHeight="1" spans="1:255">
      <c r="A144" s="203" t="s">
        <v>285</v>
      </c>
      <c r="B144" s="569"/>
      <c r="C144" s="328"/>
      <c r="D144" s="330"/>
      <c r="E144" s="325" t="str">
        <f t="shared" si="4"/>
        <v/>
      </c>
      <c r="F144" s="325" t="str">
        <f t="shared" si="5"/>
        <v/>
      </c>
      <c r="HU144" s="560"/>
      <c r="HV144" s="560"/>
      <c r="HW144" s="560"/>
      <c r="HX144" s="560"/>
      <c r="HY144" s="560"/>
      <c r="HZ144" s="560"/>
      <c r="IA144" s="560"/>
      <c r="IB144" s="560"/>
      <c r="IC144" s="560"/>
      <c r="ID144" s="560"/>
      <c r="IE144" s="560"/>
      <c r="IF144" s="560"/>
      <c r="IG144" s="560"/>
      <c r="IH144" s="560"/>
      <c r="II144" s="560"/>
      <c r="IJ144" s="560"/>
      <c r="IK144" s="560"/>
      <c r="IL144" s="560"/>
      <c r="IM144" s="560"/>
      <c r="IN144" s="560"/>
      <c r="IO144" s="560"/>
      <c r="IP144" s="560"/>
      <c r="IQ144" s="560"/>
      <c r="IR144" s="560"/>
      <c r="IS144" s="560"/>
      <c r="IT144" s="560"/>
      <c r="IU144" s="560"/>
    </row>
    <row r="145" s="311" customFormat="1" ht="19.5" customHeight="1" spans="1:255">
      <c r="A145" s="203" t="s">
        <v>286</v>
      </c>
      <c r="B145" s="569"/>
      <c r="C145" s="328"/>
      <c r="D145" s="330"/>
      <c r="E145" s="325" t="str">
        <f t="shared" si="4"/>
        <v/>
      </c>
      <c r="F145" s="325" t="str">
        <f t="shared" si="5"/>
        <v/>
      </c>
      <c r="HU145" s="560"/>
      <c r="HV145" s="560"/>
      <c r="HW145" s="560"/>
      <c r="HX145" s="560"/>
      <c r="HY145" s="560"/>
      <c r="HZ145" s="560"/>
      <c r="IA145" s="560"/>
      <c r="IB145" s="560"/>
      <c r="IC145" s="560"/>
      <c r="ID145" s="560"/>
      <c r="IE145" s="560"/>
      <c r="IF145" s="560"/>
      <c r="IG145" s="560"/>
      <c r="IH145" s="560"/>
      <c r="II145" s="560"/>
      <c r="IJ145" s="560"/>
      <c r="IK145" s="560"/>
      <c r="IL145" s="560"/>
      <c r="IM145" s="560"/>
      <c r="IN145" s="560"/>
      <c r="IO145" s="560"/>
      <c r="IP145" s="560"/>
      <c r="IQ145" s="560"/>
      <c r="IR145" s="560"/>
      <c r="IS145" s="560"/>
      <c r="IT145" s="560"/>
      <c r="IU145" s="560"/>
    </row>
    <row r="146" s="311" customFormat="1" ht="19.5" customHeight="1" spans="1:255">
      <c r="A146" s="203" t="s">
        <v>212</v>
      </c>
      <c r="B146" s="569"/>
      <c r="C146" s="328"/>
      <c r="D146" s="330"/>
      <c r="E146" s="325" t="str">
        <f t="shared" si="4"/>
        <v/>
      </c>
      <c r="F146" s="325" t="str">
        <f t="shared" si="5"/>
        <v/>
      </c>
      <c r="HU146" s="560"/>
      <c r="HV146" s="560"/>
      <c r="HW146" s="560"/>
      <c r="HX146" s="560"/>
      <c r="HY146" s="560"/>
      <c r="HZ146" s="560"/>
      <c r="IA146" s="560"/>
      <c r="IB146" s="560"/>
      <c r="IC146" s="560"/>
      <c r="ID146" s="560"/>
      <c r="IE146" s="560"/>
      <c r="IF146" s="560"/>
      <c r="IG146" s="560"/>
      <c r="IH146" s="560"/>
      <c r="II146" s="560"/>
      <c r="IJ146" s="560"/>
      <c r="IK146" s="560"/>
      <c r="IL146" s="560"/>
      <c r="IM146" s="560"/>
      <c r="IN146" s="560"/>
      <c r="IO146" s="560"/>
      <c r="IP146" s="560"/>
      <c r="IQ146" s="560"/>
      <c r="IR146" s="560"/>
      <c r="IS146" s="560"/>
      <c r="IT146" s="560"/>
      <c r="IU146" s="560"/>
    </row>
    <row r="147" s="311" customFormat="1" ht="19.5" customHeight="1" spans="1:255">
      <c r="A147" s="203" t="s">
        <v>287</v>
      </c>
      <c r="B147" s="569">
        <v>10</v>
      </c>
      <c r="C147" s="328">
        <v>14</v>
      </c>
      <c r="D147" s="330">
        <v>10</v>
      </c>
      <c r="E147" s="332">
        <f t="shared" si="4"/>
        <v>0</v>
      </c>
      <c r="F147" s="332">
        <f t="shared" si="5"/>
        <v>0.714285714285714</v>
      </c>
      <c r="HU147" s="560"/>
      <c r="HV147" s="560"/>
      <c r="HW147" s="560"/>
      <c r="HX147" s="560"/>
      <c r="HY147" s="560"/>
      <c r="HZ147" s="560"/>
      <c r="IA147" s="560"/>
      <c r="IB147" s="560"/>
      <c r="IC147" s="560"/>
      <c r="ID147" s="560"/>
      <c r="IE147" s="560"/>
      <c r="IF147" s="560"/>
      <c r="IG147" s="560"/>
      <c r="IH147" s="560"/>
      <c r="II147" s="560"/>
      <c r="IJ147" s="560"/>
      <c r="IK147" s="560"/>
      <c r="IL147" s="560"/>
      <c r="IM147" s="560"/>
      <c r="IN147" s="560"/>
      <c r="IO147" s="560"/>
      <c r="IP147" s="560"/>
      <c r="IQ147" s="560"/>
      <c r="IR147" s="560"/>
      <c r="IS147" s="560"/>
      <c r="IT147" s="560"/>
      <c r="IU147" s="560"/>
    </row>
    <row r="148" s="311" customFormat="1" ht="19.5" customHeight="1" spans="1:255">
      <c r="A148" s="567" t="s">
        <v>288</v>
      </c>
      <c r="B148" s="574">
        <f>SUM(B149:B153)</f>
        <v>91</v>
      </c>
      <c r="C148" s="335">
        <f>SUM(C149:C153)</f>
        <v>145</v>
      </c>
      <c r="D148" s="339">
        <f>SUM(D149:D153)</f>
        <v>84</v>
      </c>
      <c r="E148" s="325">
        <f t="shared" si="4"/>
        <v>-0.0769230769230769</v>
      </c>
      <c r="F148" s="325">
        <f t="shared" si="5"/>
        <v>0.579310344827586</v>
      </c>
      <c r="HU148" s="560"/>
      <c r="HV148" s="560"/>
      <c r="HW148" s="560"/>
      <c r="HX148" s="560"/>
      <c r="HY148" s="560"/>
      <c r="HZ148" s="560"/>
      <c r="IA148" s="560"/>
      <c r="IB148" s="560"/>
      <c r="IC148" s="560"/>
      <c r="ID148" s="560"/>
      <c r="IE148" s="560"/>
      <c r="IF148" s="560"/>
      <c r="IG148" s="560"/>
      <c r="IH148" s="560"/>
      <c r="II148" s="560"/>
      <c r="IJ148" s="560"/>
      <c r="IK148" s="560"/>
      <c r="IL148" s="560"/>
      <c r="IM148" s="560"/>
      <c r="IN148" s="560"/>
      <c r="IO148" s="560"/>
      <c r="IP148" s="560"/>
      <c r="IQ148" s="560"/>
      <c r="IR148" s="560"/>
      <c r="IS148" s="560"/>
      <c r="IT148" s="560"/>
      <c r="IU148" s="560"/>
    </row>
    <row r="149" s="170" customFormat="1" ht="19.5" customHeight="1" spans="1:248">
      <c r="A149" s="203" t="s">
        <v>203</v>
      </c>
      <c r="B149" s="337">
        <v>91</v>
      </c>
      <c r="C149" s="337">
        <v>125</v>
      </c>
      <c r="D149" s="337">
        <v>84</v>
      </c>
      <c r="E149" s="332">
        <f t="shared" si="4"/>
        <v>-0.0769230769230769</v>
      </c>
      <c r="F149" s="332">
        <f t="shared" si="5"/>
        <v>0.672</v>
      </c>
      <c r="G149" s="557"/>
      <c r="H149" s="557"/>
      <c r="I149" s="557"/>
      <c r="J149" s="557"/>
      <c r="K149" s="557"/>
      <c r="L149" s="557"/>
      <c r="M149" s="557"/>
      <c r="N149" s="557"/>
      <c r="O149" s="557"/>
      <c r="P149" s="557"/>
      <c r="Q149" s="557"/>
      <c r="R149" s="557"/>
      <c r="S149" s="557"/>
      <c r="T149" s="557"/>
      <c r="U149" s="557"/>
      <c r="V149" s="557"/>
      <c r="W149" s="557"/>
      <c r="X149" s="557"/>
      <c r="Y149" s="557"/>
      <c r="Z149" s="557"/>
      <c r="AA149" s="557"/>
      <c r="AB149" s="557"/>
      <c r="AC149" s="557"/>
      <c r="AD149" s="557"/>
      <c r="AE149" s="557"/>
      <c r="AF149" s="557"/>
      <c r="AG149" s="557"/>
      <c r="AH149" s="557"/>
      <c r="AI149" s="557"/>
      <c r="AJ149" s="557"/>
      <c r="AK149" s="557"/>
      <c r="AL149" s="557"/>
      <c r="AM149" s="557"/>
      <c r="AN149" s="557"/>
      <c r="AO149" s="557"/>
      <c r="AP149" s="557"/>
      <c r="AQ149" s="557"/>
      <c r="AR149" s="557"/>
      <c r="AS149" s="557"/>
      <c r="AT149" s="557"/>
      <c r="AU149" s="557"/>
      <c r="AV149" s="557"/>
      <c r="AW149" s="557"/>
      <c r="AX149" s="557"/>
      <c r="AY149" s="557"/>
      <c r="AZ149" s="557"/>
      <c r="BA149" s="557"/>
      <c r="BB149" s="557"/>
      <c r="BC149" s="557"/>
      <c r="BD149" s="557"/>
      <c r="BE149" s="557"/>
      <c r="BF149" s="557"/>
      <c r="BG149" s="557"/>
      <c r="BH149" s="557"/>
      <c r="BI149" s="557"/>
      <c r="BJ149" s="557"/>
      <c r="BK149" s="557"/>
      <c r="BL149" s="557"/>
      <c r="BM149" s="557"/>
      <c r="BN149" s="557"/>
      <c r="BO149" s="557"/>
      <c r="BP149" s="557"/>
      <c r="BQ149" s="557"/>
      <c r="BR149" s="557"/>
      <c r="BS149" s="557"/>
      <c r="BT149" s="557"/>
      <c r="BU149" s="557"/>
      <c r="BV149" s="557"/>
      <c r="BW149" s="557"/>
      <c r="BX149" s="557"/>
      <c r="BY149" s="557"/>
      <c r="BZ149" s="557"/>
      <c r="CA149" s="557"/>
      <c r="CB149" s="557"/>
      <c r="CC149" s="557"/>
      <c r="CD149" s="557"/>
      <c r="CE149" s="557"/>
      <c r="CF149" s="557"/>
      <c r="CG149" s="557"/>
      <c r="CH149" s="557"/>
      <c r="CI149" s="557"/>
      <c r="CJ149" s="557"/>
      <c r="CK149" s="557"/>
      <c r="CL149" s="557"/>
      <c r="CM149" s="557"/>
      <c r="CN149" s="557"/>
      <c r="CO149" s="557"/>
      <c r="CP149" s="557"/>
      <c r="CQ149" s="557"/>
      <c r="CR149" s="557"/>
      <c r="CS149" s="557"/>
      <c r="CT149" s="557"/>
      <c r="CU149" s="557"/>
      <c r="CV149" s="557"/>
      <c r="CW149" s="557"/>
      <c r="CX149" s="557"/>
      <c r="CY149" s="557"/>
      <c r="CZ149" s="557"/>
      <c r="DA149" s="557"/>
      <c r="DB149" s="557"/>
      <c r="DC149" s="557"/>
      <c r="DD149" s="557"/>
      <c r="DE149" s="557"/>
      <c r="DF149" s="557"/>
      <c r="DG149" s="557"/>
      <c r="DH149" s="557"/>
      <c r="DI149" s="557"/>
      <c r="DJ149" s="557"/>
      <c r="DK149" s="557"/>
      <c r="DL149" s="557"/>
      <c r="DM149" s="557"/>
      <c r="DN149" s="557"/>
      <c r="DO149" s="557"/>
      <c r="DP149" s="557"/>
      <c r="DQ149" s="557"/>
      <c r="DR149" s="557"/>
      <c r="DS149" s="557"/>
      <c r="DT149" s="557"/>
      <c r="DU149" s="557"/>
      <c r="DV149" s="557"/>
      <c r="DW149" s="557"/>
      <c r="DX149" s="557"/>
      <c r="DY149" s="557"/>
      <c r="DZ149" s="557"/>
      <c r="EA149" s="557"/>
      <c r="EB149" s="557"/>
      <c r="EC149" s="557"/>
      <c r="ED149" s="557"/>
      <c r="EE149" s="557"/>
      <c r="EF149" s="557"/>
      <c r="EG149" s="557"/>
      <c r="EH149" s="557"/>
      <c r="EI149" s="557"/>
      <c r="EJ149" s="557"/>
      <c r="EK149" s="557"/>
      <c r="EL149" s="557"/>
      <c r="EM149" s="557"/>
      <c r="EN149" s="557"/>
      <c r="EO149" s="557"/>
      <c r="EP149" s="557"/>
      <c r="EQ149" s="557"/>
      <c r="ER149" s="557"/>
      <c r="ES149" s="557"/>
      <c r="ET149" s="557"/>
      <c r="EU149" s="557"/>
      <c r="EV149" s="557"/>
      <c r="EW149" s="557"/>
      <c r="EX149" s="557"/>
      <c r="EY149" s="557"/>
      <c r="EZ149" s="557"/>
      <c r="FA149" s="557"/>
      <c r="FB149" s="557"/>
      <c r="FC149" s="557"/>
      <c r="FD149" s="557"/>
      <c r="FE149" s="557"/>
      <c r="FF149" s="557"/>
      <c r="FG149" s="557"/>
      <c r="FH149" s="557"/>
      <c r="FI149" s="557"/>
      <c r="FJ149" s="557"/>
      <c r="FK149" s="557"/>
      <c r="FL149" s="557"/>
      <c r="FM149" s="557"/>
      <c r="FN149" s="557"/>
      <c r="FO149" s="557"/>
      <c r="FP149" s="557"/>
      <c r="FQ149" s="557"/>
      <c r="FR149" s="557"/>
      <c r="FS149" s="557"/>
      <c r="FT149" s="557"/>
      <c r="FU149" s="557"/>
      <c r="FV149" s="557"/>
      <c r="FW149" s="557"/>
      <c r="FX149" s="557"/>
      <c r="FY149" s="557"/>
      <c r="FZ149" s="557"/>
      <c r="GA149" s="557"/>
      <c r="GB149" s="557"/>
      <c r="GC149" s="557"/>
      <c r="GD149" s="557"/>
      <c r="GE149" s="557"/>
      <c r="GF149" s="557"/>
      <c r="GG149" s="557"/>
      <c r="GH149" s="557"/>
      <c r="GI149" s="557"/>
      <c r="GJ149" s="557"/>
      <c r="GK149" s="557"/>
      <c r="GL149" s="557"/>
      <c r="GM149" s="557"/>
      <c r="GN149" s="557"/>
      <c r="GO149" s="557"/>
      <c r="GP149" s="557"/>
      <c r="GQ149" s="557"/>
      <c r="GR149" s="557"/>
      <c r="GS149" s="557"/>
      <c r="GT149" s="557"/>
      <c r="GU149" s="557"/>
      <c r="GV149" s="557"/>
      <c r="GW149" s="557"/>
      <c r="GX149" s="557"/>
      <c r="GY149" s="557"/>
      <c r="GZ149" s="557"/>
      <c r="HA149" s="557"/>
      <c r="HB149" s="557"/>
      <c r="HC149" s="557"/>
      <c r="HD149" s="557"/>
      <c r="HE149" s="557"/>
      <c r="HF149" s="557"/>
      <c r="HG149" s="557"/>
      <c r="HH149" s="557"/>
      <c r="HI149" s="557"/>
      <c r="HJ149" s="557"/>
      <c r="HK149" s="557"/>
      <c r="HL149" s="557"/>
      <c r="HM149" s="557"/>
      <c r="HN149" s="557"/>
      <c r="HO149" s="557"/>
      <c r="HP149" s="557"/>
      <c r="HQ149" s="557"/>
      <c r="HR149" s="557"/>
      <c r="HS149" s="557"/>
      <c r="HT149" s="557"/>
      <c r="HU149" s="575"/>
      <c r="HV149" s="575"/>
      <c r="HW149" s="575"/>
      <c r="HX149" s="575"/>
      <c r="HY149" s="575"/>
      <c r="HZ149" s="575"/>
      <c r="IA149" s="575"/>
      <c r="IB149" s="575"/>
      <c r="IC149" s="575"/>
      <c r="ID149" s="575"/>
      <c r="IE149" s="575"/>
      <c r="IF149" s="575"/>
      <c r="IG149" s="575"/>
      <c r="IH149" s="575"/>
      <c r="II149" s="575"/>
      <c r="IJ149" s="575"/>
      <c r="IK149" s="575"/>
      <c r="IL149" s="575"/>
      <c r="IM149" s="575"/>
      <c r="IN149" s="575"/>
    </row>
    <row r="150" s="311" customFormat="1" ht="19.5" customHeight="1" spans="1:255">
      <c r="A150" s="203" t="s">
        <v>204</v>
      </c>
      <c r="B150" s="569"/>
      <c r="C150" s="328">
        <v>0</v>
      </c>
      <c r="D150" s="337"/>
      <c r="E150" s="325" t="str">
        <f t="shared" si="4"/>
        <v/>
      </c>
      <c r="F150" s="325" t="str">
        <f t="shared" si="5"/>
        <v/>
      </c>
      <c r="HU150" s="560"/>
      <c r="HV150" s="560"/>
      <c r="HW150" s="560"/>
      <c r="HX150" s="560"/>
      <c r="HY150" s="560"/>
      <c r="HZ150" s="560"/>
      <c r="IA150" s="560"/>
      <c r="IB150" s="560"/>
      <c r="IC150" s="560"/>
      <c r="ID150" s="560"/>
      <c r="IE150" s="560"/>
      <c r="IF150" s="560"/>
      <c r="IG150" s="560"/>
      <c r="IH150" s="560"/>
      <c r="II150" s="560"/>
      <c r="IJ150" s="560"/>
      <c r="IK150" s="560"/>
      <c r="IL150" s="560"/>
      <c r="IM150" s="560"/>
      <c r="IN150" s="560"/>
      <c r="IO150" s="560"/>
      <c r="IP150" s="560"/>
      <c r="IQ150" s="560"/>
      <c r="IR150" s="560"/>
      <c r="IS150" s="560"/>
      <c r="IT150" s="560"/>
      <c r="IU150" s="560"/>
    </row>
    <row r="151" s="311" customFormat="1" ht="19.5" customHeight="1" spans="1:255">
      <c r="A151" s="203" t="s">
        <v>205</v>
      </c>
      <c r="B151" s="569"/>
      <c r="C151" s="328">
        <v>0</v>
      </c>
      <c r="D151" s="570"/>
      <c r="E151" s="325" t="str">
        <f t="shared" si="4"/>
        <v/>
      </c>
      <c r="F151" s="325" t="str">
        <f t="shared" si="5"/>
        <v/>
      </c>
      <c r="HU151" s="560"/>
      <c r="HV151" s="560"/>
      <c r="HW151" s="560"/>
      <c r="HX151" s="560"/>
      <c r="HY151" s="560"/>
      <c r="HZ151" s="560"/>
      <c r="IA151" s="560"/>
      <c r="IB151" s="560"/>
      <c r="IC151" s="560"/>
      <c r="ID151" s="560"/>
      <c r="IE151" s="560"/>
      <c r="IF151" s="560"/>
      <c r="IG151" s="560"/>
      <c r="IH151" s="560"/>
      <c r="II151" s="560"/>
      <c r="IJ151" s="560"/>
      <c r="IK151" s="560"/>
      <c r="IL151" s="560"/>
      <c r="IM151" s="560"/>
      <c r="IN151" s="560"/>
      <c r="IO151" s="560"/>
      <c r="IP151" s="560"/>
      <c r="IQ151" s="560"/>
      <c r="IR151" s="560"/>
      <c r="IS151" s="560"/>
      <c r="IT151" s="560"/>
      <c r="IU151" s="560"/>
    </row>
    <row r="152" s="311" customFormat="1" ht="19.5" customHeight="1" spans="1:255">
      <c r="A152" s="203" t="s">
        <v>289</v>
      </c>
      <c r="B152" s="569"/>
      <c r="C152" s="328">
        <v>20</v>
      </c>
      <c r="D152" s="337"/>
      <c r="E152" s="332" t="str">
        <f t="shared" si="4"/>
        <v/>
      </c>
      <c r="F152" s="332" t="str">
        <f t="shared" si="5"/>
        <v/>
      </c>
      <c r="HU152" s="560"/>
      <c r="HV152" s="560"/>
      <c r="HW152" s="560"/>
      <c r="HX152" s="560"/>
      <c r="HY152" s="560"/>
      <c r="HZ152" s="560"/>
      <c r="IA152" s="560"/>
      <c r="IB152" s="560"/>
      <c r="IC152" s="560"/>
      <c r="ID152" s="560"/>
      <c r="IE152" s="560"/>
      <c r="IF152" s="560"/>
      <c r="IG152" s="560"/>
      <c r="IH152" s="560"/>
      <c r="II152" s="560"/>
      <c r="IJ152" s="560"/>
      <c r="IK152" s="560"/>
      <c r="IL152" s="560"/>
      <c r="IM152" s="560"/>
      <c r="IN152" s="560"/>
      <c r="IO152" s="560"/>
      <c r="IP152" s="560"/>
      <c r="IQ152" s="560"/>
      <c r="IR152" s="560"/>
      <c r="IS152" s="560"/>
      <c r="IT152" s="560"/>
      <c r="IU152" s="560"/>
    </row>
    <row r="153" s="311" customFormat="1" ht="19.5" customHeight="1" spans="1:255">
      <c r="A153" s="203" t="s">
        <v>290</v>
      </c>
      <c r="B153" s="569"/>
      <c r="C153" s="328">
        <v>0</v>
      </c>
      <c r="D153" s="330"/>
      <c r="E153" s="325" t="str">
        <f t="shared" si="4"/>
        <v/>
      </c>
      <c r="F153" s="325" t="str">
        <f t="shared" si="5"/>
        <v/>
      </c>
      <c r="HU153" s="560"/>
      <c r="HV153" s="560"/>
      <c r="HW153" s="560"/>
      <c r="HX153" s="560"/>
      <c r="HY153" s="560"/>
      <c r="HZ153" s="560"/>
      <c r="IA153" s="560"/>
      <c r="IB153" s="560"/>
      <c r="IC153" s="560"/>
      <c r="ID153" s="560"/>
      <c r="IE153" s="560"/>
      <c r="IF153" s="560"/>
      <c r="IG153" s="560"/>
      <c r="IH153" s="560"/>
      <c r="II153" s="560"/>
      <c r="IJ153" s="560"/>
      <c r="IK153" s="560"/>
      <c r="IL153" s="560"/>
      <c r="IM153" s="560"/>
      <c r="IN153" s="560"/>
      <c r="IO153" s="560"/>
      <c r="IP153" s="560"/>
      <c r="IQ153" s="560"/>
      <c r="IR153" s="560"/>
      <c r="IS153" s="560"/>
      <c r="IT153" s="560"/>
      <c r="IU153" s="560"/>
    </row>
    <row r="154" s="311" customFormat="1" ht="19.5" customHeight="1" spans="1:255">
      <c r="A154" s="567" t="s">
        <v>291</v>
      </c>
      <c r="B154" s="574">
        <f>SUM(B155:B160)</f>
        <v>66</v>
      </c>
      <c r="C154" s="335">
        <f>SUM(C155:C160)</f>
        <v>77</v>
      </c>
      <c r="D154" s="339">
        <f>SUM(D155:D160)</f>
        <v>63</v>
      </c>
      <c r="E154" s="325">
        <f t="shared" si="4"/>
        <v>-0.0454545454545454</v>
      </c>
      <c r="F154" s="325">
        <f t="shared" si="5"/>
        <v>0.818181818181818</v>
      </c>
      <c r="HU154" s="560"/>
      <c r="HV154" s="560"/>
      <c r="HW154" s="560"/>
      <c r="HX154" s="560"/>
      <c r="HY154" s="560"/>
      <c r="HZ154" s="560"/>
      <c r="IA154" s="560"/>
      <c r="IB154" s="560"/>
      <c r="IC154" s="560"/>
      <c r="ID154" s="560"/>
      <c r="IE154" s="560"/>
      <c r="IF154" s="560"/>
      <c r="IG154" s="560"/>
      <c r="IH154" s="560"/>
      <c r="II154" s="560"/>
      <c r="IJ154" s="560"/>
      <c r="IK154" s="560"/>
      <c r="IL154" s="560"/>
      <c r="IM154" s="560"/>
      <c r="IN154" s="560"/>
      <c r="IO154" s="560"/>
      <c r="IP154" s="560"/>
      <c r="IQ154" s="560"/>
      <c r="IR154" s="560"/>
      <c r="IS154" s="560"/>
      <c r="IT154" s="560"/>
      <c r="IU154" s="560"/>
    </row>
    <row r="155" s="170" customFormat="1" ht="19.5" customHeight="1" spans="1:248">
      <c r="A155" s="203" t="s">
        <v>203</v>
      </c>
      <c r="B155" s="337">
        <v>47</v>
      </c>
      <c r="C155" s="337">
        <v>57</v>
      </c>
      <c r="D155" s="337">
        <v>47</v>
      </c>
      <c r="E155" s="332">
        <f t="shared" si="4"/>
        <v>0</v>
      </c>
      <c r="F155" s="332">
        <f t="shared" si="5"/>
        <v>0.824561403508772</v>
      </c>
      <c r="G155" s="557"/>
      <c r="H155" s="557"/>
      <c r="I155" s="557"/>
      <c r="J155" s="557"/>
      <c r="K155" s="557"/>
      <c r="L155" s="557"/>
      <c r="M155" s="557"/>
      <c r="N155" s="557"/>
      <c r="O155" s="557"/>
      <c r="P155" s="557"/>
      <c r="Q155" s="557"/>
      <c r="R155" s="557"/>
      <c r="S155" s="557"/>
      <c r="T155" s="557"/>
      <c r="U155" s="557"/>
      <c r="V155" s="557"/>
      <c r="W155" s="557"/>
      <c r="X155" s="557"/>
      <c r="Y155" s="557"/>
      <c r="Z155" s="557"/>
      <c r="AA155" s="557"/>
      <c r="AB155" s="557"/>
      <c r="AC155" s="557"/>
      <c r="AD155" s="557"/>
      <c r="AE155" s="557"/>
      <c r="AF155" s="557"/>
      <c r="AG155" s="557"/>
      <c r="AH155" s="557"/>
      <c r="AI155" s="557"/>
      <c r="AJ155" s="557"/>
      <c r="AK155" s="557"/>
      <c r="AL155" s="557"/>
      <c r="AM155" s="557"/>
      <c r="AN155" s="557"/>
      <c r="AO155" s="557"/>
      <c r="AP155" s="557"/>
      <c r="AQ155" s="557"/>
      <c r="AR155" s="557"/>
      <c r="AS155" s="557"/>
      <c r="AT155" s="557"/>
      <c r="AU155" s="557"/>
      <c r="AV155" s="557"/>
      <c r="AW155" s="557"/>
      <c r="AX155" s="557"/>
      <c r="AY155" s="557"/>
      <c r="AZ155" s="557"/>
      <c r="BA155" s="557"/>
      <c r="BB155" s="557"/>
      <c r="BC155" s="557"/>
      <c r="BD155" s="557"/>
      <c r="BE155" s="557"/>
      <c r="BF155" s="557"/>
      <c r="BG155" s="557"/>
      <c r="BH155" s="557"/>
      <c r="BI155" s="557"/>
      <c r="BJ155" s="557"/>
      <c r="BK155" s="557"/>
      <c r="BL155" s="557"/>
      <c r="BM155" s="557"/>
      <c r="BN155" s="557"/>
      <c r="BO155" s="557"/>
      <c r="BP155" s="557"/>
      <c r="BQ155" s="557"/>
      <c r="BR155" s="557"/>
      <c r="BS155" s="557"/>
      <c r="BT155" s="557"/>
      <c r="BU155" s="557"/>
      <c r="BV155" s="557"/>
      <c r="BW155" s="557"/>
      <c r="BX155" s="557"/>
      <c r="BY155" s="557"/>
      <c r="BZ155" s="557"/>
      <c r="CA155" s="557"/>
      <c r="CB155" s="557"/>
      <c r="CC155" s="557"/>
      <c r="CD155" s="557"/>
      <c r="CE155" s="557"/>
      <c r="CF155" s="557"/>
      <c r="CG155" s="557"/>
      <c r="CH155" s="557"/>
      <c r="CI155" s="557"/>
      <c r="CJ155" s="557"/>
      <c r="CK155" s="557"/>
      <c r="CL155" s="557"/>
      <c r="CM155" s="557"/>
      <c r="CN155" s="557"/>
      <c r="CO155" s="557"/>
      <c r="CP155" s="557"/>
      <c r="CQ155" s="557"/>
      <c r="CR155" s="557"/>
      <c r="CS155" s="557"/>
      <c r="CT155" s="557"/>
      <c r="CU155" s="557"/>
      <c r="CV155" s="557"/>
      <c r="CW155" s="557"/>
      <c r="CX155" s="557"/>
      <c r="CY155" s="557"/>
      <c r="CZ155" s="557"/>
      <c r="DA155" s="557"/>
      <c r="DB155" s="557"/>
      <c r="DC155" s="557"/>
      <c r="DD155" s="557"/>
      <c r="DE155" s="557"/>
      <c r="DF155" s="557"/>
      <c r="DG155" s="557"/>
      <c r="DH155" s="557"/>
      <c r="DI155" s="557"/>
      <c r="DJ155" s="557"/>
      <c r="DK155" s="557"/>
      <c r="DL155" s="557"/>
      <c r="DM155" s="557"/>
      <c r="DN155" s="557"/>
      <c r="DO155" s="557"/>
      <c r="DP155" s="557"/>
      <c r="DQ155" s="557"/>
      <c r="DR155" s="557"/>
      <c r="DS155" s="557"/>
      <c r="DT155" s="557"/>
      <c r="DU155" s="557"/>
      <c r="DV155" s="557"/>
      <c r="DW155" s="557"/>
      <c r="DX155" s="557"/>
      <c r="DY155" s="557"/>
      <c r="DZ155" s="557"/>
      <c r="EA155" s="557"/>
      <c r="EB155" s="557"/>
      <c r="EC155" s="557"/>
      <c r="ED155" s="557"/>
      <c r="EE155" s="557"/>
      <c r="EF155" s="557"/>
      <c r="EG155" s="557"/>
      <c r="EH155" s="557"/>
      <c r="EI155" s="557"/>
      <c r="EJ155" s="557"/>
      <c r="EK155" s="557"/>
      <c r="EL155" s="557"/>
      <c r="EM155" s="557"/>
      <c r="EN155" s="557"/>
      <c r="EO155" s="557"/>
      <c r="EP155" s="557"/>
      <c r="EQ155" s="557"/>
      <c r="ER155" s="557"/>
      <c r="ES155" s="557"/>
      <c r="ET155" s="557"/>
      <c r="EU155" s="557"/>
      <c r="EV155" s="557"/>
      <c r="EW155" s="557"/>
      <c r="EX155" s="557"/>
      <c r="EY155" s="557"/>
      <c r="EZ155" s="557"/>
      <c r="FA155" s="557"/>
      <c r="FB155" s="557"/>
      <c r="FC155" s="557"/>
      <c r="FD155" s="557"/>
      <c r="FE155" s="557"/>
      <c r="FF155" s="557"/>
      <c r="FG155" s="557"/>
      <c r="FH155" s="557"/>
      <c r="FI155" s="557"/>
      <c r="FJ155" s="557"/>
      <c r="FK155" s="557"/>
      <c r="FL155" s="557"/>
      <c r="FM155" s="557"/>
      <c r="FN155" s="557"/>
      <c r="FO155" s="557"/>
      <c r="FP155" s="557"/>
      <c r="FQ155" s="557"/>
      <c r="FR155" s="557"/>
      <c r="FS155" s="557"/>
      <c r="FT155" s="557"/>
      <c r="FU155" s="557"/>
      <c r="FV155" s="557"/>
      <c r="FW155" s="557"/>
      <c r="FX155" s="557"/>
      <c r="FY155" s="557"/>
      <c r="FZ155" s="557"/>
      <c r="GA155" s="557"/>
      <c r="GB155" s="557"/>
      <c r="GC155" s="557"/>
      <c r="GD155" s="557"/>
      <c r="GE155" s="557"/>
      <c r="GF155" s="557"/>
      <c r="GG155" s="557"/>
      <c r="GH155" s="557"/>
      <c r="GI155" s="557"/>
      <c r="GJ155" s="557"/>
      <c r="GK155" s="557"/>
      <c r="GL155" s="557"/>
      <c r="GM155" s="557"/>
      <c r="GN155" s="557"/>
      <c r="GO155" s="557"/>
      <c r="GP155" s="557"/>
      <c r="GQ155" s="557"/>
      <c r="GR155" s="557"/>
      <c r="GS155" s="557"/>
      <c r="GT155" s="557"/>
      <c r="GU155" s="557"/>
      <c r="GV155" s="557"/>
      <c r="GW155" s="557"/>
      <c r="GX155" s="557"/>
      <c r="GY155" s="557"/>
      <c r="GZ155" s="557"/>
      <c r="HA155" s="557"/>
      <c r="HB155" s="557"/>
      <c r="HC155" s="557"/>
      <c r="HD155" s="557"/>
      <c r="HE155" s="557"/>
      <c r="HF155" s="557"/>
      <c r="HG155" s="557"/>
      <c r="HH155" s="557"/>
      <c r="HI155" s="557"/>
      <c r="HJ155" s="557"/>
      <c r="HK155" s="557"/>
      <c r="HL155" s="557"/>
      <c r="HM155" s="557"/>
      <c r="HN155" s="557"/>
      <c r="HO155" s="557"/>
      <c r="HP155" s="557"/>
      <c r="HQ155" s="557"/>
      <c r="HR155" s="557"/>
      <c r="HS155" s="557"/>
      <c r="HT155" s="557"/>
      <c r="HU155" s="575"/>
      <c r="HV155" s="575"/>
      <c r="HW155" s="575"/>
      <c r="HX155" s="575"/>
      <c r="HY155" s="575"/>
      <c r="HZ155" s="575"/>
      <c r="IA155" s="575"/>
      <c r="IB155" s="575"/>
      <c r="IC155" s="575"/>
      <c r="ID155" s="575"/>
      <c r="IE155" s="575"/>
      <c r="IF155" s="575"/>
      <c r="IG155" s="575"/>
      <c r="IH155" s="575"/>
      <c r="II155" s="575"/>
      <c r="IJ155" s="575"/>
      <c r="IK155" s="575"/>
      <c r="IL155" s="575"/>
      <c r="IM155" s="575"/>
      <c r="IN155" s="575"/>
    </row>
    <row r="156" s="311" customFormat="1" ht="19.5" customHeight="1" spans="1:255">
      <c r="A156" s="203" t="s">
        <v>204</v>
      </c>
      <c r="B156" s="569"/>
      <c r="C156" s="328">
        <v>0</v>
      </c>
      <c r="D156" s="337"/>
      <c r="E156" s="332" t="str">
        <f t="shared" si="4"/>
        <v/>
      </c>
      <c r="F156" s="332" t="str">
        <f t="shared" si="5"/>
        <v/>
      </c>
      <c r="HU156" s="560"/>
      <c r="HV156" s="560"/>
      <c r="HW156" s="560"/>
      <c r="HX156" s="560"/>
      <c r="HY156" s="560"/>
      <c r="HZ156" s="560"/>
      <c r="IA156" s="560"/>
      <c r="IB156" s="560"/>
      <c r="IC156" s="560"/>
      <c r="ID156" s="560"/>
      <c r="IE156" s="560"/>
      <c r="IF156" s="560"/>
      <c r="IG156" s="560"/>
      <c r="IH156" s="560"/>
      <c r="II156" s="560"/>
      <c r="IJ156" s="560"/>
      <c r="IK156" s="560"/>
      <c r="IL156" s="560"/>
      <c r="IM156" s="560"/>
      <c r="IN156" s="560"/>
      <c r="IO156" s="560"/>
      <c r="IP156" s="560"/>
      <c r="IQ156" s="560"/>
      <c r="IR156" s="560"/>
      <c r="IS156" s="560"/>
      <c r="IT156" s="560"/>
      <c r="IU156" s="560"/>
    </row>
    <row r="157" s="311" customFormat="1" ht="19.5" customHeight="1" spans="1:255">
      <c r="A157" s="203" t="s">
        <v>205</v>
      </c>
      <c r="B157" s="569"/>
      <c r="C157" s="328">
        <v>0</v>
      </c>
      <c r="D157" s="570"/>
      <c r="E157" s="332" t="str">
        <f t="shared" si="4"/>
        <v/>
      </c>
      <c r="F157" s="332" t="str">
        <f t="shared" si="5"/>
        <v/>
      </c>
      <c r="HU157" s="560"/>
      <c r="HV157" s="560"/>
      <c r="HW157" s="560"/>
      <c r="HX157" s="560"/>
      <c r="HY157" s="560"/>
      <c r="HZ157" s="560"/>
      <c r="IA157" s="560"/>
      <c r="IB157" s="560"/>
      <c r="IC157" s="560"/>
      <c r="ID157" s="560"/>
      <c r="IE157" s="560"/>
      <c r="IF157" s="560"/>
      <c r="IG157" s="560"/>
      <c r="IH157" s="560"/>
      <c r="II157" s="560"/>
      <c r="IJ157" s="560"/>
      <c r="IK157" s="560"/>
      <c r="IL157" s="560"/>
      <c r="IM157" s="560"/>
      <c r="IN157" s="560"/>
      <c r="IO157" s="560"/>
      <c r="IP157" s="560"/>
      <c r="IQ157" s="560"/>
      <c r="IR157" s="560"/>
      <c r="IS157" s="560"/>
      <c r="IT157" s="560"/>
      <c r="IU157" s="560"/>
    </row>
    <row r="158" s="311" customFormat="1" ht="19.5" customHeight="1" spans="1:255">
      <c r="A158" s="203" t="s">
        <v>217</v>
      </c>
      <c r="B158" s="569"/>
      <c r="C158" s="328">
        <v>0</v>
      </c>
      <c r="D158" s="570"/>
      <c r="E158" s="332" t="str">
        <f t="shared" si="4"/>
        <v/>
      </c>
      <c r="F158" s="332" t="str">
        <f t="shared" si="5"/>
        <v/>
      </c>
      <c r="HU158" s="560"/>
      <c r="HV158" s="560"/>
      <c r="HW158" s="560"/>
      <c r="HX158" s="560"/>
      <c r="HY158" s="560"/>
      <c r="HZ158" s="560"/>
      <c r="IA158" s="560"/>
      <c r="IB158" s="560"/>
      <c r="IC158" s="560"/>
      <c r="ID158" s="560"/>
      <c r="IE158" s="560"/>
      <c r="IF158" s="560"/>
      <c r="IG158" s="560"/>
      <c r="IH158" s="560"/>
      <c r="II158" s="560"/>
      <c r="IJ158" s="560"/>
      <c r="IK158" s="560"/>
      <c r="IL158" s="560"/>
      <c r="IM158" s="560"/>
      <c r="IN158" s="560"/>
      <c r="IO158" s="560"/>
      <c r="IP158" s="560"/>
      <c r="IQ158" s="560"/>
      <c r="IR158" s="560"/>
      <c r="IS158" s="560"/>
      <c r="IT158" s="560"/>
      <c r="IU158" s="560"/>
    </row>
    <row r="159" s="311" customFormat="1" ht="19.5" customHeight="1" spans="1:255">
      <c r="A159" s="203" t="s">
        <v>212</v>
      </c>
      <c r="B159" s="569"/>
      <c r="C159" s="328">
        <v>0</v>
      </c>
      <c r="D159" s="570"/>
      <c r="E159" s="332" t="str">
        <f t="shared" si="4"/>
        <v/>
      </c>
      <c r="F159" s="332" t="str">
        <f t="shared" si="5"/>
        <v/>
      </c>
      <c r="HU159" s="560"/>
      <c r="HV159" s="560"/>
      <c r="HW159" s="560"/>
      <c r="HX159" s="560"/>
      <c r="HY159" s="560"/>
      <c r="HZ159" s="560"/>
      <c r="IA159" s="560"/>
      <c r="IB159" s="560"/>
      <c r="IC159" s="560"/>
      <c r="ID159" s="560"/>
      <c r="IE159" s="560"/>
      <c r="IF159" s="560"/>
      <c r="IG159" s="560"/>
      <c r="IH159" s="560"/>
      <c r="II159" s="560"/>
      <c r="IJ159" s="560"/>
      <c r="IK159" s="560"/>
      <c r="IL159" s="560"/>
      <c r="IM159" s="560"/>
      <c r="IN159" s="560"/>
      <c r="IO159" s="560"/>
      <c r="IP159" s="560"/>
      <c r="IQ159" s="560"/>
      <c r="IR159" s="560"/>
      <c r="IS159" s="560"/>
      <c r="IT159" s="560"/>
      <c r="IU159" s="560"/>
    </row>
    <row r="160" s="311" customFormat="1" ht="19.5" customHeight="1" spans="1:255">
      <c r="A160" s="203" t="s">
        <v>292</v>
      </c>
      <c r="B160" s="569">
        <v>19</v>
      </c>
      <c r="C160" s="328">
        <v>20</v>
      </c>
      <c r="D160" s="570">
        <v>16</v>
      </c>
      <c r="E160" s="332">
        <f t="shared" si="4"/>
        <v>-0.157894736842105</v>
      </c>
      <c r="F160" s="332">
        <f t="shared" si="5"/>
        <v>0.8</v>
      </c>
      <c r="HU160" s="560"/>
      <c r="HV160" s="560"/>
      <c r="HW160" s="560"/>
      <c r="HX160" s="560"/>
      <c r="HY160" s="560"/>
      <c r="HZ160" s="560"/>
      <c r="IA160" s="560"/>
      <c r="IB160" s="560"/>
      <c r="IC160" s="560"/>
      <c r="ID160" s="560"/>
      <c r="IE160" s="560"/>
      <c r="IF160" s="560"/>
      <c r="IG160" s="560"/>
      <c r="IH160" s="560"/>
      <c r="II160" s="560"/>
      <c r="IJ160" s="560"/>
      <c r="IK160" s="560"/>
      <c r="IL160" s="560"/>
      <c r="IM160" s="560"/>
      <c r="IN160" s="560"/>
      <c r="IO160" s="560"/>
      <c r="IP160" s="560"/>
      <c r="IQ160" s="560"/>
      <c r="IR160" s="560"/>
      <c r="IS160" s="560"/>
      <c r="IT160" s="560"/>
      <c r="IU160" s="560"/>
    </row>
    <row r="161" s="311" customFormat="1" ht="19.5" customHeight="1" spans="1:255">
      <c r="A161" s="567" t="s">
        <v>293</v>
      </c>
      <c r="B161" s="574">
        <f>SUM(B162:B167)</f>
        <v>608</v>
      </c>
      <c r="C161" s="335">
        <f>SUM(C162:C167)</f>
        <v>726</v>
      </c>
      <c r="D161" s="573">
        <f>SUM(D162:D167)</f>
        <v>628</v>
      </c>
      <c r="E161" s="325">
        <f t="shared" si="4"/>
        <v>0.0328947368421053</v>
      </c>
      <c r="F161" s="325">
        <f t="shared" si="5"/>
        <v>0.865013774104683</v>
      </c>
      <c r="HU161" s="560"/>
      <c r="HV161" s="560"/>
      <c r="HW161" s="560"/>
      <c r="HX161" s="560"/>
      <c r="HY161" s="560"/>
      <c r="HZ161" s="560"/>
      <c r="IA161" s="560"/>
      <c r="IB161" s="560"/>
      <c r="IC161" s="560"/>
      <c r="ID161" s="560"/>
      <c r="IE161" s="560"/>
      <c r="IF161" s="560"/>
      <c r="IG161" s="560"/>
      <c r="IH161" s="560"/>
      <c r="II161" s="560"/>
      <c r="IJ161" s="560"/>
      <c r="IK161" s="560"/>
      <c r="IL161" s="560"/>
      <c r="IM161" s="560"/>
      <c r="IN161" s="560"/>
      <c r="IO161" s="560"/>
      <c r="IP161" s="560"/>
      <c r="IQ161" s="560"/>
      <c r="IR161" s="560"/>
      <c r="IS161" s="560"/>
      <c r="IT161" s="560"/>
      <c r="IU161" s="560"/>
    </row>
    <row r="162" s="170" customFormat="1" ht="19.5" customHeight="1" spans="1:248">
      <c r="A162" s="203" t="s">
        <v>203</v>
      </c>
      <c r="B162" s="337">
        <v>340</v>
      </c>
      <c r="C162" s="337">
        <v>322</v>
      </c>
      <c r="D162" s="337">
        <v>276</v>
      </c>
      <c r="E162" s="332">
        <f t="shared" si="4"/>
        <v>-0.188235294117647</v>
      </c>
      <c r="F162" s="332">
        <f t="shared" si="5"/>
        <v>0.857142857142857</v>
      </c>
      <c r="G162" s="557"/>
      <c r="H162" s="557"/>
      <c r="I162" s="557"/>
      <c r="J162" s="557"/>
      <c r="K162" s="557"/>
      <c r="L162" s="557"/>
      <c r="M162" s="557"/>
      <c r="N162" s="557"/>
      <c r="O162" s="557"/>
      <c r="P162" s="557"/>
      <c r="Q162" s="557"/>
      <c r="R162" s="557"/>
      <c r="S162" s="557"/>
      <c r="T162" s="557"/>
      <c r="U162" s="557"/>
      <c r="V162" s="557"/>
      <c r="W162" s="557"/>
      <c r="X162" s="557"/>
      <c r="Y162" s="557"/>
      <c r="Z162" s="557"/>
      <c r="AA162" s="557"/>
      <c r="AB162" s="557"/>
      <c r="AC162" s="557"/>
      <c r="AD162" s="557"/>
      <c r="AE162" s="557"/>
      <c r="AF162" s="557"/>
      <c r="AG162" s="557"/>
      <c r="AH162" s="557"/>
      <c r="AI162" s="557"/>
      <c r="AJ162" s="557"/>
      <c r="AK162" s="557"/>
      <c r="AL162" s="557"/>
      <c r="AM162" s="557"/>
      <c r="AN162" s="557"/>
      <c r="AO162" s="557"/>
      <c r="AP162" s="557"/>
      <c r="AQ162" s="557"/>
      <c r="AR162" s="557"/>
      <c r="AS162" s="557"/>
      <c r="AT162" s="557"/>
      <c r="AU162" s="557"/>
      <c r="AV162" s="557"/>
      <c r="AW162" s="557"/>
      <c r="AX162" s="557"/>
      <c r="AY162" s="557"/>
      <c r="AZ162" s="557"/>
      <c r="BA162" s="557"/>
      <c r="BB162" s="557"/>
      <c r="BC162" s="557"/>
      <c r="BD162" s="557"/>
      <c r="BE162" s="557"/>
      <c r="BF162" s="557"/>
      <c r="BG162" s="557"/>
      <c r="BH162" s="557"/>
      <c r="BI162" s="557"/>
      <c r="BJ162" s="557"/>
      <c r="BK162" s="557"/>
      <c r="BL162" s="557"/>
      <c r="BM162" s="557"/>
      <c r="BN162" s="557"/>
      <c r="BO162" s="557"/>
      <c r="BP162" s="557"/>
      <c r="BQ162" s="557"/>
      <c r="BR162" s="557"/>
      <c r="BS162" s="557"/>
      <c r="BT162" s="557"/>
      <c r="BU162" s="557"/>
      <c r="BV162" s="557"/>
      <c r="BW162" s="557"/>
      <c r="BX162" s="557"/>
      <c r="BY162" s="557"/>
      <c r="BZ162" s="557"/>
      <c r="CA162" s="557"/>
      <c r="CB162" s="557"/>
      <c r="CC162" s="557"/>
      <c r="CD162" s="557"/>
      <c r="CE162" s="557"/>
      <c r="CF162" s="557"/>
      <c r="CG162" s="557"/>
      <c r="CH162" s="557"/>
      <c r="CI162" s="557"/>
      <c r="CJ162" s="557"/>
      <c r="CK162" s="557"/>
      <c r="CL162" s="557"/>
      <c r="CM162" s="557"/>
      <c r="CN162" s="557"/>
      <c r="CO162" s="557"/>
      <c r="CP162" s="557"/>
      <c r="CQ162" s="557"/>
      <c r="CR162" s="557"/>
      <c r="CS162" s="557"/>
      <c r="CT162" s="557"/>
      <c r="CU162" s="557"/>
      <c r="CV162" s="557"/>
      <c r="CW162" s="557"/>
      <c r="CX162" s="557"/>
      <c r="CY162" s="557"/>
      <c r="CZ162" s="557"/>
      <c r="DA162" s="557"/>
      <c r="DB162" s="557"/>
      <c r="DC162" s="557"/>
      <c r="DD162" s="557"/>
      <c r="DE162" s="557"/>
      <c r="DF162" s="557"/>
      <c r="DG162" s="557"/>
      <c r="DH162" s="557"/>
      <c r="DI162" s="557"/>
      <c r="DJ162" s="557"/>
      <c r="DK162" s="557"/>
      <c r="DL162" s="557"/>
      <c r="DM162" s="557"/>
      <c r="DN162" s="557"/>
      <c r="DO162" s="557"/>
      <c r="DP162" s="557"/>
      <c r="DQ162" s="557"/>
      <c r="DR162" s="557"/>
      <c r="DS162" s="557"/>
      <c r="DT162" s="557"/>
      <c r="DU162" s="557"/>
      <c r="DV162" s="557"/>
      <c r="DW162" s="557"/>
      <c r="DX162" s="557"/>
      <c r="DY162" s="557"/>
      <c r="DZ162" s="557"/>
      <c r="EA162" s="557"/>
      <c r="EB162" s="557"/>
      <c r="EC162" s="557"/>
      <c r="ED162" s="557"/>
      <c r="EE162" s="557"/>
      <c r="EF162" s="557"/>
      <c r="EG162" s="557"/>
      <c r="EH162" s="557"/>
      <c r="EI162" s="557"/>
      <c r="EJ162" s="557"/>
      <c r="EK162" s="557"/>
      <c r="EL162" s="557"/>
      <c r="EM162" s="557"/>
      <c r="EN162" s="557"/>
      <c r="EO162" s="557"/>
      <c r="EP162" s="557"/>
      <c r="EQ162" s="557"/>
      <c r="ER162" s="557"/>
      <c r="ES162" s="557"/>
      <c r="ET162" s="557"/>
      <c r="EU162" s="557"/>
      <c r="EV162" s="557"/>
      <c r="EW162" s="557"/>
      <c r="EX162" s="557"/>
      <c r="EY162" s="557"/>
      <c r="EZ162" s="557"/>
      <c r="FA162" s="557"/>
      <c r="FB162" s="557"/>
      <c r="FC162" s="557"/>
      <c r="FD162" s="557"/>
      <c r="FE162" s="557"/>
      <c r="FF162" s="557"/>
      <c r="FG162" s="557"/>
      <c r="FH162" s="557"/>
      <c r="FI162" s="557"/>
      <c r="FJ162" s="557"/>
      <c r="FK162" s="557"/>
      <c r="FL162" s="557"/>
      <c r="FM162" s="557"/>
      <c r="FN162" s="557"/>
      <c r="FO162" s="557"/>
      <c r="FP162" s="557"/>
      <c r="FQ162" s="557"/>
      <c r="FR162" s="557"/>
      <c r="FS162" s="557"/>
      <c r="FT162" s="557"/>
      <c r="FU162" s="557"/>
      <c r="FV162" s="557"/>
      <c r="FW162" s="557"/>
      <c r="FX162" s="557"/>
      <c r="FY162" s="557"/>
      <c r="FZ162" s="557"/>
      <c r="GA162" s="557"/>
      <c r="GB162" s="557"/>
      <c r="GC162" s="557"/>
      <c r="GD162" s="557"/>
      <c r="GE162" s="557"/>
      <c r="GF162" s="557"/>
      <c r="GG162" s="557"/>
      <c r="GH162" s="557"/>
      <c r="GI162" s="557"/>
      <c r="GJ162" s="557"/>
      <c r="GK162" s="557"/>
      <c r="GL162" s="557"/>
      <c r="GM162" s="557"/>
      <c r="GN162" s="557"/>
      <c r="GO162" s="557"/>
      <c r="GP162" s="557"/>
      <c r="GQ162" s="557"/>
      <c r="GR162" s="557"/>
      <c r="GS162" s="557"/>
      <c r="GT162" s="557"/>
      <c r="GU162" s="557"/>
      <c r="GV162" s="557"/>
      <c r="GW162" s="557"/>
      <c r="GX162" s="557"/>
      <c r="GY162" s="557"/>
      <c r="GZ162" s="557"/>
      <c r="HA162" s="557"/>
      <c r="HB162" s="557"/>
      <c r="HC162" s="557"/>
      <c r="HD162" s="557"/>
      <c r="HE162" s="557"/>
      <c r="HF162" s="557"/>
      <c r="HG162" s="557"/>
      <c r="HH162" s="557"/>
      <c r="HI162" s="557"/>
      <c r="HJ162" s="557"/>
      <c r="HK162" s="557"/>
      <c r="HL162" s="557"/>
      <c r="HM162" s="557"/>
      <c r="HN162" s="557"/>
      <c r="HO162" s="557"/>
      <c r="HP162" s="557"/>
      <c r="HQ162" s="557"/>
      <c r="HR162" s="557"/>
      <c r="HS162" s="557"/>
      <c r="HT162" s="557"/>
      <c r="HU162" s="575"/>
      <c r="HV162" s="575"/>
      <c r="HW162" s="575"/>
      <c r="HX162" s="575"/>
      <c r="HY162" s="575"/>
      <c r="HZ162" s="575"/>
      <c r="IA162" s="575"/>
      <c r="IB162" s="575"/>
      <c r="IC162" s="575"/>
      <c r="ID162" s="575"/>
      <c r="IE162" s="575"/>
      <c r="IF162" s="575"/>
      <c r="IG162" s="575"/>
      <c r="IH162" s="575"/>
      <c r="II162" s="575"/>
      <c r="IJ162" s="575"/>
      <c r="IK162" s="575"/>
      <c r="IL162" s="575"/>
      <c r="IM162" s="575"/>
      <c r="IN162" s="575"/>
    </row>
    <row r="163" s="311" customFormat="1" ht="19.5" customHeight="1" spans="1:255">
      <c r="A163" s="203" t="s">
        <v>204</v>
      </c>
      <c r="B163" s="569">
        <v>57</v>
      </c>
      <c r="C163" s="328">
        <v>0</v>
      </c>
      <c r="D163" s="337">
        <v>83</v>
      </c>
      <c r="E163" s="332">
        <f t="shared" si="4"/>
        <v>0.456140350877193</v>
      </c>
      <c r="F163" s="332" t="str">
        <f t="shared" si="5"/>
        <v/>
      </c>
      <c r="HU163" s="560"/>
      <c r="HV163" s="560"/>
      <c r="HW163" s="560"/>
      <c r="HX163" s="560"/>
      <c r="HY163" s="560"/>
      <c r="HZ163" s="560"/>
      <c r="IA163" s="560"/>
      <c r="IB163" s="560"/>
      <c r="IC163" s="560"/>
      <c r="ID163" s="560"/>
      <c r="IE163" s="560"/>
      <c r="IF163" s="560"/>
      <c r="IG163" s="560"/>
      <c r="IH163" s="560"/>
      <c r="II163" s="560"/>
      <c r="IJ163" s="560"/>
      <c r="IK163" s="560"/>
      <c r="IL163" s="560"/>
      <c r="IM163" s="560"/>
      <c r="IN163" s="560"/>
      <c r="IO163" s="560"/>
      <c r="IP163" s="560"/>
      <c r="IQ163" s="560"/>
      <c r="IR163" s="560"/>
      <c r="IS163" s="560"/>
      <c r="IT163" s="560"/>
      <c r="IU163" s="560"/>
    </row>
    <row r="164" s="311" customFormat="1" ht="19.5" customHeight="1" spans="1:255">
      <c r="A164" s="203" t="s">
        <v>205</v>
      </c>
      <c r="B164" s="569"/>
      <c r="C164" s="328">
        <v>0</v>
      </c>
      <c r="D164" s="570"/>
      <c r="E164" s="332" t="str">
        <f t="shared" si="4"/>
        <v/>
      </c>
      <c r="F164" s="332" t="str">
        <f t="shared" si="5"/>
        <v/>
      </c>
      <c r="HU164" s="560"/>
      <c r="HV164" s="560"/>
      <c r="HW164" s="560"/>
      <c r="HX164" s="560"/>
      <c r="HY164" s="560"/>
      <c r="HZ164" s="560"/>
      <c r="IA164" s="560"/>
      <c r="IB164" s="560"/>
      <c r="IC164" s="560"/>
      <c r="ID164" s="560"/>
      <c r="IE164" s="560"/>
      <c r="IF164" s="560"/>
      <c r="IG164" s="560"/>
      <c r="IH164" s="560"/>
      <c r="II164" s="560"/>
      <c r="IJ164" s="560"/>
      <c r="IK164" s="560"/>
      <c r="IL164" s="560"/>
      <c r="IM164" s="560"/>
      <c r="IN164" s="560"/>
      <c r="IO164" s="560"/>
      <c r="IP164" s="560"/>
      <c r="IQ164" s="560"/>
      <c r="IR164" s="560"/>
      <c r="IS164" s="560"/>
      <c r="IT164" s="560"/>
      <c r="IU164" s="560"/>
    </row>
    <row r="165" s="311" customFormat="1" ht="19.5" customHeight="1" spans="1:255">
      <c r="A165" s="203" t="s">
        <v>294</v>
      </c>
      <c r="B165" s="569"/>
      <c r="C165" s="328">
        <v>0</v>
      </c>
      <c r="D165" s="570"/>
      <c r="E165" s="332" t="str">
        <f t="shared" si="4"/>
        <v/>
      </c>
      <c r="F165" s="332" t="str">
        <f t="shared" si="5"/>
        <v/>
      </c>
      <c r="HU165" s="560"/>
      <c r="HV165" s="560"/>
      <c r="HW165" s="560"/>
      <c r="HX165" s="560"/>
      <c r="HY165" s="560"/>
      <c r="HZ165" s="560"/>
      <c r="IA165" s="560"/>
      <c r="IB165" s="560"/>
      <c r="IC165" s="560"/>
      <c r="ID165" s="560"/>
      <c r="IE165" s="560"/>
      <c r="IF165" s="560"/>
      <c r="IG165" s="560"/>
      <c r="IH165" s="560"/>
      <c r="II165" s="560"/>
      <c r="IJ165" s="560"/>
      <c r="IK165" s="560"/>
      <c r="IL165" s="560"/>
      <c r="IM165" s="560"/>
      <c r="IN165" s="560"/>
      <c r="IO165" s="560"/>
      <c r="IP165" s="560"/>
      <c r="IQ165" s="560"/>
      <c r="IR165" s="560"/>
      <c r="IS165" s="560"/>
      <c r="IT165" s="560"/>
      <c r="IU165" s="560"/>
    </row>
    <row r="166" s="311" customFormat="1" ht="19.5" customHeight="1" spans="1:255">
      <c r="A166" s="203" t="s">
        <v>212</v>
      </c>
      <c r="B166" s="569"/>
      <c r="C166" s="328">
        <v>0</v>
      </c>
      <c r="D166" s="570"/>
      <c r="E166" s="332" t="str">
        <f t="shared" si="4"/>
        <v/>
      </c>
      <c r="F166" s="332" t="str">
        <f t="shared" si="5"/>
        <v/>
      </c>
      <c r="HU166" s="560"/>
      <c r="HV166" s="560"/>
      <c r="HW166" s="560"/>
      <c r="HX166" s="560"/>
      <c r="HY166" s="560"/>
      <c r="HZ166" s="560"/>
      <c r="IA166" s="560"/>
      <c r="IB166" s="560"/>
      <c r="IC166" s="560"/>
      <c r="ID166" s="560"/>
      <c r="IE166" s="560"/>
      <c r="IF166" s="560"/>
      <c r="IG166" s="560"/>
      <c r="IH166" s="560"/>
      <c r="II166" s="560"/>
      <c r="IJ166" s="560"/>
      <c r="IK166" s="560"/>
      <c r="IL166" s="560"/>
      <c r="IM166" s="560"/>
      <c r="IN166" s="560"/>
      <c r="IO166" s="560"/>
      <c r="IP166" s="560"/>
      <c r="IQ166" s="560"/>
      <c r="IR166" s="560"/>
      <c r="IS166" s="560"/>
      <c r="IT166" s="560"/>
      <c r="IU166" s="560"/>
    </row>
    <row r="167" s="311" customFormat="1" ht="19.5" customHeight="1" spans="1:255">
      <c r="A167" s="203" t="s">
        <v>295</v>
      </c>
      <c r="B167" s="569">
        <v>211</v>
      </c>
      <c r="C167" s="328">
        <v>404</v>
      </c>
      <c r="D167" s="570">
        <v>269</v>
      </c>
      <c r="E167" s="332">
        <f t="shared" si="4"/>
        <v>0.274881516587678</v>
      </c>
      <c r="F167" s="332">
        <f t="shared" si="5"/>
        <v>0.665841584158416</v>
      </c>
      <c r="HU167" s="560"/>
      <c r="HV167" s="560"/>
      <c r="HW167" s="560"/>
      <c r="HX167" s="560"/>
      <c r="HY167" s="560"/>
      <c r="HZ167" s="560"/>
      <c r="IA167" s="560"/>
      <c r="IB167" s="560"/>
      <c r="IC167" s="560"/>
      <c r="ID167" s="560"/>
      <c r="IE167" s="560"/>
      <c r="IF167" s="560"/>
      <c r="IG167" s="560"/>
      <c r="IH167" s="560"/>
      <c r="II167" s="560"/>
      <c r="IJ167" s="560"/>
      <c r="IK167" s="560"/>
      <c r="IL167" s="560"/>
      <c r="IM167" s="560"/>
      <c r="IN167" s="560"/>
      <c r="IO167" s="560"/>
      <c r="IP167" s="560"/>
      <c r="IQ167" s="560"/>
      <c r="IR167" s="560"/>
      <c r="IS167" s="560"/>
      <c r="IT167" s="560"/>
      <c r="IU167" s="560"/>
    </row>
    <row r="168" s="311" customFormat="1" ht="19.5" customHeight="1" spans="1:255">
      <c r="A168" s="567" t="s">
        <v>296</v>
      </c>
      <c r="B168" s="574">
        <f>SUM(B169:B174)</f>
        <v>1256</v>
      </c>
      <c r="C168" s="335">
        <f>SUM(C169:C174)</f>
        <v>1418</v>
      </c>
      <c r="D168" s="573">
        <f>SUM(D169:D174)</f>
        <v>975</v>
      </c>
      <c r="E168" s="325">
        <f t="shared" si="4"/>
        <v>-0.223726114649682</v>
      </c>
      <c r="F168" s="325">
        <f t="shared" si="5"/>
        <v>0.687588152327221</v>
      </c>
      <c r="HU168" s="560"/>
      <c r="HV168" s="560"/>
      <c r="HW168" s="560"/>
      <c r="HX168" s="560"/>
      <c r="HY168" s="560"/>
      <c r="HZ168" s="560"/>
      <c r="IA168" s="560"/>
      <c r="IB168" s="560"/>
      <c r="IC168" s="560"/>
      <c r="ID168" s="560"/>
      <c r="IE168" s="560"/>
      <c r="IF168" s="560"/>
      <c r="IG168" s="560"/>
      <c r="IH168" s="560"/>
      <c r="II168" s="560"/>
      <c r="IJ168" s="560"/>
      <c r="IK168" s="560"/>
      <c r="IL168" s="560"/>
      <c r="IM168" s="560"/>
      <c r="IN168" s="560"/>
      <c r="IO168" s="560"/>
      <c r="IP168" s="560"/>
      <c r="IQ168" s="560"/>
      <c r="IR168" s="560"/>
      <c r="IS168" s="560"/>
      <c r="IT168" s="560"/>
      <c r="IU168" s="560"/>
    </row>
    <row r="169" s="170" customFormat="1" ht="19.5" customHeight="1" spans="1:248">
      <c r="A169" s="203" t="s">
        <v>203</v>
      </c>
      <c r="B169" s="337">
        <v>997</v>
      </c>
      <c r="C169" s="337">
        <v>1087</v>
      </c>
      <c r="D169" s="337">
        <v>835</v>
      </c>
      <c r="E169" s="332">
        <f t="shared" si="4"/>
        <v>-0.162487462387161</v>
      </c>
      <c r="F169" s="332">
        <f t="shared" si="5"/>
        <v>0.768169273229071</v>
      </c>
      <c r="G169" s="557"/>
      <c r="H169" s="557"/>
      <c r="I169" s="557"/>
      <c r="J169" s="557"/>
      <c r="K169" s="557"/>
      <c r="L169" s="557"/>
      <c r="M169" s="557"/>
      <c r="N169" s="557"/>
      <c r="O169" s="557"/>
      <c r="P169" s="557"/>
      <c r="Q169" s="557"/>
      <c r="R169" s="557"/>
      <c r="S169" s="557"/>
      <c r="T169" s="557"/>
      <c r="U169" s="557"/>
      <c r="V169" s="557"/>
      <c r="W169" s="557"/>
      <c r="X169" s="557"/>
      <c r="Y169" s="557"/>
      <c r="Z169" s="557"/>
      <c r="AA169" s="557"/>
      <c r="AB169" s="557"/>
      <c r="AC169" s="557"/>
      <c r="AD169" s="557"/>
      <c r="AE169" s="557"/>
      <c r="AF169" s="557"/>
      <c r="AG169" s="557"/>
      <c r="AH169" s="557"/>
      <c r="AI169" s="557"/>
      <c r="AJ169" s="557"/>
      <c r="AK169" s="557"/>
      <c r="AL169" s="557"/>
      <c r="AM169" s="557"/>
      <c r="AN169" s="557"/>
      <c r="AO169" s="557"/>
      <c r="AP169" s="557"/>
      <c r="AQ169" s="557"/>
      <c r="AR169" s="557"/>
      <c r="AS169" s="557"/>
      <c r="AT169" s="557"/>
      <c r="AU169" s="557"/>
      <c r="AV169" s="557"/>
      <c r="AW169" s="557"/>
      <c r="AX169" s="557"/>
      <c r="AY169" s="557"/>
      <c r="AZ169" s="557"/>
      <c r="BA169" s="557"/>
      <c r="BB169" s="557"/>
      <c r="BC169" s="557"/>
      <c r="BD169" s="557"/>
      <c r="BE169" s="557"/>
      <c r="BF169" s="557"/>
      <c r="BG169" s="557"/>
      <c r="BH169" s="557"/>
      <c r="BI169" s="557"/>
      <c r="BJ169" s="557"/>
      <c r="BK169" s="557"/>
      <c r="BL169" s="557"/>
      <c r="BM169" s="557"/>
      <c r="BN169" s="557"/>
      <c r="BO169" s="557"/>
      <c r="BP169" s="557"/>
      <c r="BQ169" s="557"/>
      <c r="BR169" s="557"/>
      <c r="BS169" s="557"/>
      <c r="BT169" s="557"/>
      <c r="BU169" s="557"/>
      <c r="BV169" s="557"/>
      <c r="BW169" s="557"/>
      <c r="BX169" s="557"/>
      <c r="BY169" s="557"/>
      <c r="BZ169" s="557"/>
      <c r="CA169" s="557"/>
      <c r="CB169" s="557"/>
      <c r="CC169" s="557"/>
      <c r="CD169" s="557"/>
      <c r="CE169" s="557"/>
      <c r="CF169" s="557"/>
      <c r="CG169" s="557"/>
      <c r="CH169" s="557"/>
      <c r="CI169" s="557"/>
      <c r="CJ169" s="557"/>
      <c r="CK169" s="557"/>
      <c r="CL169" s="557"/>
      <c r="CM169" s="557"/>
      <c r="CN169" s="557"/>
      <c r="CO169" s="557"/>
      <c r="CP169" s="557"/>
      <c r="CQ169" s="557"/>
      <c r="CR169" s="557"/>
      <c r="CS169" s="557"/>
      <c r="CT169" s="557"/>
      <c r="CU169" s="557"/>
      <c r="CV169" s="557"/>
      <c r="CW169" s="557"/>
      <c r="CX169" s="557"/>
      <c r="CY169" s="557"/>
      <c r="CZ169" s="557"/>
      <c r="DA169" s="557"/>
      <c r="DB169" s="557"/>
      <c r="DC169" s="557"/>
      <c r="DD169" s="557"/>
      <c r="DE169" s="557"/>
      <c r="DF169" s="557"/>
      <c r="DG169" s="557"/>
      <c r="DH169" s="557"/>
      <c r="DI169" s="557"/>
      <c r="DJ169" s="557"/>
      <c r="DK169" s="557"/>
      <c r="DL169" s="557"/>
      <c r="DM169" s="557"/>
      <c r="DN169" s="557"/>
      <c r="DO169" s="557"/>
      <c r="DP169" s="557"/>
      <c r="DQ169" s="557"/>
      <c r="DR169" s="557"/>
      <c r="DS169" s="557"/>
      <c r="DT169" s="557"/>
      <c r="DU169" s="557"/>
      <c r="DV169" s="557"/>
      <c r="DW169" s="557"/>
      <c r="DX169" s="557"/>
      <c r="DY169" s="557"/>
      <c r="DZ169" s="557"/>
      <c r="EA169" s="557"/>
      <c r="EB169" s="557"/>
      <c r="EC169" s="557"/>
      <c r="ED169" s="557"/>
      <c r="EE169" s="557"/>
      <c r="EF169" s="557"/>
      <c r="EG169" s="557"/>
      <c r="EH169" s="557"/>
      <c r="EI169" s="557"/>
      <c r="EJ169" s="557"/>
      <c r="EK169" s="557"/>
      <c r="EL169" s="557"/>
      <c r="EM169" s="557"/>
      <c r="EN169" s="557"/>
      <c r="EO169" s="557"/>
      <c r="EP169" s="557"/>
      <c r="EQ169" s="557"/>
      <c r="ER169" s="557"/>
      <c r="ES169" s="557"/>
      <c r="ET169" s="557"/>
      <c r="EU169" s="557"/>
      <c r="EV169" s="557"/>
      <c r="EW169" s="557"/>
      <c r="EX169" s="557"/>
      <c r="EY169" s="557"/>
      <c r="EZ169" s="557"/>
      <c r="FA169" s="557"/>
      <c r="FB169" s="557"/>
      <c r="FC169" s="557"/>
      <c r="FD169" s="557"/>
      <c r="FE169" s="557"/>
      <c r="FF169" s="557"/>
      <c r="FG169" s="557"/>
      <c r="FH169" s="557"/>
      <c r="FI169" s="557"/>
      <c r="FJ169" s="557"/>
      <c r="FK169" s="557"/>
      <c r="FL169" s="557"/>
      <c r="FM169" s="557"/>
      <c r="FN169" s="557"/>
      <c r="FO169" s="557"/>
      <c r="FP169" s="557"/>
      <c r="FQ169" s="557"/>
      <c r="FR169" s="557"/>
      <c r="FS169" s="557"/>
      <c r="FT169" s="557"/>
      <c r="FU169" s="557"/>
      <c r="FV169" s="557"/>
      <c r="FW169" s="557"/>
      <c r="FX169" s="557"/>
      <c r="FY169" s="557"/>
      <c r="FZ169" s="557"/>
      <c r="GA169" s="557"/>
      <c r="GB169" s="557"/>
      <c r="GC169" s="557"/>
      <c r="GD169" s="557"/>
      <c r="GE169" s="557"/>
      <c r="GF169" s="557"/>
      <c r="GG169" s="557"/>
      <c r="GH169" s="557"/>
      <c r="GI169" s="557"/>
      <c r="GJ169" s="557"/>
      <c r="GK169" s="557"/>
      <c r="GL169" s="557"/>
      <c r="GM169" s="557"/>
      <c r="GN169" s="557"/>
      <c r="GO169" s="557"/>
      <c r="GP169" s="557"/>
      <c r="GQ169" s="557"/>
      <c r="GR169" s="557"/>
      <c r="GS169" s="557"/>
      <c r="GT169" s="557"/>
      <c r="GU169" s="557"/>
      <c r="GV169" s="557"/>
      <c r="GW169" s="557"/>
      <c r="GX169" s="557"/>
      <c r="GY169" s="557"/>
      <c r="GZ169" s="557"/>
      <c r="HA169" s="557"/>
      <c r="HB169" s="557"/>
      <c r="HC169" s="557"/>
      <c r="HD169" s="557"/>
      <c r="HE169" s="557"/>
      <c r="HF169" s="557"/>
      <c r="HG169" s="557"/>
      <c r="HH169" s="557"/>
      <c r="HI169" s="557"/>
      <c r="HJ169" s="557"/>
      <c r="HK169" s="557"/>
      <c r="HL169" s="557"/>
      <c r="HM169" s="557"/>
      <c r="HN169" s="557"/>
      <c r="HO169" s="557"/>
      <c r="HP169" s="557"/>
      <c r="HQ169" s="557"/>
      <c r="HR169" s="557"/>
      <c r="HS169" s="557"/>
      <c r="HT169" s="557"/>
      <c r="HU169" s="575"/>
      <c r="HV169" s="575"/>
      <c r="HW169" s="575"/>
      <c r="HX169" s="575"/>
      <c r="HY169" s="575"/>
      <c r="HZ169" s="575"/>
      <c r="IA169" s="575"/>
      <c r="IB169" s="575"/>
      <c r="IC169" s="575"/>
      <c r="ID169" s="575"/>
      <c r="IE169" s="575"/>
      <c r="IF169" s="575"/>
      <c r="IG169" s="575"/>
      <c r="IH169" s="575"/>
      <c r="II169" s="575"/>
      <c r="IJ169" s="575"/>
      <c r="IK169" s="575"/>
      <c r="IL169" s="575"/>
      <c r="IM169" s="575"/>
      <c r="IN169" s="575"/>
    </row>
    <row r="170" s="311" customFormat="1" ht="19.5" customHeight="1" spans="1:255">
      <c r="A170" s="203" t="s">
        <v>204</v>
      </c>
      <c r="B170" s="569">
        <v>172</v>
      </c>
      <c r="C170" s="328">
        <v>262</v>
      </c>
      <c r="D170" s="337">
        <v>103</v>
      </c>
      <c r="E170" s="332">
        <f t="shared" si="4"/>
        <v>-0.401162790697674</v>
      </c>
      <c r="F170" s="332">
        <f t="shared" si="5"/>
        <v>0.393129770992366</v>
      </c>
      <c r="HU170" s="560"/>
      <c r="HV170" s="560"/>
      <c r="HW170" s="560"/>
      <c r="HX170" s="560"/>
      <c r="HY170" s="560"/>
      <c r="HZ170" s="560"/>
      <c r="IA170" s="560"/>
      <c r="IB170" s="560"/>
      <c r="IC170" s="560"/>
      <c r="ID170" s="560"/>
      <c r="IE170" s="560"/>
      <c r="IF170" s="560"/>
      <c r="IG170" s="560"/>
      <c r="IH170" s="560"/>
      <c r="II170" s="560"/>
      <c r="IJ170" s="560"/>
      <c r="IK170" s="560"/>
      <c r="IL170" s="560"/>
      <c r="IM170" s="560"/>
      <c r="IN170" s="560"/>
      <c r="IO170" s="560"/>
      <c r="IP170" s="560"/>
      <c r="IQ170" s="560"/>
      <c r="IR170" s="560"/>
      <c r="IS170" s="560"/>
      <c r="IT170" s="560"/>
      <c r="IU170" s="560"/>
    </row>
    <row r="171" s="311" customFormat="1" ht="19.5" customHeight="1" spans="1:255">
      <c r="A171" s="203" t="s">
        <v>205</v>
      </c>
      <c r="B171" s="569">
        <v>0</v>
      </c>
      <c r="C171" s="328">
        <v>0</v>
      </c>
      <c r="D171" s="570"/>
      <c r="E171" s="332" t="str">
        <f t="shared" si="4"/>
        <v/>
      </c>
      <c r="F171" s="332" t="str">
        <f t="shared" si="5"/>
        <v/>
      </c>
      <c r="HU171" s="560"/>
      <c r="HV171" s="560"/>
      <c r="HW171" s="560"/>
      <c r="HX171" s="560"/>
      <c r="HY171" s="560"/>
      <c r="HZ171" s="560"/>
      <c r="IA171" s="560"/>
      <c r="IB171" s="560"/>
      <c r="IC171" s="560"/>
      <c r="ID171" s="560"/>
      <c r="IE171" s="560"/>
      <c r="IF171" s="560"/>
      <c r="IG171" s="560"/>
      <c r="IH171" s="560"/>
      <c r="II171" s="560"/>
      <c r="IJ171" s="560"/>
      <c r="IK171" s="560"/>
      <c r="IL171" s="560"/>
      <c r="IM171" s="560"/>
      <c r="IN171" s="560"/>
      <c r="IO171" s="560"/>
      <c r="IP171" s="560"/>
      <c r="IQ171" s="560"/>
      <c r="IR171" s="560"/>
      <c r="IS171" s="560"/>
      <c r="IT171" s="560"/>
      <c r="IU171" s="560"/>
    </row>
    <row r="172" s="311" customFormat="1" ht="19.5" customHeight="1" spans="1:255">
      <c r="A172" s="203" t="s">
        <v>297</v>
      </c>
      <c r="B172" s="569">
        <v>64</v>
      </c>
      <c r="C172" s="328">
        <v>19</v>
      </c>
      <c r="D172" s="570">
        <v>26</v>
      </c>
      <c r="E172" s="332">
        <f t="shared" si="4"/>
        <v>-0.59375</v>
      </c>
      <c r="F172" s="332">
        <f t="shared" si="5"/>
        <v>1.36842105263158</v>
      </c>
      <c r="HU172" s="560"/>
      <c r="HV172" s="560"/>
      <c r="HW172" s="560"/>
      <c r="HX172" s="560"/>
      <c r="HY172" s="560"/>
      <c r="HZ172" s="560"/>
      <c r="IA172" s="560"/>
      <c r="IB172" s="560"/>
      <c r="IC172" s="560"/>
      <c r="ID172" s="560"/>
      <c r="IE172" s="560"/>
      <c r="IF172" s="560"/>
      <c r="IG172" s="560"/>
      <c r="IH172" s="560"/>
      <c r="II172" s="560"/>
      <c r="IJ172" s="560"/>
      <c r="IK172" s="560"/>
      <c r="IL172" s="560"/>
      <c r="IM172" s="560"/>
      <c r="IN172" s="560"/>
      <c r="IO172" s="560"/>
      <c r="IP172" s="560"/>
      <c r="IQ172" s="560"/>
      <c r="IR172" s="560"/>
      <c r="IS172" s="560"/>
      <c r="IT172" s="560"/>
      <c r="IU172" s="560"/>
    </row>
    <row r="173" s="311" customFormat="1" ht="19.5" customHeight="1" spans="1:255">
      <c r="A173" s="203" t="s">
        <v>212</v>
      </c>
      <c r="B173" s="569"/>
      <c r="C173" s="328">
        <v>0</v>
      </c>
      <c r="D173" s="570"/>
      <c r="E173" s="332" t="str">
        <f t="shared" si="4"/>
        <v/>
      </c>
      <c r="F173" s="332" t="str">
        <f t="shared" si="5"/>
        <v/>
      </c>
      <c r="HU173" s="560"/>
      <c r="HV173" s="560"/>
      <c r="HW173" s="560"/>
      <c r="HX173" s="560"/>
      <c r="HY173" s="560"/>
      <c r="HZ173" s="560"/>
      <c r="IA173" s="560"/>
      <c r="IB173" s="560"/>
      <c r="IC173" s="560"/>
      <c r="ID173" s="560"/>
      <c r="IE173" s="560"/>
      <c r="IF173" s="560"/>
      <c r="IG173" s="560"/>
      <c r="IH173" s="560"/>
      <c r="II173" s="560"/>
      <c r="IJ173" s="560"/>
      <c r="IK173" s="560"/>
      <c r="IL173" s="560"/>
      <c r="IM173" s="560"/>
      <c r="IN173" s="560"/>
      <c r="IO173" s="560"/>
      <c r="IP173" s="560"/>
      <c r="IQ173" s="560"/>
      <c r="IR173" s="560"/>
      <c r="IS173" s="560"/>
      <c r="IT173" s="560"/>
      <c r="IU173" s="560"/>
    </row>
    <row r="174" s="311" customFormat="1" ht="19.5" customHeight="1" spans="1:255">
      <c r="A174" s="334" t="s">
        <v>298</v>
      </c>
      <c r="B174" s="569">
        <v>23</v>
      </c>
      <c r="C174" s="328">
        <v>50</v>
      </c>
      <c r="D174" s="570">
        <v>11</v>
      </c>
      <c r="E174" s="332">
        <f t="shared" si="4"/>
        <v>-0.521739130434783</v>
      </c>
      <c r="F174" s="332">
        <f t="shared" si="5"/>
        <v>0.22</v>
      </c>
      <c r="HU174" s="560"/>
      <c r="HV174" s="560"/>
      <c r="HW174" s="560"/>
      <c r="HX174" s="560"/>
      <c r="HY174" s="560"/>
      <c r="HZ174" s="560"/>
      <c r="IA174" s="560"/>
      <c r="IB174" s="560"/>
      <c r="IC174" s="560"/>
      <c r="ID174" s="560"/>
      <c r="IE174" s="560"/>
      <c r="IF174" s="560"/>
      <c r="IG174" s="560"/>
      <c r="IH174" s="560"/>
      <c r="II174" s="560"/>
      <c r="IJ174" s="560"/>
      <c r="IK174" s="560"/>
      <c r="IL174" s="560"/>
      <c r="IM174" s="560"/>
      <c r="IN174" s="560"/>
      <c r="IO174" s="560"/>
      <c r="IP174" s="560"/>
      <c r="IQ174" s="560"/>
      <c r="IR174" s="560"/>
      <c r="IS174" s="560"/>
      <c r="IT174" s="560"/>
      <c r="IU174" s="560"/>
    </row>
    <row r="175" s="311" customFormat="1" ht="19.5" customHeight="1" spans="1:255">
      <c r="A175" s="567" t="s">
        <v>299</v>
      </c>
      <c r="B175" s="572">
        <f>SUM(B176:B181)</f>
        <v>2541</v>
      </c>
      <c r="C175" s="335">
        <f>SUM(C176:C181)</f>
        <v>3206</v>
      </c>
      <c r="D175" s="573">
        <f>SUM(D176:D181)</f>
        <v>1778</v>
      </c>
      <c r="E175" s="325">
        <f t="shared" si="4"/>
        <v>-0.300275482093664</v>
      </c>
      <c r="F175" s="325">
        <f t="shared" si="5"/>
        <v>0.554585152838428</v>
      </c>
      <c r="HU175" s="560"/>
      <c r="HV175" s="560"/>
      <c r="HW175" s="560"/>
      <c r="HX175" s="560"/>
      <c r="HY175" s="560"/>
      <c r="HZ175" s="560"/>
      <c r="IA175" s="560"/>
      <c r="IB175" s="560"/>
      <c r="IC175" s="560"/>
      <c r="ID175" s="560"/>
      <c r="IE175" s="560"/>
      <c r="IF175" s="560"/>
      <c r="IG175" s="560"/>
      <c r="IH175" s="560"/>
      <c r="II175" s="560"/>
      <c r="IJ175" s="560"/>
      <c r="IK175" s="560"/>
      <c r="IL175" s="560"/>
      <c r="IM175" s="560"/>
      <c r="IN175" s="560"/>
      <c r="IO175" s="560"/>
      <c r="IP175" s="560"/>
      <c r="IQ175" s="560"/>
      <c r="IR175" s="560"/>
      <c r="IS175" s="560"/>
      <c r="IT175" s="560"/>
      <c r="IU175" s="560"/>
    </row>
    <row r="176" s="170" customFormat="1" ht="19.5" customHeight="1" spans="1:248">
      <c r="A176" s="203" t="s">
        <v>203</v>
      </c>
      <c r="B176" s="337">
        <v>375</v>
      </c>
      <c r="C176" s="337">
        <v>454</v>
      </c>
      <c r="D176" s="337">
        <v>392</v>
      </c>
      <c r="E176" s="332">
        <f t="shared" si="4"/>
        <v>0.0453333333333332</v>
      </c>
      <c r="F176" s="332">
        <f t="shared" si="5"/>
        <v>0.863436123348018</v>
      </c>
      <c r="G176" s="557"/>
      <c r="H176" s="557"/>
      <c r="I176" s="557"/>
      <c r="J176" s="557"/>
      <c r="K176" s="557"/>
      <c r="L176" s="557"/>
      <c r="M176" s="557"/>
      <c r="N176" s="557"/>
      <c r="O176" s="557"/>
      <c r="P176" s="557"/>
      <c r="Q176" s="557"/>
      <c r="R176" s="557"/>
      <c r="S176" s="557"/>
      <c r="T176" s="557"/>
      <c r="U176" s="557"/>
      <c r="V176" s="557"/>
      <c r="W176" s="557"/>
      <c r="X176" s="557"/>
      <c r="Y176" s="557"/>
      <c r="Z176" s="557"/>
      <c r="AA176" s="557"/>
      <c r="AB176" s="557"/>
      <c r="AC176" s="557"/>
      <c r="AD176" s="557"/>
      <c r="AE176" s="557"/>
      <c r="AF176" s="557"/>
      <c r="AG176" s="557"/>
      <c r="AH176" s="557"/>
      <c r="AI176" s="557"/>
      <c r="AJ176" s="557"/>
      <c r="AK176" s="557"/>
      <c r="AL176" s="557"/>
      <c r="AM176" s="557"/>
      <c r="AN176" s="557"/>
      <c r="AO176" s="557"/>
      <c r="AP176" s="557"/>
      <c r="AQ176" s="557"/>
      <c r="AR176" s="557"/>
      <c r="AS176" s="557"/>
      <c r="AT176" s="557"/>
      <c r="AU176" s="557"/>
      <c r="AV176" s="557"/>
      <c r="AW176" s="557"/>
      <c r="AX176" s="557"/>
      <c r="AY176" s="557"/>
      <c r="AZ176" s="557"/>
      <c r="BA176" s="557"/>
      <c r="BB176" s="557"/>
      <c r="BC176" s="557"/>
      <c r="BD176" s="557"/>
      <c r="BE176" s="557"/>
      <c r="BF176" s="557"/>
      <c r="BG176" s="557"/>
      <c r="BH176" s="557"/>
      <c r="BI176" s="557"/>
      <c r="BJ176" s="557"/>
      <c r="BK176" s="557"/>
      <c r="BL176" s="557"/>
      <c r="BM176" s="557"/>
      <c r="BN176" s="557"/>
      <c r="BO176" s="557"/>
      <c r="BP176" s="557"/>
      <c r="BQ176" s="557"/>
      <c r="BR176" s="557"/>
      <c r="BS176" s="557"/>
      <c r="BT176" s="557"/>
      <c r="BU176" s="557"/>
      <c r="BV176" s="557"/>
      <c r="BW176" s="557"/>
      <c r="BX176" s="557"/>
      <c r="BY176" s="557"/>
      <c r="BZ176" s="557"/>
      <c r="CA176" s="557"/>
      <c r="CB176" s="557"/>
      <c r="CC176" s="557"/>
      <c r="CD176" s="557"/>
      <c r="CE176" s="557"/>
      <c r="CF176" s="557"/>
      <c r="CG176" s="557"/>
      <c r="CH176" s="557"/>
      <c r="CI176" s="557"/>
      <c r="CJ176" s="557"/>
      <c r="CK176" s="557"/>
      <c r="CL176" s="557"/>
      <c r="CM176" s="557"/>
      <c r="CN176" s="557"/>
      <c r="CO176" s="557"/>
      <c r="CP176" s="557"/>
      <c r="CQ176" s="557"/>
      <c r="CR176" s="557"/>
      <c r="CS176" s="557"/>
      <c r="CT176" s="557"/>
      <c r="CU176" s="557"/>
      <c r="CV176" s="557"/>
      <c r="CW176" s="557"/>
      <c r="CX176" s="557"/>
      <c r="CY176" s="557"/>
      <c r="CZ176" s="557"/>
      <c r="DA176" s="557"/>
      <c r="DB176" s="557"/>
      <c r="DC176" s="557"/>
      <c r="DD176" s="557"/>
      <c r="DE176" s="557"/>
      <c r="DF176" s="557"/>
      <c r="DG176" s="557"/>
      <c r="DH176" s="557"/>
      <c r="DI176" s="557"/>
      <c r="DJ176" s="557"/>
      <c r="DK176" s="557"/>
      <c r="DL176" s="557"/>
      <c r="DM176" s="557"/>
      <c r="DN176" s="557"/>
      <c r="DO176" s="557"/>
      <c r="DP176" s="557"/>
      <c r="DQ176" s="557"/>
      <c r="DR176" s="557"/>
      <c r="DS176" s="557"/>
      <c r="DT176" s="557"/>
      <c r="DU176" s="557"/>
      <c r="DV176" s="557"/>
      <c r="DW176" s="557"/>
      <c r="DX176" s="557"/>
      <c r="DY176" s="557"/>
      <c r="DZ176" s="557"/>
      <c r="EA176" s="557"/>
      <c r="EB176" s="557"/>
      <c r="EC176" s="557"/>
      <c r="ED176" s="557"/>
      <c r="EE176" s="557"/>
      <c r="EF176" s="557"/>
      <c r="EG176" s="557"/>
      <c r="EH176" s="557"/>
      <c r="EI176" s="557"/>
      <c r="EJ176" s="557"/>
      <c r="EK176" s="557"/>
      <c r="EL176" s="557"/>
      <c r="EM176" s="557"/>
      <c r="EN176" s="557"/>
      <c r="EO176" s="557"/>
      <c r="EP176" s="557"/>
      <c r="EQ176" s="557"/>
      <c r="ER176" s="557"/>
      <c r="ES176" s="557"/>
      <c r="ET176" s="557"/>
      <c r="EU176" s="557"/>
      <c r="EV176" s="557"/>
      <c r="EW176" s="557"/>
      <c r="EX176" s="557"/>
      <c r="EY176" s="557"/>
      <c r="EZ176" s="557"/>
      <c r="FA176" s="557"/>
      <c r="FB176" s="557"/>
      <c r="FC176" s="557"/>
      <c r="FD176" s="557"/>
      <c r="FE176" s="557"/>
      <c r="FF176" s="557"/>
      <c r="FG176" s="557"/>
      <c r="FH176" s="557"/>
      <c r="FI176" s="557"/>
      <c r="FJ176" s="557"/>
      <c r="FK176" s="557"/>
      <c r="FL176" s="557"/>
      <c r="FM176" s="557"/>
      <c r="FN176" s="557"/>
      <c r="FO176" s="557"/>
      <c r="FP176" s="557"/>
      <c r="FQ176" s="557"/>
      <c r="FR176" s="557"/>
      <c r="FS176" s="557"/>
      <c r="FT176" s="557"/>
      <c r="FU176" s="557"/>
      <c r="FV176" s="557"/>
      <c r="FW176" s="557"/>
      <c r="FX176" s="557"/>
      <c r="FY176" s="557"/>
      <c r="FZ176" s="557"/>
      <c r="GA176" s="557"/>
      <c r="GB176" s="557"/>
      <c r="GC176" s="557"/>
      <c r="GD176" s="557"/>
      <c r="GE176" s="557"/>
      <c r="GF176" s="557"/>
      <c r="GG176" s="557"/>
      <c r="GH176" s="557"/>
      <c r="GI176" s="557"/>
      <c r="GJ176" s="557"/>
      <c r="GK176" s="557"/>
      <c r="GL176" s="557"/>
      <c r="GM176" s="557"/>
      <c r="GN176" s="557"/>
      <c r="GO176" s="557"/>
      <c r="GP176" s="557"/>
      <c r="GQ176" s="557"/>
      <c r="GR176" s="557"/>
      <c r="GS176" s="557"/>
      <c r="GT176" s="557"/>
      <c r="GU176" s="557"/>
      <c r="GV176" s="557"/>
      <c r="GW176" s="557"/>
      <c r="GX176" s="557"/>
      <c r="GY176" s="557"/>
      <c r="GZ176" s="557"/>
      <c r="HA176" s="557"/>
      <c r="HB176" s="557"/>
      <c r="HC176" s="557"/>
      <c r="HD176" s="557"/>
      <c r="HE176" s="557"/>
      <c r="HF176" s="557"/>
      <c r="HG176" s="557"/>
      <c r="HH176" s="557"/>
      <c r="HI176" s="557"/>
      <c r="HJ176" s="557"/>
      <c r="HK176" s="557"/>
      <c r="HL176" s="557"/>
      <c r="HM176" s="557"/>
      <c r="HN176" s="557"/>
      <c r="HO176" s="557"/>
      <c r="HP176" s="557"/>
      <c r="HQ176" s="557"/>
      <c r="HR176" s="557"/>
      <c r="HS176" s="557"/>
      <c r="HT176" s="557"/>
      <c r="HU176" s="575"/>
      <c r="HV176" s="575"/>
      <c r="HW176" s="575"/>
      <c r="HX176" s="575"/>
      <c r="HY176" s="575"/>
      <c r="HZ176" s="575"/>
      <c r="IA176" s="575"/>
      <c r="IB176" s="575"/>
      <c r="IC176" s="575"/>
      <c r="ID176" s="575"/>
      <c r="IE176" s="575"/>
      <c r="IF176" s="575"/>
      <c r="IG176" s="575"/>
      <c r="IH176" s="575"/>
      <c r="II176" s="575"/>
      <c r="IJ176" s="575"/>
      <c r="IK176" s="575"/>
      <c r="IL176" s="575"/>
      <c r="IM176" s="575"/>
      <c r="IN176" s="575"/>
    </row>
    <row r="177" s="311" customFormat="1" ht="19.5" customHeight="1" spans="1:255">
      <c r="A177" s="203" t="s">
        <v>204</v>
      </c>
      <c r="B177" s="569">
        <v>30</v>
      </c>
      <c r="C177" s="328">
        <v>0</v>
      </c>
      <c r="D177" s="337">
        <v>7</v>
      </c>
      <c r="E177" s="332">
        <f t="shared" si="4"/>
        <v>-0.766666666666667</v>
      </c>
      <c r="F177" s="332" t="str">
        <f t="shared" si="5"/>
        <v/>
      </c>
      <c r="HU177" s="560"/>
      <c r="HV177" s="560"/>
      <c r="HW177" s="560"/>
      <c r="HX177" s="560"/>
      <c r="HY177" s="560"/>
      <c r="HZ177" s="560"/>
      <c r="IA177" s="560"/>
      <c r="IB177" s="560"/>
      <c r="IC177" s="560"/>
      <c r="ID177" s="560"/>
      <c r="IE177" s="560"/>
      <c r="IF177" s="560"/>
      <c r="IG177" s="560"/>
      <c r="IH177" s="560"/>
      <c r="II177" s="560"/>
      <c r="IJ177" s="560"/>
      <c r="IK177" s="560"/>
      <c r="IL177" s="560"/>
      <c r="IM177" s="560"/>
      <c r="IN177" s="560"/>
      <c r="IO177" s="560"/>
      <c r="IP177" s="560"/>
      <c r="IQ177" s="560"/>
      <c r="IR177" s="560"/>
      <c r="IS177" s="560"/>
      <c r="IT177" s="560"/>
      <c r="IU177" s="560"/>
    </row>
    <row r="178" s="311" customFormat="1" ht="19.5" customHeight="1" spans="1:255">
      <c r="A178" s="203" t="s">
        <v>205</v>
      </c>
      <c r="B178" s="569"/>
      <c r="C178" s="328">
        <v>0</v>
      </c>
      <c r="D178" s="570"/>
      <c r="E178" s="332" t="str">
        <f t="shared" si="4"/>
        <v/>
      </c>
      <c r="F178" s="332" t="str">
        <f t="shared" si="5"/>
        <v/>
      </c>
      <c r="HU178" s="560"/>
      <c r="HV178" s="560"/>
      <c r="HW178" s="560"/>
      <c r="HX178" s="560"/>
      <c r="HY178" s="560"/>
      <c r="HZ178" s="560"/>
      <c r="IA178" s="560"/>
      <c r="IB178" s="560"/>
      <c r="IC178" s="560"/>
      <c r="ID178" s="560"/>
      <c r="IE178" s="560"/>
      <c r="IF178" s="560"/>
      <c r="IG178" s="560"/>
      <c r="IH178" s="560"/>
      <c r="II178" s="560"/>
      <c r="IJ178" s="560"/>
      <c r="IK178" s="560"/>
      <c r="IL178" s="560"/>
      <c r="IM178" s="560"/>
      <c r="IN178" s="560"/>
      <c r="IO178" s="560"/>
      <c r="IP178" s="560"/>
      <c r="IQ178" s="560"/>
      <c r="IR178" s="560"/>
      <c r="IS178" s="560"/>
      <c r="IT178" s="560"/>
      <c r="IU178" s="560"/>
    </row>
    <row r="179" s="311" customFormat="1" ht="19.5" customHeight="1" spans="1:255">
      <c r="A179" s="203" t="s">
        <v>300</v>
      </c>
      <c r="B179" s="569"/>
      <c r="C179" s="328">
        <v>0</v>
      </c>
      <c r="D179" s="570"/>
      <c r="E179" s="332" t="str">
        <f t="shared" si="4"/>
        <v/>
      </c>
      <c r="F179" s="332" t="str">
        <f t="shared" si="5"/>
        <v/>
      </c>
      <c r="HU179" s="560"/>
      <c r="HV179" s="560"/>
      <c r="HW179" s="560"/>
      <c r="HX179" s="560"/>
      <c r="HY179" s="560"/>
      <c r="HZ179" s="560"/>
      <c r="IA179" s="560"/>
      <c r="IB179" s="560"/>
      <c r="IC179" s="560"/>
      <c r="ID179" s="560"/>
      <c r="IE179" s="560"/>
      <c r="IF179" s="560"/>
      <c r="IG179" s="560"/>
      <c r="IH179" s="560"/>
      <c r="II179" s="560"/>
      <c r="IJ179" s="560"/>
      <c r="IK179" s="560"/>
      <c r="IL179" s="560"/>
      <c r="IM179" s="560"/>
      <c r="IN179" s="560"/>
      <c r="IO179" s="560"/>
      <c r="IP179" s="560"/>
      <c r="IQ179" s="560"/>
      <c r="IR179" s="560"/>
      <c r="IS179" s="560"/>
      <c r="IT179" s="560"/>
      <c r="IU179" s="560"/>
    </row>
    <row r="180" s="311" customFormat="1" ht="19.5" customHeight="1" spans="1:255">
      <c r="A180" s="203" t="s">
        <v>212</v>
      </c>
      <c r="B180" s="569"/>
      <c r="C180" s="328">
        <v>0</v>
      </c>
      <c r="D180" s="570"/>
      <c r="E180" s="332" t="str">
        <f t="shared" si="4"/>
        <v/>
      </c>
      <c r="F180" s="332" t="str">
        <f t="shared" si="5"/>
        <v/>
      </c>
      <c r="HU180" s="560"/>
      <c r="HV180" s="560"/>
      <c r="HW180" s="560"/>
      <c r="HX180" s="560"/>
      <c r="HY180" s="560"/>
      <c r="HZ180" s="560"/>
      <c r="IA180" s="560"/>
      <c r="IB180" s="560"/>
      <c r="IC180" s="560"/>
      <c r="ID180" s="560"/>
      <c r="IE180" s="560"/>
      <c r="IF180" s="560"/>
      <c r="IG180" s="560"/>
      <c r="IH180" s="560"/>
      <c r="II180" s="560"/>
      <c r="IJ180" s="560"/>
      <c r="IK180" s="560"/>
      <c r="IL180" s="560"/>
      <c r="IM180" s="560"/>
      <c r="IN180" s="560"/>
      <c r="IO180" s="560"/>
      <c r="IP180" s="560"/>
      <c r="IQ180" s="560"/>
      <c r="IR180" s="560"/>
      <c r="IS180" s="560"/>
      <c r="IT180" s="560"/>
      <c r="IU180" s="560"/>
    </row>
    <row r="181" s="311" customFormat="1" ht="19.5" customHeight="1" spans="1:255">
      <c r="A181" s="203" t="s">
        <v>301</v>
      </c>
      <c r="B181" s="569">
        <v>2136</v>
      </c>
      <c r="C181" s="328">
        <v>2752</v>
      </c>
      <c r="D181" s="570">
        <v>1379</v>
      </c>
      <c r="E181" s="332">
        <f t="shared" si="4"/>
        <v>-0.35440074906367</v>
      </c>
      <c r="F181" s="332">
        <f t="shared" si="5"/>
        <v>0.50109011627907</v>
      </c>
      <c r="HU181" s="560"/>
      <c r="HV181" s="560"/>
      <c r="HW181" s="560"/>
      <c r="HX181" s="560"/>
      <c r="HY181" s="560"/>
      <c r="HZ181" s="560"/>
      <c r="IA181" s="560"/>
      <c r="IB181" s="560"/>
      <c r="IC181" s="560"/>
      <c r="ID181" s="560"/>
      <c r="IE181" s="560"/>
      <c r="IF181" s="560"/>
      <c r="IG181" s="560"/>
      <c r="IH181" s="560"/>
      <c r="II181" s="560"/>
      <c r="IJ181" s="560"/>
      <c r="IK181" s="560"/>
      <c r="IL181" s="560"/>
      <c r="IM181" s="560"/>
      <c r="IN181" s="560"/>
      <c r="IO181" s="560"/>
      <c r="IP181" s="560"/>
      <c r="IQ181" s="560"/>
      <c r="IR181" s="560"/>
      <c r="IS181" s="560"/>
      <c r="IT181" s="560"/>
      <c r="IU181" s="560"/>
    </row>
    <row r="182" s="311" customFormat="1" ht="19.5" customHeight="1" spans="1:255">
      <c r="A182" s="567" t="s">
        <v>302</v>
      </c>
      <c r="B182" s="574">
        <f>SUM(B183:B188)</f>
        <v>724</v>
      </c>
      <c r="C182" s="335">
        <f>SUM(C183:C188)</f>
        <v>780</v>
      </c>
      <c r="D182" s="573">
        <f>SUM(D183:D188)</f>
        <v>641</v>
      </c>
      <c r="E182" s="325">
        <f t="shared" si="4"/>
        <v>-0.114640883977901</v>
      </c>
      <c r="F182" s="325">
        <f t="shared" si="5"/>
        <v>0.821794871794872</v>
      </c>
      <c r="HU182" s="560"/>
      <c r="HV182" s="560"/>
      <c r="HW182" s="560"/>
      <c r="HX182" s="560"/>
      <c r="HY182" s="560"/>
      <c r="HZ182" s="560"/>
      <c r="IA182" s="560"/>
      <c r="IB182" s="560"/>
      <c r="IC182" s="560"/>
      <c r="ID182" s="560"/>
      <c r="IE182" s="560"/>
      <c r="IF182" s="560"/>
      <c r="IG182" s="560"/>
      <c r="IH182" s="560"/>
      <c r="II182" s="560"/>
      <c r="IJ182" s="560"/>
      <c r="IK182" s="560"/>
      <c r="IL182" s="560"/>
      <c r="IM182" s="560"/>
      <c r="IN182" s="560"/>
      <c r="IO182" s="560"/>
      <c r="IP182" s="560"/>
      <c r="IQ182" s="560"/>
      <c r="IR182" s="560"/>
      <c r="IS182" s="560"/>
      <c r="IT182" s="560"/>
      <c r="IU182" s="560"/>
    </row>
    <row r="183" s="170" customFormat="1" ht="19.5" customHeight="1" spans="1:248">
      <c r="A183" s="203" t="s">
        <v>203</v>
      </c>
      <c r="B183" s="337">
        <v>291</v>
      </c>
      <c r="C183" s="337">
        <v>312</v>
      </c>
      <c r="D183" s="337">
        <v>250</v>
      </c>
      <c r="E183" s="332">
        <f t="shared" si="4"/>
        <v>-0.140893470790378</v>
      </c>
      <c r="F183" s="332">
        <f t="shared" si="5"/>
        <v>0.801282051282051</v>
      </c>
      <c r="G183" s="557"/>
      <c r="H183" s="557"/>
      <c r="I183" s="557"/>
      <c r="J183" s="557"/>
      <c r="K183" s="557"/>
      <c r="L183" s="557"/>
      <c r="M183" s="557"/>
      <c r="N183" s="557"/>
      <c r="O183" s="557"/>
      <c r="P183" s="557"/>
      <c r="Q183" s="557"/>
      <c r="R183" s="557"/>
      <c r="S183" s="557"/>
      <c r="T183" s="557"/>
      <c r="U183" s="557"/>
      <c r="V183" s="557"/>
      <c r="W183" s="557"/>
      <c r="X183" s="557"/>
      <c r="Y183" s="557"/>
      <c r="Z183" s="557"/>
      <c r="AA183" s="557"/>
      <c r="AB183" s="557"/>
      <c r="AC183" s="557"/>
      <c r="AD183" s="557"/>
      <c r="AE183" s="557"/>
      <c r="AF183" s="557"/>
      <c r="AG183" s="557"/>
      <c r="AH183" s="557"/>
      <c r="AI183" s="557"/>
      <c r="AJ183" s="557"/>
      <c r="AK183" s="557"/>
      <c r="AL183" s="557"/>
      <c r="AM183" s="557"/>
      <c r="AN183" s="557"/>
      <c r="AO183" s="557"/>
      <c r="AP183" s="557"/>
      <c r="AQ183" s="557"/>
      <c r="AR183" s="557"/>
      <c r="AS183" s="557"/>
      <c r="AT183" s="557"/>
      <c r="AU183" s="557"/>
      <c r="AV183" s="557"/>
      <c r="AW183" s="557"/>
      <c r="AX183" s="557"/>
      <c r="AY183" s="557"/>
      <c r="AZ183" s="557"/>
      <c r="BA183" s="557"/>
      <c r="BB183" s="557"/>
      <c r="BC183" s="557"/>
      <c r="BD183" s="557"/>
      <c r="BE183" s="557"/>
      <c r="BF183" s="557"/>
      <c r="BG183" s="557"/>
      <c r="BH183" s="557"/>
      <c r="BI183" s="557"/>
      <c r="BJ183" s="557"/>
      <c r="BK183" s="557"/>
      <c r="BL183" s="557"/>
      <c r="BM183" s="557"/>
      <c r="BN183" s="557"/>
      <c r="BO183" s="557"/>
      <c r="BP183" s="557"/>
      <c r="BQ183" s="557"/>
      <c r="BR183" s="557"/>
      <c r="BS183" s="557"/>
      <c r="BT183" s="557"/>
      <c r="BU183" s="557"/>
      <c r="BV183" s="557"/>
      <c r="BW183" s="557"/>
      <c r="BX183" s="557"/>
      <c r="BY183" s="557"/>
      <c r="BZ183" s="557"/>
      <c r="CA183" s="557"/>
      <c r="CB183" s="557"/>
      <c r="CC183" s="557"/>
      <c r="CD183" s="557"/>
      <c r="CE183" s="557"/>
      <c r="CF183" s="557"/>
      <c r="CG183" s="557"/>
      <c r="CH183" s="557"/>
      <c r="CI183" s="557"/>
      <c r="CJ183" s="557"/>
      <c r="CK183" s="557"/>
      <c r="CL183" s="557"/>
      <c r="CM183" s="557"/>
      <c r="CN183" s="557"/>
      <c r="CO183" s="557"/>
      <c r="CP183" s="557"/>
      <c r="CQ183" s="557"/>
      <c r="CR183" s="557"/>
      <c r="CS183" s="557"/>
      <c r="CT183" s="557"/>
      <c r="CU183" s="557"/>
      <c r="CV183" s="557"/>
      <c r="CW183" s="557"/>
      <c r="CX183" s="557"/>
      <c r="CY183" s="557"/>
      <c r="CZ183" s="557"/>
      <c r="DA183" s="557"/>
      <c r="DB183" s="557"/>
      <c r="DC183" s="557"/>
      <c r="DD183" s="557"/>
      <c r="DE183" s="557"/>
      <c r="DF183" s="557"/>
      <c r="DG183" s="557"/>
      <c r="DH183" s="557"/>
      <c r="DI183" s="557"/>
      <c r="DJ183" s="557"/>
      <c r="DK183" s="557"/>
      <c r="DL183" s="557"/>
      <c r="DM183" s="557"/>
      <c r="DN183" s="557"/>
      <c r="DO183" s="557"/>
      <c r="DP183" s="557"/>
      <c r="DQ183" s="557"/>
      <c r="DR183" s="557"/>
      <c r="DS183" s="557"/>
      <c r="DT183" s="557"/>
      <c r="DU183" s="557"/>
      <c r="DV183" s="557"/>
      <c r="DW183" s="557"/>
      <c r="DX183" s="557"/>
      <c r="DY183" s="557"/>
      <c r="DZ183" s="557"/>
      <c r="EA183" s="557"/>
      <c r="EB183" s="557"/>
      <c r="EC183" s="557"/>
      <c r="ED183" s="557"/>
      <c r="EE183" s="557"/>
      <c r="EF183" s="557"/>
      <c r="EG183" s="557"/>
      <c r="EH183" s="557"/>
      <c r="EI183" s="557"/>
      <c r="EJ183" s="557"/>
      <c r="EK183" s="557"/>
      <c r="EL183" s="557"/>
      <c r="EM183" s="557"/>
      <c r="EN183" s="557"/>
      <c r="EO183" s="557"/>
      <c r="EP183" s="557"/>
      <c r="EQ183" s="557"/>
      <c r="ER183" s="557"/>
      <c r="ES183" s="557"/>
      <c r="ET183" s="557"/>
      <c r="EU183" s="557"/>
      <c r="EV183" s="557"/>
      <c r="EW183" s="557"/>
      <c r="EX183" s="557"/>
      <c r="EY183" s="557"/>
      <c r="EZ183" s="557"/>
      <c r="FA183" s="557"/>
      <c r="FB183" s="557"/>
      <c r="FC183" s="557"/>
      <c r="FD183" s="557"/>
      <c r="FE183" s="557"/>
      <c r="FF183" s="557"/>
      <c r="FG183" s="557"/>
      <c r="FH183" s="557"/>
      <c r="FI183" s="557"/>
      <c r="FJ183" s="557"/>
      <c r="FK183" s="557"/>
      <c r="FL183" s="557"/>
      <c r="FM183" s="557"/>
      <c r="FN183" s="557"/>
      <c r="FO183" s="557"/>
      <c r="FP183" s="557"/>
      <c r="FQ183" s="557"/>
      <c r="FR183" s="557"/>
      <c r="FS183" s="557"/>
      <c r="FT183" s="557"/>
      <c r="FU183" s="557"/>
      <c r="FV183" s="557"/>
      <c r="FW183" s="557"/>
      <c r="FX183" s="557"/>
      <c r="FY183" s="557"/>
      <c r="FZ183" s="557"/>
      <c r="GA183" s="557"/>
      <c r="GB183" s="557"/>
      <c r="GC183" s="557"/>
      <c r="GD183" s="557"/>
      <c r="GE183" s="557"/>
      <c r="GF183" s="557"/>
      <c r="GG183" s="557"/>
      <c r="GH183" s="557"/>
      <c r="GI183" s="557"/>
      <c r="GJ183" s="557"/>
      <c r="GK183" s="557"/>
      <c r="GL183" s="557"/>
      <c r="GM183" s="557"/>
      <c r="GN183" s="557"/>
      <c r="GO183" s="557"/>
      <c r="GP183" s="557"/>
      <c r="GQ183" s="557"/>
      <c r="GR183" s="557"/>
      <c r="GS183" s="557"/>
      <c r="GT183" s="557"/>
      <c r="GU183" s="557"/>
      <c r="GV183" s="557"/>
      <c r="GW183" s="557"/>
      <c r="GX183" s="557"/>
      <c r="GY183" s="557"/>
      <c r="GZ183" s="557"/>
      <c r="HA183" s="557"/>
      <c r="HB183" s="557"/>
      <c r="HC183" s="557"/>
      <c r="HD183" s="557"/>
      <c r="HE183" s="557"/>
      <c r="HF183" s="557"/>
      <c r="HG183" s="557"/>
      <c r="HH183" s="557"/>
      <c r="HI183" s="557"/>
      <c r="HJ183" s="557"/>
      <c r="HK183" s="557"/>
      <c r="HL183" s="557"/>
      <c r="HM183" s="557"/>
      <c r="HN183" s="557"/>
      <c r="HO183" s="557"/>
      <c r="HP183" s="557"/>
      <c r="HQ183" s="557"/>
      <c r="HR183" s="557"/>
      <c r="HS183" s="557"/>
      <c r="HT183" s="557"/>
      <c r="HU183" s="575"/>
      <c r="HV183" s="575"/>
      <c r="HW183" s="575"/>
      <c r="HX183" s="575"/>
      <c r="HY183" s="575"/>
      <c r="HZ183" s="575"/>
      <c r="IA183" s="575"/>
      <c r="IB183" s="575"/>
      <c r="IC183" s="575"/>
      <c r="ID183" s="575"/>
      <c r="IE183" s="575"/>
      <c r="IF183" s="575"/>
      <c r="IG183" s="575"/>
      <c r="IH183" s="575"/>
      <c r="II183" s="575"/>
      <c r="IJ183" s="575"/>
      <c r="IK183" s="575"/>
      <c r="IL183" s="575"/>
      <c r="IM183" s="575"/>
      <c r="IN183" s="575"/>
    </row>
    <row r="184" s="311" customFormat="1" ht="19.5" customHeight="1" spans="1:255">
      <c r="A184" s="203" t="s">
        <v>204</v>
      </c>
      <c r="B184" s="569"/>
      <c r="C184" s="328">
        <v>0</v>
      </c>
      <c r="D184" s="337"/>
      <c r="E184" s="332" t="str">
        <f t="shared" si="4"/>
        <v/>
      </c>
      <c r="F184" s="332" t="str">
        <f t="shared" si="5"/>
        <v/>
      </c>
      <c r="HU184" s="560"/>
      <c r="HV184" s="560"/>
      <c r="HW184" s="560"/>
      <c r="HX184" s="560"/>
      <c r="HY184" s="560"/>
      <c r="HZ184" s="560"/>
      <c r="IA184" s="560"/>
      <c r="IB184" s="560"/>
      <c r="IC184" s="560"/>
      <c r="ID184" s="560"/>
      <c r="IE184" s="560"/>
      <c r="IF184" s="560"/>
      <c r="IG184" s="560"/>
      <c r="IH184" s="560"/>
      <c r="II184" s="560"/>
      <c r="IJ184" s="560"/>
      <c r="IK184" s="560"/>
      <c r="IL184" s="560"/>
      <c r="IM184" s="560"/>
      <c r="IN184" s="560"/>
      <c r="IO184" s="560"/>
      <c r="IP184" s="560"/>
      <c r="IQ184" s="560"/>
      <c r="IR184" s="560"/>
      <c r="IS184" s="560"/>
      <c r="IT184" s="560"/>
      <c r="IU184" s="560"/>
    </row>
    <row r="185" s="311" customFormat="1" ht="19.5" customHeight="1" spans="1:255">
      <c r="A185" s="203" t="s">
        <v>205</v>
      </c>
      <c r="B185" s="569"/>
      <c r="C185" s="328">
        <v>0</v>
      </c>
      <c r="D185" s="570"/>
      <c r="E185" s="332" t="str">
        <f t="shared" si="4"/>
        <v/>
      </c>
      <c r="F185" s="332" t="str">
        <f t="shared" si="5"/>
        <v/>
      </c>
      <c r="HU185" s="560"/>
      <c r="HV185" s="560"/>
      <c r="HW185" s="560"/>
      <c r="HX185" s="560"/>
      <c r="HY185" s="560"/>
      <c r="HZ185" s="560"/>
      <c r="IA185" s="560"/>
      <c r="IB185" s="560"/>
      <c r="IC185" s="560"/>
      <c r="ID185" s="560"/>
      <c r="IE185" s="560"/>
      <c r="IF185" s="560"/>
      <c r="IG185" s="560"/>
      <c r="IH185" s="560"/>
      <c r="II185" s="560"/>
      <c r="IJ185" s="560"/>
      <c r="IK185" s="560"/>
      <c r="IL185" s="560"/>
      <c r="IM185" s="560"/>
      <c r="IN185" s="560"/>
      <c r="IO185" s="560"/>
      <c r="IP185" s="560"/>
      <c r="IQ185" s="560"/>
      <c r="IR185" s="560"/>
      <c r="IS185" s="560"/>
      <c r="IT185" s="560"/>
      <c r="IU185" s="560"/>
    </row>
    <row r="186" s="311" customFormat="1" ht="19.5" customHeight="1" spans="1:255">
      <c r="A186" s="340" t="s">
        <v>303</v>
      </c>
      <c r="B186" s="569">
        <v>26</v>
      </c>
      <c r="C186" s="328">
        <v>30</v>
      </c>
      <c r="D186" s="570">
        <v>2</v>
      </c>
      <c r="E186" s="332">
        <f t="shared" si="4"/>
        <v>-0.923076923076923</v>
      </c>
      <c r="F186" s="332">
        <f t="shared" si="5"/>
        <v>0.0666666666666667</v>
      </c>
      <c r="HU186" s="560"/>
      <c r="HV186" s="560"/>
      <c r="HW186" s="560"/>
      <c r="HX186" s="560"/>
      <c r="HY186" s="560"/>
      <c r="HZ186" s="560"/>
      <c r="IA186" s="560"/>
      <c r="IB186" s="560"/>
      <c r="IC186" s="560"/>
      <c r="ID186" s="560"/>
      <c r="IE186" s="560"/>
      <c r="IF186" s="560"/>
      <c r="IG186" s="560"/>
      <c r="IH186" s="560"/>
      <c r="II186" s="560"/>
      <c r="IJ186" s="560"/>
      <c r="IK186" s="560"/>
      <c r="IL186" s="560"/>
      <c r="IM186" s="560"/>
      <c r="IN186" s="560"/>
      <c r="IO186" s="560"/>
      <c r="IP186" s="560"/>
      <c r="IQ186" s="560"/>
      <c r="IR186" s="560"/>
      <c r="IS186" s="560"/>
      <c r="IT186" s="560"/>
      <c r="IU186" s="560"/>
    </row>
    <row r="187" s="311" customFormat="1" ht="19.5" customHeight="1" spans="1:255">
      <c r="A187" s="203" t="s">
        <v>212</v>
      </c>
      <c r="B187" s="569">
        <v>347</v>
      </c>
      <c r="C187" s="328">
        <v>350</v>
      </c>
      <c r="D187" s="570">
        <v>347</v>
      </c>
      <c r="E187" s="332">
        <f t="shared" si="4"/>
        <v>0</v>
      </c>
      <c r="F187" s="332">
        <f t="shared" si="5"/>
        <v>0.991428571428571</v>
      </c>
      <c r="HU187" s="560"/>
      <c r="HV187" s="560"/>
      <c r="HW187" s="560"/>
      <c r="HX187" s="560"/>
      <c r="HY187" s="560"/>
      <c r="HZ187" s="560"/>
      <c r="IA187" s="560"/>
      <c r="IB187" s="560"/>
      <c r="IC187" s="560"/>
      <c r="ID187" s="560"/>
      <c r="IE187" s="560"/>
      <c r="IF187" s="560"/>
      <c r="IG187" s="560"/>
      <c r="IH187" s="560"/>
      <c r="II187" s="560"/>
      <c r="IJ187" s="560"/>
      <c r="IK187" s="560"/>
      <c r="IL187" s="560"/>
      <c r="IM187" s="560"/>
      <c r="IN187" s="560"/>
      <c r="IO187" s="560"/>
      <c r="IP187" s="560"/>
      <c r="IQ187" s="560"/>
      <c r="IR187" s="560"/>
      <c r="IS187" s="560"/>
      <c r="IT187" s="560"/>
      <c r="IU187" s="560"/>
    </row>
    <row r="188" s="311" customFormat="1" ht="19.5" customHeight="1" spans="1:255">
      <c r="A188" s="203" t="s">
        <v>304</v>
      </c>
      <c r="B188" s="569">
        <v>60</v>
      </c>
      <c r="C188" s="328">
        <v>88</v>
      </c>
      <c r="D188" s="570">
        <v>42</v>
      </c>
      <c r="E188" s="332">
        <f t="shared" si="4"/>
        <v>-0.3</v>
      </c>
      <c r="F188" s="332">
        <f t="shared" si="5"/>
        <v>0.477272727272727</v>
      </c>
      <c r="HU188" s="560"/>
      <c r="HV188" s="560"/>
      <c r="HW188" s="560"/>
      <c r="HX188" s="560"/>
      <c r="HY188" s="560"/>
      <c r="HZ188" s="560"/>
      <c r="IA188" s="560"/>
      <c r="IB188" s="560"/>
      <c r="IC188" s="560"/>
      <c r="ID188" s="560"/>
      <c r="IE188" s="560"/>
      <c r="IF188" s="560"/>
      <c r="IG188" s="560"/>
      <c r="IH188" s="560"/>
      <c r="II188" s="560"/>
      <c r="IJ188" s="560"/>
      <c r="IK188" s="560"/>
      <c r="IL188" s="560"/>
      <c r="IM188" s="560"/>
      <c r="IN188" s="560"/>
      <c r="IO188" s="560"/>
      <c r="IP188" s="560"/>
      <c r="IQ188" s="560"/>
      <c r="IR188" s="560"/>
      <c r="IS188" s="560"/>
      <c r="IT188" s="560"/>
      <c r="IU188" s="560"/>
    </row>
    <row r="189" s="311" customFormat="1" ht="19.5" customHeight="1" spans="1:255">
      <c r="A189" s="567" t="s">
        <v>305</v>
      </c>
      <c r="B189" s="574">
        <f>SUM(B190:B196)</f>
        <v>133</v>
      </c>
      <c r="C189" s="335">
        <f>SUM(C190:C196)</f>
        <v>229</v>
      </c>
      <c r="D189" s="573">
        <f>SUM(D190:D196)</f>
        <v>215</v>
      </c>
      <c r="E189" s="325">
        <f t="shared" si="4"/>
        <v>0.616541353383459</v>
      </c>
      <c r="F189" s="325">
        <f t="shared" si="5"/>
        <v>0.938864628820961</v>
      </c>
      <c r="HU189" s="560"/>
      <c r="HV189" s="560"/>
      <c r="HW189" s="560"/>
      <c r="HX189" s="560"/>
      <c r="HY189" s="560"/>
      <c r="HZ189" s="560"/>
      <c r="IA189" s="560"/>
      <c r="IB189" s="560"/>
      <c r="IC189" s="560"/>
      <c r="ID189" s="560"/>
      <c r="IE189" s="560"/>
      <c r="IF189" s="560"/>
      <c r="IG189" s="560"/>
      <c r="IH189" s="560"/>
      <c r="II189" s="560"/>
      <c r="IJ189" s="560"/>
      <c r="IK189" s="560"/>
      <c r="IL189" s="560"/>
      <c r="IM189" s="560"/>
      <c r="IN189" s="560"/>
      <c r="IO189" s="560"/>
      <c r="IP189" s="560"/>
      <c r="IQ189" s="560"/>
      <c r="IR189" s="560"/>
      <c r="IS189" s="560"/>
      <c r="IT189" s="560"/>
      <c r="IU189" s="560"/>
    </row>
    <row r="190" s="170" customFormat="1" ht="19.5" customHeight="1" spans="1:248">
      <c r="A190" s="203" t="s">
        <v>203</v>
      </c>
      <c r="B190" s="337">
        <v>85</v>
      </c>
      <c r="C190" s="337">
        <v>209</v>
      </c>
      <c r="D190" s="337">
        <v>206</v>
      </c>
      <c r="E190" s="332">
        <f t="shared" si="4"/>
        <v>1.42352941176471</v>
      </c>
      <c r="F190" s="332">
        <f t="shared" si="5"/>
        <v>0.985645933014354</v>
      </c>
      <c r="G190" s="557"/>
      <c r="H190" s="557"/>
      <c r="I190" s="557"/>
      <c r="J190" s="557"/>
      <c r="K190" s="557"/>
      <c r="L190" s="557"/>
      <c r="M190" s="557"/>
      <c r="N190" s="557"/>
      <c r="O190" s="557"/>
      <c r="P190" s="557"/>
      <c r="Q190" s="557"/>
      <c r="R190" s="557"/>
      <c r="S190" s="557"/>
      <c r="T190" s="557"/>
      <c r="U190" s="557"/>
      <c r="V190" s="557"/>
      <c r="W190" s="557"/>
      <c r="X190" s="557"/>
      <c r="Y190" s="557"/>
      <c r="Z190" s="557"/>
      <c r="AA190" s="557"/>
      <c r="AB190" s="557"/>
      <c r="AC190" s="557"/>
      <c r="AD190" s="557"/>
      <c r="AE190" s="557"/>
      <c r="AF190" s="557"/>
      <c r="AG190" s="557"/>
      <c r="AH190" s="557"/>
      <c r="AI190" s="557"/>
      <c r="AJ190" s="557"/>
      <c r="AK190" s="557"/>
      <c r="AL190" s="557"/>
      <c r="AM190" s="557"/>
      <c r="AN190" s="557"/>
      <c r="AO190" s="557"/>
      <c r="AP190" s="557"/>
      <c r="AQ190" s="557"/>
      <c r="AR190" s="557"/>
      <c r="AS190" s="557"/>
      <c r="AT190" s="557"/>
      <c r="AU190" s="557"/>
      <c r="AV190" s="557"/>
      <c r="AW190" s="557"/>
      <c r="AX190" s="557"/>
      <c r="AY190" s="557"/>
      <c r="AZ190" s="557"/>
      <c r="BA190" s="557"/>
      <c r="BB190" s="557"/>
      <c r="BC190" s="557"/>
      <c r="BD190" s="557"/>
      <c r="BE190" s="557"/>
      <c r="BF190" s="557"/>
      <c r="BG190" s="557"/>
      <c r="BH190" s="557"/>
      <c r="BI190" s="557"/>
      <c r="BJ190" s="557"/>
      <c r="BK190" s="557"/>
      <c r="BL190" s="557"/>
      <c r="BM190" s="557"/>
      <c r="BN190" s="557"/>
      <c r="BO190" s="557"/>
      <c r="BP190" s="557"/>
      <c r="BQ190" s="557"/>
      <c r="BR190" s="557"/>
      <c r="BS190" s="557"/>
      <c r="BT190" s="557"/>
      <c r="BU190" s="557"/>
      <c r="BV190" s="557"/>
      <c r="BW190" s="557"/>
      <c r="BX190" s="557"/>
      <c r="BY190" s="557"/>
      <c r="BZ190" s="557"/>
      <c r="CA190" s="557"/>
      <c r="CB190" s="557"/>
      <c r="CC190" s="557"/>
      <c r="CD190" s="557"/>
      <c r="CE190" s="557"/>
      <c r="CF190" s="557"/>
      <c r="CG190" s="557"/>
      <c r="CH190" s="557"/>
      <c r="CI190" s="557"/>
      <c r="CJ190" s="557"/>
      <c r="CK190" s="557"/>
      <c r="CL190" s="557"/>
      <c r="CM190" s="557"/>
      <c r="CN190" s="557"/>
      <c r="CO190" s="557"/>
      <c r="CP190" s="557"/>
      <c r="CQ190" s="557"/>
      <c r="CR190" s="557"/>
      <c r="CS190" s="557"/>
      <c r="CT190" s="557"/>
      <c r="CU190" s="557"/>
      <c r="CV190" s="557"/>
      <c r="CW190" s="557"/>
      <c r="CX190" s="557"/>
      <c r="CY190" s="557"/>
      <c r="CZ190" s="557"/>
      <c r="DA190" s="557"/>
      <c r="DB190" s="557"/>
      <c r="DC190" s="557"/>
      <c r="DD190" s="557"/>
      <c r="DE190" s="557"/>
      <c r="DF190" s="557"/>
      <c r="DG190" s="557"/>
      <c r="DH190" s="557"/>
      <c r="DI190" s="557"/>
      <c r="DJ190" s="557"/>
      <c r="DK190" s="557"/>
      <c r="DL190" s="557"/>
      <c r="DM190" s="557"/>
      <c r="DN190" s="557"/>
      <c r="DO190" s="557"/>
      <c r="DP190" s="557"/>
      <c r="DQ190" s="557"/>
      <c r="DR190" s="557"/>
      <c r="DS190" s="557"/>
      <c r="DT190" s="557"/>
      <c r="DU190" s="557"/>
      <c r="DV190" s="557"/>
      <c r="DW190" s="557"/>
      <c r="DX190" s="557"/>
      <c r="DY190" s="557"/>
      <c r="DZ190" s="557"/>
      <c r="EA190" s="557"/>
      <c r="EB190" s="557"/>
      <c r="EC190" s="557"/>
      <c r="ED190" s="557"/>
      <c r="EE190" s="557"/>
      <c r="EF190" s="557"/>
      <c r="EG190" s="557"/>
      <c r="EH190" s="557"/>
      <c r="EI190" s="557"/>
      <c r="EJ190" s="557"/>
      <c r="EK190" s="557"/>
      <c r="EL190" s="557"/>
      <c r="EM190" s="557"/>
      <c r="EN190" s="557"/>
      <c r="EO190" s="557"/>
      <c r="EP190" s="557"/>
      <c r="EQ190" s="557"/>
      <c r="ER190" s="557"/>
      <c r="ES190" s="557"/>
      <c r="ET190" s="557"/>
      <c r="EU190" s="557"/>
      <c r="EV190" s="557"/>
      <c r="EW190" s="557"/>
      <c r="EX190" s="557"/>
      <c r="EY190" s="557"/>
      <c r="EZ190" s="557"/>
      <c r="FA190" s="557"/>
      <c r="FB190" s="557"/>
      <c r="FC190" s="557"/>
      <c r="FD190" s="557"/>
      <c r="FE190" s="557"/>
      <c r="FF190" s="557"/>
      <c r="FG190" s="557"/>
      <c r="FH190" s="557"/>
      <c r="FI190" s="557"/>
      <c r="FJ190" s="557"/>
      <c r="FK190" s="557"/>
      <c r="FL190" s="557"/>
      <c r="FM190" s="557"/>
      <c r="FN190" s="557"/>
      <c r="FO190" s="557"/>
      <c r="FP190" s="557"/>
      <c r="FQ190" s="557"/>
      <c r="FR190" s="557"/>
      <c r="FS190" s="557"/>
      <c r="FT190" s="557"/>
      <c r="FU190" s="557"/>
      <c r="FV190" s="557"/>
      <c r="FW190" s="557"/>
      <c r="FX190" s="557"/>
      <c r="FY190" s="557"/>
      <c r="FZ190" s="557"/>
      <c r="GA190" s="557"/>
      <c r="GB190" s="557"/>
      <c r="GC190" s="557"/>
      <c r="GD190" s="557"/>
      <c r="GE190" s="557"/>
      <c r="GF190" s="557"/>
      <c r="GG190" s="557"/>
      <c r="GH190" s="557"/>
      <c r="GI190" s="557"/>
      <c r="GJ190" s="557"/>
      <c r="GK190" s="557"/>
      <c r="GL190" s="557"/>
      <c r="GM190" s="557"/>
      <c r="GN190" s="557"/>
      <c r="GO190" s="557"/>
      <c r="GP190" s="557"/>
      <c r="GQ190" s="557"/>
      <c r="GR190" s="557"/>
      <c r="GS190" s="557"/>
      <c r="GT190" s="557"/>
      <c r="GU190" s="557"/>
      <c r="GV190" s="557"/>
      <c r="GW190" s="557"/>
      <c r="GX190" s="557"/>
      <c r="GY190" s="557"/>
      <c r="GZ190" s="557"/>
      <c r="HA190" s="557"/>
      <c r="HB190" s="557"/>
      <c r="HC190" s="557"/>
      <c r="HD190" s="557"/>
      <c r="HE190" s="557"/>
      <c r="HF190" s="557"/>
      <c r="HG190" s="557"/>
      <c r="HH190" s="557"/>
      <c r="HI190" s="557"/>
      <c r="HJ190" s="557"/>
      <c r="HK190" s="557"/>
      <c r="HL190" s="557"/>
      <c r="HM190" s="557"/>
      <c r="HN190" s="557"/>
      <c r="HO190" s="557"/>
      <c r="HP190" s="557"/>
      <c r="HQ190" s="557"/>
      <c r="HR190" s="557"/>
      <c r="HS190" s="557"/>
      <c r="HT190" s="557"/>
      <c r="HU190" s="575"/>
      <c r="HV190" s="575"/>
      <c r="HW190" s="575"/>
      <c r="HX190" s="575"/>
      <c r="HY190" s="575"/>
      <c r="HZ190" s="575"/>
      <c r="IA190" s="575"/>
      <c r="IB190" s="575"/>
      <c r="IC190" s="575"/>
      <c r="ID190" s="575"/>
      <c r="IE190" s="575"/>
      <c r="IF190" s="575"/>
      <c r="IG190" s="575"/>
      <c r="IH190" s="575"/>
      <c r="II190" s="575"/>
      <c r="IJ190" s="575"/>
      <c r="IK190" s="575"/>
      <c r="IL190" s="575"/>
      <c r="IM190" s="575"/>
      <c r="IN190" s="575"/>
    </row>
    <row r="191" s="311" customFormat="1" ht="19.5" customHeight="1" spans="1:255">
      <c r="A191" s="203" t="s">
        <v>204</v>
      </c>
      <c r="B191" s="569"/>
      <c r="C191" s="328">
        <v>0</v>
      </c>
      <c r="D191" s="337"/>
      <c r="E191" s="332" t="str">
        <f t="shared" si="4"/>
        <v/>
      </c>
      <c r="F191" s="332" t="str">
        <f t="shared" si="5"/>
        <v/>
      </c>
      <c r="HU191" s="560"/>
      <c r="HV191" s="560"/>
      <c r="HW191" s="560"/>
      <c r="HX191" s="560"/>
      <c r="HY191" s="560"/>
      <c r="HZ191" s="560"/>
      <c r="IA191" s="560"/>
      <c r="IB191" s="560"/>
      <c r="IC191" s="560"/>
      <c r="ID191" s="560"/>
      <c r="IE191" s="560"/>
      <c r="IF191" s="560"/>
      <c r="IG191" s="560"/>
      <c r="IH191" s="560"/>
      <c r="II191" s="560"/>
      <c r="IJ191" s="560"/>
      <c r="IK191" s="560"/>
      <c r="IL191" s="560"/>
      <c r="IM191" s="560"/>
      <c r="IN191" s="560"/>
      <c r="IO191" s="560"/>
      <c r="IP191" s="560"/>
      <c r="IQ191" s="560"/>
      <c r="IR191" s="560"/>
      <c r="IS191" s="560"/>
      <c r="IT191" s="560"/>
      <c r="IU191" s="560"/>
    </row>
    <row r="192" s="311" customFormat="1" ht="19.5" customHeight="1" spans="1:255">
      <c r="A192" s="203" t="s">
        <v>205</v>
      </c>
      <c r="B192" s="569"/>
      <c r="C192" s="328">
        <v>0</v>
      </c>
      <c r="D192" s="570"/>
      <c r="E192" s="332" t="str">
        <f t="shared" si="4"/>
        <v/>
      </c>
      <c r="F192" s="332" t="str">
        <f t="shared" si="5"/>
        <v/>
      </c>
      <c r="HU192" s="560"/>
      <c r="HV192" s="560"/>
      <c r="HW192" s="560"/>
      <c r="HX192" s="560"/>
      <c r="HY192" s="560"/>
      <c r="HZ192" s="560"/>
      <c r="IA192" s="560"/>
      <c r="IB192" s="560"/>
      <c r="IC192" s="560"/>
      <c r="ID192" s="560"/>
      <c r="IE192" s="560"/>
      <c r="IF192" s="560"/>
      <c r="IG192" s="560"/>
      <c r="IH192" s="560"/>
      <c r="II192" s="560"/>
      <c r="IJ192" s="560"/>
      <c r="IK192" s="560"/>
      <c r="IL192" s="560"/>
      <c r="IM192" s="560"/>
      <c r="IN192" s="560"/>
      <c r="IO192" s="560"/>
      <c r="IP192" s="560"/>
      <c r="IQ192" s="560"/>
      <c r="IR192" s="560"/>
      <c r="IS192" s="560"/>
      <c r="IT192" s="560"/>
      <c r="IU192" s="560"/>
    </row>
    <row r="193" s="311" customFormat="1" ht="19.5" customHeight="1" spans="1:255">
      <c r="A193" s="203" t="s">
        <v>306</v>
      </c>
      <c r="B193" s="569">
        <v>16</v>
      </c>
      <c r="C193" s="328">
        <v>17</v>
      </c>
      <c r="D193" s="570">
        <v>9</v>
      </c>
      <c r="E193" s="332">
        <f t="shared" si="4"/>
        <v>-0.4375</v>
      </c>
      <c r="F193" s="332">
        <f t="shared" si="5"/>
        <v>0.529411764705882</v>
      </c>
      <c r="HU193" s="560"/>
      <c r="HV193" s="560"/>
      <c r="HW193" s="560"/>
      <c r="HX193" s="560"/>
      <c r="HY193" s="560"/>
      <c r="HZ193" s="560"/>
      <c r="IA193" s="560"/>
      <c r="IB193" s="560"/>
      <c r="IC193" s="560"/>
      <c r="ID193" s="560"/>
      <c r="IE193" s="560"/>
      <c r="IF193" s="560"/>
      <c r="IG193" s="560"/>
      <c r="IH193" s="560"/>
      <c r="II193" s="560"/>
      <c r="IJ193" s="560"/>
      <c r="IK193" s="560"/>
      <c r="IL193" s="560"/>
      <c r="IM193" s="560"/>
      <c r="IN193" s="560"/>
      <c r="IO193" s="560"/>
      <c r="IP193" s="560"/>
      <c r="IQ193" s="560"/>
      <c r="IR193" s="560"/>
      <c r="IS193" s="560"/>
      <c r="IT193" s="560"/>
      <c r="IU193" s="560"/>
    </row>
    <row r="194" s="311" customFormat="1" ht="19.5" customHeight="1" spans="1:255">
      <c r="A194" s="203" t="s">
        <v>307</v>
      </c>
      <c r="B194" s="569">
        <v>16</v>
      </c>
      <c r="C194" s="328">
        <v>0</v>
      </c>
      <c r="D194" s="570"/>
      <c r="E194" s="332" t="str">
        <f t="shared" si="4"/>
        <v/>
      </c>
      <c r="F194" s="332" t="str">
        <f t="shared" si="5"/>
        <v/>
      </c>
      <c r="HU194" s="560"/>
      <c r="HV194" s="560"/>
      <c r="HW194" s="560"/>
      <c r="HX194" s="560"/>
      <c r="HY194" s="560"/>
      <c r="HZ194" s="560"/>
      <c r="IA194" s="560"/>
      <c r="IB194" s="560"/>
      <c r="IC194" s="560"/>
      <c r="ID194" s="560"/>
      <c r="IE194" s="560"/>
      <c r="IF194" s="560"/>
      <c r="IG194" s="560"/>
      <c r="IH194" s="560"/>
      <c r="II194" s="560"/>
      <c r="IJ194" s="560"/>
      <c r="IK194" s="560"/>
      <c r="IL194" s="560"/>
      <c r="IM194" s="560"/>
      <c r="IN194" s="560"/>
      <c r="IO194" s="560"/>
      <c r="IP194" s="560"/>
      <c r="IQ194" s="560"/>
      <c r="IR194" s="560"/>
      <c r="IS194" s="560"/>
      <c r="IT194" s="560"/>
      <c r="IU194" s="560"/>
    </row>
    <row r="195" s="311" customFormat="1" ht="19.5" customHeight="1" spans="1:255">
      <c r="A195" s="203" t="s">
        <v>212</v>
      </c>
      <c r="B195" s="569"/>
      <c r="C195" s="328">
        <v>0</v>
      </c>
      <c r="D195" s="570"/>
      <c r="E195" s="332" t="str">
        <f t="shared" si="4"/>
        <v/>
      </c>
      <c r="F195" s="332" t="str">
        <f t="shared" si="5"/>
        <v/>
      </c>
      <c r="HU195" s="560"/>
      <c r="HV195" s="560"/>
      <c r="HW195" s="560"/>
      <c r="HX195" s="560"/>
      <c r="HY195" s="560"/>
      <c r="HZ195" s="560"/>
      <c r="IA195" s="560"/>
      <c r="IB195" s="560"/>
      <c r="IC195" s="560"/>
      <c r="ID195" s="560"/>
      <c r="IE195" s="560"/>
      <c r="IF195" s="560"/>
      <c r="IG195" s="560"/>
      <c r="IH195" s="560"/>
      <c r="II195" s="560"/>
      <c r="IJ195" s="560"/>
      <c r="IK195" s="560"/>
      <c r="IL195" s="560"/>
      <c r="IM195" s="560"/>
      <c r="IN195" s="560"/>
      <c r="IO195" s="560"/>
      <c r="IP195" s="560"/>
      <c r="IQ195" s="560"/>
      <c r="IR195" s="560"/>
      <c r="IS195" s="560"/>
      <c r="IT195" s="560"/>
      <c r="IU195" s="560"/>
    </row>
    <row r="196" s="311" customFormat="1" ht="19.5" customHeight="1" spans="1:255">
      <c r="A196" s="326" t="s">
        <v>308</v>
      </c>
      <c r="B196" s="569">
        <v>16</v>
      </c>
      <c r="C196" s="328">
        <v>3</v>
      </c>
      <c r="D196" s="570"/>
      <c r="E196" s="332" t="str">
        <f t="shared" si="4"/>
        <v/>
      </c>
      <c r="F196" s="332" t="str">
        <f t="shared" si="5"/>
        <v/>
      </c>
      <c r="HU196" s="560"/>
      <c r="HV196" s="560"/>
      <c r="HW196" s="560"/>
      <c r="HX196" s="560"/>
      <c r="HY196" s="560"/>
      <c r="HZ196" s="560"/>
      <c r="IA196" s="560"/>
      <c r="IB196" s="560"/>
      <c r="IC196" s="560"/>
      <c r="ID196" s="560"/>
      <c r="IE196" s="560"/>
      <c r="IF196" s="560"/>
      <c r="IG196" s="560"/>
      <c r="IH196" s="560"/>
      <c r="II196" s="560"/>
      <c r="IJ196" s="560"/>
      <c r="IK196" s="560"/>
      <c r="IL196" s="560"/>
      <c r="IM196" s="560"/>
      <c r="IN196" s="560"/>
      <c r="IO196" s="560"/>
      <c r="IP196" s="560"/>
      <c r="IQ196" s="560"/>
      <c r="IR196" s="560"/>
      <c r="IS196" s="560"/>
      <c r="IT196" s="560"/>
      <c r="IU196" s="560"/>
    </row>
    <row r="197" s="311" customFormat="1" ht="19.5" customHeight="1" spans="1:255">
      <c r="A197" s="567" t="s">
        <v>309</v>
      </c>
      <c r="B197" s="574">
        <f>SUM(B198:B202)</f>
        <v>0</v>
      </c>
      <c r="C197" s="335">
        <f>SUM(C198:C202)</f>
        <v>0</v>
      </c>
      <c r="D197" s="573">
        <f>SUM(D198:D202)</f>
        <v>0</v>
      </c>
      <c r="E197" s="325" t="str">
        <f t="shared" si="4"/>
        <v/>
      </c>
      <c r="F197" s="325" t="str">
        <f t="shared" si="5"/>
        <v/>
      </c>
      <c r="HU197" s="560"/>
      <c r="HV197" s="560"/>
      <c r="HW197" s="560"/>
      <c r="HX197" s="560"/>
      <c r="HY197" s="560"/>
      <c r="HZ197" s="560"/>
      <c r="IA197" s="560"/>
      <c r="IB197" s="560"/>
      <c r="IC197" s="560"/>
      <c r="ID197" s="560"/>
      <c r="IE197" s="560"/>
      <c r="IF197" s="560"/>
      <c r="IG197" s="560"/>
      <c r="IH197" s="560"/>
      <c r="II197" s="560"/>
      <c r="IJ197" s="560"/>
      <c r="IK197" s="560"/>
      <c r="IL197" s="560"/>
      <c r="IM197" s="560"/>
      <c r="IN197" s="560"/>
      <c r="IO197" s="560"/>
      <c r="IP197" s="560"/>
      <c r="IQ197" s="560"/>
      <c r="IR197" s="560"/>
      <c r="IS197" s="560"/>
      <c r="IT197" s="560"/>
      <c r="IU197" s="560"/>
    </row>
    <row r="198" s="170" customFormat="1" ht="19.5" customHeight="1" spans="1:248">
      <c r="A198" s="203" t="s">
        <v>203</v>
      </c>
      <c r="B198" s="324"/>
      <c r="C198" s="324"/>
      <c r="D198" s="324"/>
      <c r="E198" s="325" t="str">
        <f t="shared" ref="E198:E261" si="6">IF(OR(VALUE(D198)=0,ISERROR(D198/B198-1)),"",D198/B198-1)</f>
        <v/>
      </c>
      <c r="F198" s="325" t="str">
        <f t="shared" ref="F198:F261" si="7">IF(OR(VALUE(D198)=0,ISERROR(D198/C198)),"",D198/C198)</f>
        <v/>
      </c>
      <c r="G198" s="557"/>
      <c r="H198" s="557"/>
      <c r="I198" s="557"/>
      <c r="J198" s="557"/>
      <c r="K198" s="557"/>
      <c r="L198" s="557"/>
      <c r="M198" s="557"/>
      <c r="N198" s="557"/>
      <c r="O198" s="557"/>
      <c r="P198" s="557"/>
      <c r="Q198" s="557"/>
      <c r="R198" s="557"/>
      <c r="S198" s="557"/>
      <c r="T198" s="557"/>
      <c r="U198" s="557"/>
      <c r="V198" s="557"/>
      <c r="W198" s="557"/>
      <c r="X198" s="557"/>
      <c r="Y198" s="557"/>
      <c r="Z198" s="557"/>
      <c r="AA198" s="557"/>
      <c r="AB198" s="557"/>
      <c r="AC198" s="557"/>
      <c r="AD198" s="557"/>
      <c r="AE198" s="557"/>
      <c r="AF198" s="557"/>
      <c r="AG198" s="557"/>
      <c r="AH198" s="557"/>
      <c r="AI198" s="557"/>
      <c r="AJ198" s="557"/>
      <c r="AK198" s="557"/>
      <c r="AL198" s="557"/>
      <c r="AM198" s="557"/>
      <c r="AN198" s="557"/>
      <c r="AO198" s="557"/>
      <c r="AP198" s="557"/>
      <c r="AQ198" s="557"/>
      <c r="AR198" s="557"/>
      <c r="AS198" s="557"/>
      <c r="AT198" s="557"/>
      <c r="AU198" s="557"/>
      <c r="AV198" s="557"/>
      <c r="AW198" s="557"/>
      <c r="AX198" s="557"/>
      <c r="AY198" s="557"/>
      <c r="AZ198" s="557"/>
      <c r="BA198" s="557"/>
      <c r="BB198" s="557"/>
      <c r="BC198" s="557"/>
      <c r="BD198" s="557"/>
      <c r="BE198" s="557"/>
      <c r="BF198" s="557"/>
      <c r="BG198" s="557"/>
      <c r="BH198" s="557"/>
      <c r="BI198" s="557"/>
      <c r="BJ198" s="557"/>
      <c r="BK198" s="557"/>
      <c r="BL198" s="557"/>
      <c r="BM198" s="557"/>
      <c r="BN198" s="557"/>
      <c r="BO198" s="557"/>
      <c r="BP198" s="557"/>
      <c r="BQ198" s="557"/>
      <c r="BR198" s="557"/>
      <c r="BS198" s="557"/>
      <c r="BT198" s="557"/>
      <c r="BU198" s="557"/>
      <c r="BV198" s="557"/>
      <c r="BW198" s="557"/>
      <c r="BX198" s="557"/>
      <c r="BY198" s="557"/>
      <c r="BZ198" s="557"/>
      <c r="CA198" s="557"/>
      <c r="CB198" s="557"/>
      <c r="CC198" s="557"/>
      <c r="CD198" s="557"/>
      <c r="CE198" s="557"/>
      <c r="CF198" s="557"/>
      <c r="CG198" s="557"/>
      <c r="CH198" s="557"/>
      <c r="CI198" s="557"/>
      <c r="CJ198" s="557"/>
      <c r="CK198" s="557"/>
      <c r="CL198" s="557"/>
      <c r="CM198" s="557"/>
      <c r="CN198" s="557"/>
      <c r="CO198" s="557"/>
      <c r="CP198" s="557"/>
      <c r="CQ198" s="557"/>
      <c r="CR198" s="557"/>
      <c r="CS198" s="557"/>
      <c r="CT198" s="557"/>
      <c r="CU198" s="557"/>
      <c r="CV198" s="557"/>
      <c r="CW198" s="557"/>
      <c r="CX198" s="557"/>
      <c r="CY198" s="557"/>
      <c r="CZ198" s="557"/>
      <c r="DA198" s="557"/>
      <c r="DB198" s="557"/>
      <c r="DC198" s="557"/>
      <c r="DD198" s="557"/>
      <c r="DE198" s="557"/>
      <c r="DF198" s="557"/>
      <c r="DG198" s="557"/>
      <c r="DH198" s="557"/>
      <c r="DI198" s="557"/>
      <c r="DJ198" s="557"/>
      <c r="DK198" s="557"/>
      <c r="DL198" s="557"/>
      <c r="DM198" s="557"/>
      <c r="DN198" s="557"/>
      <c r="DO198" s="557"/>
      <c r="DP198" s="557"/>
      <c r="DQ198" s="557"/>
      <c r="DR198" s="557"/>
      <c r="DS198" s="557"/>
      <c r="DT198" s="557"/>
      <c r="DU198" s="557"/>
      <c r="DV198" s="557"/>
      <c r="DW198" s="557"/>
      <c r="DX198" s="557"/>
      <c r="DY198" s="557"/>
      <c r="DZ198" s="557"/>
      <c r="EA198" s="557"/>
      <c r="EB198" s="557"/>
      <c r="EC198" s="557"/>
      <c r="ED198" s="557"/>
      <c r="EE198" s="557"/>
      <c r="EF198" s="557"/>
      <c r="EG198" s="557"/>
      <c r="EH198" s="557"/>
      <c r="EI198" s="557"/>
      <c r="EJ198" s="557"/>
      <c r="EK198" s="557"/>
      <c r="EL198" s="557"/>
      <c r="EM198" s="557"/>
      <c r="EN198" s="557"/>
      <c r="EO198" s="557"/>
      <c r="EP198" s="557"/>
      <c r="EQ198" s="557"/>
      <c r="ER198" s="557"/>
      <c r="ES198" s="557"/>
      <c r="ET198" s="557"/>
      <c r="EU198" s="557"/>
      <c r="EV198" s="557"/>
      <c r="EW198" s="557"/>
      <c r="EX198" s="557"/>
      <c r="EY198" s="557"/>
      <c r="EZ198" s="557"/>
      <c r="FA198" s="557"/>
      <c r="FB198" s="557"/>
      <c r="FC198" s="557"/>
      <c r="FD198" s="557"/>
      <c r="FE198" s="557"/>
      <c r="FF198" s="557"/>
      <c r="FG198" s="557"/>
      <c r="FH198" s="557"/>
      <c r="FI198" s="557"/>
      <c r="FJ198" s="557"/>
      <c r="FK198" s="557"/>
      <c r="FL198" s="557"/>
      <c r="FM198" s="557"/>
      <c r="FN198" s="557"/>
      <c r="FO198" s="557"/>
      <c r="FP198" s="557"/>
      <c r="FQ198" s="557"/>
      <c r="FR198" s="557"/>
      <c r="FS198" s="557"/>
      <c r="FT198" s="557"/>
      <c r="FU198" s="557"/>
      <c r="FV198" s="557"/>
      <c r="FW198" s="557"/>
      <c r="FX198" s="557"/>
      <c r="FY198" s="557"/>
      <c r="FZ198" s="557"/>
      <c r="GA198" s="557"/>
      <c r="GB198" s="557"/>
      <c r="GC198" s="557"/>
      <c r="GD198" s="557"/>
      <c r="GE198" s="557"/>
      <c r="GF198" s="557"/>
      <c r="GG198" s="557"/>
      <c r="GH198" s="557"/>
      <c r="GI198" s="557"/>
      <c r="GJ198" s="557"/>
      <c r="GK198" s="557"/>
      <c r="GL198" s="557"/>
      <c r="GM198" s="557"/>
      <c r="GN198" s="557"/>
      <c r="GO198" s="557"/>
      <c r="GP198" s="557"/>
      <c r="GQ198" s="557"/>
      <c r="GR198" s="557"/>
      <c r="GS198" s="557"/>
      <c r="GT198" s="557"/>
      <c r="GU198" s="557"/>
      <c r="GV198" s="557"/>
      <c r="GW198" s="557"/>
      <c r="GX198" s="557"/>
      <c r="GY198" s="557"/>
      <c r="GZ198" s="557"/>
      <c r="HA198" s="557"/>
      <c r="HB198" s="557"/>
      <c r="HC198" s="557"/>
      <c r="HD198" s="557"/>
      <c r="HE198" s="557"/>
      <c r="HF198" s="557"/>
      <c r="HG198" s="557"/>
      <c r="HH198" s="557"/>
      <c r="HI198" s="557"/>
      <c r="HJ198" s="557"/>
      <c r="HK198" s="557"/>
      <c r="HL198" s="557"/>
      <c r="HM198" s="557"/>
      <c r="HN198" s="557"/>
      <c r="HO198" s="557"/>
      <c r="HP198" s="557"/>
      <c r="HQ198" s="557"/>
      <c r="HR198" s="557"/>
      <c r="HS198" s="557"/>
      <c r="HT198" s="557"/>
      <c r="HU198" s="575"/>
      <c r="HV198" s="575"/>
      <c r="HW198" s="575"/>
      <c r="HX198" s="575"/>
      <c r="HY198" s="575"/>
      <c r="HZ198" s="575"/>
      <c r="IA198" s="575"/>
      <c r="IB198" s="575"/>
      <c r="IC198" s="575"/>
      <c r="ID198" s="575"/>
      <c r="IE198" s="575"/>
      <c r="IF198" s="575"/>
      <c r="IG198" s="575"/>
      <c r="IH198" s="575"/>
      <c r="II198" s="575"/>
      <c r="IJ198" s="575"/>
      <c r="IK198" s="575"/>
      <c r="IL198" s="575"/>
      <c r="IM198" s="575"/>
      <c r="IN198" s="575"/>
    </row>
    <row r="199" s="311" customFormat="1" ht="19.5" customHeight="1" spans="1:255">
      <c r="A199" s="203" t="s">
        <v>204</v>
      </c>
      <c r="B199" s="569"/>
      <c r="C199" s="328"/>
      <c r="D199" s="324"/>
      <c r="E199" s="325" t="str">
        <f t="shared" si="6"/>
        <v/>
      </c>
      <c r="F199" s="325" t="str">
        <f t="shared" si="7"/>
        <v/>
      </c>
      <c r="HU199" s="560"/>
      <c r="HV199" s="560"/>
      <c r="HW199" s="560"/>
      <c r="HX199" s="560"/>
      <c r="HY199" s="560"/>
      <c r="HZ199" s="560"/>
      <c r="IA199" s="560"/>
      <c r="IB199" s="560"/>
      <c r="IC199" s="560"/>
      <c r="ID199" s="560"/>
      <c r="IE199" s="560"/>
      <c r="IF199" s="560"/>
      <c r="IG199" s="560"/>
      <c r="IH199" s="560"/>
      <c r="II199" s="560"/>
      <c r="IJ199" s="560"/>
      <c r="IK199" s="560"/>
      <c r="IL199" s="560"/>
      <c r="IM199" s="560"/>
      <c r="IN199" s="560"/>
      <c r="IO199" s="560"/>
      <c r="IP199" s="560"/>
      <c r="IQ199" s="560"/>
      <c r="IR199" s="560"/>
      <c r="IS199" s="560"/>
      <c r="IT199" s="560"/>
      <c r="IU199" s="560"/>
    </row>
    <row r="200" s="311" customFormat="1" ht="19.5" customHeight="1" spans="1:255">
      <c r="A200" s="203" t="s">
        <v>205</v>
      </c>
      <c r="B200" s="569"/>
      <c r="C200" s="328"/>
      <c r="D200" s="330"/>
      <c r="E200" s="325" t="str">
        <f t="shared" si="6"/>
        <v/>
      </c>
      <c r="F200" s="325" t="str">
        <f t="shared" si="7"/>
        <v/>
      </c>
      <c r="HU200" s="560"/>
      <c r="HV200" s="560"/>
      <c r="HW200" s="560"/>
      <c r="HX200" s="560"/>
      <c r="HY200" s="560"/>
      <c r="HZ200" s="560"/>
      <c r="IA200" s="560"/>
      <c r="IB200" s="560"/>
      <c r="IC200" s="560"/>
      <c r="ID200" s="560"/>
      <c r="IE200" s="560"/>
      <c r="IF200" s="560"/>
      <c r="IG200" s="560"/>
      <c r="IH200" s="560"/>
      <c r="II200" s="560"/>
      <c r="IJ200" s="560"/>
      <c r="IK200" s="560"/>
      <c r="IL200" s="560"/>
      <c r="IM200" s="560"/>
      <c r="IN200" s="560"/>
      <c r="IO200" s="560"/>
      <c r="IP200" s="560"/>
      <c r="IQ200" s="560"/>
      <c r="IR200" s="560"/>
      <c r="IS200" s="560"/>
      <c r="IT200" s="560"/>
      <c r="IU200" s="560"/>
    </row>
    <row r="201" s="311" customFormat="1" ht="19.5" customHeight="1" spans="1:255">
      <c r="A201" s="203" t="s">
        <v>212</v>
      </c>
      <c r="B201" s="569"/>
      <c r="C201" s="328"/>
      <c r="D201" s="330"/>
      <c r="E201" s="325" t="str">
        <f t="shared" si="6"/>
        <v/>
      </c>
      <c r="F201" s="325" t="str">
        <f t="shared" si="7"/>
        <v/>
      </c>
      <c r="HU201" s="560"/>
      <c r="HV201" s="560"/>
      <c r="HW201" s="560"/>
      <c r="HX201" s="560"/>
      <c r="HY201" s="560"/>
      <c r="HZ201" s="560"/>
      <c r="IA201" s="560"/>
      <c r="IB201" s="560"/>
      <c r="IC201" s="560"/>
      <c r="ID201" s="560"/>
      <c r="IE201" s="560"/>
      <c r="IF201" s="560"/>
      <c r="IG201" s="560"/>
      <c r="IH201" s="560"/>
      <c r="II201" s="560"/>
      <c r="IJ201" s="560"/>
      <c r="IK201" s="560"/>
      <c r="IL201" s="560"/>
      <c r="IM201" s="560"/>
      <c r="IN201" s="560"/>
      <c r="IO201" s="560"/>
      <c r="IP201" s="560"/>
      <c r="IQ201" s="560"/>
      <c r="IR201" s="560"/>
      <c r="IS201" s="560"/>
      <c r="IT201" s="560"/>
      <c r="IU201" s="560"/>
    </row>
    <row r="202" s="311" customFormat="1" ht="19.5" customHeight="1" spans="1:255">
      <c r="A202" s="203" t="s">
        <v>310</v>
      </c>
      <c r="B202" s="569"/>
      <c r="C202" s="328"/>
      <c r="D202" s="330"/>
      <c r="E202" s="325" t="str">
        <f t="shared" si="6"/>
        <v/>
      </c>
      <c r="F202" s="325" t="str">
        <f t="shared" si="7"/>
        <v/>
      </c>
      <c r="HU202" s="560"/>
      <c r="HV202" s="560"/>
      <c r="HW202" s="560"/>
      <c r="HX202" s="560"/>
      <c r="HY202" s="560"/>
      <c r="HZ202" s="560"/>
      <c r="IA202" s="560"/>
      <c r="IB202" s="560"/>
      <c r="IC202" s="560"/>
      <c r="ID202" s="560"/>
      <c r="IE202" s="560"/>
      <c r="IF202" s="560"/>
      <c r="IG202" s="560"/>
      <c r="IH202" s="560"/>
      <c r="II202" s="560"/>
      <c r="IJ202" s="560"/>
      <c r="IK202" s="560"/>
      <c r="IL202" s="560"/>
      <c r="IM202" s="560"/>
      <c r="IN202" s="560"/>
      <c r="IO202" s="560"/>
      <c r="IP202" s="560"/>
      <c r="IQ202" s="560"/>
      <c r="IR202" s="560"/>
      <c r="IS202" s="560"/>
      <c r="IT202" s="560"/>
      <c r="IU202" s="560"/>
    </row>
    <row r="203" s="311" customFormat="1" ht="19.5" customHeight="1" spans="1:255">
      <c r="A203" s="567" t="s">
        <v>311</v>
      </c>
      <c r="B203" s="574">
        <f>SUM(B204:B208)</f>
        <v>36</v>
      </c>
      <c r="C203" s="335">
        <f>SUM(C204:C208)</f>
        <v>0</v>
      </c>
      <c r="D203" s="339">
        <f>SUM(D204:D208)</f>
        <v>15</v>
      </c>
      <c r="E203" s="325">
        <f t="shared" si="6"/>
        <v>-0.583333333333333</v>
      </c>
      <c r="F203" s="325" t="str">
        <f t="shared" si="7"/>
        <v/>
      </c>
      <c r="HU203" s="560"/>
      <c r="HV203" s="560"/>
      <c r="HW203" s="560"/>
      <c r="HX203" s="560"/>
      <c r="HY203" s="560"/>
      <c r="HZ203" s="560"/>
      <c r="IA203" s="560"/>
      <c r="IB203" s="560"/>
      <c r="IC203" s="560"/>
      <c r="ID203" s="560"/>
      <c r="IE203" s="560"/>
      <c r="IF203" s="560"/>
      <c r="IG203" s="560"/>
      <c r="IH203" s="560"/>
      <c r="II203" s="560"/>
      <c r="IJ203" s="560"/>
      <c r="IK203" s="560"/>
      <c r="IL203" s="560"/>
      <c r="IM203" s="560"/>
      <c r="IN203" s="560"/>
      <c r="IO203" s="560"/>
      <c r="IP203" s="560"/>
      <c r="IQ203" s="560"/>
      <c r="IR203" s="560"/>
      <c r="IS203" s="560"/>
      <c r="IT203" s="560"/>
      <c r="IU203" s="560"/>
    </row>
    <row r="204" s="170" customFormat="1" ht="19.5" customHeight="1" spans="1:248">
      <c r="A204" s="203" t="s">
        <v>203</v>
      </c>
      <c r="B204" s="324"/>
      <c r="C204" s="324"/>
      <c r="D204" s="324"/>
      <c r="E204" s="325" t="str">
        <f t="shared" si="6"/>
        <v/>
      </c>
      <c r="F204" s="325" t="str">
        <f t="shared" si="7"/>
        <v/>
      </c>
      <c r="G204" s="557"/>
      <c r="H204" s="557"/>
      <c r="I204" s="557"/>
      <c r="J204" s="557"/>
      <c r="K204" s="557"/>
      <c r="L204" s="557"/>
      <c r="M204" s="557"/>
      <c r="N204" s="557"/>
      <c r="O204" s="557"/>
      <c r="P204" s="557"/>
      <c r="Q204" s="557"/>
      <c r="R204" s="557"/>
      <c r="S204" s="557"/>
      <c r="T204" s="557"/>
      <c r="U204" s="557"/>
      <c r="V204" s="557"/>
      <c r="W204" s="557"/>
      <c r="X204" s="557"/>
      <c r="Y204" s="557"/>
      <c r="Z204" s="557"/>
      <c r="AA204" s="557"/>
      <c r="AB204" s="557"/>
      <c r="AC204" s="557"/>
      <c r="AD204" s="557"/>
      <c r="AE204" s="557"/>
      <c r="AF204" s="557"/>
      <c r="AG204" s="557"/>
      <c r="AH204" s="557"/>
      <c r="AI204" s="557"/>
      <c r="AJ204" s="557"/>
      <c r="AK204" s="557"/>
      <c r="AL204" s="557"/>
      <c r="AM204" s="557"/>
      <c r="AN204" s="557"/>
      <c r="AO204" s="557"/>
      <c r="AP204" s="557"/>
      <c r="AQ204" s="557"/>
      <c r="AR204" s="557"/>
      <c r="AS204" s="557"/>
      <c r="AT204" s="557"/>
      <c r="AU204" s="557"/>
      <c r="AV204" s="557"/>
      <c r="AW204" s="557"/>
      <c r="AX204" s="557"/>
      <c r="AY204" s="557"/>
      <c r="AZ204" s="557"/>
      <c r="BA204" s="557"/>
      <c r="BB204" s="557"/>
      <c r="BC204" s="557"/>
      <c r="BD204" s="557"/>
      <c r="BE204" s="557"/>
      <c r="BF204" s="557"/>
      <c r="BG204" s="557"/>
      <c r="BH204" s="557"/>
      <c r="BI204" s="557"/>
      <c r="BJ204" s="557"/>
      <c r="BK204" s="557"/>
      <c r="BL204" s="557"/>
      <c r="BM204" s="557"/>
      <c r="BN204" s="557"/>
      <c r="BO204" s="557"/>
      <c r="BP204" s="557"/>
      <c r="BQ204" s="557"/>
      <c r="BR204" s="557"/>
      <c r="BS204" s="557"/>
      <c r="BT204" s="557"/>
      <c r="BU204" s="557"/>
      <c r="BV204" s="557"/>
      <c r="BW204" s="557"/>
      <c r="BX204" s="557"/>
      <c r="BY204" s="557"/>
      <c r="BZ204" s="557"/>
      <c r="CA204" s="557"/>
      <c r="CB204" s="557"/>
      <c r="CC204" s="557"/>
      <c r="CD204" s="557"/>
      <c r="CE204" s="557"/>
      <c r="CF204" s="557"/>
      <c r="CG204" s="557"/>
      <c r="CH204" s="557"/>
      <c r="CI204" s="557"/>
      <c r="CJ204" s="557"/>
      <c r="CK204" s="557"/>
      <c r="CL204" s="557"/>
      <c r="CM204" s="557"/>
      <c r="CN204" s="557"/>
      <c r="CO204" s="557"/>
      <c r="CP204" s="557"/>
      <c r="CQ204" s="557"/>
      <c r="CR204" s="557"/>
      <c r="CS204" s="557"/>
      <c r="CT204" s="557"/>
      <c r="CU204" s="557"/>
      <c r="CV204" s="557"/>
      <c r="CW204" s="557"/>
      <c r="CX204" s="557"/>
      <c r="CY204" s="557"/>
      <c r="CZ204" s="557"/>
      <c r="DA204" s="557"/>
      <c r="DB204" s="557"/>
      <c r="DC204" s="557"/>
      <c r="DD204" s="557"/>
      <c r="DE204" s="557"/>
      <c r="DF204" s="557"/>
      <c r="DG204" s="557"/>
      <c r="DH204" s="557"/>
      <c r="DI204" s="557"/>
      <c r="DJ204" s="557"/>
      <c r="DK204" s="557"/>
      <c r="DL204" s="557"/>
      <c r="DM204" s="557"/>
      <c r="DN204" s="557"/>
      <c r="DO204" s="557"/>
      <c r="DP204" s="557"/>
      <c r="DQ204" s="557"/>
      <c r="DR204" s="557"/>
      <c r="DS204" s="557"/>
      <c r="DT204" s="557"/>
      <c r="DU204" s="557"/>
      <c r="DV204" s="557"/>
      <c r="DW204" s="557"/>
      <c r="DX204" s="557"/>
      <c r="DY204" s="557"/>
      <c r="DZ204" s="557"/>
      <c r="EA204" s="557"/>
      <c r="EB204" s="557"/>
      <c r="EC204" s="557"/>
      <c r="ED204" s="557"/>
      <c r="EE204" s="557"/>
      <c r="EF204" s="557"/>
      <c r="EG204" s="557"/>
      <c r="EH204" s="557"/>
      <c r="EI204" s="557"/>
      <c r="EJ204" s="557"/>
      <c r="EK204" s="557"/>
      <c r="EL204" s="557"/>
      <c r="EM204" s="557"/>
      <c r="EN204" s="557"/>
      <c r="EO204" s="557"/>
      <c r="EP204" s="557"/>
      <c r="EQ204" s="557"/>
      <c r="ER204" s="557"/>
      <c r="ES204" s="557"/>
      <c r="ET204" s="557"/>
      <c r="EU204" s="557"/>
      <c r="EV204" s="557"/>
      <c r="EW204" s="557"/>
      <c r="EX204" s="557"/>
      <c r="EY204" s="557"/>
      <c r="EZ204" s="557"/>
      <c r="FA204" s="557"/>
      <c r="FB204" s="557"/>
      <c r="FC204" s="557"/>
      <c r="FD204" s="557"/>
      <c r="FE204" s="557"/>
      <c r="FF204" s="557"/>
      <c r="FG204" s="557"/>
      <c r="FH204" s="557"/>
      <c r="FI204" s="557"/>
      <c r="FJ204" s="557"/>
      <c r="FK204" s="557"/>
      <c r="FL204" s="557"/>
      <c r="FM204" s="557"/>
      <c r="FN204" s="557"/>
      <c r="FO204" s="557"/>
      <c r="FP204" s="557"/>
      <c r="FQ204" s="557"/>
      <c r="FR204" s="557"/>
      <c r="FS204" s="557"/>
      <c r="FT204" s="557"/>
      <c r="FU204" s="557"/>
      <c r="FV204" s="557"/>
      <c r="FW204" s="557"/>
      <c r="FX204" s="557"/>
      <c r="FY204" s="557"/>
      <c r="FZ204" s="557"/>
      <c r="GA204" s="557"/>
      <c r="GB204" s="557"/>
      <c r="GC204" s="557"/>
      <c r="GD204" s="557"/>
      <c r="GE204" s="557"/>
      <c r="GF204" s="557"/>
      <c r="GG204" s="557"/>
      <c r="GH204" s="557"/>
      <c r="GI204" s="557"/>
      <c r="GJ204" s="557"/>
      <c r="GK204" s="557"/>
      <c r="GL204" s="557"/>
      <c r="GM204" s="557"/>
      <c r="GN204" s="557"/>
      <c r="GO204" s="557"/>
      <c r="GP204" s="557"/>
      <c r="GQ204" s="557"/>
      <c r="GR204" s="557"/>
      <c r="GS204" s="557"/>
      <c r="GT204" s="557"/>
      <c r="GU204" s="557"/>
      <c r="GV204" s="557"/>
      <c r="GW204" s="557"/>
      <c r="GX204" s="557"/>
      <c r="GY204" s="557"/>
      <c r="GZ204" s="557"/>
      <c r="HA204" s="557"/>
      <c r="HB204" s="557"/>
      <c r="HC204" s="557"/>
      <c r="HD204" s="557"/>
      <c r="HE204" s="557"/>
      <c r="HF204" s="557"/>
      <c r="HG204" s="557"/>
      <c r="HH204" s="557"/>
      <c r="HI204" s="557"/>
      <c r="HJ204" s="557"/>
      <c r="HK204" s="557"/>
      <c r="HL204" s="557"/>
      <c r="HM204" s="557"/>
      <c r="HN204" s="557"/>
      <c r="HO204" s="557"/>
      <c r="HP204" s="557"/>
      <c r="HQ204" s="557"/>
      <c r="HR204" s="557"/>
      <c r="HS204" s="557"/>
      <c r="HT204" s="557"/>
      <c r="HU204" s="575"/>
      <c r="HV204" s="575"/>
      <c r="HW204" s="575"/>
      <c r="HX204" s="575"/>
      <c r="HY204" s="575"/>
      <c r="HZ204" s="575"/>
      <c r="IA204" s="575"/>
      <c r="IB204" s="575"/>
      <c r="IC204" s="575"/>
      <c r="ID204" s="575"/>
      <c r="IE204" s="575"/>
      <c r="IF204" s="575"/>
      <c r="IG204" s="575"/>
      <c r="IH204" s="575"/>
      <c r="II204" s="575"/>
      <c r="IJ204" s="575"/>
      <c r="IK204" s="575"/>
      <c r="IL204" s="575"/>
      <c r="IM204" s="575"/>
      <c r="IN204" s="575"/>
    </row>
    <row r="205" s="311" customFormat="1" ht="19.5" customHeight="1" spans="1:255">
      <c r="A205" s="203" t="s">
        <v>204</v>
      </c>
      <c r="B205" s="569"/>
      <c r="C205" s="328"/>
      <c r="D205" s="324"/>
      <c r="E205" s="325" t="str">
        <f t="shared" si="6"/>
        <v/>
      </c>
      <c r="F205" s="325" t="str">
        <f t="shared" si="7"/>
        <v/>
      </c>
      <c r="HU205" s="560"/>
      <c r="HV205" s="560"/>
      <c r="HW205" s="560"/>
      <c r="HX205" s="560"/>
      <c r="HY205" s="560"/>
      <c r="HZ205" s="560"/>
      <c r="IA205" s="560"/>
      <c r="IB205" s="560"/>
      <c r="IC205" s="560"/>
      <c r="ID205" s="560"/>
      <c r="IE205" s="560"/>
      <c r="IF205" s="560"/>
      <c r="IG205" s="560"/>
      <c r="IH205" s="560"/>
      <c r="II205" s="560"/>
      <c r="IJ205" s="560"/>
      <c r="IK205" s="560"/>
      <c r="IL205" s="560"/>
      <c r="IM205" s="560"/>
      <c r="IN205" s="560"/>
      <c r="IO205" s="560"/>
      <c r="IP205" s="560"/>
      <c r="IQ205" s="560"/>
      <c r="IR205" s="560"/>
      <c r="IS205" s="560"/>
      <c r="IT205" s="560"/>
      <c r="IU205" s="560"/>
    </row>
    <row r="206" s="311" customFormat="1" ht="19.5" customHeight="1" spans="1:255">
      <c r="A206" s="203" t="s">
        <v>205</v>
      </c>
      <c r="B206" s="569"/>
      <c r="C206" s="328"/>
      <c r="D206" s="330"/>
      <c r="E206" s="325" t="str">
        <f t="shared" si="6"/>
        <v/>
      </c>
      <c r="F206" s="325" t="str">
        <f t="shared" si="7"/>
        <v/>
      </c>
      <c r="HU206" s="560"/>
      <c r="HV206" s="560"/>
      <c r="HW206" s="560"/>
      <c r="HX206" s="560"/>
      <c r="HY206" s="560"/>
      <c r="HZ206" s="560"/>
      <c r="IA206" s="560"/>
      <c r="IB206" s="560"/>
      <c r="IC206" s="560"/>
      <c r="ID206" s="560"/>
      <c r="IE206" s="560"/>
      <c r="IF206" s="560"/>
      <c r="IG206" s="560"/>
      <c r="IH206" s="560"/>
      <c r="II206" s="560"/>
      <c r="IJ206" s="560"/>
      <c r="IK206" s="560"/>
      <c r="IL206" s="560"/>
      <c r="IM206" s="560"/>
      <c r="IN206" s="560"/>
      <c r="IO206" s="560"/>
      <c r="IP206" s="560"/>
      <c r="IQ206" s="560"/>
      <c r="IR206" s="560"/>
      <c r="IS206" s="560"/>
      <c r="IT206" s="560"/>
      <c r="IU206" s="560"/>
    </row>
    <row r="207" s="311" customFormat="1" ht="19.5" customHeight="1" spans="1:255">
      <c r="A207" s="203" t="s">
        <v>212</v>
      </c>
      <c r="B207" s="569"/>
      <c r="C207" s="328"/>
      <c r="D207" s="330"/>
      <c r="E207" s="325" t="str">
        <f t="shared" si="6"/>
        <v/>
      </c>
      <c r="F207" s="325" t="str">
        <f t="shared" si="7"/>
        <v/>
      </c>
      <c r="HU207" s="560"/>
      <c r="HV207" s="560"/>
      <c r="HW207" s="560"/>
      <c r="HX207" s="560"/>
      <c r="HY207" s="560"/>
      <c r="HZ207" s="560"/>
      <c r="IA207" s="560"/>
      <c r="IB207" s="560"/>
      <c r="IC207" s="560"/>
      <c r="ID207" s="560"/>
      <c r="IE207" s="560"/>
      <c r="IF207" s="560"/>
      <c r="IG207" s="560"/>
      <c r="IH207" s="560"/>
      <c r="II207" s="560"/>
      <c r="IJ207" s="560"/>
      <c r="IK207" s="560"/>
      <c r="IL207" s="560"/>
      <c r="IM207" s="560"/>
      <c r="IN207" s="560"/>
      <c r="IO207" s="560"/>
      <c r="IP207" s="560"/>
      <c r="IQ207" s="560"/>
      <c r="IR207" s="560"/>
      <c r="IS207" s="560"/>
      <c r="IT207" s="560"/>
      <c r="IU207" s="560"/>
    </row>
    <row r="208" s="311" customFormat="1" ht="19.5" customHeight="1" spans="1:255">
      <c r="A208" s="203" t="s">
        <v>312</v>
      </c>
      <c r="B208" s="569">
        <v>36</v>
      </c>
      <c r="C208" s="328"/>
      <c r="D208" s="330">
        <v>15</v>
      </c>
      <c r="E208" s="325">
        <f t="shared" si="6"/>
        <v>-0.583333333333333</v>
      </c>
      <c r="F208" s="325" t="str">
        <f t="shared" si="7"/>
        <v/>
      </c>
      <c r="HU208" s="560"/>
      <c r="HV208" s="560"/>
      <c r="HW208" s="560"/>
      <c r="HX208" s="560"/>
      <c r="HY208" s="560"/>
      <c r="HZ208" s="560"/>
      <c r="IA208" s="560"/>
      <c r="IB208" s="560"/>
      <c r="IC208" s="560"/>
      <c r="ID208" s="560"/>
      <c r="IE208" s="560"/>
      <c r="IF208" s="560"/>
      <c r="IG208" s="560"/>
      <c r="IH208" s="560"/>
      <c r="II208" s="560"/>
      <c r="IJ208" s="560"/>
      <c r="IK208" s="560"/>
      <c r="IL208" s="560"/>
      <c r="IM208" s="560"/>
      <c r="IN208" s="560"/>
      <c r="IO208" s="560"/>
      <c r="IP208" s="560"/>
      <c r="IQ208" s="560"/>
      <c r="IR208" s="560"/>
      <c r="IS208" s="560"/>
      <c r="IT208" s="560"/>
      <c r="IU208" s="560"/>
    </row>
    <row r="209" s="311" customFormat="1" ht="19.5" customHeight="1" spans="1:255">
      <c r="A209" s="567" t="s">
        <v>313</v>
      </c>
      <c r="B209" s="574">
        <f>SUM(B210:B215)</f>
        <v>0</v>
      </c>
      <c r="C209" s="335">
        <f>SUM(C210:C215)</f>
        <v>0</v>
      </c>
      <c r="D209" s="339">
        <f>SUM(D210:D215)</f>
        <v>0</v>
      </c>
      <c r="E209" s="325" t="str">
        <f t="shared" si="6"/>
        <v/>
      </c>
      <c r="F209" s="325" t="str">
        <f t="shared" si="7"/>
        <v/>
      </c>
      <c r="HU209" s="560"/>
      <c r="HV209" s="560"/>
      <c r="HW209" s="560"/>
      <c r="HX209" s="560"/>
      <c r="HY209" s="560"/>
      <c r="HZ209" s="560"/>
      <c r="IA209" s="560"/>
      <c r="IB209" s="560"/>
      <c r="IC209" s="560"/>
      <c r="ID209" s="560"/>
      <c r="IE209" s="560"/>
      <c r="IF209" s="560"/>
      <c r="IG209" s="560"/>
      <c r="IH209" s="560"/>
      <c r="II209" s="560"/>
      <c r="IJ209" s="560"/>
      <c r="IK209" s="560"/>
      <c r="IL209" s="560"/>
      <c r="IM209" s="560"/>
      <c r="IN209" s="560"/>
      <c r="IO209" s="560"/>
      <c r="IP209" s="560"/>
      <c r="IQ209" s="560"/>
      <c r="IR209" s="560"/>
      <c r="IS209" s="560"/>
      <c r="IT209" s="560"/>
      <c r="IU209" s="560"/>
    </row>
    <row r="210" s="170" customFormat="1" ht="19.5" customHeight="1" spans="1:248">
      <c r="A210" s="203" t="s">
        <v>203</v>
      </c>
      <c r="B210" s="335"/>
      <c r="C210" s="335"/>
      <c r="D210" s="335"/>
      <c r="E210" s="325" t="str">
        <f t="shared" si="6"/>
        <v/>
      </c>
      <c r="F210" s="325" t="str">
        <f t="shared" si="7"/>
        <v/>
      </c>
      <c r="G210" s="557"/>
      <c r="H210" s="557"/>
      <c r="I210" s="557"/>
      <c r="J210" s="557"/>
      <c r="K210" s="557"/>
      <c r="L210" s="557"/>
      <c r="M210" s="557"/>
      <c r="N210" s="557"/>
      <c r="O210" s="557"/>
      <c r="P210" s="557"/>
      <c r="Q210" s="557"/>
      <c r="R210" s="557"/>
      <c r="S210" s="557"/>
      <c r="T210" s="557"/>
      <c r="U210" s="557"/>
      <c r="V210" s="557"/>
      <c r="W210" s="557"/>
      <c r="X210" s="557"/>
      <c r="Y210" s="557"/>
      <c r="Z210" s="557"/>
      <c r="AA210" s="557"/>
      <c r="AB210" s="557"/>
      <c r="AC210" s="557"/>
      <c r="AD210" s="557"/>
      <c r="AE210" s="557"/>
      <c r="AF210" s="557"/>
      <c r="AG210" s="557"/>
      <c r="AH210" s="557"/>
      <c r="AI210" s="557"/>
      <c r="AJ210" s="557"/>
      <c r="AK210" s="557"/>
      <c r="AL210" s="557"/>
      <c r="AM210" s="557"/>
      <c r="AN210" s="557"/>
      <c r="AO210" s="557"/>
      <c r="AP210" s="557"/>
      <c r="AQ210" s="557"/>
      <c r="AR210" s="557"/>
      <c r="AS210" s="557"/>
      <c r="AT210" s="557"/>
      <c r="AU210" s="557"/>
      <c r="AV210" s="557"/>
      <c r="AW210" s="557"/>
      <c r="AX210" s="557"/>
      <c r="AY210" s="557"/>
      <c r="AZ210" s="557"/>
      <c r="BA210" s="557"/>
      <c r="BB210" s="557"/>
      <c r="BC210" s="557"/>
      <c r="BD210" s="557"/>
      <c r="BE210" s="557"/>
      <c r="BF210" s="557"/>
      <c r="BG210" s="557"/>
      <c r="BH210" s="557"/>
      <c r="BI210" s="557"/>
      <c r="BJ210" s="557"/>
      <c r="BK210" s="557"/>
      <c r="BL210" s="557"/>
      <c r="BM210" s="557"/>
      <c r="BN210" s="557"/>
      <c r="BO210" s="557"/>
      <c r="BP210" s="557"/>
      <c r="BQ210" s="557"/>
      <c r="BR210" s="557"/>
      <c r="BS210" s="557"/>
      <c r="BT210" s="557"/>
      <c r="BU210" s="557"/>
      <c r="BV210" s="557"/>
      <c r="BW210" s="557"/>
      <c r="BX210" s="557"/>
      <c r="BY210" s="557"/>
      <c r="BZ210" s="557"/>
      <c r="CA210" s="557"/>
      <c r="CB210" s="557"/>
      <c r="CC210" s="557"/>
      <c r="CD210" s="557"/>
      <c r="CE210" s="557"/>
      <c r="CF210" s="557"/>
      <c r="CG210" s="557"/>
      <c r="CH210" s="557"/>
      <c r="CI210" s="557"/>
      <c r="CJ210" s="557"/>
      <c r="CK210" s="557"/>
      <c r="CL210" s="557"/>
      <c r="CM210" s="557"/>
      <c r="CN210" s="557"/>
      <c r="CO210" s="557"/>
      <c r="CP210" s="557"/>
      <c r="CQ210" s="557"/>
      <c r="CR210" s="557"/>
      <c r="CS210" s="557"/>
      <c r="CT210" s="557"/>
      <c r="CU210" s="557"/>
      <c r="CV210" s="557"/>
      <c r="CW210" s="557"/>
      <c r="CX210" s="557"/>
      <c r="CY210" s="557"/>
      <c r="CZ210" s="557"/>
      <c r="DA210" s="557"/>
      <c r="DB210" s="557"/>
      <c r="DC210" s="557"/>
      <c r="DD210" s="557"/>
      <c r="DE210" s="557"/>
      <c r="DF210" s="557"/>
      <c r="DG210" s="557"/>
      <c r="DH210" s="557"/>
      <c r="DI210" s="557"/>
      <c r="DJ210" s="557"/>
      <c r="DK210" s="557"/>
      <c r="DL210" s="557"/>
      <c r="DM210" s="557"/>
      <c r="DN210" s="557"/>
      <c r="DO210" s="557"/>
      <c r="DP210" s="557"/>
      <c r="DQ210" s="557"/>
      <c r="DR210" s="557"/>
      <c r="DS210" s="557"/>
      <c r="DT210" s="557"/>
      <c r="DU210" s="557"/>
      <c r="DV210" s="557"/>
      <c r="DW210" s="557"/>
      <c r="DX210" s="557"/>
      <c r="DY210" s="557"/>
      <c r="DZ210" s="557"/>
      <c r="EA210" s="557"/>
      <c r="EB210" s="557"/>
      <c r="EC210" s="557"/>
      <c r="ED210" s="557"/>
      <c r="EE210" s="557"/>
      <c r="EF210" s="557"/>
      <c r="EG210" s="557"/>
      <c r="EH210" s="557"/>
      <c r="EI210" s="557"/>
      <c r="EJ210" s="557"/>
      <c r="EK210" s="557"/>
      <c r="EL210" s="557"/>
      <c r="EM210" s="557"/>
      <c r="EN210" s="557"/>
      <c r="EO210" s="557"/>
      <c r="EP210" s="557"/>
      <c r="EQ210" s="557"/>
      <c r="ER210" s="557"/>
      <c r="ES210" s="557"/>
      <c r="ET210" s="557"/>
      <c r="EU210" s="557"/>
      <c r="EV210" s="557"/>
      <c r="EW210" s="557"/>
      <c r="EX210" s="557"/>
      <c r="EY210" s="557"/>
      <c r="EZ210" s="557"/>
      <c r="FA210" s="557"/>
      <c r="FB210" s="557"/>
      <c r="FC210" s="557"/>
      <c r="FD210" s="557"/>
      <c r="FE210" s="557"/>
      <c r="FF210" s="557"/>
      <c r="FG210" s="557"/>
      <c r="FH210" s="557"/>
      <c r="FI210" s="557"/>
      <c r="FJ210" s="557"/>
      <c r="FK210" s="557"/>
      <c r="FL210" s="557"/>
      <c r="FM210" s="557"/>
      <c r="FN210" s="557"/>
      <c r="FO210" s="557"/>
      <c r="FP210" s="557"/>
      <c r="FQ210" s="557"/>
      <c r="FR210" s="557"/>
      <c r="FS210" s="557"/>
      <c r="FT210" s="557"/>
      <c r="FU210" s="557"/>
      <c r="FV210" s="557"/>
      <c r="FW210" s="557"/>
      <c r="FX210" s="557"/>
      <c r="FY210" s="557"/>
      <c r="FZ210" s="557"/>
      <c r="GA210" s="557"/>
      <c r="GB210" s="557"/>
      <c r="GC210" s="557"/>
      <c r="GD210" s="557"/>
      <c r="GE210" s="557"/>
      <c r="GF210" s="557"/>
      <c r="GG210" s="557"/>
      <c r="GH210" s="557"/>
      <c r="GI210" s="557"/>
      <c r="GJ210" s="557"/>
      <c r="GK210" s="557"/>
      <c r="GL210" s="557"/>
      <c r="GM210" s="557"/>
      <c r="GN210" s="557"/>
      <c r="GO210" s="557"/>
      <c r="GP210" s="557"/>
      <c r="GQ210" s="557"/>
      <c r="GR210" s="557"/>
      <c r="GS210" s="557"/>
      <c r="GT210" s="557"/>
      <c r="GU210" s="557"/>
      <c r="GV210" s="557"/>
      <c r="GW210" s="557"/>
      <c r="GX210" s="557"/>
      <c r="GY210" s="557"/>
      <c r="GZ210" s="557"/>
      <c r="HA210" s="557"/>
      <c r="HB210" s="557"/>
      <c r="HC210" s="557"/>
      <c r="HD210" s="557"/>
      <c r="HE210" s="557"/>
      <c r="HF210" s="557"/>
      <c r="HG210" s="557"/>
      <c r="HH210" s="557"/>
      <c r="HI210" s="557"/>
      <c r="HJ210" s="557"/>
      <c r="HK210" s="557"/>
      <c r="HL210" s="557"/>
      <c r="HM210" s="557"/>
      <c r="HN210" s="557"/>
      <c r="HO210" s="557"/>
      <c r="HP210" s="557"/>
      <c r="HQ210" s="557"/>
      <c r="HR210" s="557"/>
      <c r="HS210" s="557"/>
      <c r="HT210" s="557"/>
      <c r="HU210" s="575"/>
      <c r="HV210" s="575"/>
      <c r="HW210" s="575"/>
      <c r="HX210" s="575"/>
      <c r="HY210" s="575"/>
      <c r="HZ210" s="575"/>
      <c r="IA210" s="575"/>
      <c r="IB210" s="575"/>
      <c r="IC210" s="575"/>
      <c r="ID210" s="575"/>
      <c r="IE210" s="575"/>
      <c r="IF210" s="575"/>
      <c r="IG210" s="575"/>
      <c r="IH210" s="575"/>
      <c r="II210" s="575"/>
      <c r="IJ210" s="575"/>
      <c r="IK210" s="575"/>
      <c r="IL210" s="575"/>
      <c r="IM210" s="575"/>
      <c r="IN210" s="575"/>
    </row>
    <row r="211" s="311" customFormat="1" ht="19.5" customHeight="1" spans="1:255">
      <c r="A211" s="203" t="s">
        <v>204</v>
      </c>
      <c r="B211" s="569"/>
      <c r="C211" s="328"/>
      <c r="D211" s="330"/>
      <c r="E211" s="325" t="str">
        <f t="shared" si="6"/>
        <v/>
      </c>
      <c r="F211" s="332" t="str">
        <f t="shared" si="7"/>
        <v/>
      </c>
      <c r="HU211" s="560"/>
      <c r="HV211" s="560"/>
      <c r="HW211" s="560"/>
      <c r="HX211" s="560"/>
      <c r="HY211" s="560"/>
      <c r="HZ211" s="560"/>
      <c r="IA211" s="560"/>
      <c r="IB211" s="560"/>
      <c r="IC211" s="560"/>
      <c r="ID211" s="560"/>
      <c r="IE211" s="560"/>
      <c r="IF211" s="560"/>
      <c r="IG211" s="560"/>
      <c r="IH211" s="560"/>
      <c r="II211" s="560"/>
      <c r="IJ211" s="560"/>
      <c r="IK211" s="560"/>
      <c r="IL211" s="560"/>
      <c r="IM211" s="560"/>
      <c r="IN211" s="560"/>
      <c r="IO211" s="560"/>
      <c r="IP211" s="560"/>
      <c r="IQ211" s="560"/>
      <c r="IR211" s="560"/>
      <c r="IS211" s="560"/>
      <c r="IT211" s="560"/>
      <c r="IU211" s="560"/>
    </row>
    <row r="212" s="311" customFormat="1" ht="19.5" customHeight="1" spans="1:255">
      <c r="A212" s="203" t="s">
        <v>205</v>
      </c>
      <c r="B212" s="569"/>
      <c r="C212" s="328"/>
      <c r="D212" s="330"/>
      <c r="E212" s="325" t="str">
        <f t="shared" si="6"/>
        <v/>
      </c>
      <c r="F212" s="325" t="str">
        <f t="shared" si="7"/>
        <v/>
      </c>
      <c r="HU212" s="560"/>
      <c r="HV212" s="560"/>
      <c r="HW212" s="560"/>
      <c r="HX212" s="560"/>
      <c r="HY212" s="560"/>
      <c r="HZ212" s="560"/>
      <c r="IA212" s="560"/>
      <c r="IB212" s="560"/>
      <c r="IC212" s="560"/>
      <c r="ID212" s="560"/>
      <c r="IE212" s="560"/>
      <c r="IF212" s="560"/>
      <c r="IG212" s="560"/>
      <c r="IH212" s="560"/>
      <c r="II212" s="560"/>
      <c r="IJ212" s="560"/>
      <c r="IK212" s="560"/>
      <c r="IL212" s="560"/>
      <c r="IM212" s="560"/>
      <c r="IN212" s="560"/>
      <c r="IO212" s="560"/>
      <c r="IP212" s="560"/>
      <c r="IQ212" s="560"/>
      <c r="IR212" s="560"/>
      <c r="IS212" s="560"/>
      <c r="IT212" s="560"/>
      <c r="IU212" s="560"/>
    </row>
    <row r="213" s="311" customFormat="1" ht="19.5" customHeight="1" spans="1:255">
      <c r="A213" s="340" t="s">
        <v>314</v>
      </c>
      <c r="B213" s="569"/>
      <c r="C213" s="328"/>
      <c r="D213" s="330"/>
      <c r="E213" s="325" t="str">
        <f t="shared" si="6"/>
        <v/>
      </c>
      <c r="F213" s="325" t="str">
        <f t="shared" si="7"/>
        <v/>
      </c>
      <c r="HU213" s="560"/>
      <c r="HV213" s="560"/>
      <c r="HW213" s="560"/>
      <c r="HX213" s="560"/>
      <c r="HY213" s="560"/>
      <c r="HZ213" s="560"/>
      <c r="IA213" s="560"/>
      <c r="IB213" s="560"/>
      <c r="IC213" s="560"/>
      <c r="ID213" s="560"/>
      <c r="IE213" s="560"/>
      <c r="IF213" s="560"/>
      <c r="IG213" s="560"/>
      <c r="IH213" s="560"/>
      <c r="II213" s="560"/>
      <c r="IJ213" s="560"/>
      <c r="IK213" s="560"/>
      <c r="IL213" s="560"/>
      <c r="IM213" s="560"/>
      <c r="IN213" s="560"/>
      <c r="IO213" s="560"/>
      <c r="IP213" s="560"/>
      <c r="IQ213" s="560"/>
      <c r="IR213" s="560"/>
      <c r="IS213" s="560"/>
      <c r="IT213" s="560"/>
      <c r="IU213" s="560"/>
    </row>
    <row r="214" s="311" customFormat="1" ht="19.5" customHeight="1" spans="1:255">
      <c r="A214" s="203" t="s">
        <v>212</v>
      </c>
      <c r="B214" s="569"/>
      <c r="C214" s="328"/>
      <c r="D214" s="330"/>
      <c r="E214" s="325" t="str">
        <f t="shared" si="6"/>
        <v/>
      </c>
      <c r="F214" s="325" t="str">
        <f t="shared" si="7"/>
        <v/>
      </c>
      <c r="HU214" s="560"/>
      <c r="HV214" s="560"/>
      <c r="HW214" s="560"/>
      <c r="HX214" s="560"/>
      <c r="HY214" s="560"/>
      <c r="HZ214" s="560"/>
      <c r="IA214" s="560"/>
      <c r="IB214" s="560"/>
      <c r="IC214" s="560"/>
      <c r="ID214" s="560"/>
      <c r="IE214" s="560"/>
      <c r="IF214" s="560"/>
      <c r="IG214" s="560"/>
      <c r="IH214" s="560"/>
      <c r="II214" s="560"/>
      <c r="IJ214" s="560"/>
      <c r="IK214" s="560"/>
      <c r="IL214" s="560"/>
      <c r="IM214" s="560"/>
      <c r="IN214" s="560"/>
      <c r="IO214" s="560"/>
      <c r="IP214" s="560"/>
      <c r="IQ214" s="560"/>
      <c r="IR214" s="560"/>
      <c r="IS214" s="560"/>
      <c r="IT214" s="560"/>
      <c r="IU214" s="560"/>
    </row>
    <row r="215" s="311" customFormat="1" ht="19.5" customHeight="1" spans="1:255">
      <c r="A215" s="203" t="s">
        <v>315</v>
      </c>
      <c r="B215" s="569"/>
      <c r="C215" s="328"/>
      <c r="D215" s="330"/>
      <c r="E215" s="325" t="str">
        <f t="shared" si="6"/>
        <v/>
      </c>
      <c r="F215" s="325" t="str">
        <f t="shared" si="7"/>
        <v/>
      </c>
      <c r="HU215" s="560"/>
      <c r="HV215" s="560"/>
      <c r="HW215" s="560"/>
      <c r="HX215" s="560"/>
      <c r="HY215" s="560"/>
      <c r="HZ215" s="560"/>
      <c r="IA215" s="560"/>
      <c r="IB215" s="560"/>
      <c r="IC215" s="560"/>
      <c r="ID215" s="560"/>
      <c r="IE215" s="560"/>
      <c r="IF215" s="560"/>
      <c r="IG215" s="560"/>
      <c r="IH215" s="560"/>
      <c r="II215" s="560"/>
      <c r="IJ215" s="560"/>
      <c r="IK215" s="560"/>
      <c r="IL215" s="560"/>
      <c r="IM215" s="560"/>
      <c r="IN215" s="560"/>
      <c r="IO215" s="560"/>
      <c r="IP215" s="560"/>
      <c r="IQ215" s="560"/>
      <c r="IR215" s="560"/>
      <c r="IS215" s="560"/>
      <c r="IT215" s="560"/>
      <c r="IU215" s="560"/>
    </row>
    <row r="216" s="311" customFormat="1" ht="19.5" customHeight="1" spans="1:255">
      <c r="A216" s="567" t="s">
        <v>316</v>
      </c>
      <c r="B216" s="574">
        <f>SUM(B217:B230)</f>
        <v>836</v>
      </c>
      <c r="C216" s="335">
        <f>SUM(C217:C230)</f>
        <v>909</v>
      </c>
      <c r="D216" s="339">
        <f>SUM(D217:D230)</f>
        <v>851</v>
      </c>
      <c r="E216" s="325">
        <f t="shared" si="6"/>
        <v>0.0179425837320575</v>
      </c>
      <c r="F216" s="325">
        <f t="shared" si="7"/>
        <v>0.936193619361936</v>
      </c>
      <c r="HU216" s="560"/>
      <c r="HV216" s="560"/>
      <c r="HW216" s="560"/>
      <c r="HX216" s="560"/>
      <c r="HY216" s="560"/>
      <c r="HZ216" s="560"/>
      <c r="IA216" s="560"/>
      <c r="IB216" s="560"/>
      <c r="IC216" s="560"/>
      <c r="ID216" s="560"/>
      <c r="IE216" s="560"/>
      <c r="IF216" s="560"/>
      <c r="IG216" s="560"/>
      <c r="IH216" s="560"/>
      <c r="II216" s="560"/>
      <c r="IJ216" s="560"/>
      <c r="IK216" s="560"/>
      <c r="IL216" s="560"/>
      <c r="IM216" s="560"/>
      <c r="IN216" s="560"/>
      <c r="IO216" s="560"/>
      <c r="IP216" s="560"/>
      <c r="IQ216" s="560"/>
      <c r="IR216" s="560"/>
      <c r="IS216" s="560"/>
      <c r="IT216" s="560"/>
      <c r="IU216" s="560"/>
    </row>
    <row r="217" s="170" customFormat="1" ht="19.5" customHeight="1" spans="1:248">
      <c r="A217" s="203" t="s">
        <v>203</v>
      </c>
      <c r="B217" s="328">
        <v>739</v>
      </c>
      <c r="C217" s="328">
        <v>721</v>
      </c>
      <c r="D217" s="328">
        <v>707</v>
      </c>
      <c r="E217" s="332">
        <f t="shared" si="6"/>
        <v>-0.0433017591339648</v>
      </c>
      <c r="F217" s="332">
        <f t="shared" si="7"/>
        <v>0.980582524271845</v>
      </c>
      <c r="G217" s="557"/>
      <c r="H217" s="557"/>
      <c r="I217" s="557"/>
      <c r="J217" s="557"/>
      <c r="K217" s="557"/>
      <c r="L217" s="557"/>
      <c r="M217" s="557"/>
      <c r="N217" s="557"/>
      <c r="O217" s="557"/>
      <c r="P217" s="557"/>
      <c r="Q217" s="557"/>
      <c r="R217" s="557"/>
      <c r="S217" s="557"/>
      <c r="T217" s="557"/>
      <c r="U217" s="557"/>
      <c r="V217" s="557"/>
      <c r="W217" s="557"/>
      <c r="X217" s="557"/>
      <c r="Y217" s="557"/>
      <c r="Z217" s="557"/>
      <c r="AA217" s="557"/>
      <c r="AB217" s="557"/>
      <c r="AC217" s="557"/>
      <c r="AD217" s="557"/>
      <c r="AE217" s="557"/>
      <c r="AF217" s="557"/>
      <c r="AG217" s="557"/>
      <c r="AH217" s="557"/>
      <c r="AI217" s="557"/>
      <c r="AJ217" s="557"/>
      <c r="AK217" s="557"/>
      <c r="AL217" s="557"/>
      <c r="AM217" s="557"/>
      <c r="AN217" s="557"/>
      <c r="AO217" s="557"/>
      <c r="AP217" s="557"/>
      <c r="AQ217" s="557"/>
      <c r="AR217" s="557"/>
      <c r="AS217" s="557"/>
      <c r="AT217" s="557"/>
      <c r="AU217" s="557"/>
      <c r="AV217" s="557"/>
      <c r="AW217" s="557"/>
      <c r="AX217" s="557"/>
      <c r="AY217" s="557"/>
      <c r="AZ217" s="557"/>
      <c r="BA217" s="557"/>
      <c r="BB217" s="557"/>
      <c r="BC217" s="557"/>
      <c r="BD217" s="557"/>
      <c r="BE217" s="557"/>
      <c r="BF217" s="557"/>
      <c r="BG217" s="557"/>
      <c r="BH217" s="557"/>
      <c r="BI217" s="557"/>
      <c r="BJ217" s="557"/>
      <c r="BK217" s="557"/>
      <c r="BL217" s="557"/>
      <c r="BM217" s="557"/>
      <c r="BN217" s="557"/>
      <c r="BO217" s="557"/>
      <c r="BP217" s="557"/>
      <c r="BQ217" s="557"/>
      <c r="BR217" s="557"/>
      <c r="BS217" s="557"/>
      <c r="BT217" s="557"/>
      <c r="BU217" s="557"/>
      <c r="BV217" s="557"/>
      <c r="BW217" s="557"/>
      <c r="BX217" s="557"/>
      <c r="BY217" s="557"/>
      <c r="BZ217" s="557"/>
      <c r="CA217" s="557"/>
      <c r="CB217" s="557"/>
      <c r="CC217" s="557"/>
      <c r="CD217" s="557"/>
      <c r="CE217" s="557"/>
      <c r="CF217" s="557"/>
      <c r="CG217" s="557"/>
      <c r="CH217" s="557"/>
      <c r="CI217" s="557"/>
      <c r="CJ217" s="557"/>
      <c r="CK217" s="557"/>
      <c r="CL217" s="557"/>
      <c r="CM217" s="557"/>
      <c r="CN217" s="557"/>
      <c r="CO217" s="557"/>
      <c r="CP217" s="557"/>
      <c r="CQ217" s="557"/>
      <c r="CR217" s="557"/>
      <c r="CS217" s="557"/>
      <c r="CT217" s="557"/>
      <c r="CU217" s="557"/>
      <c r="CV217" s="557"/>
      <c r="CW217" s="557"/>
      <c r="CX217" s="557"/>
      <c r="CY217" s="557"/>
      <c r="CZ217" s="557"/>
      <c r="DA217" s="557"/>
      <c r="DB217" s="557"/>
      <c r="DC217" s="557"/>
      <c r="DD217" s="557"/>
      <c r="DE217" s="557"/>
      <c r="DF217" s="557"/>
      <c r="DG217" s="557"/>
      <c r="DH217" s="557"/>
      <c r="DI217" s="557"/>
      <c r="DJ217" s="557"/>
      <c r="DK217" s="557"/>
      <c r="DL217" s="557"/>
      <c r="DM217" s="557"/>
      <c r="DN217" s="557"/>
      <c r="DO217" s="557"/>
      <c r="DP217" s="557"/>
      <c r="DQ217" s="557"/>
      <c r="DR217" s="557"/>
      <c r="DS217" s="557"/>
      <c r="DT217" s="557"/>
      <c r="DU217" s="557"/>
      <c r="DV217" s="557"/>
      <c r="DW217" s="557"/>
      <c r="DX217" s="557"/>
      <c r="DY217" s="557"/>
      <c r="DZ217" s="557"/>
      <c r="EA217" s="557"/>
      <c r="EB217" s="557"/>
      <c r="EC217" s="557"/>
      <c r="ED217" s="557"/>
      <c r="EE217" s="557"/>
      <c r="EF217" s="557"/>
      <c r="EG217" s="557"/>
      <c r="EH217" s="557"/>
      <c r="EI217" s="557"/>
      <c r="EJ217" s="557"/>
      <c r="EK217" s="557"/>
      <c r="EL217" s="557"/>
      <c r="EM217" s="557"/>
      <c r="EN217" s="557"/>
      <c r="EO217" s="557"/>
      <c r="EP217" s="557"/>
      <c r="EQ217" s="557"/>
      <c r="ER217" s="557"/>
      <c r="ES217" s="557"/>
      <c r="ET217" s="557"/>
      <c r="EU217" s="557"/>
      <c r="EV217" s="557"/>
      <c r="EW217" s="557"/>
      <c r="EX217" s="557"/>
      <c r="EY217" s="557"/>
      <c r="EZ217" s="557"/>
      <c r="FA217" s="557"/>
      <c r="FB217" s="557"/>
      <c r="FC217" s="557"/>
      <c r="FD217" s="557"/>
      <c r="FE217" s="557"/>
      <c r="FF217" s="557"/>
      <c r="FG217" s="557"/>
      <c r="FH217" s="557"/>
      <c r="FI217" s="557"/>
      <c r="FJ217" s="557"/>
      <c r="FK217" s="557"/>
      <c r="FL217" s="557"/>
      <c r="FM217" s="557"/>
      <c r="FN217" s="557"/>
      <c r="FO217" s="557"/>
      <c r="FP217" s="557"/>
      <c r="FQ217" s="557"/>
      <c r="FR217" s="557"/>
      <c r="FS217" s="557"/>
      <c r="FT217" s="557"/>
      <c r="FU217" s="557"/>
      <c r="FV217" s="557"/>
      <c r="FW217" s="557"/>
      <c r="FX217" s="557"/>
      <c r="FY217" s="557"/>
      <c r="FZ217" s="557"/>
      <c r="GA217" s="557"/>
      <c r="GB217" s="557"/>
      <c r="GC217" s="557"/>
      <c r="GD217" s="557"/>
      <c r="GE217" s="557"/>
      <c r="GF217" s="557"/>
      <c r="GG217" s="557"/>
      <c r="GH217" s="557"/>
      <c r="GI217" s="557"/>
      <c r="GJ217" s="557"/>
      <c r="GK217" s="557"/>
      <c r="GL217" s="557"/>
      <c r="GM217" s="557"/>
      <c r="GN217" s="557"/>
      <c r="GO217" s="557"/>
      <c r="GP217" s="557"/>
      <c r="GQ217" s="557"/>
      <c r="GR217" s="557"/>
      <c r="GS217" s="557"/>
      <c r="GT217" s="557"/>
      <c r="GU217" s="557"/>
      <c r="GV217" s="557"/>
      <c r="GW217" s="557"/>
      <c r="GX217" s="557"/>
      <c r="GY217" s="557"/>
      <c r="GZ217" s="557"/>
      <c r="HA217" s="557"/>
      <c r="HB217" s="557"/>
      <c r="HC217" s="557"/>
      <c r="HD217" s="557"/>
      <c r="HE217" s="557"/>
      <c r="HF217" s="557"/>
      <c r="HG217" s="557"/>
      <c r="HH217" s="557"/>
      <c r="HI217" s="557"/>
      <c r="HJ217" s="557"/>
      <c r="HK217" s="557"/>
      <c r="HL217" s="557"/>
      <c r="HM217" s="557"/>
      <c r="HN217" s="557"/>
      <c r="HO217" s="557"/>
      <c r="HP217" s="557"/>
      <c r="HQ217" s="557"/>
      <c r="HR217" s="557"/>
      <c r="HS217" s="557"/>
      <c r="HT217" s="557"/>
      <c r="HU217" s="575"/>
      <c r="HV217" s="575"/>
      <c r="HW217" s="575"/>
      <c r="HX217" s="575"/>
      <c r="HY217" s="575"/>
      <c r="HZ217" s="575"/>
      <c r="IA217" s="575"/>
      <c r="IB217" s="575"/>
      <c r="IC217" s="575"/>
      <c r="ID217" s="575"/>
      <c r="IE217" s="575"/>
      <c r="IF217" s="575"/>
      <c r="IG217" s="575"/>
      <c r="IH217" s="575"/>
      <c r="II217" s="575"/>
      <c r="IJ217" s="575"/>
      <c r="IK217" s="575"/>
      <c r="IL217" s="575"/>
      <c r="IM217" s="575"/>
      <c r="IN217" s="575"/>
    </row>
    <row r="218" s="311" customFormat="1" ht="19.5" customHeight="1" spans="1:255">
      <c r="A218" s="203" t="s">
        <v>204</v>
      </c>
      <c r="B218" s="569"/>
      <c r="C218" s="328">
        <v>0</v>
      </c>
      <c r="D218" s="330"/>
      <c r="E218" s="332" t="str">
        <f t="shared" si="6"/>
        <v/>
      </c>
      <c r="F218" s="332" t="str">
        <f t="shared" si="7"/>
        <v/>
      </c>
      <c r="HU218" s="560"/>
      <c r="HV218" s="560"/>
      <c r="HW218" s="560"/>
      <c r="HX218" s="560"/>
      <c r="HY218" s="560"/>
      <c r="HZ218" s="560"/>
      <c r="IA218" s="560"/>
      <c r="IB218" s="560"/>
      <c r="IC218" s="560"/>
      <c r="ID218" s="560"/>
      <c r="IE218" s="560"/>
      <c r="IF218" s="560"/>
      <c r="IG218" s="560"/>
      <c r="IH218" s="560"/>
      <c r="II218" s="560"/>
      <c r="IJ218" s="560"/>
      <c r="IK218" s="560"/>
      <c r="IL218" s="560"/>
      <c r="IM218" s="560"/>
      <c r="IN218" s="560"/>
      <c r="IO218" s="560"/>
      <c r="IP218" s="560"/>
      <c r="IQ218" s="560"/>
      <c r="IR218" s="560"/>
      <c r="IS218" s="560"/>
      <c r="IT218" s="560"/>
      <c r="IU218" s="560"/>
    </row>
    <row r="219" s="311" customFormat="1" ht="19.5" customHeight="1" spans="1:255">
      <c r="A219" s="203" t="s">
        <v>205</v>
      </c>
      <c r="B219" s="569"/>
      <c r="C219" s="328">
        <v>0</v>
      </c>
      <c r="D219" s="570"/>
      <c r="E219" s="332" t="str">
        <f t="shared" si="6"/>
        <v/>
      </c>
      <c r="F219" s="332" t="str">
        <f t="shared" si="7"/>
        <v/>
      </c>
      <c r="HU219" s="560"/>
      <c r="HV219" s="560"/>
      <c r="HW219" s="560"/>
      <c r="HX219" s="560"/>
      <c r="HY219" s="560"/>
      <c r="HZ219" s="560"/>
      <c r="IA219" s="560"/>
      <c r="IB219" s="560"/>
      <c r="IC219" s="560"/>
      <c r="ID219" s="560"/>
      <c r="IE219" s="560"/>
      <c r="IF219" s="560"/>
      <c r="IG219" s="560"/>
      <c r="IH219" s="560"/>
      <c r="II219" s="560"/>
      <c r="IJ219" s="560"/>
      <c r="IK219" s="560"/>
      <c r="IL219" s="560"/>
      <c r="IM219" s="560"/>
      <c r="IN219" s="560"/>
      <c r="IO219" s="560"/>
      <c r="IP219" s="560"/>
      <c r="IQ219" s="560"/>
      <c r="IR219" s="560"/>
      <c r="IS219" s="560"/>
      <c r="IT219" s="560"/>
      <c r="IU219" s="560"/>
    </row>
    <row r="220" s="311" customFormat="1" ht="19.5" customHeight="1" spans="1:255">
      <c r="A220" s="340" t="s">
        <v>317</v>
      </c>
      <c r="B220" s="569">
        <v>5</v>
      </c>
      <c r="C220" s="328">
        <v>5</v>
      </c>
      <c r="D220" s="570">
        <v>5</v>
      </c>
      <c r="E220" s="332">
        <f t="shared" si="6"/>
        <v>0</v>
      </c>
      <c r="F220" s="332">
        <f t="shared" si="7"/>
        <v>1</v>
      </c>
      <c r="HU220" s="560"/>
      <c r="HV220" s="560"/>
      <c r="HW220" s="560"/>
      <c r="HX220" s="560"/>
      <c r="HY220" s="560"/>
      <c r="HZ220" s="560"/>
      <c r="IA220" s="560"/>
      <c r="IB220" s="560"/>
      <c r="IC220" s="560"/>
      <c r="ID220" s="560"/>
      <c r="IE220" s="560"/>
      <c r="IF220" s="560"/>
      <c r="IG220" s="560"/>
      <c r="IH220" s="560"/>
      <c r="II220" s="560"/>
      <c r="IJ220" s="560"/>
      <c r="IK220" s="560"/>
      <c r="IL220" s="560"/>
      <c r="IM220" s="560"/>
      <c r="IN220" s="560"/>
      <c r="IO220" s="560"/>
      <c r="IP220" s="560"/>
      <c r="IQ220" s="560"/>
      <c r="IR220" s="560"/>
      <c r="IS220" s="560"/>
      <c r="IT220" s="560"/>
      <c r="IU220" s="560"/>
    </row>
    <row r="221" s="311" customFormat="1" ht="19.5" customHeight="1" spans="1:255">
      <c r="A221" s="340" t="s">
        <v>318</v>
      </c>
      <c r="B221" s="569">
        <v>10</v>
      </c>
      <c r="C221" s="328">
        <v>10</v>
      </c>
      <c r="D221" s="570">
        <v>6</v>
      </c>
      <c r="E221" s="332">
        <f t="shared" si="6"/>
        <v>-0.4</v>
      </c>
      <c r="F221" s="332">
        <f t="shared" si="7"/>
        <v>0.6</v>
      </c>
      <c r="HU221" s="560"/>
      <c r="HV221" s="560"/>
      <c r="HW221" s="560"/>
      <c r="HX221" s="560"/>
      <c r="HY221" s="560"/>
      <c r="HZ221" s="560"/>
      <c r="IA221" s="560"/>
      <c r="IB221" s="560"/>
      <c r="IC221" s="560"/>
      <c r="ID221" s="560"/>
      <c r="IE221" s="560"/>
      <c r="IF221" s="560"/>
      <c r="IG221" s="560"/>
      <c r="IH221" s="560"/>
      <c r="II221" s="560"/>
      <c r="IJ221" s="560"/>
      <c r="IK221" s="560"/>
      <c r="IL221" s="560"/>
      <c r="IM221" s="560"/>
      <c r="IN221" s="560"/>
      <c r="IO221" s="560"/>
      <c r="IP221" s="560"/>
      <c r="IQ221" s="560"/>
      <c r="IR221" s="560"/>
      <c r="IS221" s="560"/>
      <c r="IT221" s="560"/>
      <c r="IU221" s="560"/>
    </row>
    <row r="222" s="311" customFormat="1" ht="19.5" customHeight="1" spans="1:255">
      <c r="A222" s="203" t="s">
        <v>243</v>
      </c>
      <c r="B222" s="569"/>
      <c r="C222" s="328">
        <v>0</v>
      </c>
      <c r="D222" s="570"/>
      <c r="E222" s="332" t="str">
        <f t="shared" si="6"/>
        <v/>
      </c>
      <c r="F222" s="332" t="str">
        <f t="shared" si="7"/>
        <v/>
      </c>
      <c r="HU222" s="560"/>
      <c r="HV222" s="560"/>
      <c r="HW222" s="560"/>
      <c r="HX222" s="560"/>
      <c r="HY222" s="560"/>
      <c r="HZ222" s="560"/>
      <c r="IA222" s="560"/>
      <c r="IB222" s="560"/>
      <c r="IC222" s="560"/>
      <c r="ID222" s="560"/>
      <c r="IE222" s="560"/>
      <c r="IF222" s="560"/>
      <c r="IG222" s="560"/>
      <c r="IH222" s="560"/>
      <c r="II222" s="560"/>
      <c r="IJ222" s="560"/>
      <c r="IK222" s="560"/>
      <c r="IL222" s="560"/>
      <c r="IM222" s="560"/>
      <c r="IN222" s="560"/>
      <c r="IO222" s="560"/>
      <c r="IP222" s="560"/>
      <c r="IQ222" s="560"/>
      <c r="IR222" s="560"/>
      <c r="IS222" s="560"/>
      <c r="IT222" s="560"/>
      <c r="IU222" s="560"/>
    </row>
    <row r="223" s="311" customFormat="1" ht="19.5" customHeight="1" spans="1:255">
      <c r="A223" s="340" t="s">
        <v>319</v>
      </c>
      <c r="B223" s="569"/>
      <c r="C223" s="328">
        <v>0</v>
      </c>
      <c r="D223" s="570"/>
      <c r="E223" s="332" t="str">
        <f t="shared" si="6"/>
        <v/>
      </c>
      <c r="F223" s="332" t="str">
        <f t="shared" si="7"/>
        <v/>
      </c>
      <c r="HU223" s="560"/>
      <c r="HV223" s="560"/>
      <c r="HW223" s="560"/>
      <c r="HX223" s="560"/>
      <c r="HY223" s="560"/>
      <c r="HZ223" s="560"/>
      <c r="IA223" s="560"/>
      <c r="IB223" s="560"/>
      <c r="IC223" s="560"/>
      <c r="ID223" s="560"/>
      <c r="IE223" s="560"/>
      <c r="IF223" s="560"/>
      <c r="IG223" s="560"/>
      <c r="IH223" s="560"/>
      <c r="II223" s="560"/>
      <c r="IJ223" s="560"/>
      <c r="IK223" s="560"/>
      <c r="IL223" s="560"/>
      <c r="IM223" s="560"/>
      <c r="IN223" s="560"/>
      <c r="IO223" s="560"/>
      <c r="IP223" s="560"/>
      <c r="IQ223" s="560"/>
      <c r="IR223" s="560"/>
      <c r="IS223" s="560"/>
      <c r="IT223" s="560"/>
      <c r="IU223" s="560"/>
    </row>
    <row r="224" s="311" customFormat="1" ht="19.5" customHeight="1" spans="1:255">
      <c r="A224" s="203" t="s">
        <v>320</v>
      </c>
      <c r="B224" s="569"/>
      <c r="C224" s="328">
        <v>0</v>
      </c>
      <c r="D224" s="570"/>
      <c r="E224" s="332" t="str">
        <f t="shared" si="6"/>
        <v/>
      </c>
      <c r="F224" s="332" t="str">
        <f t="shared" si="7"/>
        <v/>
      </c>
      <c r="HU224" s="560"/>
      <c r="HV224" s="560"/>
      <c r="HW224" s="560"/>
      <c r="HX224" s="560"/>
      <c r="HY224" s="560"/>
      <c r="HZ224" s="560"/>
      <c r="IA224" s="560"/>
      <c r="IB224" s="560"/>
      <c r="IC224" s="560"/>
      <c r="ID224" s="560"/>
      <c r="IE224" s="560"/>
      <c r="IF224" s="560"/>
      <c r="IG224" s="560"/>
      <c r="IH224" s="560"/>
      <c r="II224" s="560"/>
      <c r="IJ224" s="560"/>
      <c r="IK224" s="560"/>
      <c r="IL224" s="560"/>
      <c r="IM224" s="560"/>
      <c r="IN224" s="560"/>
      <c r="IO224" s="560"/>
      <c r="IP224" s="560"/>
      <c r="IQ224" s="560"/>
      <c r="IR224" s="560"/>
      <c r="IS224" s="560"/>
      <c r="IT224" s="560"/>
      <c r="IU224" s="560"/>
    </row>
    <row r="225" s="311" customFormat="1" ht="19.5" customHeight="1" spans="1:255">
      <c r="A225" s="203" t="s">
        <v>321</v>
      </c>
      <c r="B225" s="569"/>
      <c r="C225" s="328">
        <v>0</v>
      </c>
      <c r="D225" s="570"/>
      <c r="E225" s="332" t="str">
        <f t="shared" si="6"/>
        <v/>
      </c>
      <c r="F225" s="332" t="str">
        <f t="shared" si="7"/>
        <v/>
      </c>
      <c r="HU225" s="560"/>
      <c r="HV225" s="560"/>
      <c r="HW225" s="560"/>
      <c r="HX225" s="560"/>
      <c r="HY225" s="560"/>
      <c r="HZ225" s="560"/>
      <c r="IA225" s="560"/>
      <c r="IB225" s="560"/>
      <c r="IC225" s="560"/>
      <c r="ID225" s="560"/>
      <c r="IE225" s="560"/>
      <c r="IF225" s="560"/>
      <c r="IG225" s="560"/>
      <c r="IH225" s="560"/>
      <c r="II225" s="560"/>
      <c r="IJ225" s="560"/>
      <c r="IK225" s="560"/>
      <c r="IL225" s="560"/>
      <c r="IM225" s="560"/>
      <c r="IN225" s="560"/>
      <c r="IO225" s="560"/>
      <c r="IP225" s="560"/>
      <c r="IQ225" s="560"/>
      <c r="IR225" s="560"/>
      <c r="IS225" s="560"/>
      <c r="IT225" s="560"/>
      <c r="IU225" s="560"/>
    </row>
    <row r="226" s="311" customFormat="1" ht="19.5" customHeight="1" spans="1:255">
      <c r="A226" s="203" t="s">
        <v>322</v>
      </c>
      <c r="B226" s="569"/>
      <c r="C226" s="328">
        <v>0</v>
      </c>
      <c r="D226" s="570"/>
      <c r="E226" s="332" t="str">
        <f t="shared" si="6"/>
        <v/>
      </c>
      <c r="F226" s="332" t="str">
        <f t="shared" si="7"/>
        <v/>
      </c>
      <c r="HU226" s="560"/>
      <c r="HV226" s="560"/>
      <c r="HW226" s="560"/>
      <c r="HX226" s="560"/>
      <c r="HY226" s="560"/>
      <c r="HZ226" s="560"/>
      <c r="IA226" s="560"/>
      <c r="IB226" s="560"/>
      <c r="IC226" s="560"/>
      <c r="ID226" s="560"/>
      <c r="IE226" s="560"/>
      <c r="IF226" s="560"/>
      <c r="IG226" s="560"/>
      <c r="IH226" s="560"/>
      <c r="II226" s="560"/>
      <c r="IJ226" s="560"/>
      <c r="IK226" s="560"/>
      <c r="IL226" s="560"/>
      <c r="IM226" s="560"/>
      <c r="IN226" s="560"/>
      <c r="IO226" s="560"/>
      <c r="IP226" s="560"/>
      <c r="IQ226" s="560"/>
      <c r="IR226" s="560"/>
      <c r="IS226" s="560"/>
      <c r="IT226" s="560"/>
      <c r="IU226" s="560"/>
    </row>
    <row r="227" s="311" customFormat="1" ht="19.5" customHeight="1" spans="1:255">
      <c r="A227" s="340" t="s">
        <v>323</v>
      </c>
      <c r="B227" s="569">
        <v>5</v>
      </c>
      <c r="C227" s="328">
        <v>5</v>
      </c>
      <c r="D227" s="570">
        <v>5</v>
      </c>
      <c r="E227" s="332">
        <f t="shared" si="6"/>
        <v>0</v>
      </c>
      <c r="F227" s="332">
        <f t="shared" si="7"/>
        <v>1</v>
      </c>
      <c r="HU227" s="560"/>
      <c r="HV227" s="560"/>
      <c r="HW227" s="560"/>
      <c r="HX227" s="560"/>
      <c r="HY227" s="560"/>
      <c r="HZ227" s="560"/>
      <c r="IA227" s="560"/>
      <c r="IB227" s="560"/>
      <c r="IC227" s="560"/>
      <c r="ID227" s="560"/>
      <c r="IE227" s="560"/>
      <c r="IF227" s="560"/>
      <c r="IG227" s="560"/>
      <c r="IH227" s="560"/>
      <c r="II227" s="560"/>
      <c r="IJ227" s="560"/>
      <c r="IK227" s="560"/>
      <c r="IL227" s="560"/>
      <c r="IM227" s="560"/>
      <c r="IN227" s="560"/>
      <c r="IO227" s="560"/>
      <c r="IP227" s="560"/>
      <c r="IQ227" s="560"/>
      <c r="IR227" s="560"/>
      <c r="IS227" s="560"/>
      <c r="IT227" s="560"/>
      <c r="IU227" s="560"/>
    </row>
    <row r="228" s="311" customFormat="1" ht="19.5" customHeight="1" spans="1:255">
      <c r="A228" s="340" t="s">
        <v>324</v>
      </c>
      <c r="B228" s="569">
        <v>20</v>
      </c>
      <c r="C228" s="328">
        <v>20</v>
      </c>
      <c r="D228" s="570">
        <v>19</v>
      </c>
      <c r="E228" s="332">
        <f t="shared" si="6"/>
        <v>-0.05</v>
      </c>
      <c r="F228" s="332">
        <f t="shared" si="7"/>
        <v>0.95</v>
      </c>
      <c r="HU228" s="560"/>
      <c r="HV228" s="560"/>
      <c r="HW228" s="560"/>
      <c r="HX228" s="560"/>
      <c r="HY228" s="560"/>
      <c r="HZ228" s="560"/>
      <c r="IA228" s="560"/>
      <c r="IB228" s="560"/>
      <c r="IC228" s="560"/>
      <c r="ID228" s="560"/>
      <c r="IE228" s="560"/>
      <c r="IF228" s="560"/>
      <c r="IG228" s="560"/>
      <c r="IH228" s="560"/>
      <c r="II228" s="560"/>
      <c r="IJ228" s="560"/>
      <c r="IK228" s="560"/>
      <c r="IL228" s="560"/>
      <c r="IM228" s="560"/>
      <c r="IN228" s="560"/>
      <c r="IO228" s="560"/>
      <c r="IP228" s="560"/>
      <c r="IQ228" s="560"/>
      <c r="IR228" s="560"/>
      <c r="IS228" s="560"/>
      <c r="IT228" s="560"/>
      <c r="IU228" s="560"/>
    </row>
    <row r="229" s="311" customFormat="1" ht="19.5" customHeight="1" spans="1:255">
      <c r="A229" s="203" t="s">
        <v>212</v>
      </c>
      <c r="B229" s="569">
        <v>40</v>
      </c>
      <c r="C229" s="328">
        <v>108</v>
      </c>
      <c r="D229" s="570">
        <v>90</v>
      </c>
      <c r="E229" s="332">
        <f t="shared" si="6"/>
        <v>1.25</v>
      </c>
      <c r="F229" s="332">
        <f t="shared" si="7"/>
        <v>0.833333333333333</v>
      </c>
      <c r="HU229" s="560"/>
      <c r="HV229" s="560"/>
      <c r="HW229" s="560"/>
      <c r="HX229" s="560"/>
      <c r="HY229" s="560"/>
      <c r="HZ229" s="560"/>
      <c r="IA229" s="560"/>
      <c r="IB229" s="560"/>
      <c r="IC229" s="560"/>
      <c r="ID229" s="560"/>
      <c r="IE229" s="560"/>
      <c r="IF229" s="560"/>
      <c r="IG229" s="560"/>
      <c r="IH229" s="560"/>
      <c r="II229" s="560"/>
      <c r="IJ229" s="560"/>
      <c r="IK229" s="560"/>
      <c r="IL229" s="560"/>
      <c r="IM229" s="560"/>
      <c r="IN229" s="560"/>
      <c r="IO229" s="560"/>
      <c r="IP229" s="560"/>
      <c r="IQ229" s="560"/>
      <c r="IR229" s="560"/>
      <c r="IS229" s="560"/>
      <c r="IT229" s="560"/>
      <c r="IU229" s="560"/>
    </row>
    <row r="230" s="311" customFormat="1" ht="19.5" customHeight="1" spans="1:255">
      <c r="A230" s="203" t="s">
        <v>325</v>
      </c>
      <c r="B230" s="569">
        <v>17</v>
      </c>
      <c r="C230" s="328">
        <v>40</v>
      </c>
      <c r="D230" s="570">
        <v>19</v>
      </c>
      <c r="E230" s="332">
        <f t="shared" si="6"/>
        <v>0.117647058823529</v>
      </c>
      <c r="F230" s="332">
        <f t="shared" si="7"/>
        <v>0.475</v>
      </c>
      <c r="HU230" s="560"/>
      <c r="HV230" s="560"/>
      <c r="HW230" s="560"/>
      <c r="HX230" s="560"/>
      <c r="HY230" s="560"/>
      <c r="HZ230" s="560"/>
      <c r="IA230" s="560"/>
      <c r="IB230" s="560"/>
      <c r="IC230" s="560"/>
      <c r="ID230" s="560"/>
      <c r="IE230" s="560"/>
      <c r="IF230" s="560"/>
      <c r="IG230" s="560"/>
      <c r="IH230" s="560"/>
      <c r="II230" s="560"/>
      <c r="IJ230" s="560"/>
      <c r="IK230" s="560"/>
      <c r="IL230" s="560"/>
      <c r="IM230" s="560"/>
      <c r="IN230" s="560"/>
      <c r="IO230" s="560"/>
      <c r="IP230" s="560"/>
      <c r="IQ230" s="560"/>
      <c r="IR230" s="560"/>
      <c r="IS230" s="560"/>
      <c r="IT230" s="560"/>
      <c r="IU230" s="560"/>
    </row>
    <row r="231" s="311" customFormat="1" ht="19.5" customHeight="1" spans="1:255">
      <c r="A231" s="567" t="s">
        <v>326</v>
      </c>
      <c r="B231" s="574">
        <f>SUM(B232:B237)</f>
        <v>74</v>
      </c>
      <c r="C231" s="335">
        <f>SUM(C232:C237)</f>
        <v>194</v>
      </c>
      <c r="D231" s="573">
        <f>SUM(D232:D237)</f>
        <v>128</v>
      </c>
      <c r="E231" s="325">
        <f t="shared" si="6"/>
        <v>0.72972972972973</v>
      </c>
      <c r="F231" s="325">
        <f t="shared" si="7"/>
        <v>0.65979381443299</v>
      </c>
      <c r="HU231" s="560"/>
      <c r="HV231" s="560"/>
      <c r="HW231" s="560"/>
      <c r="HX231" s="560"/>
      <c r="HY231" s="560"/>
      <c r="HZ231" s="560"/>
      <c r="IA231" s="560"/>
      <c r="IB231" s="560"/>
      <c r="IC231" s="560"/>
      <c r="ID231" s="560"/>
      <c r="IE231" s="560"/>
      <c r="IF231" s="560"/>
      <c r="IG231" s="560"/>
      <c r="IH231" s="560"/>
      <c r="II231" s="560"/>
      <c r="IJ231" s="560"/>
      <c r="IK231" s="560"/>
      <c r="IL231" s="560"/>
      <c r="IM231" s="560"/>
      <c r="IN231" s="560"/>
      <c r="IO231" s="560"/>
      <c r="IP231" s="560"/>
      <c r="IQ231" s="560"/>
      <c r="IR231" s="560"/>
      <c r="IS231" s="560"/>
      <c r="IT231" s="560"/>
      <c r="IU231" s="560"/>
    </row>
    <row r="232" s="170" customFormat="1" ht="19.5" customHeight="1" spans="1:248">
      <c r="A232" s="203" t="s">
        <v>203</v>
      </c>
      <c r="B232" s="328">
        <v>74</v>
      </c>
      <c r="C232" s="328">
        <v>140</v>
      </c>
      <c r="D232" s="328">
        <v>113</v>
      </c>
      <c r="E232" s="332">
        <f t="shared" si="6"/>
        <v>0.527027027027027</v>
      </c>
      <c r="F232" s="332">
        <f t="shared" si="7"/>
        <v>0.807142857142857</v>
      </c>
      <c r="G232" s="557"/>
      <c r="H232" s="557"/>
      <c r="I232" s="557"/>
      <c r="J232" s="557"/>
      <c r="K232" s="557"/>
      <c r="L232" s="557"/>
      <c r="M232" s="557"/>
      <c r="N232" s="557"/>
      <c r="O232" s="557"/>
      <c r="P232" s="557"/>
      <c r="Q232" s="557"/>
      <c r="R232" s="557"/>
      <c r="S232" s="557"/>
      <c r="T232" s="557"/>
      <c r="U232" s="557"/>
      <c r="V232" s="557"/>
      <c r="W232" s="557"/>
      <c r="X232" s="557"/>
      <c r="Y232" s="557"/>
      <c r="Z232" s="557"/>
      <c r="AA232" s="557"/>
      <c r="AB232" s="557"/>
      <c r="AC232" s="557"/>
      <c r="AD232" s="557"/>
      <c r="AE232" s="557"/>
      <c r="AF232" s="557"/>
      <c r="AG232" s="557"/>
      <c r="AH232" s="557"/>
      <c r="AI232" s="557"/>
      <c r="AJ232" s="557"/>
      <c r="AK232" s="557"/>
      <c r="AL232" s="557"/>
      <c r="AM232" s="557"/>
      <c r="AN232" s="557"/>
      <c r="AO232" s="557"/>
      <c r="AP232" s="557"/>
      <c r="AQ232" s="557"/>
      <c r="AR232" s="557"/>
      <c r="AS232" s="557"/>
      <c r="AT232" s="557"/>
      <c r="AU232" s="557"/>
      <c r="AV232" s="557"/>
      <c r="AW232" s="557"/>
      <c r="AX232" s="557"/>
      <c r="AY232" s="557"/>
      <c r="AZ232" s="557"/>
      <c r="BA232" s="557"/>
      <c r="BB232" s="557"/>
      <c r="BC232" s="557"/>
      <c r="BD232" s="557"/>
      <c r="BE232" s="557"/>
      <c r="BF232" s="557"/>
      <c r="BG232" s="557"/>
      <c r="BH232" s="557"/>
      <c r="BI232" s="557"/>
      <c r="BJ232" s="557"/>
      <c r="BK232" s="557"/>
      <c r="BL232" s="557"/>
      <c r="BM232" s="557"/>
      <c r="BN232" s="557"/>
      <c r="BO232" s="557"/>
      <c r="BP232" s="557"/>
      <c r="BQ232" s="557"/>
      <c r="BR232" s="557"/>
      <c r="BS232" s="557"/>
      <c r="BT232" s="557"/>
      <c r="BU232" s="557"/>
      <c r="BV232" s="557"/>
      <c r="BW232" s="557"/>
      <c r="BX232" s="557"/>
      <c r="BY232" s="557"/>
      <c r="BZ232" s="557"/>
      <c r="CA232" s="557"/>
      <c r="CB232" s="557"/>
      <c r="CC232" s="557"/>
      <c r="CD232" s="557"/>
      <c r="CE232" s="557"/>
      <c r="CF232" s="557"/>
      <c r="CG232" s="557"/>
      <c r="CH232" s="557"/>
      <c r="CI232" s="557"/>
      <c r="CJ232" s="557"/>
      <c r="CK232" s="557"/>
      <c r="CL232" s="557"/>
      <c r="CM232" s="557"/>
      <c r="CN232" s="557"/>
      <c r="CO232" s="557"/>
      <c r="CP232" s="557"/>
      <c r="CQ232" s="557"/>
      <c r="CR232" s="557"/>
      <c r="CS232" s="557"/>
      <c r="CT232" s="557"/>
      <c r="CU232" s="557"/>
      <c r="CV232" s="557"/>
      <c r="CW232" s="557"/>
      <c r="CX232" s="557"/>
      <c r="CY232" s="557"/>
      <c r="CZ232" s="557"/>
      <c r="DA232" s="557"/>
      <c r="DB232" s="557"/>
      <c r="DC232" s="557"/>
      <c r="DD232" s="557"/>
      <c r="DE232" s="557"/>
      <c r="DF232" s="557"/>
      <c r="DG232" s="557"/>
      <c r="DH232" s="557"/>
      <c r="DI232" s="557"/>
      <c r="DJ232" s="557"/>
      <c r="DK232" s="557"/>
      <c r="DL232" s="557"/>
      <c r="DM232" s="557"/>
      <c r="DN232" s="557"/>
      <c r="DO232" s="557"/>
      <c r="DP232" s="557"/>
      <c r="DQ232" s="557"/>
      <c r="DR232" s="557"/>
      <c r="DS232" s="557"/>
      <c r="DT232" s="557"/>
      <c r="DU232" s="557"/>
      <c r="DV232" s="557"/>
      <c r="DW232" s="557"/>
      <c r="DX232" s="557"/>
      <c r="DY232" s="557"/>
      <c r="DZ232" s="557"/>
      <c r="EA232" s="557"/>
      <c r="EB232" s="557"/>
      <c r="EC232" s="557"/>
      <c r="ED232" s="557"/>
      <c r="EE232" s="557"/>
      <c r="EF232" s="557"/>
      <c r="EG232" s="557"/>
      <c r="EH232" s="557"/>
      <c r="EI232" s="557"/>
      <c r="EJ232" s="557"/>
      <c r="EK232" s="557"/>
      <c r="EL232" s="557"/>
      <c r="EM232" s="557"/>
      <c r="EN232" s="557"/>
      <c r="EO232" s="557"/>
      <c r="EP232" s="557"/>
      <c r="EQ232" s="557"/>
      <c r="ER232" s="557"/>
      <c r="ES232" s="557"/>
      <c r="ET232" s="557"/>
      <c r="EU232" s="557"/>
      <c r="EV232" s="557"/>
      <c r="EW232" s="557"/>
      <c r="EX232" s="557"/>
      <c r="EY232" s="557"/>
      <c r="EZ232" s="557"/>
      <c r="FA232" s="557"/>
      <c r="FB232" s="557"/>
      <c r="FC232" s="557"/>
      <c r="FD232" s="557"/>
      <c r="FE232" s="557"/>
      <c r="FF232" s="557"/>
      <c r="FG232" s="557"/>
      <c r="FH232" s="557"/>
      <c r="FI232" s="557"/>
      <c r="FJ232" s="557"/>
      <c r="FK232" s="557"/>
      <c r="FL232" s="557"/>
      <c r="FM232" s="557"/>
      <c r="FN232" s="557"/>
      <c r="FO232" s="557"/>
      <c r="FP232" s="557"/>
      <c r="FQ232" s="557"/>
      <c r="FR232" s="557"/>
      <c r="FS232" s="557"/>
      <c r="FT232" s="557"/>
      <c r="FU232" s="557"/>
      <c r="FV232" s="557"/>
      <c r="FW232" s="557"/>
      <c r="FX232" s="557"/>
      <c r="FY232" s="557"/>
      <c r="FZ232" s="557"/>
      <c r="GA232" s="557"/>
      <c r="GB232" s="557"/>
      <c r="GC232" s="557"/>
      <c r="GD232" s="557"/>
      <c r="GE232" s="557"/>
      <c r="GF232" s="557"/>
      <c r="GG232" s="557"/>
      <c r="GH232" s="557"/>
      <c r="GI232" s="557"/>
      <c r="GJ232" s="557"/>
      <c r="GK232" s="557"/>
      <c r="GL232" s="557"/>
      <c r="GM232" s="557"/>
      <c r="GN232" s="557"/>
      <c r="GO232" s="557"/>
      <c r="GP232" s="557"/>
      <c r="GQ232" s="557"/>
      <c r="GR232" s="557"/>
      <c r="GS232" s="557"/>
      <c r="GT232" s="557"/>
      <c r="GU232" s="557"/>
      <c r="GV232" s="557"/>
      <c r="GW232" s="557"/>
      <c r="GX232" s="557"/>
      <c r="GY232" s="557"/>
      <c r="GZ232" s="557"/>
      <c r="HA232" s="557"/>
      <c r="HB232" s="557"/>
      <c r="HC232" s="557"/>
      <c r="HD232" s="557"/>
      <c r="HE232" s="557"/>
      <c r="HF232" s="557"/>
      <c r="HG232" s="557"/>
      <c r="HH232" s="557"/>
      <c r="HI232" s="557"/>
      <c r="HJ232" s="557"/>
      <c r="HK232" s="557"/>
      <c r="HL232" s="557"/>
      <c r="HM232" s="557"/>
      <c r="HN232" s="557"/>
      <c r="HO232" s="557"/>
      <c r="HP232" s="557"/>
      <c r="HQ232" s="557"/>
      <c r="HR232" s="557"/>
      <c r="HS232" s="557"/>
      <c r="HT232" s="557"/>
      <c r="HU232" s="575"/>
      <c r="HV232" s="575"/>
      <c r="HW232" s="575"/>
      <c r="HX232" s="575"/>
      <c r="HY232" s="575"/>
      <c r="HZ232" s="575"/>
      <c r="IA232" s="575"/>
      <c r="IB232" s="575"/>
      <c r="IC232" s="575"/>
      <c r="ID232" s="575"/>
      <c r="IE232" s="575"/>
      <c r="IF232" s="575"/>
      <c r="IG232" s="575"/>
      <c r="IH232" s="575"/>
      <c r="II232" s="575"/>
      <c r="IJ232" s="575"/>
      <c r="IK232" s="575"/>
      <c r="IL232" s="575"/>
      <c r="IM232" s="575"/>
      <c r="IN232" s="575"/>
    </row>
    <row r="233" s="311" customFormat="1" ht="19.5" customHeight="1" spans="1:255">
      <c r="A233" s="203" t="s">
        <v>204</v>
      </c>
      <c r="B233" s="569"/>
      <c r="C233" s="328">
        <v>0</v>
      </c>
      <c r="D233" s="337"/>
      <c r="E233" s="325" t="str">
        <f t="shared" si="6"/>
        <v/>
      </c>
      <c r="F233" s="325" t="str">
        <f t="shared" si="7"/>
        <v/>
      </c>
      <c r="HU233" s="560"/>
      <c r="HV233" s="560"/>
      <c r="HW233" s="560"/>
      <c r="HX233" s="560"/>
      <c r="HY233" s="560"/>
      <c r="HZ233" s="560"/>
      <c r="IA233" s="560"/>
      <c r="IB233" s="560"/>
      <c r="IC233" s="560"/>
      <c r="ID233" s="560"/>
      <c r="IE233" s="560"/>
      <c r="IF233" s="560"/>
      <c r="IG233" s="560"/>
      <c r="IH233" s="560"/>
      <c r="II233" s="560"/>
      <c r="IJ233" s="560"/>
      <c r="IK233" s="560"/>
      <c r="IL233" s="560"/>
      <c r="IM233" s="560"/>
      <c r="IN233" s="560"/>
      <c r="IO233" s="560"/>
      <c r="IP233" s="560"/>
      <c r="IQ233" s="560"/>
      <c r="IR233" s="560"/>
      <c r="IS233" s="560"/>
      <c r="IT233" s="560"/>
      <c r="IU233" s="560"/>
    </row>
    <row r="234" s="311" customFormat="1" ht="19.5" customHeight="1" spans="1:255">
      <c r="A234" s="203" t="s">
        <v>205</v>
      </c>
      <c r="B234" s="569"/>
      <c r="C234" s="328">
        <v>0</v>
      </c>
      <c r="D234" s="330"/>
      <c r="E234" s="325" t="str">
        <f t="shared" si="6"/>
        <v/>
      </c>
      <c r="F234" s="325" t="str">
        <f t="shared" si="7"/>
        <v/>
      </c>
      <c r="HU234" s="560"/>
      <c r="HV234" s="560"/>
      <c r="HW234" s="560"/>
      <c r="HX234" s="560"/>
      <c r="HY234" s="560"/>
      <c r="HZ234" s="560"/>
      <c r="IA234" s="560"/>
      <c r="IB234" s="560"/>
      <c r="IC234" s="560"/>
      <c r="ID234" s="560"/>
      <c r="IE234" s="560"/>
      <c r="IF234" s="560"/>
      <c r="IG234" s="560"/>
      <c r="IH234" s="560"/>
      <c r="II234" s="560"/>
      <c r="IJ234" s="560"/>
      <c r="IK234" s="560"/>
      <c r="IL234" s="560"/>
      <c r="IM234" s="560"/>
      <c r="IN234" s="560"/>
      <c r="IO234" s="560"/>
      <c r="IP234" s="560"/>
      <c r="IQ234" s="560"/>
      <c r="IR234" s="560"/>
      <c r="IS234" s="560"/>
      <c r="IT234" s="560"/>
      <c r="IU234" s="560"/>
    </row>
    <row r="235" s="311" customFormat="1" ht="19.5" customHeight="1" spans="1:255">
      <c r="A235" s="340" t="s">
        <v>297</v>
      </c>
      <c r="B235" s="569"/>
      <c r="C235" s="328">
        <v>30</v>
      </c>
      <c r="D235" s="570">
        <v>11</v>
      </c>
      <c r="E235" s="325" t="str">
        <f t="shared" si="6"/>
        <v/>
      </c>
      <c r="F235" s="332">
        <f t="shared" si="7"/>
        <v>0.366666666666667</v>
      </c>
      <c r="HU235" s="560"/>
      <c r="HV235" s="560"/>
      <c r="HW235" s="560"/>
      <c r="HX235" s="560"/>
      <c r="HY235" s="560"/>
      <c r="HZ235" s="560"/>
      <c r="IA235" s="560"/>
      <c r="IB235" s="560"/>
      <c r="IC235" s="560"/>
      <c r="ID235" s="560"/>
      <c r="IE235" s="560"/>
      <c r="IF235" s="560"/>
      <c r="IG235" s="560"/>
      <c r="IH235" s="560"/>
      <c r="II235" s="560"/>
      <c r="IJ235" s="560"/>
      <c r="IK235" s="560"/>
      <c r="IL235" s="560"/>
      <c r="IM235" s="560"/>
      <c r="IN235" s="560"/>
      <c r="IO235" s="560"/>
      <c r="IP235" s="560"/>
      <c r="IQ235" s="560"/>
      <c r="IR235" s="560"/>
      <c r="IS235" s="560"/>
      <c r="IT235" s="560"/>
      <c r="IU235" s="560"/>
    </row>
    <row r="236" s="311" customFormat="1" ht="19.5" customHeight="1" spans="1:255">
      <c r="A236" s="203" t="s">
        <v>212</v>
      </c>
      <c r="B236" s="569"/>
      <c r="C236" s="328">
        <v>0</v>
      </c>
      <c r="D236" s="337">
        <v>4</v>
      </c>
      <c r="E236" s="325" t="str">
        <f t="shared" si="6"/>
        <v/>
      </c>
      <c r="F236" s="332" t="str">
        <f t="shared" si="7"/>
        <v/>
      </c>
      <c r="HU236" s="560"/>
      <c r="HV236" s="560"/>
      <c r="HW236" s="560"/>
      <c r="HX236" s="560"/>
      <c r="HY236" s="560"/>
      <c r="HZ236" s="560"/>
      <c r="IA236" s="560"/>
      <c r="IB236" s="560"/>
      <c r="IC236" s="560"/>
      <c r="ID236" s="560"/>
      <c r="IE236" s="560"/>
      <c r="IF236" s="560"/>
      <c r="IG236" s="560"/>
      <c r="IH236" s="560"/>
      <c r="II236" s="560"/>
      <c r="IJ236" s="560"/>
      <c r="IK236" s="560"/>
      <c r="IL236" s="560"/>
      <c r="IM236" s="560"/>
      <c r="IN236" s="560"/>
      <c r="IO236" s="560"/>
      <c r="IP236" s="560"/>
      <c r="IQ236" s="560"/>
      <c r="IR236" s="560"/>
      <c r="IS236" s="560"/>
      <c r="IT236" s="560"/>
      <c r="IU236" s="560"/>
    </row>
    <row r="237" s="311" customFormat="1" ht="19.5" customHeight="1" spans="1:255">
      <c r="A237" s="340" t="s">
        <v>327</v>
      </c>
      <c r="B237" s="569"/>
      <c r="C237" s="328">
        <v>24</v>
      </c>
      <c r="D237" s="337"/>
      <c r="E237" s="325" t="str">
        <f t="shared" si="6"/>
        <v/>
      </c>
      <c r="F237" s="332" t="str">
        <f t="shared" si="7"/>
        <v/>
      </c>
      <c r="HU237" s="560"/>
      <c r="HV237" s="560"/>
      <c r="HW237" s="560"/>
      <c r="HX237" s="560"/>
      <c r="HY237" s="560"/>
      <c r="HZ237" s="560"/>
      <c r="IA237" s="560"/>
      <c r="IB237" s="560"/>
      <c r="IC237" s="560"/>
      <c r="ID237" s="560"/>
      <c r="IE237" s="560"/>
      <c r="IF237" s="560"/>
      <c r="IG237" s="560"/>
      <c r="IH237" s="560"/>
      <c r="II237" s="560"/>
      <c r="IJ237" s="560"/>
      <c r="IK237" s="560"/>
      <c r="IL237" s="560"/>
      <c r="IM237" s="560"/>
      <c r="IN237" s="560"/>
      <c r="IO237" s="560"/>
      <c r="IP237" s="560"/>
      <c r="IQ237" s="560"/>
      <c r="IR237" s="560"/>
      <c r="IS237" s="560"/>
      <c r="IT237" s="560"/>
      <c r="IU237" s="560"/>
    </row>
    <row r="238" s="311" customFormat="1" ht="19.5" customHeight="1" spans="1:255">
      <c r="A238" s="567" t="s">
        <v>328</v>
      </c>
      <c r="B238" s="574">
        <f>SUM(B239:B244)</f>
        <v>27</v>
      </c>
      <c r="C238" s="335">
        <f>SUM(C239:C244)</f>
        <v>0</v>
      </c>
      <c r="D238" s="339">
        <f>SUM(D239:D244)</f>
        <v>1</v>
      </c>
      <c r="E238" s="325">
        <f t="shared" si="6"/>
        <v>-0.962962962962963</v>
      </c>
      <c r="F238" s="325" t="str">
        <f t="shared" si="7"/>
        <v/>
      </c>
      <c r="HU238" s="560"/>
      <c r="HV238" s="560"/>
      <c r="HW238" s="560"/>
      <c r="HX238" s="560"/>
      <c r="HY238" s="560"/>
      <c r="HZ238" s="560"/>
      <c r="IA238" s="560"/>
      <c r="IB238" s="560"/>
      <c r="IC238" s="560"/>
      <c r="ID238" s="560"/>
      <c r="IE238" s="560"/>
      <c r="IF238" s="560"/>
      <c r="IG238" s="560"/>
      <c r="IH238" s="560"/>
      <c r="II238" s="560"/>
      <c r="IJ238" s="560"/>
      <c r="IK238" s="560"/>
      <c r="IL238" s="560"/>
      <c r="IM238" s="560"/>
      <c r="IN238" s="560"/>
      <c r="IO238" s="560"/>
      <c r="IP238" s="560"/>
      <c r="IQ238" s="560"/>
      <c r="IR238" s="560"/>
      <c r="IS238" s="560"/>
      <c r="IT238" s="560"/>
      <c r="IU238" s="560"/>
    </row>
    <row r="239" s="170" customFormat="1" ht="19.5" customHeight="1" spans="1:248">
      <c r="A239" s="203" t="s">
        <v>203</v>
      </c>
      <c r="B239" s="335"/>
      <c r="C239" s="335"/>
      <c r="D239" s="335">
        <v>1</v>
      </c>
      <c r="E239" s="325" t="str">
        <f t="shared" si="6"/>
        <v/>
      </c>
      <c r="F239" s="325" t="str">
        <f t="shared" si="7"/>
        <v/>
      </c>
      <c r="G239" s="557"/>
      <c r="H239" s="557"/>
      <c r="I239" s="557"/>
      <c r="J239" s="557"/>
      <c r="K239" s="557"/>
      <c r="L239" s="557"/>
      <c r="M239" s="557"/>
      <c r="N239" s="557"/>
      <c r="O239" s="557"/>
      <c r="P239" s="557"/>
      <c r="Q239" s="557"/>
      <c r="R239" s="557"/>
      <c r="S239" s="557"/>
      <c r="T239" s="557"/>
      <c r="U239" s="557"/>
      <c r="V239" s="557"/>
      <c r="W239" s="557"/>
      <c r="X239" s="557"/>
      <c r="Y239" s="557"/>
      <c r="Z239" s="557"/>
      <c r="AA239" s="557"/>
      <c r="AB239" s="557"/>
      <c r="AC239" s="557"/>
      <c r="AD239" s="557"/>
      <c r="AE239" s="557"/>
      <c r="AF239" s="557"/>
      <c r="AG239" s="557"/>
      <c r="AH239" s="557"/>
      <c r="AI239" s="557"/>
      <c r="AJ239" s="557"/>
      <c r="AK239" s="557"/>
      <c r="AL239" s="557"/>
      <c r="AM239" s="557"/>
      <c r="AN239" s="557"/>
      <c r="AO239" s="557"/>
      <c r="AP239" s="557"/>
      <c r="AQ239" s="557"/>
      <c r="AR239" s="557"/>
      <c r="AS239" s="557"/>
      <c r="AT239" s="557"/>
      <c r="AU239" s="557"/>
      <c r="AV239" s="557"/>
      <c r="AW239" s="557"/>
      <c r="AX239" s="557"/>
      <c r="AY239" s="557"/>
      <c r="AZ239" s="557"/>
      <c r="BA239" s="557"/>
      <c r="BB239" s="557"/>
      <c r="BC239" s="557"/>
      <c r="BD239" s="557"/>
      <c r="BE239" s="557"/>
      <c r="BF239" s="557"/>
      <c r="BG239" s="557"/>
      <c r="BH239" s="557"/>
      <c r="BI239" s="557"/>
      <c r="BJ239" s="557"/>
      <c r="BK239" s="557"/>
      <c r="BL239" s="557"/>
      <c r="BM239" s="557"/>
      <c r="BN239" s="557"/>
      <c r="BO239" s="557"/>
      <c r="BP239" s="557"/>
      <c r="BQ239" s="557"/>
      <c r="BR239" s="557"/>
      <c r="BS239" s="557"/>
      <c r="BT239" s="557"/>
      <c r="BU239" s="557"/>
      <c r="BV239" s="557"/>
      <c r="BW239" s="557"/>
      <c r="BX239" s="557"/>
      <c r="BY239" s="557"/>
      <c r="BZ239" s="557"/>
      <c r="CA239" s="557"/>
      <c r="CB239" s="557"/>
      <c r="CC239" s="557"/>
      <c r="CD239" s="557"/>
      <c r="CE239" s="557"/>
      <c r="CF239" s="557"/>
      <c r="CG239" s="557"/>
      <c r="CH239" s="557"/>
      <c r="CI239" s="557"/>
      <c r="CJ239" s="557"/>
      <c r="CK239" s="557"/>
      <c r="CL239" s="557"/>
      <c r="CM239" s="557"/>
      <c r="CN239" s="557"/>
      <c r="CO239" s="557"/>
      <c r="CP239" s="557"/>
      <c r="CQ239" s="557"/>
      <c r="CR239" s="557"/>
      <c r="CS239" s="557"/>
      <c r="CT239" s="557"/>
      <c r="CU239" s="557"/>
      <c r="CV239" s="557"/>
      <c r="CW239" s="557"/>
      <c r="CX239" s="557"/>
      <c r="CY239" s="557"/>
      <c r="CZ239" s="557"/>
      <c r="DA239" s="557"/>
      <c r="DB239" s="557"/>
      <c r="DC239" s="557"/>
      <c r="DD239" s="557"/>
      <c r="DE239" s="557"/>
      <c r="DF239" s="557"/>
      <c r="DG239" s="557"/>
      <c r="DH239" s="557"/>
      <c r="DI239" s="557"/>
      <c r="DJ239" s="557"/>
      <c r="DK239" s="557"/>
      <c r="DL239" s="557"/>
      <c r="DM239" s="557"/>
      <c r="DN239" s="557"/>
      <c r="DO239" s="557"/>
      <c r="DP239" s="557"/>
      <c r="DQ239" s="557"/>
      <c r="DR239" s="557"/>
      <c r="DS239" s="557"/>
      <c r="DT239" s="557"/>
      <c r="DU239" s="557"/>
      <c r="DV239" s="557"/>
      <c r="DW239" s="557"/>
      <c r="DX239" s="557"/>
      <c r="DY239" s="557"/>
      <c r="DZ239" s="557"/>
      <c r="EA239" s="557"/>
      <c r="EB239" s="557"/>
      <c r="EC239" s="557"/>
      <c r="ED239" s="557"/>
      <c r="EE239" s="557"/>
      <c r="EF239" s="557"/>
      <c r="EG239" s="557"/>
      <c r="EH239" s="557"/>
      <c r="EI239" s="557"/>
      <c r="EJ239" s="557"/>
      <c r="EK239" s="557"/>
      <c r="EL239" s="557"/>
      <c r="EM239" s="557"/>
      <c r="EN239" s="557"/>
      <c r="EO239" s="557"/>
      <c r="EP239" s="557"/>
      <c r="EQ239" s="557"/>
      <c r="ER239" s="557"/>
      <c r="ES239" s="557"/>
      <c r="ET239" s="557"/>
      <c r="EU239" s="557"/>
      <c r="EV239" s="557"/>
      <c r="EW239" s="557"/>
      <c r="EX239" s="557"/>
      <c r="EY239" s="557"/>
      <c r="EZ239" s="557"/>
      <c r="FA239" s="557"/>
      <c r="FB239" s="557"/>
      <c r="FC239" s="557"/>
      <c r="FD239" s="557"/>
      <c r="FE239" s="557"/>
      <c r="FF239" s="557"/>
      <c r="FG239" s="557"/>
      <c r="FH239" s="557"/>
      <c r="FI239" s="557"/>
      <c r="FJ239" s="557"/>
      <c r="FK239" s="557"/>
      <c r="FL239" s="557"/>
      <c r="FM239" s="557"/>
      <c r="FN239" s="557"/>
      <c r="FO239" s="557"/>
      <c r="FP239" s="557"/>
      <c r="FQ239" s="557"/>
      <c r="FR239" s="557"/>
      <c r="FS239" s="557"/>
      <c r="FT239" s="557"/>
      <c r="FU239" s="557"/>
      <c r="FV239" s="557"/>
      <c r="FW239" s="557"/>
      <c r="FX239" s="557"/>
      <c r="FY239" s="557"/>
      <c r="FZ239" s="557"/>
      <c r="GA239" s="557"/>
      <c r="GB239" s="557"/>
      <c r="GC239" s="557"/>
      <c r="GD239" s="557"/>
      <c r="GE239" s="557"/>
      <c r="GF239" s="557"/>
      <c r="GG239" s="557"/>
      <c r="GH239" s="557"/>
      <c r="GI239" s="557"/>
      <c r="GJ239" s="557"/>
      <c r="GK239" s="557"/>
      <c r="GL239" s="557"/>
      <c r="GM239" s="557"/>
      <c r="GN239" s="557"/>
      <c r="GO239" s="557"/>
      <c r="GP239" s="557"/>
      <c r="GQ239" s="557"/>
      <c r="GR239" s="557"/>
      <c r="GS239" s="557"/>
      <c r="GT239" s="557"/>
      <c r="GU239" s="557"/>
      <c r="GV239" s="557"/>
      <c r="GW239" s="557"/>
      <c r="GX239" s="557"/>
      <c r="GY239" s="557"/>
      <c r="GZ239" s="557"/>
      <c r="HA239" s="557"/>
      <c r="HB239" s="557"/>
      <c r="HC239" s="557"/>
      <c r="HD239" s="557"/>
      <c r="HE239" s="557"/>
      <c r="HF239" s="557"/>
      <c r="HG239" s="557"/>
      <c r="HH239" s="557"/>
      <c r="HI239" s="557"/>
      <c r="HJ239" s="557"/>
      <c r="HK239" s="557"/>
      <c r="HL239" s="557"/>
      <c r="HM239" s="557"/>
      <c r="HN239" s="557"/>
      <c r="HO239" s="557"/>
      <c r="HP239" s="557"/>
      <c r="HQ239" s="557"/>
      <c r="HR239" s="557"/>
      <c r="HS239" s="557"/>
      <c r="HT239" s="557"/>
      <c r="HU239" s="575"/>
      <c r="HV239" s="575"/>
      <c r="HW239" s="575"/>
      <c r="HX239" s="575"/>
      <c r="HY239" s="575"/>
      <c r="HZ239" s="575"/>
      <c r="IA239" s="575"/>
      <c r="IB239" s="575"/>
      <c r="IC239" s="575"/>
      <c r="ID239" s="575"/>
      <c r="IE239" s="575"/>
      <c r="IF239" s="575"/>
      <c r="IG239" s="575"/>
      <c r="IH239" s="575"/>
      <c r="II239" s="575"/>
      <c r="IJ239" s="575"/>
      <c r="IK239" s="575"/>
      <c r="IL239" s="575"/>
      <c r="IM239" s="575"/>
      <c r="IN239" s="575"/>
    </row>
    <row r="240" s="311" customFormat="1" ht="19.5" customHeight="1" spans="1:255">
      <c r="A240" s="203" t="s">
        <v>204</v>
      </c>
      <c r="B240" s="569"/>
      <c r="C240" s="328"/>
      <c r="D240" s="330"/>
      <c r="E240" s="325" t="str">
        <f t="shared" si="6"/>
        <v/>
      </c>
      <c r="F240" s="325" t="str">
        <f t="shared" si="7"/>
        <v/>
      </c>
      <c r="HU240" s="560"/>
      <c r="HV240" s="560"/>
      <c r="HW240" s="560"/>
      <c r="HX240" s="560"/>
      <c r="HY240" s="560"/>
      <c r="HZ240" s="560"/>
      <c r="IA240" s="560"/>
      <c r="IB240" s="560"/>
      <c r="IC240" s="560"/>
      <c r="ID240" s="560"/>
      <c r="IE240" s="560"/>
      <c r="IF240" s="560"/>
      <c r="IG240" s="560"/>
      <c r="IH240" s="560"/>
      <c r="II240" s="560"/>
      <c r="IJ240" s="560"/>
      <c r="IK240" s="560"/>
      <c r="IL240" s="560"/>
      <c r="IM240" s="560"/>
      <c r="IN240" s="560"/>
      <c r="IO240" s="560"/>
      <c r="IP240" s="560"/>
      <c r="IQ240" s="560"/>
      <c r="IR240" s="560"/>
      <c r="IS240" s="560"/>
      <c r="IT240" s="560"/>
      <c r="IU240" s="560"/>
    </row>
    <row r="241" s="311" customFormat="1" ht="19.5" customHeight="1" spans="1:255">
      <c r="A241" s="203" t="s">
        <v>205</v>
      </c>
      <c r="B241" s="569"/>
      <c r="C241" s="328"/>
      <c r="D241" s="330"/>
      <c r="E241" s="325" t="str">
        <f t="shared" si="6"/>
        <v/>
      </c>
      <c r="F241" s="325" t="str">
        <f t="shared" si="7"/>
        <v/>
      </c>
      <c r="HU241" s="560"/>
      <c r="HV241" s="560"/>
      <c r="HW241" s="560"/>
      <c r="HX241" s="560"/>
      <c r="HY241" s="560"/>
      <c r="HZ241" s="560"/>
      <c r="IA241" s="560"/>
      <c r="IB241" s="560"/>
      <c r="IC241" s="560"/>
      <c r="ID241" s="560"/>
      <c r="IE241" s="560"/>
      <c r="IF241" s="560"/>
      <c r="IG241" s="560"/>
      <c r="IH241" s="560"/>
      <c r="II241" s="560"/>
      <c r="IJ241" s="560"/>
      <c r="IK241" s="560"/>
      <c r="IL241" s="560"/>
      <c r="IM241" s="560"/>
      <c r="IN241" s="560"/>
      <c r="IO241" s="560"/>
      <c r="IP241" s="560"/>
      <c r="IQ241" s="560"/>
      <c r="IR241" s="560"/>
      <c r="IS241" s="560"/>
      <c r="IT241" s="560"/>
      <c r="IU241" s="560"/>
    </row>
    <row r="242" s="311" customFormat="1" ht="19.5" customHeight="1" spans="1:255">
      <c r="A242" s="340" t="s">
        <v>329</v>
      </c>
      <c r="B242" s="569">
        <v>9</v>
      </c>
      <c r="C242" s="328"/>
      <c r="D242" s="330"/>
      <c r="E242" s="325" t="str">
        <f t="shared" si="6"/>
        <v/>
      </c>
      <c r="F242" s="325" t="str">
        <f t="shared" si="7"/>
        <v/>
      </c>
      <c r="HU242" s="560"/>
      <c r="HV242" s="560"/>
      <c r="HW242" s="560"/>
      <c r="HX242" s="560"/>
      <c r="HY242" s="560"/>
      <c r="HZ242" s="560"/>
      <c r="IA242" s="560"/>
      <c r="IB242" s="560"/>
      <c r="IC242" s="560"/>
      <c r="ID242" s="560"/>
      <c r="IE242" s="560"/>
      <c r="IF242" s="560"/>
      <c r="IG242" s="560"/>
      <c r="IH242" s="560"/>
      <c r="II242" s="560"/>
      <c r="IJ242" s="560"/>
      <c r="IK242" s="560"/>
      <c r="IL242" s="560"/>
      <c r="IM242" s="560"/>
      <c r="IN242" s="560"/>
      <c r="IO242" s="560"/>
      <c r="IP242" s="560"/>
      <c r="IQ242" s="560"/>
      <c r="IR242" s="560"/>
      <c r="IS242" s="560"/>
      <c r="IT242" s="560"/>
      <c r="IU242" s="560"/>
    </row>
    <row r="243" s="311" customFormat="1" ht="19.5" customHeight="1" spans="1:255">
      <c r="A243" s="203" t="s">
        <v>330</v>
      </c>
      <c r="B243" s="569">
        <v>0</v>
      </c>
      <c r="C243" s="328"/>
      <c r="D243" s="330"/>
      <c r="E243" s="325" t="str">
        <f t="shared" si="6"/>
        <v/>
      </c>
      <c r="F243" s="325" t="str">
        <f t="shared" si="7"/>
        <v/>
      </c>
      <c r="HU243" s="560"/>
      <c r="HV243" s="560"/>
      <c r="HW243" s="560"/>
      <c r="HX243" s="560"/>
      <c r="HY243" s="560"/>
      <c r="HZ243" s="560"/>
      <c r="IA243" s="560"/>
      <c r="IB243" s="560"/>
      <c r="IC243" s="560"/>
      <c r="ID243" s="560"/>
      <c r="IE243" s="560"/>
      <c r="IF243" s="560"/>
      <c r="IG243" s="560"/>
      <c r="IH243" s="560"/>
      <c r="II243" s="560"/>
      <c r="IJ243" s="560"/>
      <c r="IK243" s="560"/>
      <c r="IL243" s="560"/>
      <c r="IM243" s="560"/>
      <c r="IN243" s="560"/>
      <c r="IO243" s="560"/>
      <c r="IP243" s="560"/>
      <c r="IQ243" s="560"/>
      <c r="IR243" s="560"/>
      <c r="IS243" s="560"/>
      <c r="IT243" s="560"/>
      <c r="IU243" s="560"/>
    </row>
    <row r="244" s="311" customFormat="1" ht="19.5" customHeight="1" spans="1:255">
      <c r="A244" s="203" t="s">
        <v>331</v>
      </c>
      <c r="B244" s="569">
        <v>18</v>
      </c>
      <c r="C244" s="328"/>
      <c r="D244" s="337"/>
      <c r="E244" s="325" t="str">
        <f t="shared" si="6"/>
        <v/>
      </c>
      <c r="F244" s="325" t="str">
        <f t="shared" si="7"/>
        <v/>
      </c>
      <c r="HU244" s="560"/>
      <c r="HV244" s="560"/>
      <c r="HW244" s="560"/>
      <c r="HX244" s="560"/>
      <c r="HY244" s="560"/>
      <c r="HZ244" s="560"/>
      <c r="IA244" s="560"/>
      <c r="IB244" s="560"/>
      <c r="IC244" s="560"/>
      <c r="ID244" s="560"/>
      <c r="IE244" s="560"/>
      <c r="IF244" s="560"/>
      <c r="IG244" s="560"/>
      <c r="IH244" s="560"/>
      <c r="II244" s="560"/>
      <c r="IJ244" s="560"/>
      <c r="IK244" s="560"/>
      <c r="IL244" s="560"/>
      <c r="IM244" s="560"/>
      <c r="IN244" s="560"/>
      <c r="IO244" s="560"/>
      <c r="IP244" s="560"/>
      <c r="IQ244" s="560"/>
      <c r="IR244" s="560"/>
      <c r="IS244" s="560"/>
      <c r="IT244" s="560"/>
      <c r="IU244" s="560"/>
    </row>
    <row r="245" s="170" customFormat="1" ht="19.5" customHeight="1" spans="1:248">
      <c r="A245" s="567" t="s">
        <v>332</v>
      </c>
      <c r="B245" s="324">
        <f>SUM(B246:B250)</f>
        <v>0</v>
      </c>
      <c r="C245" s="324">
        <f>SUM(C246:C250)</f>
        <v>0</v>
      </c>
      <c r="D245" s="324">
        <f>SUM(D246:D250)</f>
        <v>0</v>
      </c>
      <c r="E245" s="325" t="str">
        <f t="shared" si="6"/>
        <v/>
      </c>
      <c r="F245" s="325" t="str">
        <f t="shared" si="7"/>
        <v/>
      </c>
      <c r="G245" s="557"/>
      <c r="H245" s="557"/>
      <c r="I245" s="557"/>
      <c r="J245" s="557"/>
      <c r="K245" s="557"/>
      <c r="L245" s="557"/>
      <c r="M245" s="557"/>
      <c r="N245" s="557"/>
      <c r="O245" s="557"/>
      <c r="P245" s="557"/>
      <c r="Q245" s="557"/>
      <c r="R245" s="557"/>
      <c r="S245" s="557"/>
      <c r="T245" s="557"/>
      <c r="U245" s="557"/>
      <c r="V245" s="557"/>
      <c r="W245" s="557"/>
      <c r="X245" s="557"/>
      <c r="Y245" s="557"/>
      <c r="Z245" s="557"/>
      <c r="AA245" s="557"/>
      <c r="AB245" s="557"/>
      <c r="AC245" s="557"/>
      <c r="AD245" s="557"/>
      <c r="AE245" s="557"/>
      <c r="AF245" s="557"/>
      <c r="AG245" s="557"/>
      <c r="AH245" s="557"/>
      <c r="AI245" s="557"/>
      <c r="AJ245" s="557"/>
      <c r="AK245" s="557"/>
      <c r="AL245" s="557"/>
      <c r="AM245" s="557"/>
      <c r="AN245" s="557"/>
      <c r="AO245" s="557"/>
      <c r="AP245" s="557"/>
      <c r="AQ245" s="557"/>
      <c r="AR245" s="557"/>
      <c r="AS245" s="557"/>
      <c r="AT245" s="557"/>
      <c r="AU245" s="557"/>
      <c r="AV245" s="557"/>
      <c r="AW245" s="557"/>
      <c r="AX245" s="557"/>
      <c r="AY245" s="557"/>
      <c r="AZ245" s="557"/>
      <c r="BA245" s="557"/>
      <c r="BB245" s="557"/>
      <c r="BC245" s="557"/>
      <c r="BD245" s="557"/>
      <c r="BE245" s="557"/>
      <c r="BF245" s="557"/>
      <c r="BG245" s="557"/>
      <c r="BH245" s="557"/>
      <c r="BI245" s="557"/>
      <c r="BJ245" s="557"/>
      <c r="BK245" s="557"/>
      <c r="BL245" s="557"/>
      <c r="BM245" s="557"/>
      <c r="BN245" s="557"/>
      <c r="BO245" s="557"/>
      <c r="BP245" s="557"/>
      <c r="BQ245" s="557"/>
      <c r="BR245" s="557"/>
      <c r="BS245" s="557"/>
      <c r="BT245" s="557"/>
      <c r="BU245" s="557"/>
      <c r="BV245" s="557"/>
      <c r="BW245" s="557"/>
      <c r="BX245" s="557"/>
      <c r="BY245" s="557"/>
      <c r="BZ245" s="557"/>
      <c r="CA245" s="557"/>
      <c r="CB245" s="557"/>
      <c r="CC245" s="557"/>
      <c r="CD245" s="557"/>
      <c r="CE245" s="557"/>
      <c r="CF245" s="557"/>
      <c r="CG245" s="557"/>
      <c r="CH245" s="557"/>
      <c r="CI245" s="557"/>
      <c r="CJ245" s="557"/>
      <c r="CK245" s="557"/>
      <c r="CL245" s="557"/>
      <c r="CM245" s="557"/>
      <c r="CN245" s="557"/>
      <c r="CO245" s="557"/>
      <c r="CP245" s="557"/>
      <c r="CQ245" s="557"/>
      <c r="CR245" s="557"/>
      <c r="CS245" s="557"/>
      <c r="CT245" s="557"/>
      <c r="CU245" s="557"/>
      <c r="CV245" s="557"/>
      <c r="CW245" s="557"/>
      <c r="CX245" s="557"/>
      <c r="CY245" s="557"/>
      <c r="CZ245" s="557"/>
      <c r="DA245" s="557"/>
      <c r="DB245" s="557"/>
      <c r="DC245" s="557"/>
      <c r="DD245" s="557"/>
      <c r="DE245" s="557"/>
      <c r="DF245" s="557"/>
      <c r="DG245" s="557"/>
      <c r="DH245" s="557"/>
      <c r="DI245" s="557"/>
      <c r="DJ245" s="557"/>
      <c r="DK245" s="557"/>
      <c r="DL245" s="557"/>
      <c r="DM245" s="557"/>
      <c r="DN245" s="557"/>
      <c r="DO245" s="557"/>
      <c r="DP245" s="557"/>
      <c r="DQ245" s="557"/>
      <c r="DR245" s="557"/>
      <c r="DS245" s="557"/>
      <c r="DT245" s="557"/>
      <c r="DU245" s="557"/>
      <c r="DV245" s="557"/>
      <c r="DW245" s="557"/>
      <c r="DX245" s="557"/>
      <c r="DY245" s="557"/>
      <c r="DZ245" s="557"/>
      <c r="EA245" s="557"/>
      <c r="EB245" s="557"/>
      <c r="EC245" s="557"/>
      <c r="ED245" s="557"/>
      <c r="EE245" s="557"/>
      <c r="EF245" s="557"/>
      <c r="EG245" s="557"/>
      <c r="EH245" s="557"/>
      <c r="EI245" s="557"/>
      <c r="EJ245" s="557"/>
      <c r="EK245" s="557"/>
      <c r="EL245" s="557"/>
      <c r="EM245" s="557"/>
      <c r="EN245" s="557"/>
      <c r="EO245" s="557"/>
      <c r="EP245" s="557"/>
      <c r="EQ245" s="557"/>
      <c r="ER245" s="557"/>
      <c r="ES245" s="557"/>
      <c r="ET245" s="557"/>
      <c r="EU245" s="557"/>
      <c r="EV245" s="557"/>
      <c r="EW245" s="557"/>
      <c r="EX245" s="557"/>
      <c r="EY245" s="557"/>
      <c r="EZ245" s="557"/>
      <c r="FA245" s="557"/>
      <c r="FB245" s="557"/>
      <c r="FC245" s="557"/>
      <c r="FD245" s="557"/>
      <c r="FE245" s="557"/>
      <c r="FF245" s="557"/>
      <c r="FG245" s="557"/>
      <c r="FH245" s="557"/>
      <c r="FI245" s="557"/>
      <c r="FJ245" s="557"/>
      <c r="FK245" s="557"/>
      <c r="FL245" s="557"/>
      <c r="FM245" s="557"/>
      <c r="FN245" s="557"/>
      <c r="FO245" s="557"/>
      <c r="FP245" s="557"/>
      <c r="FQ245" s="557"/>
      <c r="FR245" s="557"/>
      <c r="FS245" s="557"/>
      <c r="FT245" s="557"/>
      <c r="FU245" s="557"/>
      <c r="FV245" s="557"/>
      <c r="FW245" s="557"/>
      <c r="FX245" s="557"/>
      <c r="FY245" s="557"/>
      <c r="FZ245" s="557"/>
      <c r="GA245" s="557"/>
      <c r="GB245" s="557"/>
      <c r="GC245" s="557"/>
      <c r="GD245" s="557"/>
      <c r="GE245" s="557"/>
      <c r="GF245" s="557"/>
      <c r="GG245" s="557"/>
      <c r="GH245" s="557"/>
      <c r="GI245" s="557"/>
      <c r="GJ245" s="557"/>
      <c r="GK245" s="557"/>
      <c r="GL245" s="557"/>
      <c r="GM245" s="557"/>
      <c r="GN245" s="557"/>
      <c r="GO245" s="557"/>
      <c r="GP245" s="557"/>
      <c r="GQ245" s="557"/>
      <c r="GR245" s="557"/>
      <c r="GS245" s="557"/>
      <c r="GT245" s="557"/>
      <c r="GU245" s="557"/>
      <c r="GV245" s="557"/>
      <c r="GW245" s="557"/>
      <c r="GX245" s="557"/>
      <c r="GY245" s="557"/>
      <c r="GZ245" s="557"/>
      <c r="HA245" s="557"/>
      <c r="HB245" s="557"/>
      <c r="HC245" s="557"/>
      <c r="HD245" s="557"/>
      <c r="HE245" s="557"/>
      <c r="HF245" s="557"/>
      <c r="HG245" s="557"/>
      <c r="HH245" s="557"/>
      <c r="HI245" s="557"/>
      <c r="HJ245" s="557"/>
      <c r="HK245" s="557"/>
      <c r="HL245" s="557"/>
      <c r="HM245" s="557"/>
      <c r="HN245" s="557"/>
      <c r="HO245" s="557"/>
      <c r="HP245" s="557"/>
      <c r="HQ245" s="557"/>
      <c r="HR245" s="557"/>
      <c r="HS245" s="557"/>
      <c r="HT245" s="557"/>
      <c r="HU245" s="575"/>
      <c r="HV245" s="575"/>
      <c r="HW245" s="575"/>
      <c r="HX245" s="575"/>
      <c r="HY245" s="575"/>
      <c r="HZ245" s="575"/>
      <c r="IA245" s="575"/>
      <c r="IB245" s="575"/>
      <c r="IC245" s="575"/>
      <c r="ID245" s="575"/>
      <c r="IE245" s="575"/>
      <c r="IF245" s="575"/>
      <c r="IG245" s="575"/>
      <c r="IH245" s="575"/>
      <c r="II245" s="575"/>
      <c r="IJ245" s="575"/>
      <c r="IK245" s="575"/>
      <c r="IL245" s="575"/>
      <c r="IM245" s="575"/>
      <c r="IN245" s="575"/>
    </row>
    <row r="246" s="311" customFormat="1" ht="19.5" customHeight="1" spans="1:255">
      <c r="A246" s="203" t="s">
        <v>333</v>
      </c>
      <c r="B246" s="569"/>
      <c r="C246" s="328"/>
      <c r="D246" s="330"/>
      <c r="E246" s="325" t="str">
        <f t="shared" si="6"/>
        <v/>
      </c>
      <c r="F246" s="325" t="str">
        <f t="shared" si="7"/>
        <v/>
      </c>
      <c r="HU246" s="560"/>
      <c r="HV246" s="560"/>
      <c r="HW246" s="560"/>
      <c r="HX246" s="560"/>
      <c r="HY246" s="560"/>
      <c r="HZ246" s="560"/>
      <c r="IA246" s="560"/>
      <c r="IB246" s="560"/>
      <c r="IC246" s="560"/>
      <c r="ID246" s="560"/>
      <c r="IE246" s="560"/>
      <c r="IF246" s="560"/>
      <c r="IG246" s="560"/>
      <c r="IH246" s="560"/>
      <c r="II246" s="560"/>
      <c r="IJ246" s="560"/>
      <c r="IK246" s="560"/>
      <c r="IL246" s="560"/>
      <c r="IM246" s="560"/>
      <c r="IN246" s="560"/>
      <c r="IO246" s="560"/>
      <c r="IP246" s="560"/>
      <c r="IQ246" s="560"/>
      <c r="IR246" s="560"/>
      <c r="IS246" s="560"/>
      <c r="IT246" s="560"/>
      <c r="IU246" s="560"/>
    </row>
    <row r="247" s="311" customFormat="1" ht="19.5" customHeight="1" spans="1:255">
      <c r="A247" s="203" t="s">
        <v>334</v>
      </c>
      <c r="B247" s="569"/>
      <c r="C247" s="328"/>
      <c r="D247" s="337"/>
      <c r="E247" s="332" t="str">
        <f t="shared" si="6"/>
        <v/>
      </c>
      <c r="F247" s="332" t="str">
        <f t="shared" si="7"/>
        <v/>
      </c>
      <c r="HU247" s="560"/>
      <c r="HV247" s="560"/>
      <c r="HW247" s="560"/>
      <c r="HX247" s="560"/>
      <c r="HY247" s="560"/>
      <c r="HZ247" s="560"/>
      <c r="IA247" s="560"/>
      <c r="IB247" s="560"/>
      <c r="IC247" s="560"/>
      <c r="ID247" s="560"/>
      <c r="IE247" s="560"/>
      <c r="IF247" s="560"/>
      <c r="IG247" s="560"/>
      <c r="IH247" s="560"/>
      <c r="II247" s="560"/>
      <c r="IJ247" s="560"/>
      <c r="IK247" s="560"/>
      <c r="IL247" s="560"/>
      <c r="IM247" s="560"/>
      <c r="IN247" s="560"/>
      <c r="IO247" s="560"/>
      <c r="IP247" s="560"/>
      <c r="IQ247" s="560"/>
      <c r="IR247" s="560"/>
      <c r="IS247" s="560"/>
      <c r="IT247" s="560"/>
      <c r="IU247" s="560"/>
    </row>
    <row r="248" s="170" customFormat="1" ht="19.5" customHeight="1" spans="1:248">
      <c r="A248" s="203" t="s">
        <v>335</v>
      </c>
      <c r="B248" s="324"/>
      <c r="C248" s="324"/>
      <c r="D248" s="324"/>
      <c r="E248" s="325" t="str">
        <f t="shared" si="6"/>
        <v/>
      </c>
      <c r="F248" s="325" t="str">
        <f t="shared" si="7"/>
        <v/>
      </c>
      <c r="G248" s="557"/>
      <c r="H248" s="557"/>
      <c r="I248" s="557"/>
      <c r="J248" s="557"/>
      <c r="K248" s="557"/>
      <c r="L248" s="557"/>
      <c r="M248" s="557"/>
      <c r="N248" s="557"/>
      <c r="O248" s="557"/>
      <c r="P248" s="557"/>
      <c r="Q248" s="557"/>
      <c r="R248" s="557"/>
      <c r="S248" s="557"/>
      <c r="T248" s="557"/>
      <c r="U248" s="557"/>
      <c r="V248" s="557"/>
      <c r="W248" s="557"/>
      <c r="X248" s="557"/>
      <c r="Y248" s="557"/>
      <c r="Z248" s="557"/>
      <c r="AA248" s="557"/>
      <c r="AB248" s="557"/>
      <c r="AC248" s="557"/>
      <c r="AD248" s="557"/>
      <c r="AE248" s="557"/>
      <c r="AF248" s="557"/>
      <c r="AG248" s="557"/>
      <c r="AH248" s="557"/>
      <c r="AI248" s="557"/>
      <c r="AJ248" s="557"/>
      <c r="AK248" s="557"/>
      <c r="AL248" s="557"/>
      <c r="AM248" s="557"/>
      <c r="AN248" s="557"/>
      <c r="AO248" s="557"/>
      <c r="AP248" s="557"/>
      <c r="AQ248" s="557"/>
      <c r="AR248" s="557"/>
      <c r="AS248" s="557"/>
      <c r="AT248" s="557"/>
      <c r="AU248" s="557"/>
      <c r="AV248" s="557"/>
      <c r="AW248" s="557"/>
      <c r="AX248" s="557"/>
      <c r="AY248" s="557"/>
      <c r="AZ248" s="557"/>
      <c r="BA248" s="557"/>
      <c r="BB248" s="557"/>
      <c r="BC248" s="557"/>
      <c r="BD248" s="557"/>
      <c r="BE248" s="557"/>
      <c r="BF248" s="557"/>
      <c r="BG248" s="557"/>
      <c r="BH248" s="557"/>
      <c r="BI248" s="557"/>
      <c r="BJ248" s="557"/>
      <c r="BK248" s="557"/>
      <c r="BL248" s="557"/>
      <c r="BM248" s="557"/>
      <c r="BN248" s="557"/>
      <c r="BO248" s="557"/>
      <c r="BP248" s="557"/>
      <c r="BQ248" s="557"/>
      <c r="BR248" s="557"/>
      <c r="BS248" s="557"/>
      <c r="BT248" s="557"/>
      <c r="BU248" s="557"/>
      <c r="BV248" s="557"/>
      <c r="BW248" s="557"/>
      <c r="BX248" s="557"/>
      <c r="BY248" s="557"/>
      <c r="BZ248" s="557"/>
      <c r="CA248" s="557"/>
      <c r="CB248" s="557"/>
      <c r="CC248" s="557"/>
      <c r="CD248" s="557"/>
      <c r="CE248" s="557"/>
      <c r="CF248" s="557"/>
      <c r="CG248" s="557"/>
      <c r="CH248" s="557"/>
      <c r="CI248" s="557"/>
      <c r="CJ248" s="557"/>
      <c r="CK248" s="557"/>
      <c r="CL248" s="557"/>
      <c r="CM248" s="557"/>
      <c r="CN248" s="557"/>
      <c r="CO248" s="557"/>
      <c r="CP248" s="557"/>
      <c r="CQ248" s="557"/>
      <c r="CR248" s="557"/>
      <c r="CS248" s="557"/>
      <c r="CT248" s="557"/>
      <c r="CU248" s="557"/>
      <c r="CV248" s="557"/>
      <c r="CW248" s="557"/>
      <c r="CX248" s="557"/>
      <c r="CY248" s="557"/>
      <c r="CZ248" s="557"/>
      <c r="DA248" s="557"/>
      <c r="DB248" s="557"/>
      <c r="DC248" s="557"/>
      <c r="DD248" s="557"/>
      <c r="DE248" s="557"/>
      <c r="DF248" s="557"/>
      <c r="DG248" s="557"/>
      <c r="DH248" s="557"/>
      <c r="DI248" s="557"/>
      <c r="DJ248" s="557"/>
      <c r="DK248" s="557"/>
      <c r="DL248" s="557"/>
      <c r="DM248" s="557"/>
      <c r="DN248" s="557"/>
      <c r="DO248" s="557"/>
      <c r="DP248" s="557"/>
      <c r="DQ248" s="557"/>
      <c r="DR248" s="557"/>
      <c r="DS248" s="557"/>
      <c r="DT248" s="557"/>
      <c r="DU248" s="557"/>
      <c r="DV248" s="557"/>
      <c r="DW248" s="557"/>
      <c r="DX248" s="557"/>
      <c r="DY248" s="557"/>
      <c r="DZ248" s="557"/>
      <c r="EA248" s="557"/>
      <c r="EB248" s="557"/>
      <c r="EC248" s="557"/>
      <c r="ED248" s="557"/>
      <c r="EE248" s="557"/>
      <c r="EF248" s="557"/>
      <c r="EG248" s="557"/>
      <c r="EH248" s="557"/>
      <c r="EI248" s="557"/>
      <c r="EJ248" s="557"/>
      <c r="EK248" s="557"/>
      <c r="EL248" s="557"/>
      <c r="EM248" s="557"/>
      <c r="EN248" s="557"/>
      <c r="EO248" s="557"/>
      <c r="EP248" s="557"/>
      <c r="EQ248" s="557"/>
      <c r="ER248" s="557"/>
      <c r="ES248" s="557"/>
      <c r="ET248" s="557"/>
      <c r="EU248" s="557"/>
      <c r="EV248" s="557"/>
      <c r="EW248" s="557"/>
      <c r="EX248" s="557"/>
      <c r="EY248" s="557"/>
      <c r="EZ248" s="557"/>
      <c r="FA248" s="557"/>
      <c r="FB248" s="557"/>
      <c r="FC248" s="557"/>
      <c r="FD248" s="557"/>
      <c r="FE248" s="557"/>
      <c r="FF248" s="557"/>
      <c r="FG248" s="557"/>
      <c r="FH248" s="557"/>
      <c r="FI248" s="557"/>
      <c r="FJ248" s="557"/>
      <c r="FK248" s="557"/>
      <c r="FL248" s="557"/>
      <c r="FM248" s="557"/>
      <c r="FN248" s="557"/>
      <c r="FO248" s="557"/>
      <c r="FP248" s="557"/>
      <c r="FQ248" s="557"/>
      <c r="FR248" s="557"/>
      <c r="FS248" s="557"/>
      <c r="FT248" s="557"/>
      <c r="FU248" s="557"/>
      <c r="FV248" s="557"/>
      <c r="FW248" s="557"/>
      <c r="FX248" s="557"/>
      <c r="FY248" s="557"/>
      <c r="FZ248" s="557"/>
      <c r="GA248" s="557"/>
      <c r="GB248" s="557"/>
      <c r="GC248" s="557"/>
      <c r="GD248" s="557"/>
      <c r="GE248" s="557"/>
      <c r="GF248" s="557"/>
      <c r="GG248" s="557"/>
      <c r="GH248" s="557"/>
      <c r="GI248" s="557"/>
      <c r="GJ248" s="557"/>
      <c r="GK248" s="557"/>
      <c r="GL248" s="557"/>
      <c r="GM248" s="557"/>
      <c r="GN248" s="557"/>
      <c r="GO248" s="557"/>
      <c r="GP248" s="557"/>
      <c r="GQ248" s="557"/>
      <c r="GR248" s="557"/>
      <c r="GS248" s="557"/>
      <c r="GT248" s="557"/>
      <c r="GU248" s="557"/>
      <c r="GV248" s="557"/>
      <c r="GW248" s="557"/>
      <c r="GX248" s="557"/>
      <c r="GY248" s="557"/>
      <c r="GZ248" s="557"/>
      <c r="HA248" s="557"/>
      <c r="HB248" s="557"/>
      <c r="HC248" s="557"/>
      <c r="HD248" s="557"/>
      <c r="HE248" s="557"/>
      <c r="HF248" s="557"/>
      <c r="HG248" s="557"/>
      <c r="HH248" s="557"/>
      <c r="HI248" s="557"/>
      <c r="HJ248" s="557"/>
      <c r="HK248" s="557"/>
      <c r="HL248" s="557"/>
      <c r="HM248" s="557"/>
      <c r="HN248" s="557"/>
      <c r="HO248" s="557"/>
      <c r="HP248" s="557"/>
      <c r="HQ248" s="557"/>
      <c r="HR248" s="557"/>
      <c r="HS248" s="557"/>
      <c r="HT248" s="557"/>
      <c r="HU248" s="575"/>
      <c r="HV248" s="575"/>
      <c r="HW248" s="575"/>
      <c r="HX248" s="575"/>
      <c r="HY248" s="575"/>
      <c r="HZ248" s="575"/>
      <c r="IA248" s="575"/>
      <c r="IB248" s="575"/>
      <c r="IC248" s="575"/>
      <c r="ID248" s="575"/>
      <c r="IE248" s="575"/>
      <c r="IF248" s="575"/>
      <c r="IG248" s="575"/>
      <c r="IH248" s="575"/>
      <c r="II248" s="575"/>
      <c r="IJ248" s="575"/>
      <c r="IK248" s="575"/>
      <c r="IL248" s="575"/>
      <c r="IM248" s="575"/>
      <c r="IN248" s="575"/>
    </row>
    <row r="249" s="170" customFormat="1" ht="19.5" customHeight="1" spans="1:248">
      <c r="A249" s="203" t="s">
        <v>330</v>
      </c>
      <c r="B249" s="324"/>
      <c r="C249" s="324"/>
      <c r="D249" s="324"/>
      <c r="E249" s="325" t="str">
        <f t="shared" si="6"/>
        <v/>
      </c>
      <c r="F249" s="325" t="str">
        <f t="shared" si="7"/>
        <v/>
      </c>
      <c r="G249" s="557"/>
      <c r="H249" s="557"/>
      <c r="I249" s="557"/>
      <c r="J249" s="557"/>
      <c r="K249" s="557"/>
      <c r="L249" s="557"/>
      <c r="M249" s="557"/>
      <c r="N249" s="557"/>
      <c r="O249" s="557"/>
      <c r="P249" s="557"/>
      <c r="Q249" s="557"/>
      <c r="R249" s="557"/>
      <c r="S249" s="557"/>
      <c r="T249" s="557"/>
      <c r="U249" s="557"/>
      <c r="V249" s="557"/>
      <c r="W249" s="557"/>
      <c r="X249" s="557"/>
      <c r="Y249" s="557"/>
      <c r="Z249" s="557"/>
      <c r="AA249" s="557"/>
      <c r="AB249" s="557"/>
      <c r="AC249" s="557"/>
      <c r="AD249" s="557"/>
      <c r="AE249" s="557"/>
      <c r="AF249" s="557"/>
      <c r="AG249" s="557"/>
      <c r="AH249" s="557"/>
      <c r="AI249" s="557"/>
      <c r="AJ249" s="557"/>
      <c r="AK249" s="557"/>
      <c r="AL249" s="557"/>
      <c r="AM249" s="557"/>
      <c r="AN249" s="557"/>
      <c r="AO249" s="557"/>
      <c r="AP249" s="557"/>
      <c r="AQ249" s="557"/>
      <c r="AR249" s="557"/>
      <c r="AS249" s="557"/>
      <c r="AT249" s="557"/>
      <c r="AU249" s="557"/>
      <c r="AV249" s="557"/>
      <c r="AW249" s="557"/>
      <c r="AX249" s="557"/>
      <c r="AY249" s="557"/>
      <c r="AZ249" s="557"/>
      <c r="BA249" s="557"/>
      <c r="BB249" s="557"/>
      <c r="BC249" s="557"/>
      <c r="BD249" s="557"/>
      <c r="BE249" s="557"/>
      <c r="BF249" s="557"/>
      <c r="BG249" s="557"/>
      <c r="BH249" s="557"/>
      <c r="BI249" s="557"/>
      <c r="BJ249" s="557"/>
      <c r="BK249" s="557"/>
      <c r="BL249" s="557"/>
      <c r="BM249" s="557"/>
      <c r="BN249" s="557"/>
      <c r="BO249" s="557"/>
      <c r="BP249" s="557"/>
      <c r="BQ249" s="557"/>
      <c r="BR249" s="557"/>
      <c r="BS249" s="557"/>
      <c r="BT249" s="557"/>
      <c r="BU249" s="557"/>
      <c r="BV249" s="557"/>
      <c r="BW249" s="557"/>
      <c r="BX249" s="557"/>
      <c r="BY249" s="557"/>
      <c r="BZ249" s="557"/>
      <c r="CA249" s="557"/>
      <c r="CB249" s="557"/>
      <c r="CC249" s="557"/>
      <c r="CD249" s="557"/>
      <c r="CE249" s="557"/>
      <c r="CF249" s="557"/>
      <c r="CG249" s="557"/>
      <c r="CH249" s="557"/>
      <c r="CI249" s="557"/>
      <c r="CJ249" s="557"/>
      <c r="CK249" s="557"/>
      <c r="CL249" s="557"/>
      <c r="CM249" s="557"/>
      <c r="CN249" s="557"/>
      <c r="CO249" s="557"/>
      <c r="CP249" s="557"/>
      <c r="CQ249" s="557"/>
      <c r="CR249" s="557"/>
      <c r="CS249" s="557"/>
      <c r="CT249" s="557"/>
      <c r="CU249" s="557"/>
      <c r="CV249" s="557"/>
      <c r="CW249" s="557"/>
      <c r="CX249" s="557"/>
      <c r="CY249" s="557"/>
      <c r="CZ249" s="557"/>
      <c r="DA249" s="557"/>
      <c r="DB249" s="557"/>
      <c r="DC249" s="557"/>
      <c r="DD249" s="557"/>
      <c r="DE249" s="557"/>
      <c r="DF249" s="557"/>
      <c r="DG249" s="557"/>
      <c r="DH249" s="557"/>
      <c r="DI249" s="557"/>
      <c r="DJ249" s="557"/>
      <c r="DK249" s="557"/>
      <c r="DL249" s="557"/>
      <c r="DM249" s="557"/>
      <c r="DN249" s="557"/>
      <c r="DO249" s="557"/>
      <c r="DP249" s="557"/>
      <c r="DQ249" s="557"/>
      <c r="DR249" s="557"/>
      <c r="DS249" s="557"/>
      <c r="DT249" s="557"/>
      <c r="DU249" s="557"/>
      <c r="DV249" s="557"/>
      <c r="DW249" s="557"/>
      <c r="DX249" s="557"/>
      <c r="DY249" s="557"/>
      <c r="DZ249" s="557"/>
      <c r="EA249" s="557"/>
      <c r="EB249" s="557"/>
      <c r="EC249" s="557"/>
      <c r="ED249" s="557"/>
      <c r="EE249" s="557"/>
      <c r="EF249" s="557"/>
      <c r="EG249" s="557"/>
      <c r="EH249" s="557"/>
      <c r="EI249" s="557"/>
      <c r="EJ249" s="557"/>
      <c r="EK249" s="557"/>
      <c r="EL249" s="557"/>
      <c r="EM249" s="557"/>
      <c r="EN249" s="557"/>
      <c r="EO249" s="557"/>
      <c r="EP249" s="557"/>
      <c r="EQ249" s="557"/>
      <c r="ER249" s="557"/>
      <c r="ES249" s="557"/>
      <c r="ET249" s="557"/>
      <c r="EU249" s="557"/>
      <c r="EV249" s="557"/>
      <c r="EW249" s="557"/>
      <c r="EX249" s="557"/>
      <c r="EY249" s="557"/>
      <c r="EZ249" s="557"/>
      <c r="FA249" s="557"/>
      <c r="FB249" s="557"/>
      <c r="FC249" s="557"/>
      <c r="FD249" s="557"/>
      <c r="FE249" s="557"/>
      <c r="FF249" s="557"/>
      <c r="FG249" s="557"/>
      <c r="FH249" s="557"/>
      <c r="FI249" s="557"/>
      <c r="FJ249" s="557"/>
      <c r="FK249" s="557"/>
      <c r="FL249" s="557"/>
      <c r="FM249" s="557"/>
      <c r="FN249" s="557"/>
      <c r="FO249" s="557"/>
      <c r="FP249" s="557"/>
      <c r="FQ249" s="557"/>
      <c r="FR249" s="557"/>
      <c r="FS249" s="557"/>
      <c r="FT249" s="557"/>
      <c r="FU249" s="557"/>
      <c r="FV249" s="557"/>
      <c r="FW249" s="557"/>
      <c r="FX249" s="557"/>
      <c r="FY249" s="557"/>
      <c r="FZ249" s="557"/>
      <c r="GA249" s="557"/>
      <c r="GB249" s="557"/>
      <c r="GC249" s="557"/>
      <c r="GD249" s="557"/>
      <c r="GE249" s="557"/>
      <c r="GF249" s="557"/>
      <c r="GG249" s="557"/>
      <c r="GH249" s="557"/>
      <c r="GI249" s="557"/>
      <c r="GJ249" s="557"/>
      <c r="GK249" s="557"/>
      <c r="GL249" s="557"/>
      <c r="GM249" s="557"/>
      <c r="GN249" s="557"/>
      <c r="GO249" s="557"/>
      <c r="GP249" s="557"/>
      <c r="GQ249" s="557"/>
      <c r="GR249" s="557"/>
      <c r="GS249" s="557"/>
      <c r="GT249" s="557"/>
      <c r="GU249" s="557"/>
      <c r="GV249" s="557"/>
      <c r="GW249" s="557"/>
      <c r="GX249" s="557"/>
      <c r="GY249" s="557"/>
      <c r="GZ249" s="557"/>
      <c r="HA249" s="557"/>
      <c r="HB249" s="557"/>
      <c r="HC249" s="557"/>
      <c r="HD249" s="557"/>
      <c r="HE249" s="557"/>
      <c r="HF249" s="557"/>
      <c r="HG249" s="557"/>
      <c r="HH249" s="557"/>
      <c r="HI249" s="557"/>
      <c r="HJ249" s="557"/>
      <c r="HK249" s="557"/>
      <c r="HL249" s="557"/>
      <c r="HM249" s="557"/>
      <c r="HN249" s="557"/>
      <c r="HO249" s="557"/>
      <c r="HP249" s="557"/>
      <c r="HQ249" s="557"/>
      <c r="HR249" s="557"/>
      <c r="HS249" s="557"/>
      <c r="HT249" s="557"/>
      <c r="HU249" s="575"/>
      <c r="HV249" s="575"/>
      <c r="HW249" s="575"/>
      <c r="HX249" s="575"/>
      <c r="HY249" s="575"/>
      <c r="HZ249" s="575"/>
      <c r="IA249" s="575"/>
      <c r="IB249" s="575"/>
      <c r="IC249" s="575"/>
      <c r="ID249" s="575"/>
      <c r="IE249" s="575"/>
      <c r="IF249" s="575"/>
      <c r="IG249" s="575"/>
      <c r="IH249" s="575"/>
      <c r="II249" s="575"/>
      <c r="IJ249" s="575"/>
      <c r="IK249" s="575"/>
      <c r="IL249" s="575"/>
      <c r="IM249" s="575"/>
      <c r="IN249" s="575"/>
    </row>
    <row r="250" s="311" customFormat="1" ht="19.5" customHeight="1" spans="1:255">
      <c r="A250" s="203" t="s">
        <v>336</v>
      </c>
      <c r="B250" s="569"/>
      <c r="C250" s="328"/>
      <c r="D250" s="337"/>
      <c r="E250" s="325" t="str">
        <f t="shared" si="6"/>
        <v/>
      </c>
      <c r="F250" s="325" t="str">
        <f t="shared" si="7"/>
        <v/>
      </c>
      <c r="HU250" s="560"/>
      <c r="HV250" s="560"/>
      <c r="HW250" s="560"/>
      <c r="HX250" s="560"/>
      <c r="HY250" s="560"/>
      <c r="HZ250" s="560"/>
      <c r="IA250" s="560"/>
      <c r="IB250" s="560"/>
      <c r="IC250" s="560"/>
      <c r="ID250" s="560"/>
      <c r="IE250" s="560"/>
      <c r="IF250" s="560"/>
      <c r="IG250" s="560"/>
      <c r="IH250" s="560"/>
      <c r="II250" s="560"/>
      <c r="IJ250" s="560"/>
      <c r="IK250" s="560"/>
      <c r="IL250" s="560"/>
      <c r="IM250" s="560"/>
      <c r="IN250" s="560"/>
      <c r="IO250" s="560"/>
      <c r="IP250" s="560"/>
      <c r="IQ250" s="560"/>
      <c r="IR250" s="560"/>
      <c r="IS250" s="560"/>
      <c r="IT250" s="560"/>
      <c r="IU250" s="560"/>
    </row>
    <row r="251" s="311" customFormat="1" ht="19.5" customHeight="1" spans="1:255">
      <c r="A251" s="567" t="s">
        <v>337</v>
      </c>
      <c r="B251" s="574">
        <f>SUM(B252:B253)</f>
        <v>-1786</v>
      </c>
      <c r="C251" s="335">
        <f>SUM(C252:C253)</f>
        <v>20691</v>
      </c>
      <c r="D251" s="339">
        <f>SUM(D252:D253)</f>
        <v>10287</v>
      </c>
      <c r="E251" s="325">
        <f t="shared" si="6"/>
        <v>-6.75979843225084</v>
      </c>
      <c r="F251" s="325">
        <f t="shared" si="7"/>
        <v>0.497172683775555</v>
      </c>
      <c r="HU251" s="560"/>
      <c r="HV251" s="560"/>
      <c r="HW251" s="560"/>
      <c r="HX251" s="560"/>
      <c r="HY251" s="560"/>
      <c r="HZ251" s="560"/>
      <c r="IA251" s="560"/>
      <c r="IB251" s="560"/>
      <c r="IC251" s="560"/>
      <c r="ID251" s="560"/>
      <c r="IE251" s="560"/>
      <c r="IF251" s="560"/>
      <c r="IG251" s="560"/>
      <c r="IH251" s="560"/>
      <c r="II251" s="560"/>
      <c r="IJ251" s="560"/>
      <c r="IK251" s="560"/>
      <c r="IL251" s="560"/>
      <c r="IM251" s="560"/>
      <c r="IN251" s="560"/>
      <c r="IO251" s="560"/>
      <c r="IP251" s="560"/>
      <c r="IQ251" s="560"/>
      <c r="IR251" s="560"/>
      <c r="IS251" s="560"/>
      <c r="IT251" s="560"/>
      <c r="IU251" s="560"/>
    </row>
    <row r="252" s="311" customFormat="1" ht="19.5" customHeight="1" spans="1:255">
      <c r="A252" s="203" t="s">
        <v>338</v>
      </c>
      <c r="B252" s="569"/>
      <c r="C252" s="328"/>
      <c r="D252" s="330"/>
      <c r="E252" s="325" t="str">
        <f t="shared" si="6"/>
        <v/>
      </c>
      <c r="F252" s="325" t="str">
        <f t="shared" si="7"/>
        <v/>
      </c>
      <c r="HU252" s="560"/>
      <c r="HV252" s="560"/>
      <c r="HW252" s="560"/>
      <c r="HX252" s="560"/>
      <c r="HY252" s="560"/>
      <c r="HZ252" s="560"/>
      <c r="IA252" s="560"/>
      <c r="IB252" s="560"/>
      <c r="IC252" s="560"/>
      <c r="ID252" s="560"/>
      <c r="IE252" s="560"/>
      <c r="IF252" s="560"/>
      <c r="IG252" s="560"/>
      <c r="IH252" s="560"/>
      <c r="II252" s="560"/>
      <c r="IJ252" s="560"/>
      <c r="IK252" s="560"/>
      <c r="IL252" s="560"/>
      <c r="IM252" s="560"/>
      <c r="IN252" s="560"/>
      <c r="IO252" s="560"/>
      <c r="IP252" s="560"/>
      <c r="IQ252" s="560"/>
      <c r="IR252" s="560"/>
      <c r="IS252" s="560"/>
      <c r="IT252" s="560"/>
      <c r="IU252" s="560"/>
    </row>
    <row r="253" s="311" customFormat="1" ht="19.5" customHeight="1" spans="1:255">
      <c r="A253" s="203" t="s">
        <v>339</v>
      </c>
      <c r="B253" s="569">
        <v>-1786</v>
      </c>
      <c r="C253" s="328">
        <v>20691</v>
      </c>
      <c r="D253" s="330">
        <v>10287</v>
      </c>
      <c r="E253" s="332">
        <f t="shared" si="6"/>
        <v>-6.75979843225084</v>
      </c>
      <c r="F253" s="332">
        <f t="shared" si="7"/>
        <v>0.497172683775555</v>
      </c>
      <c r="HU253" s="560"/>
      <c r="HV253" s="560"/>
      <c r="HW253" s="560"/>
      <c r="HX253" s="560"/>
      <c r="HY253" s="560"/>
      <c r="HZ253" s="560"/>
      <c r="IA253" s="560"/>
      <c r="IB253" s="560"/>
      <c r="IC253" s="560"/>
      <c r="ID253" s="560"/>
      <c r="IE253" s="560"/>
      <c r="IF253" s="560"/>
      <c r="IG253" s="560"/>
      <c r="IH253" s="560"/>
      <c r="II253" s="560"/>
      <c r="IJ253" s="560"/>
      <c r="IK253" s="560"/>
      <c r="IL253" s="560"/>
      <c r="IM253" s="560"/>
      <c r="IN253" s="560"/>
      <c r="IO253" s="560"/>
      <c r="IP253" s="560"/>
      <c r="IQ253" s="560"/>
      <c r="IR253" s="560"/>
      <c r="IS253" s="560"/>
      <c r="IT253" s="560"/>
      <c r="IU253" s="560"/>
    </row>
    <row r="254" s="311" customFormat="1" ht="19.5" customHeight="1" spans="1:255">
      <c r="A254" s="567" t="s">
        <v>340</v>
      </c>
      <c r="B254" s="574">
        <f>SUM(B255,B262,B265,B268,B274,B279,B281,B286,B292)</f>
        <v>0</v>
      </c>
      <c r="C254" s="335">
        <f>SUM(C255,C262,C265,C268,C274,C279,C281,C286,C292)</f>
        <v>0</v>
      </c>
      <c r="D254" s="339">
        <f>SUM(D255,D262,D265,D268,D274,D279,D281,D286,D292)</f>
        <v>0</v>
      </c>
      <c r="E254" s="325" t="str">
        <f t="shared" si="6"/>
        <v/>
      </c>
      <c r="F254" s="325" t="str">
        <f t="shared" si="7"/>
        <v/>
      </c>
      <c r="HU254" s="560"/>
      <c r="HV254" s="560"/>
      <c r="HW254" s="560"/>
      <c r="HX254" s="560"/>
      <c r="HY254" s="560"/>
      <c r="HZ254" s="560"/>
      <c r="IA254" s="560"/>
      <c r="IB254" s="560"/>
      <c r="IC254" s="560"/>
      <c r="ID254" s="560"/>
      <c r="IE254" s="560"/>
      <c r="IF254" s="560"/>
      <c r="IG254" s="560"/>
      <c r="IH254" s="560"/>
      <c r="II254" s="560"/>
      <c r="IJ254" s="560"/>
      <c r="IK254" s="560"/>
      <c r="IL254" s="560"/>
      <c r="IM254" s="560"/>
      <c r="IN254" s="560"/>
      <c r="IO254" s="560"/>
      <c r="IP254" s="560"/>
      <c r="IQ254" s="560"/>
      <c r="IR254" s="560"/>
      <c r="IS254" s="560"/>
      <c r="IT254" s="560"/>
      <c r="IU254" s="560"/>
    </row>
    <row r="255" s="311" customFormat="1" ht="19.5" customHeight="1" spans="1:255">
      <c r="A255" s="567" t="s">
        <v>341</v>
      </c>
      <c r="B255" s="574">
        <f>SUM(B256:B261)</f>
        <v>0</v>
      </c>
      <c r="C255" s="335">
        <f>SUM(C256:C261)</f>
        <v>0</v>
      </c>
      <c r="D255" s="339">
        <f>SUM(D256:D261)</f>
        <v>0</v>
      </c>
      <c r="E255" s="325" t="str">
        <f t="shared" si="6"/>
        <v/>
      </c>
      <c r="F255" s="325" t="str">
        <f t="shared" si="7"/>
        <v/>
      </c>
      <c r="HU255" s="560"/>
      <c r="HV255" s="560"/>
      <c r="HW255" s="560"/>
      <c r="HX255" s="560"/>
      <c r="HY255" s="560"/>
      <c r="HZ255" s="560"/>
      <c r="IA255" s="560"/>
      <c r="IB255" s="560"/>
      <c r="IC255" s="560"/>
      <c r="ID255" s="560"/>
      <c r="IE255" s="560"/>
      <c r="IF255" s="560"/>
      <c r="IG255" s="560"/>
      <c r="IH255" s="560"/>
      <c r="II255" s="560"/>
      <c r="IJ255" s="560"/>
      <c r="IK255" s="560"/>
      <c r="IL255" s="560"/>
      <c r="IM255" s="560"/>
      <c r="IN255" s="560"/>
      <c r="IO255" s="560"/>
      <c r="IP255" s="560"/>
      <c r="IQ255" s="560"/>
      <c r="IR255" s="560"/>
      <c r="IS255" s="560"/>
      <c r="IT255" s="560"/>
      <c r="IU255" s="560"/>
    </row>
    <row r="256" s="170" customFormat="1" ht="19.5" customHeight="1" spans="1:248">
      <c r="A256" s="341" t="s">
        <v>342</v>
      </c>
      <c r="B256" s="324"/>
      <c r="C256" s="324"/>
      <c r="D256" s="324"/>
      <c r="E256" s="325" t="str">
        <f t="shared" si="6"/>
        <v/>
      </c>
      <c r="F256" s="325" t="str">
        <f t="shared" si="7"/>
        <v/>
      </c>
      <c r="G256" s="557"/>
      <c r="H256" s="557"/>
      <c r="I256" s="557"/>
      <c r="J256" s="557"/>
      <c r="K256" s="557"/>
      <c r="L256" s="557"/>
      <c r="M256" s="557"/>
      <c r="N256" s="557"/>
      <c r="O256" s="557"/>
      <c r="P256" s="557"/>
      <c r="Q256" s="557"/>
      <c r="R256" s="557"/>
      <c r="S256" s="557"/>
      <c r="T256" s="557"/>
      <c r="U256" s="557"/>
      <c r="V256" s="557"/>
      <c r="W256" s="557"/>
      <c r="X256" s="557"/>
      <c r="Y256" s="557"/>
      <c r="Z256" s="557"/>
      <c r="AA256" s="557"/>
      <c r="AB256" s="557"/>
      <c r="AC256" s="557"/>
      <c r="AD256" s="557"/>
      <c r="AE256" s="557"/>
      <c r="AF256" s="557"/>
      <c r="AG256" s="557"/>
      <c r="AH256" s="557"/>
      <c r="AI256" s="557"/>
      <c r="AJ256" s="557"/>
      <c r="AK256" s="557"/>
      <c r="AL256" s="557"/>
      <c r="AM256" s="557"/>
      <c r="AN256" s="557"/>
      <c r="AO256" s="557"/>
      <c r="AP256" s="557"/>
      <c r="AQ256" s="557"/>
      <c r="AR256" s="557"/>
      <c r="AS256" s="557"/>
      <c r="AT256" s="557"/>
      <c r="AU256" s="557"/>
      <c r="AV256" s="557"/>
      <c r="AW256" s="557"/>
      <c r="AX256" s="557"/>
      <c r="AY256" s="557"/>
      <c r="AZ256" s="557"/>
      <c r="BA256" s="557"/>
      <c r="BB256" s="557"/>
      <c r="BC256" s="557"/>
      <c r="BD256" s="557"/>
      <c r="BE256" s="557"/>
      <c r="BF256" s="557"/>
      <c r="BG256" s="557"/>
      <c r="BH256" s="557"/>
      <c r="BI256" s="557"/>
      <c r="BJ256" s="557"/>
      <c r="BK256" s="557"/>
      <c r="BL256" s="557"/>
      <c r="BM256" s="557"/>
      <c r="BN256" s="557"/>
      <c r="BO256" s="557"/>
      <c r="BP256" s="557"/>
      <c r="BQ256" s="557"/>
      <c r="BR256" s="557"/>
      <c r="BS256" s="557"/>
      <c r="BT256" s="557"/>
      <c r="BU256" s="557"/>
      <c r="BV256" s="557"/>
      <c r="BW256" s="557"/>
      <c r="BX256" s="557"/>
      <c r="BY256" s="557"/>
      <c r="BZ256" s="557"/>
      <c r="CA256" s="557"/>
      <c r="CB256" s="557"/>
      <c r="CC256" s="557"/>
      <c r="CD256" s="557"/>
      <c r="CE256" s="557"/>
      <c r="CF256" s="557"/>
      <c r="CG256" s="557"/>
      <c r="CH256" s="557"/>
      <c r="CI256" s="557"/>
      <c r="CJ256" s="557"/>
      <c r="CK256" s="557"/>
      <c r="CL256" s="557"/>
      <c r="CM256" s="557"/>
      <c r="CN256" s="557"/>
      <c r="CO256" s="557"/>
      <c r="CP256" s="557"/>
      <c r="CQ256" s="557"/>
      <c r="CR256" s="557"/>
      <c r="CS256" s="557"/>
      <c r="CT256" s="557"/>
      <c r="CU256" s="557"/>
      <c r="CV256" s="557"/>
      <c r="CW256" s="557"/>
      <c r="CX256" s="557"/>
      <c r="CY256" s="557"/>
      <c r="CZ256" s="557"/>
      <c r="DA256" s="557"/>
      <c r="DB256" s="557"/>
      <c r="DC256" s="557"/>
      <c r="DD256" s="557"/>
      <c r="DE256" s="557"/>
      <c r="DF256" s="557"/>
      <c r="DG256" s="557"/>
      <c r="DH256" s="557"/>
      <c r="DI256" s="557"/>
      <c r="DJ256" s="557"/>
      <c r="DK256" s="557"/>
      <c r="DL256" s="557"/>
      <c r="DM256" s="557"/>
      <c r="DN256" s="557"/>
      <c r="DO256" s="557"/>
      <c r="DP256" s="557"/>
      <c r="DQ256" s="557"/>
      <c r="DR256" s="557"/>
      <c r="DS256" s="557"/>
      <c r="DT256" s="557"/>
      <c r="DU256" s="557"/>
      <c r="DV256" s="557"/>
      <c r="DW256" s="557"/>
      <c r="DX256" s="557"/>
      <c r="DY256" s="557"/>
      <c r="DZ256" s="557"/>
      <c r="EA256" s="557"/>
      <c r="EB256" s="557"/>
      <c r="EC256" s="557"/>
      <c r="ED256" s="557"/>
      <c r="EE256" s="557"/>
      <c r="EF256" s="557"/>
      <c r="EG256" s="557"/>
      <c r="EH256" s="557"/>
      <c r="EI256" s="557"/>
      <c r="EJ256" s="557"/>
      <c r="EK256" s="557"/>
      <c r="EL256" s="557"/>
      <c r="EM256" s="557"/>
      <c r="EN256" s="557"/>
      <c r="EO256" s="557"/>
      <c r="EP256" s="557"/>
      <c r="EQ256" s="557"/>
      <c r="ER256" s="557"/>
      <c r="ES256" s="557"/>
      <c r="ET256" s="557"/>
      <c r="EU256" s="557"/>
      <c r="EV256" s="557"/>
      <c r="EW256" s="557"/>
      <c r="EX256" s="557"/>
      <c r="EY256" s="557"/>
      <c r="EZ256" s="557"/>
      <c r="FA256" s="557"/>
      <c r="FB256" s="557"/>
      <c r="FC256" s="557"/>
      <c r="FD256" s="557"/>
      <c r="FE256" s="557"/>
      <c r="FF256" s="557"/>
      <c r="FG256" s="557"/>
      <c r="FH256" s="557"/>
      <c r="FI256" s="557"/>
      <c r="FJ256" s="557"/>
      <c r="FK256" s="557"/>
      <c r="FL256" s="557"/>
      <c r="FM256" s="557"/>
      <c r="FN256" s="557"/>
      <c r="FO256" s="557"/>
      <c r="FP256" s="557"/>
      <c r="FQ256" s="557"/>
      <c r="FR256" s="557"/>
      <c r="FS256" s="557"/>
      <c r="FT256" s="557"/>
      <c r="FU256" s="557"/>
      <c r="FV256" s="557"/>
      <c r="FW256" s="557"/>
      <c r="FX256" s="557"/>
      <c r="FY256" s="557"/>
      <c r="FZ256" s="557"/>
      <c r="GA256" s="557"/>
      <c r="GB256" s="557"/>
      <c r="GC256" s="557"/>
      <c r="GD256" s="557"/>
      <c r="GE256" s="557"/>
      <c r="GF256" s="557"/>
      <c r="GG256" s="557"/>
      <c r="GH256" s="557"/>
      <c r="GI256" s="557"/>
      <c r="GJ256" s="557"/>
      <c r="GK256" s="557"/>
      <c r="GL256" s="557"/>
      <c r="GM256" s="557"/>
      <c r="GN256" s="557"/>
      <c r="GO256" s="557"/>
      <c r="GP256" s="557"/>
      <c r="GQ256" s="557"/>
      <c r="GR256" s="557"/>
      <c r="GS256" s="557"/>
      <c r="GT256" s="557"/>
      <c r="GU256" s="557"/>
      <c r="GV256" s="557"/>
      <c r="GW256" s="557"/>
      <c r="GX256" s="557"/>
      <c r="GY256" s="557"/>
      <c r="GZ256" s="557"/>
      <c r="HA256" s="557"/>
      <c r="HB256" s="557"/>
      <c r="HC256" s="557"/>
      <c r="HD256" s="557"/>
      <c r="HE256" s="557"/>
      <c r="HF256" s="557"/>
      <c r="HG256" s="557"/>
      <c r="HH256" s="557"/>
      <c r="HI256" s="557"/>
      <c r="HJ256" s="557"/>
      <c r="HK256" s="557"/>
      <c r="HL256" s="557"/>
      <c r="HM256" s="557"/>
      <c r="HN256" s="557"/>
      <c r="HO256" s="557"/>
      <c r="HP256" s="557"/>
      <c r="HQ256" s="557"/>
      <c r="HR256" s="557"/>
      <c r="HS256" s="557"/>
      <c r="HT256" s="557"/>
      <c r="HU256" s="575"/>
      <c r="HV256" s="575"/>
      <c r="HW256" s="575"/>
      <c r="HX256" s="575"/>
      <c r="HY256" s="575"/>
      <c r="HZ256" s="575"/>
      <c r="IA256" s="575"/>
      <c r="IB256" s="575"/>
      <c r="IC256" s="575"/>
      <c r="ID256" s="575"/>
      <c r="IE256" s="575"/>
      <c r="IF256" s="575"/>
      <c r="IG256" s="575"/>
      <c r="IH256" s="575"/>
      <c r="II256" s="575"/>
      <c r="IJ256" s="575"/>
      <c r="IK256" s="575"/>
      <c r="IL256" s="575"/>
      <c r="IM256" s="575"/>
      <c r="IN256" s="575"/>
    </row>
    <row r="257" s="311" customFormat="1" ht="19.5" customHeight="1" spans="1:255">
      <c r="A257" s="341" t="s">
        <v>343</v>
      </c>
      <c r="B257" s="569"/>
      <c r="C257" s="328"/>
      <c r="D257" s="330"/>
      <c r="E257" s="325" t="str">
        <f t="shared" si="6"/>
        <v/>
      </c>
      <c r="F257" s="325" t="str">
        <f t="shared" si="7"/>
        <v/>
      </c>
      <c r="HU257" s="560"/>
      <c r="HV257" s="560"/>
      <c r="HW257" s="560"/>
      <c r="HX257" s="560"/>
      <c r="HY257" s="560"/>
      <c r="HZ257" s="560"/>
      <c r="IA257" s="560"/>
      <c r="IB257" s="560"/>
      <c r="IC257" s="560"/>
      <c r="ID257" s="560"/>
      <c r="IE257" s="560"/>
      <c r="IF257" s="560"/>
      <c r="IG257" s="560"/>
      <c r="IH257" s="560"/>
      <c r="II257" s="560"/>
      <c r="IJ257" s="560"/>
      <c r="IK257" s="560"/>
      <c r="IL257" s="560"/>
      <c r="IM257" s="560"/>
      <c r="IN257" s="560"/>
      <c r="IO257" s="560"/>
      <c r="IP257" s="560"/>
      <c r="IQ257" s="560"/>
      <c r="IR257" s="560"/>
      <c r="IS257" s="560"/>
      <c r="IT257" s="560"/>
      <c r="IU257" s="560"/>
    </row>
    <row r="258" s="311" customFormat="1" ht="19.5" customHeight="1" spans="1:255">
      <c r="A258" s="341" t="s">
        <v>344</v>
      </c>
      <c r="B258" s="569"/>
      <c r="C258" s="328"/>
      <c r="D258" s="330"/>
      <c r="E258" s="325" t="str">
        <f t="shared" si="6"/>
        <v/>
      </c>
      <c r="F258" s="325" t="str">
        <f t="shared" si="7"/>
        <v/>
      </c>
      <c r="HU258" s="560"/>
      <c r="HV258" s="560"/>
      <c r="HW258" s="560"/>
      <c r="HX258" s="560"/>
      <c r="HY258" s="560"/>
      <c r="HZ258" s="560"/>
      <c r="IA258" s="560"/>
      <c r="IB258" s="560"/>
      <c r="IC258" s="560"/>
      <c r="ID258" s="560"/>
      <c r="IE258" s="560"/>
      <c r="IF258" s="560"/>
      <c r="IG258" s="560"/>
      <c r="IH258" s="560"/>
      <c r="II258" s="560"/>
      <c r="IJ258" s="560"/>
      <c r="IK258" s="560"/>
      <c r="IL258" s="560"/>
      <c r="IM258" s="560"/>
      <c r="IN258" s="560"/>
      <c r="IO258" s="560"/>
      <c r="IP258" s="560"/>
      <c r="IQ258" s="560"/>
      <c r="IR258" s="560"/>
      <c r="IS258" s="560"/>
      <c r="IT258" s="560"/>
      <c r="IU258" s="560"/>
    </row>
    <row r="259" s="170" customFormat="1" ht="19.5" customHeight="1" spans="1:248">
      <c r="A259" s="341" t="s">
        <v>345</v>
      </c>
      <c r="B259" s="324"/>
      <c r="C259" s="324"/>
      <c r="D259" s="324"/>
      <c r="E259" s="325" t="str">
        <f t="shared" si="6"/>
        <v/>
      </c>
      <c r="F259" s="325" t="str">
        <f t="shared" si="7"/>
        <v/>
      </c>
      <c r="G259" s="557"/>
      <c r="H259" s="557"/>
      <c r="I259" s="557"/>
      <c r="J259" s="557"/>
      <c r="K259" s="557"/>
      <c r="L259" s="557"/>
      <c r="M259" s="557"/>
      <c r="N259" s="557"/>
      <c r="O259" s="557"/>
      <c r="P259" s="557"/>
      <c r="Q259" s="557"/>
      <c r="R259" s="557"/>
      <c r="S259" s="557"/>
      <c r="T259" s="557"/>
      <c r="U259" s="557"/>
      <c r="V259" s="557"/>
      <c r="W259" s="557"/>
      <c r="X259" s="557"/>
      <c r="Y259" s="557"/>
      <c r="Z259" s="557"/>
      <c r="AA259" s="557"/>
      <c r="AB259" s="557"/>
      <c r="AC259" s="557"/>
      <c r="AD259" s="557"/>
      <c r="AE259" s="557"/>
      <c r="AF259" s="557"/>
      <c r="AG259" s="557"/>
      <c r="AH259" s="557"/>
      <c r="AI259" s="557"/>
      <c r="AJ259" s="557"/>
      <c r="AK259" s="557"/>
      <c r="AL259" s="557"/>
      <c r="AM259" s="557"/>
      <c r="AN259" s="557"/>
      <c r="AO259" s="557"/>
      <c r="AP259" s="557"/>
      <c r="AQ259" s="557"/>
      <c r="AR259" s="557"/>
      <c r="AS259" s="557"/>
      <c r="AT259" s="557"/>
      <c r="AU259" s="557"/>
      <c r="AV259" s="557"/>
      <c r="AW259" s="557"/>
      <c r="AX259" s="557"/>
      <c r="AY259" s="557"/>
      <c r="AZ259" s="557"/>
      <c r="BA259" s="557"/>
      <c r="BB259" s="557"/>
      <c r="BC259" s="557"/>
      <c r="BD259" s="557"/>
      <c r="BE259" s="557"/>
      <c r="BF259" s="557"/>
      <c r="BG259" s="557"/>
      <c r="BH259" s="557"/>
      <c r="BI259" s="557"/>
      <c r="BJ259" s="557"/>
      <c r="BK259" s="557"/>
      <c r="BL259" s="557"/>
      <c r="BM259" s="557"/>
      <c r="BN259" s="557"/>
      <c r="BO259" s="557"/>
      <c r="BP259" s="557"/>
      <c r="BQ259" s="557"/>
      <c r="BR259" s="557"/>
      <c r="BS259" s="557"/>
      <c r="BT259" s="557"/>
      <c r="BU259" s="557"/>
      <c r="BV259" s="557"/>
      <c r="BW259" s="557"/>
      <c r="BX259" s="557"/>
      <c r="BY259" s="557"/>
      <c r="BZ259" s="557"/>
      <c r="CA259" s="557"/>
      <c r="CB259" s="557"/>
      <c r="CC259" s="557"/>
      <c r="CD259" s="557"/>
      <c r="CE259" s="557"/>
      <c r="CF259" s="557"/>
      <c r="CG259" s="557"/>
      <c r="CH259" s="557"/>
      <c r="CI259" s="557"/>
      <c r="CJ259" s="557"/>
      <c r="CK259" s="557"/>
      <c r="CL259" s="557"/>
      <c r="CM259" s="557"/>
      <c r="CN259" s="557"/>
      <c r="CO259" s="557"/>
      <c r="CP259" s="557"/>
      <c r="CQ259" s="557"/>
      <c r="CR259" s="557"/>
      <c r="CS259" s="557"/>
      <c r="CT259" s="557"/>
      <c r="CU259" s="557"/>
      <c r="CV259" s="557"/>
      <c r="CW259" s="557"/>
      <c r="CX259" s="557"/>
      <c r="CY259" s="557"/>
      <c r="CZ259" s="557"/>
      <c r="DA259" s="557"/>
      <c r="DB259" s="557"/>
      <c r="DC259" s="557"/>
      <c r="DD259" s="557"/>
      <c r="DE259" s="557"/>
      <c r="DF259" s="557"/>
      <c r="DG259" s="557"/>
      <c r="DH259" s="557"/>
      <c r="DI259" s="557"/>
      <c r="DJ259" s="557"/>
      <c r="DK259" s="557"/>
      <c r="DL259" s="557"/>
      <c r="DM259" s="557"/>
      <c r="DN259" s="557"/>
      <c r="DO259" s="557"/>
      <c r="DP259" s="557"/>
      <c r="DQ259" s="557"/>
      <c r="DR259" s="557"/>
      <c r="DS259" s="557"/>
      <c r="DT259" s="557"/>
      <c r="DU259" s="557"/>
      <c r="DV259" s="557"/>
      <c r="DW259" s="557"/>
      <c r="DX259" s="557"/>
      <c r="DY259" s="557"/>
      <c r="DZ259" s="557"/>
      <c r="EA259" s="557"/>
      <c r="EB259" s="557"/>
      <c r="EC259" s="557"/>
      <c r="ED259" s="557"/>
      <c r="EE259" s="557"/>
      <c r="EF259" s="557"/>
      <c r="EG259" s="557"/>
      <c r="EH259" s="557"/>
      <c r="EI259" s="557"/>
      <c r="EJ259" s="557"/>
      <c r="EK259" s="557"/>
      <c r="EL259" s="557"/>
      <c r="EM259" s="557"/>
      <c r="EN259" s="557"/>
      <c r="EO259" s="557"/>
      <c r="EP259" s="557"/>
      <c r="EQ259" s="557"/>
      <c r="ER259" s="557"/>
      <c r="ES259" s="557"/>
      <c r="ET259" s="557"/>
      <c r="EU259" s="557"/>
      <c r="EV259" s="557"/>
      <c r="EW259" s="557"/>
      <c r="EX259" s="557"/>
      <c r="EY259" s="557"/>
      <c r="EZ259" s="557"/>
      <c r="FA259" s="557"/>
      <c r="FB259" s="557"/>
      <c r="FC259" s="557"/>
      <c r="FD259" s="557"/>
      <c r="FE259" s="557"/>
      <c r="FF259" s="557"/>
      <c r="FG259" s="557"/>
      <c r="FH259" s="557"/>
      <c r="FI259" s="557"/>
      <c r="FJ259" s="557"/>
      <c r="FK259" s="557"/>
      <c r="FL259" s="557"/>
      <c r="FM259" s="557"/>
      <c r="FN259" s="557"/>
      <c r="FO259" s="557"/>
      <c r="FP259" s="557"/>
      <c r="FQ259" s="557"/>
      <c r="FR259" s="557"/>
      <c r="FS259" s="557"/>
      <c r="FT259" s="557"/>
      <c r="FU259" s="557"/>
      <c r="FV259" s="557"/>
      <c r="FW259" s="557"/>
      <c r="FX259" s="557"/>
      <c r="FY259" s="557"/>
      <c r="FZ259" s="557"/>
      <c r="GA259" s="557"/>
      <c r="GB259" s="557"/>
      <c r="GC259" s="557"/>
      <c r="GD259" s="557"/>
      <c r="GE259" s="557"/>
      <c r="GF259" s="557"/>
      <c r="GG259" s="557"/>
      <c r="GH259" s="557"/>
      <c r="GI259" s="557"/>
      <c r="GJ259" s="557"/>
      <c r="GK259" s="557"/>
      <c r="GL259" s="557"/>
      <c r="GM259" s="557"/>
      <c r="GN259" s="557"/>
      <c r="GO259" s="557"/>
      <c r="GP259" s="557"/>
      <c r="GQ259" s="557"/>
      <c r="GR259" s="557"/>
      <c r="GS259" s="557"/>
      <c r="GT259" s="557"/>
      <c r="GU259" s="557"/>
      <c r="GV259" s="557"/>
      <c r="GW259" s="557"/>
      <c r="GX259" s="557"/>
      <c r="GY259" s="557"/>
      <c r="GZ259" s="557"/>
      <c r="HA259" s="557"/>
      <c r="HB259" s="557"/>
      <c r="HC259" s="557"/>
      <c r="HD259" s="557"/>
      <c r="HE259" s="557"/>
      <c r="HF259" s="557"/>
      <c r="HG259" s="557"/>
      <c r="HH259" s="557"/>
      <c r="HI259" s="557"/>
      <c r="HJ259" s="557"/>
      <c r="HK259" s="557"/>
      <c r="HL259" s="557"/>
      <c r="HM259" s="557"/>
      <c r="HN259" s="557"/>
      <c r="HO259" s="557"/>
      <c r="HP259" s="557"/>
      <c r="HQ259" s="557"/>
      <c r="HR259" s="557"/>
      <c r="HS259" s="557"/>
      <c r="HT259" s="557"/>
      <c r="HU259" s="575"/>
      <c r="HV259" s="575"/>
      <c r="HW259" s="575"/>
      <c r="HX259" s="575"/>
      <c r="HY259" s="575"/>
      <c r="HZ259" s="575"/>
      <c r="IA259" s="575"/>
      <c r="IB259" s="575"/>
      <c r="IC259" s="575"/>
      <c r="ID259" s="575"/>
      <c r="IE259" s="575"/>
      <c r="IF259" s="575"/>
      <c r="IG259" s="575"/>
      <c r="IH259" s="575"/>
      <c r="II259" s="575"/>
      <c r="IJ259" s="575"/>
      <c r="IK259" s="575"/>
      <c r="IL259" s="575"/>
      <c r="IM259" s="575"/>
      <c r="IN259" s="575"/>
    </row>
    <row r="260" s="311" customFormat="1" ht="19.5" customHeight="1" spans="1:255">
      <c r="A260" s="341" t="s">
        <v>346</v>
      </c>
      <c r="B260" s="569"/>
      <c r="C260" s="328"/>
      <c r="D260" s="330"/>
      <c r="E260" s="325" t="str">
        <f t="shared" si="6"/>
        <v/>
      </c>
      <c r="F260" s="325" t="str">
        <f t="shared" si="7"/>
        <v/>
      </c>
      <c r="HU260" s="560"/>
      <c r="HV260" s="560"/>
      <c r="HW260" s="560"/>
      <c r="HX260" s="560"/>
      <c r="HY260" s="560"/>
      <c r="HZ260" s="560"/>
      <c r="IA260" s="560"/>
      <c r="IB260" s="560"/>
      <c r="IC260" s="560"/>
      <c r="ID260" s="560"/>
      <c r="IE260" s="560"/>
      <c r="IF260" s="560"/>
      <c r="IG260" s="560"/>
      <c r="IH260" s="560"/>
      <c r="II260" s="560"/>
      <c r="IJ260" s="560"/>
      <c r="IK260" s="560"/>
      <c r="IL260" s="560"/>
      <c r="IM260" s="560"/>
      <c r="IN260" s="560"/>
      <c r="IO260" s="560"/>
      <c r="IP260" s="560"/>
      <c r="IQ260" s="560"/>
      <c r="IR260" s="560"/>
      <c r="IS260" s="560"/>
      <c r="IT260" s="560"/>
      <c r="IU260" s="560"/>
    </row>
    <row r="261" s="311" customFormat="1" ht="19.5" customHeight="1" spans="1:255">
      <c r="A261" s="341" t="s">
        <v>347</v>
      </c>
      <c r="B261" s="569"/>
      <c r="C261" s="328"/>
      <c r="D261" s="330"/>
      <c r="E261" s="325" t="str">
        <f t="shared" si="6"/>
        <v/>
      </c>
      <c r="F261" s="325" t="str">
        <f t="shared" si="7"/>
        <v/>
      </c>
      <c r="HU261" s="560"/>
      <c r="HV261" s="560"/>
      <c r="HW261" s="560"/>
      <c r="HX261" s="560"/>
      <c r="HY261" s="560"/>
      <c r="HZ261" s="560"/>
      <c r="IA261" s="560"/>
      <c r="IB261" s="560"/>
      <c r="IC261" s="560"/>
      <c r="ID261" s="560"/>
      <c r="IE261" s="560"/>
      <c r="IF261" s="560"/>
      <c r="IG261" s="560"/>
      <c r="IH261" s="560"/>
      <c r="II261" s="560"/>
      <c r="IJ261" s="560"/>
      <c r="IK261" s="560"/>
      <c r="IL261" s="560"/>
      <c r="IM261" s="560"/>
      <c r="IN261" s="560"/>
      <c r="IO261" s="560"/>
      <c r="IP261" s="560"/>
      <c r="IQ261" s="560"/>
      <c r="IR261" s="560"/>
      <c r="IS261" s="560"/>
      <c r="IT261" s="560"/>
      <c r="IU261" s="560"/>
    </row>
    <row r="262" s="170" customFormat="1" ht="19.5" customHeight="1" spans="1:248">
      <c r="A262" s="567" t="s">
        <v>348</v>
      </c>
      <c r="B262" s="324">
        <f>SUM(B263:B264)</f>
        <v>0</v>
      </c>
      <c r="C262" s="324">
        <f>SUM(C263:C264)</f>
        <v>0</v>
      </c>
      <c r="D262" s="324">
        <f>SUM(D263:D264)</f>
        <v>0</v>
      </c>
      <c r="E262" s="325" t="str">
        <f t="shared" ref="E262:E325" si="8">IF(OR(VALUE(D262)=0,ISERROR(D262/B262-1)),"",D262/B262-1)</f>
        <v/>
      </c>
      <c r="F262" s="325" t="str">
        <f t="shared" ref="F262:F325" si="9">IF(OR(VALUE(D262)=0,ISERROR(D262/C262)),"",D262/C262)</f>
        <v/>
      </c>
      <c r="G262" s="557"/>
      <c r="H262" s="557"/>
      <c r="I262" s="557"/>
      <c r="J262" s="557"/>
      <c r="K262" s="557"/>
      <c r="L262" s="557"/>
      <c r="M262" s="557"/>
      <c r="N262" s="557"/>
      <c r="O262" s="557"/>
      <c r="P262" s="557"/>
      <c r="Q262" s="557"/>
      <c r="R262" s="557"/>
      <c r="S262" s="557"/>
      <c r="T262" s="557"/>
      <c r="U262" s="557"/>
      <c r="V262" s="557"/>
      <c r="W262" s="557"/>
      <c r="X262" s="557"/>
      <c r="Y262" s="557"/>
      <c r="Z262" s="557"/>
      <c r="AA262" s="557"/>
      <c r="AB262" s="557"/>
      <c r="AC262" s="557"/>
      <c r="AD262" s="557"/>
      <c r="AE262" s="557"/>
      <c r="AF262" s="557"/>
      <c r="AG262" s="557"/>
      <c r="AH262" s="557"/>
      <c r="AI262" s="557"/>
      <c r="AJ262" s="557"/>
      <c r="AK262" s="557"/>
      <c r="AL262" s="557"/>
      <c r="AM262" s="557"/>
      <c r="AN262" s="557"/>
      <c r="AO262" s="557"/>
      <c r="AP262" s="557"/>
      <c r="AQ262" s="557"/>
      <c r="AR262" s="557"/>
      <c r="AS262" s="557"/>
      <c r="AT262" s="557"/>
      <c r="AU262" s="557"/>
      <c r="AV262" s="557"/>
      <c r="AW262" s="557"/>
      <c r="AX262" s="557"/>
      <c r="AY262" s="557"/>
      <c r="AZ262" s="557"/>
      <c r="BA262" s="557"/>
      <c r="BB262" s="557"/>
      <c r="BC262" s="557"/>
      <c r="BD262" s="557"/>
      <c r="BE262" s="557"/>
      <c r="BF262" s="557"/>
      <c r="BG262" s="557"/>
      <c r="BH262" s="557"/>
      <c r="BI262" s="557"/>
      <c r="BJ262" s="557"/>
      <c r="BK262" s="557"/>
      <c r="BL262" s="557"/>
      <c r="BM262" s="557"/>
      <c r="BN262" s="557"/>
      <c r="BO262" s="557"/>
      <c r="BP262" s="557"/>
      <c r="BQ262" s="557"/>
      <c r="BR262" s="557"/>
      <c r="BS262" s="557"/>
      <c r="BT262" s="557"/>
      <c r="BU262" s="557"/>
      <c r="BV262" s="557"/>
      <c r="BW262" s="557"/>
      <c r="BX262" s="557"/>
      <c r="BY262" s="557"/>
      <c r="BZ262" s="557"/>
      <c r="CA262" s="557"/>
      <c r="CB262" s="557"/>
      <c r="CC262" s="557"/>
      <c r="CD262" s="557"/>
      <c r="CE262" s="557"/>
      <c r="CF262" s="557"/>
      <c r="CG262" s="557"/>
      <c r="CH262" s="557"/>
      <c r="CI262" s="557"/>
      <c r="CJ262" s="557"/>
      <c r="CK262" s="557"/>
      <c r="CL262" s="557"/>
      <c r="CM262" s="557"/>
      <c r="CN262" s="557"/>
      <c r="CO262" s="557"/>
      <c r="CP262" s="557"/>
      <c r="CQ262" s="557"/>
      <c r="CR262" s="557"/>
      <c r="CS262" s="557"/>
      <c r="CT262" s="557"/>
      <c r="CU262" s="557"/>
      <c r="CV262" s="557"/>
      <c r="CW262" s="557"/>
      <c r="CX262" s="557"/>
      <c r="CY262" s="557"/>
      <c r="CZ262" s="557"/>
      <c r="DA262" s="557"/>
      <c r="DB262" s="557"/>
      <c r="DC262" s="557"/>
      <c r="DD262" s="557"/>
      <c r="DE262" s="557"/>
      <c r="DF262" s="557"/>
      <c r="DG262" s="557"/>
      <c r="DH262" s="557"/>
      <c r="DI262" s="557"/>
      <c r="DJ262" s="557"/>
      <c r="DK262" s="557"/>
      <c r="DL262" s="557"/>
      <c r="DM262" s="557"/>
      <c r="DN262" s="557"/>
      <c r="DO262" s="557"/>
      <c r="DP262" s="557"/>
      <c r="DQ262" s="557"/>
      <c r="DR262" s="557"/>
      <c r="DS262" s="557"/>
      <c r="DT262" s="557"/>
      <c r="DU262" s="557"/>
      <c r="DV262" s="557"/>
      <c r="DW262" s="557"/>
      <c r="DX262" s="557"/>
      <c r="DY262" s="557"/>
      <c r="DZ262" s="557"/>
      <c r="EA262" s="557"/>
      <c r="EB262" s="557"/>
      <c r="EC262" s="557"/>
      <c r="ED262" s="557"/>
      <c r="EE262" s="557"/>
      <c r="EF262" s="557"/>
      <c r="EG262" s="557"/>
      <c r="EH262" s="557"/>
      <c r="EI262" s="557"/>
      <c r="EJ262" s="557"/>
      <c r="EK262" s="557"/>
      <c r="EL262" s="557"/>
      <c r="EM262" s="557"/>
      <c r="EN262" s="557"/>
      <c r="EO262" s="557"/>
      <c r="EP262" s="557"/>
      <c r="EQ262" s="557"/>
      <c r="ER262" s="557"/>
      <c r="ES262" s="557"/>
      <c r="ET262" s="557"/>
      <c r="EU262" s="557"/>
      <c r="EV262" s="557"/>
      <c r="EW262" s="557"/>
      <c r="EX262" s="557"/>
      <c r="EY262" s="557"/>
      <c r="EZ262" s="557"/>
      <c r="FA262" s="557"/>
      <c r="FB262" s="557"/>
      <c r="FC262" s="557"/>
      <c r="FD262" s="557"/>
      <c r="FE262" s="557"/>
      <c r="FF262" s="557"/>
      <c r="FG262" s="557"/>
      <c r="FH262" s="557"/>
      <c r="FI262" s="557"/>
      <c r="FJ262" s="557"/>
      <c r="FK262" s="557"/>
      <c r="FL262" s="557"/>
      <c r="FM262" s="557"/>
      <c r="FN262" s="557"/>
      <c r="FO262" s="557"/>
      <c r="FP262" s="557"/>
      <c r="FQ262" s="557"/>
      <c r="FR262" s="557"/>
      <c r="FS262" s="557"/>
      <c r="FT262" s="557"/>
      <c r="FU262" s="557"/>
      <c r="FV262" s="557"/>
      <c r="FW262" s="557"/>
      <c r="FX262" s="557"/>
      <c r="FY262" s="557"/>
      <c r="FZ262" s="557"/>
      <c r="GA262" s="557"/>
      <c r="GB262" s="557"/>
      <c r="GC262" s="557"/>
      <c r="GD262" s="557"/>
      <c r="GE262" s="557"/>
      <c r="GF262" s="557"/>
      <c r="GG262" s="557"/>
      <c r="GH262" s="557"/>
      <c r="GI262" s="557"/>
      <c r="GJ262" s="557"/>
      <c r="GK262" s="557"/>
      <c r="GL262" s="557"/>
      <c r="GM262" s="557"/>
      <c r="GN262" s="557"/>
      <c r="GO262" s="557"/>
      <c r="GP262" s="557"/>
      <c r="GQ262" s="557"/>
      <c r="GR262" s="557"/>
      <c r="GS262" s="557"/>
      <c r="GT262" s="557"/>
      <c r="GU262" s="557"/>
      <c r="GV262" s="557"/>
      <c r="GW262" s="557"/>
      <c r="GX262" s="557"/>
      <c r="GY262" s="557"/>
      <c r="GZ262" s="557"/>
      <c r="HA262" s="557"/>
      <c r="HB262" s="557"/>
      <c r="HC262" s="557"/>
      <c r="HD262" s="557"/>
      <c r="HE262" s="557"/>
      <c r="HF262" s="557"/>
      <c r="HG262" s="557"/>
      <c r="HH262" s="557"/>
      <c r="HI262" s="557"/>
      <c r="HJ262" s="557"/>
      <c r="HK262" s="557"/>
      <c r="HL262" s="557"/>
      <c r="HM262" s="557"/>
      <c r="HN262" s="557"/>
      <c r="HO262" s="557"/>
      <c r="HP262" s="557"/>
      <c r="HQ262" s="557"/>
      <c r="HR262" s="557"/>
      <c r="HS262" s="557"/>
      <c r="HT262" s="557"/>
      <c r="HU262" s="575"/>
      <c r="HV262" s="575"/>
      <c r="HW262" s="575"/>
      <c r="HX262" s="575"/>
      <c r="HY262" s="575"/>
      <c r="HZ262" s="575"/>
      <c r="IA262" s="575"/>
      <c r="IB262" s="575"/>
      <c r="IC262" s="575"/>
      <c r="ID262" s="575"/>
      <c r="IE262" s="575"/>
      <c r="IF262" s="575"/>
      <c r="IG262" s="575"/>
      <c r="IH262" s="575"/>
      <c r="II262" s="575"/>
      <c r="IJ262" s="575"/>
      <c r="IK262" s="575"/>
      <c r="IL262" s="575"/>
      <c r="IM262" s="575"/>
      <c r="IN262" s="575"/>
    </row>
    <row r="263" s="311" customFormat="1" ht="19.5" customHeight="1" spans="1:255">
      <c r="A263" s="341" t="s">
        <v>349</v>
      </c>
      <c r="B263" s="569"/>
      <c r="C263" s="328"/>
      <c r="D263" s="330"/>
      <c r="E263" s="325" t="str">
        <f t="shared" si="8"/>
        <v/>
      </c>
      <c r="F263" s="325" t="str">
        <f t="shared" si="9"/>
        <v/>
      </c>
      <c r="HU263" s="560"/>
      <c r="HV263" s="560"/>
      <c r="HW263" s="560"/>
      <c r="HX263" s="560"/>
      <c r="HY263" s="560"/>
      <c r="HZ263" s="560"/>
      <c r="IA263" s="560"/>
      <c r="IB263" s="560"/>
      <c r="IC263" s="560"/>
      <c r="ID263" s="560"/>
      <c r="IE263" s="560"/>
      <c r="IF263" s="560"/>
      <c r="IG263" s="560"/>
      <c r="IH263" s="560"/>
      <c r="II263" s="560"/>
      <c r="IJ263" s="560"/>
      <c r="IK263" s="560"/>
      <c r="IL263" s="560"/>
      <c r="IM263" s="560"/>
      <c r="IN263" s="560"/>
      <c r="IO263" s="560"/>
      <c r="IP263" s="560"/>
      <c r="IQ263" s="560"/>
      <c r="IR263" s="560"/>
      <c r="IS263" s="560"/>
      <c r="IT263" s="560"/>
      <c r="IU263" s="560"/>
    </row>
    <row r="264" s="311" customFormat="1" ht="19.5" customHeight="1" spans="1:255">
      <c r="A264" s="341" t="s">
        <v>350</v>
      </c>
      <c r="B264" s="569"/>
      <c r="C264" s="328"/>
      <c r="D264" s="330"/>
      <c r="E264" s="325" t="str">
        <f t="shared" si="8"/>
        <v/>
      </c>
      <c r="F264" s="325" t="str">
        <f t="shared" si="9"/>
        <v/>
      </c>
      <c r="HU264" s="560"/>
      <c r="HV264" s="560"/>
      <c r="HW264" s="560"/>
      <c r="HX264" s="560"/>
      <c r="HY264" s="560"/>
      <c r="HZ264" s="560"/>
      <c r="IA264" s="560"/>
      <c r="IB264" s="560"/>
      <c r="IC264" s="560"/>
      <c r="ID264" s="560"/>
      <c r="IE264" s="560"/>
      <c r="IF264" s="560"/>
      <c r="IG264" s="560"/>
      <c r="IH264" s="560"/>
      <c r="II264" s="560"/>
      <c r="IJ264" s="560"/>
      <c r="IK264" s="560"/>
      <c r="IL264" s="560"/>
      <c r="IM264" s="560"/>
      <c r="IN264" s="560"/>
      <c r="IO264" s="560"/>
      <c r="IP264" s="560"/>
      <c r="IQ264" s="560"/>
      <c r="IR264" s="560"/>
      <c r="IS264" s="560"/>
      <c r="IT264" s="560"/>
      <c r="IU264" s="560"/>
    </row>
    <row r="265" s="311" customFormat="1" ht="19.5" customHeight="1" spans="1:255">
      <c r="A265" s="567" t="s">
        <v>351</v>
      </c>
      <c r="B265" s="569">
        <f>SUM(B266:B267)</f>
        <v>0</v>
      </c>
      <c r="C265" s="328">
        <f>SUM(C266:C267)</f>
        <v>0</v>
      </c>
      <c r="D265" s="330">
        <f>SUM(D266:D267)</f>
        <v>0</v>
      </c>
      <c r="E265" s="325" t="str">
        <f t="shared" si="8"/>
        <v/>
      </c>
      <c r="F265" s="325" t="str">
        <f t="shared" si="9"/>
        <v/>
      </c>
      <c r="HU265" s="560"/>
      <c r="HV265" s="560"/>
      <c r="HW265" s="560"/>
      <c r="HX265" s="560"/>
      <c r="HY265" s="560"/>
      <c r="HZ265" s="560"/>
      <c r="IA265" s="560"/>
      <c r="IB265" s="560"/>
      <c r="IC265" s="560"/>
      <c r="ID265" s="560"/>
      <c r="IE265" s="560"/>
      <c r="IF265" s="560"/>
      <c r="IG265" s="560"/>
      <c r="IH265" s="560"/>
      <c r="II265" s="560"/>
      <c r="IJ265" s="560"/>
      <c r="IK265" s="560"/>
      <c r="IL265" s="560"/>
      <c r="IM265" s="560"/>
      <c r="IN265" s="560"/>
      <c r="IO265" s="560"/>
      <c r="IP265" s="560"/>
      <c r="IQ265" s="560"/>
      <c r="IR265" s="560"/>
      <c r="IS265" s="560"/>
      <c r="IT265" s="560"/>
      <c r="IU265" s="560"/>
    </row>
    <row r="266" s="311" customFormat="1" ht="19.5" customHeight="1" spans="1:255">
      <c r="A266" s="341" t="s">
        <v>352</v>
      </c>
      <c r="B266" s="569"/>
      <c r="C266" s="328"/>
      <c r="D266" s="330"/>
      <c r="E266" s="325" t="str">
        <f t="shared" si="8"/>
        <v/>
      </c>
      <c r="F266" s="325" t="str">
        <f t="shared" si="9"/>
        <v/>
      </c>
      <c r="HU266" s="560"/>
      <c r="HV266" s="560"/>
      <c r="HW266" s="560"/>
      <c r="HX266" s="560"/>
      <c r="HY266" s="560"/>
      <c r="HZ266" s="560"/>
      <c r="IA266" s="560"/>
      <c r="IB266" s="560"/>
      <c r="IC266" s="560"/>
      <c r="ID266" s="560"/>
      <c r="IE266" s="560"/>
      <c r="IF266" s="560"/>
      <c r="IG266" s="560"/>
      <c r="IH266" s="560"/>
      <c r="II266" s="560"/>
      <c r="IJ266" s="560"/>
      <c r="IK266" s="560"/>
      <c r="IL266" s="560"/>
      <c r="IM266" s="560"/>
      <c r="IN266" s="560"/>
      <c r="IO266" s="560"/>
      <c r="IP266" s="560"/>
      <c r="IQ266" s="560"/>
      <c r="IR266" s="560"/>
      <c r="IS266" s="560"/>
      <c r="IT266" s="560"/>
      <c r="IU266" s="560"/>
    </row>
    <row r="267" s="311" customFormat="1" ht="19.5" customHeight="1" spans="1:255">
      <c r="A267" s="341" t="s">
        <v>353</v>
      </c>
      <c r="B267" s="569"/>
      <c r="C267" s="328"/>
      <c r="D267" s="330"/>
      <c r="E267" s="325" t="str">
        <f t="shared" si="8"/>
        <v/>
      </c>
      <c r="F267" s="325" t="str">
        <f t="shared" si="9"/>
        <v/>
      </c>
      <c r="HU267" s="560"/>
      <c r="HV267" s="560"/>
      <c r="HW267" s="560"/>
      <c r="HX267" s="560"/>
      <c r="HY267" s="560"/>
      <c r="HZ267" s="560"/>
      <c r="IA267" s="560"/>
      <c r="IB267" s="560"/>
      <c r="IC267" s="560"/>
      <c r="ID267" s="560"/>
      <c r="IE267" s="560"/>
      <c r="IF267" s="560"/>
      <c r="IG267" s="560"/>
      <c r="IH267" s="560"/>
      <c r="II267" s="560"/>
      <c r="IJ267" s="560"/>
      <c r="IK267" s="560"/>
      <c r="IL267" s="560"/>
      <c r="IM267" s="560"/>
      <c r="IN267" s="560"/>
      <c r="IO267" s="560"/>
      <c r="IP267" s="560"/>
      <c r="IQ267" s="560"/>
      <c r="IR267" s="560"/>
      <c r="IS267" s="560"/>
      <c r="IT267" s="560"/>
      <c r="IU267" s="560"/>
    </row>
    <row r="268" s="170" customFormat="1" ht="19.5" customHeight="1" spans="1:248">
      <c r="A268" s="567" t="s">
        <v>354</v>
      </c>
      <c r="B268" s="339">
        <f>SUM(B269:B273)</f>
        <v>0</v>
      </c>
      <c r="C268" s="339">
        <f>SUM(C269:C273)</f>
        <v>0</v>
      </c>
      <c r="D268" s="339">
        <f>SUM(D269:D273)</f>
        <v>0</v>
      </c>
      <c r="E268" s="325" t="str">
        <f t="shared" si="8"/>
        <v/>
      </c>
      <c r="F268" s="325" t="str">
        <f t="shared" si="9"/>
        <v/>
      </c>
      <c r="G268" s="557"/>
      <c r="H268" s="557"/>
      <c r="I268" s="557"/>
      <c r="J268" s="557"/>
      <c r="K268" s="557"/>
      <c r="L268" s="557"/>
      <c r="M268" s="557"/>
      <c r="N268" s="557"/>
      <c r="O268" s="557"/>
      <c r="P268" s="557"/>
      <c r="Q268" s="557"/>
      <c r="R268" s="557"/>
      <c r="S268" s="557"/>
      <c r="T268" s="557"/>
      <c r="U268" s="557"/>
      <c r="V268" s="557"/>
      <c r="W268" s="557"/>
      <c r="X268" s="557"/>
      <c r="Y268" s="557"/>
      <c r="Z268" s="557"/>
      <c r="AA268" s="557"/>
      <c r="AB268" s="557"/>
      <c r="AC268" s="557"/>
      <c r="AD268" s="557"/>
      <c r="AE268" s="557"/>
      <c r="AF268" s="557"/>
      <c r="AG268" s="557"/>
      <c r="AH268" s="557"/>
      <c r="AI268" s="557"/>
      <c r="AJ268" s="557"/>
      <c r="AK268" s="557"/>
      <c r="AL268" s="557"/>
      <c r="AM268" s="557"/>
      <c r="AN268" s="557"/>
      <c r="AO268" s="557"/>
      <c r="AP268" s="557"/>
      <c r="AQ268" s="557"/>
      <c r="AR268" s="557"/>
      <c r="AS268" s="557"/>
      <c r="AT268" s="557"/>
      <c r="AU268" s="557"/>
      <c r="AV268" s="557"/>
      <c r="AW268" s="557"/>
      <c r="AX268" s="557"/>
      <c r="AY268" s="557"/>
      <c r="AZ268" s="557"/>
      <c r="BA268" s="557"/>
      <c r="BB268" s="557"/>
      <c r="BC268" s="557"/>
      <c r="BD268" s="557"/>
      <c r="BE268" s="557"/>
      <c r="BF268" s="557"/>
      <c r="BG268" s="557"/>
      <c r="BH268" s="557"/>
      <c r="BI268" s="557"/>
      <c r="BJ268" s="557"/>
      <c r="BK268" s="557"/>
      <c r="BL268" s="557"/>
      <c r="BM268" s="557"/>
      <c r="BN268" s="557"/>
      <c r="BO268" s="557"/>
      <c r="BP268" s="557"/>
      <c r="BQ268" s="557"/>
      <c r="BR268" s="557"/>
      <c r="BS268" s="557"/>
      <c r="BT268" s="557"/>
      <c r="BU268" s="557"/>
      <c r="BV268" s="557"/>
      <c r="BW268" s="557"/>
      <c r="BX268" s="557"/>
      <c r="BY268" s="557"/>
      <c r="BZ268" s="557"/>
      <c r="CA268" s="557"/>
      <c r="CB268" s="557"/>
      <c r="CC268" s="557"/>
      <c r="CD268" s="557"/>
      <c r="CE268" s="557"/>
      <c r="CF268" s="557"/>
      <c r="CG268" s="557"/>
      <c r="CH268" s="557"/>
      <c r="CI268" s="557"/>
      <c r="CJ268" s="557"/>
      <c r="CK268" s="557"/>
      <c r="CL268" s="557"/>
      <c r="CM268" s="557"/>
      <c r="CN268" s="557"/>
      <c r="CO268" s="557"/>
      <c r="CP268" s="557"/>
      <c r="CQ268" s="557"/>
      <c r="CR268" s="557"/>
      <c r="CS268" s="557"/>
      <c r="CT268" s="557"/>
      <c r="CU268" s="557"/>
      <c r="CV268" s="557"/>
      <c r="CW268" s="557"/>
      <c r="CX268" s="557"/>
      <c r="CY268" s="557"/>
      <c r="CZ268" s="557"/>
      <c r="DA268" s="557"/>
      <c r="DB268" s="557"/>
      <c r="DC268" s="557"/>
      <c r="DD268" s="557"/>
      <c r="DE268" s="557"/>
      <c r="DF268" s="557"/>
      <c r="DG268" s="557"/>
      <c r="DH268" s="557"/>
      <c r="DI268" s="557"/>
      <c r="DJ268" s="557"/>
      <c r="DK268" s="557"/>
      <c r="DL268" s="557"/>
      <c r="DM268" s="557"/>
      <c r="DN268" s="557"/>
      <c r="DO268" s="557"/>
      <c r="DP268" s="557"/>
      <c r="DQ268" s="557"/>
      <c r="DR268" s="557"/>
      <c r="DS268" s="557"/>
      <c r="DT268" s="557"/>
      <c r="DU268" s="557"/>
      <c r="DV268" s="557"/>
      <c r="DW268" s="557"/>
      <c r="DX268" s="557"/>
      <c r="DY268" s="557"/>
      <c r="DZ268" s="557"/>
      <c r="EA268" s="557"/>
      <c r="EB268" s="557"/>
      <c r="EC268" s="557"/>
      <c r="ED268" s="557"/>
      <c r="EE268" s="557"/>
      <c r="EF268" s="557"/>
      <c r="EG268" s="557"/>
      <c r="EH268" s="557"/>
      <c r="EI268" s="557"/>
      <c r="EJ268" s="557"/>
      <c r="EK268" s="557"/>
      <c r="EL268" s="557"/>
      <c r="EM268" s="557"/>
      <c r="EN268" s="557"/>
      <c r="EO268" s="557"/>
      <c r="EP268" s="557"/>
      <c r="EQ268" s="557"/>
      <c r="ER268" s="557"/>
      <c r="ES268" s="557"/>
      <c r="ET268" s="557"/>
      <c r="EU268" s="557"/>
      <c r="EV268" s="557"/>
      <c r="EW268" s="557"/>
      <c r="EX268" s="557"/>
      <c r="EY268" s="557"/>
      <c r="EZ268" s="557"/>
      <c r="FA268" s="557"/>
      <c r="FB268" s="557"/>
      <c r="FC268" s="557"/>
      <c r="FD268" s="557"/>
      <c r="FE268" s="557"/>
      <c r="FF268" s="557"/>
      <c r="FG268" s="557"/>
      <c r="FH268" s="557"/>
      <c r="FI268" s="557"/>
      <c r="FJ268" s="557"/>
      <c r="FK268" s="557"/>
      <c r="FL268" s="557"/>
      <c r="FM268" s="557"/>
      <c r="FN268" s="557"/>
      <c r="FO268" s="557"/>
      <c r="FP268" s="557"/>
      <c r="FQ268" s="557"/>
      <c r="FR268" s="557"/>
      <c r="FS268" s="557"/>
      <c r="FT268" s="557"/>
      <c r="FU268" s="557"/>
      <c r="FV268" s="557"/>
      <c r="FW268" s="557"/>
      <c r="FX268" s="557"/>
      <c r="FY268" s="557"/>
      <c r="FZ268" s="557"/>
      <c r="GA268" s="557"/>
      <c r="GB268" s="557"/>
      <c r="GC268" s="557"/>
      <c r="GD268" s="557"/>
      <c r="GE268" s="557"/>
      <c r="GF268" s="557"/>
      <c r="GG268" s="557"/>
      <c r="GH268" s="557"/>
      <c r="GI268" s="557"/>
      <c r="GJ268" s="557"/>
      <c r="GK268" s="557"/>
      <c r="GL268" s="557"/>
      <c r="GM268" s="557"/>
      <c r="GN268" s="557"/>
      <c r="GO268" s="557"/>
      <c r="GP268" s="557"/>
      <c r="GQ268" s="557"/>
      <c r="GR268" s="557"/>
      <c r="GS268" s="557"/>
      <c r="GT268" s="557"/>
      <c r="GU268" s="557"/>
      <c r="GV268" s="557"/>
      <c r="GW268" s="557"/>
      <c r="GX268" s="557"/>
      <c r="GY268" s="557"/>
      <c r="GZ268" s="557"/>
      <c r="HA268" s="557"/>
      <c r="HB268" s="557"/>
      <c r="HC268" s="557"/>
      <c r="HD268" s="557"/>
      <c r="HE268" s="557"/>
      <c r="HF268" s="557"/>
      <c r="HG268" s="557"/>
      <c r="HH268" s="557"/>
      <c r="HI268" s="557"/>
      <c r="HJ268" s="557"/>
      <c r="HK268" s="557"/>
      <c r="HL268" s="557"/>
      <c r="HM268" s="557"/>
      <c r="HN268" s="557"/>
      <c r="HO268" s="557"/>
      <c r="HP268" s="557"/>
      <c r="HQ268" s="557"/>
      <c r="HR268" s="557"/>
      <c r="HS268" s="557"/>
      <c r="HT268" s="557"/>
      <c r="HU268" s="575"/>
      <c r="HV268" s="575"/>
      <c r="HW268" s="575"/>
      <c r="HX268" s="575"/>
      <c r="HY268" s="575"/>
      <c r="HZ268" s="575"/>
      <c r="IA268" s="575"/>
      <c r="IB268" s="575"/>
      <c r="IC268" s="575"/>
      <c r="ID268" s="575"/>
      <c r="IE268" s="575"/>
      <c r="IF268" s="575"/>
      <c r="IG268" s="575"/>
      <c r="IH268" s="575"/>
      <c r="II268" s="575"/>
      <c r="IJ268" s="575"/>
      <c r="IK268" s="575"/>
      <c r="IL268" s="575"/>
      <c r="IM268" s="575"/>
      <c r="IN268" s="575"/>
    </row>
    <row r="269" s="311" customFormat="1" ht="19.5" customHeight="1" spans="1:255">
      <c r="A269" s="341" t="s">
        <v>355</v>
      </c>
      <c r="B269" s="569"/>
      <c r="C269" s="328"/>
      <c r="D269" s="330"/>
      <c r="E269" s="325" t="str">
        <f t="shared" si="8"/>
        <v/>
      </c>
      <c r="F269" s="325" t="str">
        <f t="shared" si="9"/>
        <v/>
      </c>
      <c r="HU269" s="560"/>
      <c r="HV269" s="560"/>
      <c r="HW269" s="560"/>
      <c r="HX269" s="560"/>
      <c r="HY269" s="560"/>
      <c r="HZ269" s="560"/>
      <c r="IA269" s="560"/>
      <c r="IB269" s="560"/>
      <c r="IC269" s="560"/>
      <c r="ID269" s="560"/>
      <c r="IE269" s="560"/>
      <c r="IF269" s="560"/>
      <c r="IG269" s="560"/>
      <c r="IH269" s="560"/>
      <c r="II269" s="560"/>
      <c r="IJ269" s="560"/>
      <c r="IK269" s="560"/>
      <c r="IL269" s="560"/>
      <c r="IM269" s="560"/>
      <c r="IN269" s="560"/>
      <c r="IO269" s="560"/>
      <c r="IP269" s="560"/>
      <c r="IQ269" s="560"/>
      <c r="IR269" s="560"/>
      <c r="IS269" s="560"/>
      <c r="IT269" s="560"/>
      <c r="IU269" s="560"/>
    </row>
    <row r="270" s="311" customFormat="1" ht="19.5" customHeight="1" spans="1:255">
      <c r="A270" s="341" t="s">
        <v>356</v>
      </c>
      <c r="B270" s="569"/>
      <c r="C270" s="328"/>
      <c r="D270" s="330"/>
      <c r="E270" s="325" t="str">
        <f t="shared" si="8"/>
        <v/>
      </c>
      <c r="F270" s="325" t="str">
        <f t="shared" si="9"/>
        <v/>
      </c>
      <c r="HU270" s="560"/>
      <c r="HV270" s="560"/>
      <c r="HW270" s="560"/>
      <c r="HX270" s="560"/>
      <c r="HY270" s="560"/>
      <c r="HZ270" s="560"/>
      <c r="IA270" s="560"/>
      <c r="IB270" s="560"/>
      <c r="IC270" s="560"/>
      <c r="ID270" s="560"/>
      <c r="IE270" s="560"/>
      <c r="IF270" s="560"/>
      <c r="IG270" s="560"/>
      <c r="IH270" s="560"/>
      <c r="II270" s="560"/>
      <c r="IJ270" s="560"/>
      <c r="IK270" s="560"/>
      <c r="IL270" s="560"/>
      <c r="IM270" s="560"/>
      <c r="IN270" s="560"/>
      <c r="IO270" s="560"/>
      <c r="IP270" s="560"/>
      <c r="IQ270" s="560"/>
      <c r="IR270" s="560"/>
      <c r="IS270" s="560"/>
      <c r="IT270" s="560"/>
      <c r="IU270" s="560"/>
    </row>
    <row r="271" s="311" customFormat="1" ht="19.5" customHeight="1" spans="1:255">
      <c r="A271" s="341" t="s">
        <v>357</v>
      </c>
      <c r="B271" s="569"/>
      <c r="C271" s="328"/>
      <c r="D271" s="330"/>
      <c r="E271" s="325" t="str">
        <f t="shared" si="8"/>
        <v/>
      </c>
      <c r="F271" s="325" t="str">
        <f t="shared" si="9"/>
        <v/>
      </c>
      <c r="HU271" s="560"/>
      <c r="HV271" s="560"/>
      <c r="HW271" s="560"/>
      <c r="HX271" s="560"/>
      <c r="HY271" s="560"/>
      <c r="HZ271" s="560"/>
      <c r="IA271" s="560"/>
      <c r="IB271" s="560"/>
      <c r="IC271" s="560"/>
      <c r="ID271" s="560"/>
      <c r="IE271" s="560"/>
      <c r="IF271" s="560"/>
      <c r="IG271" s="560"/>
      <c r="IH271" s="560"/>
      <c r="II271" s="560"/>
      <c r="IJ271" s="560"/>
      <c r="IK271" s="560"/>
      <c r="IL271" s="560"/>
      <c r="IM271" s="560"/>
      <c r="IN271" s="560"/>
      <c r="IO271" s="560"/>
      <c r="IP271" s="560"/>
      <c r="IQ271" s="560"/>
      <c r="IR271" s="560"/>
      <c r="IS271" s="560"/>
      <c r="IT271" s="560"/>
      <c r="IU271" s="560"/>
    </row>
    <row r="272" s="311" customFormat="1" ht="19.5" customHeight="1" spans="1:255">
      <c r="A272" s="341" t="s">
        <v>358</v>
      </c>
      <c r="B272" s="569"/>
      <c r="C272" s="328"/>
      <c r="D272" s="330"/>
      <c r="E272" s="325" t="str">
        <f t="shared" si="8"/>
        <v/>
      </c>
      <c r="F272" s="325" t="str">
        <f t="shared" si="9"/>
        <v/>
      </c>
      <c r="HU272" s="560"/>
      <c r="HV272" s="560"/>
      <c r="HW272" s="560"/>
      <c r="HX272" s="560"/>
      <c r="HY272" s="560"/>
      <c r="HZ272" s="560"/>
      <c r="IA272" s="560"/>
      <c r="IB272" s="560"/>
      <c r="IC272" s="560"/>
      <c r="ID272" s="560"/>
      <c r="IE272" s="560"/>
      <c r="IF272" s="560"/>
      <c r="IG272" s="560"/>
      <c r="IH272" s="560"/>
      <c r="II272" s="560"/>
      <c r="IJ272" s="560"/>
      <c r="IK272" s="560"/>
      <c r="IL272" s="560"/>
      <c r="IM272" s="560"/>
      <c r="IN272" s="560"/>
      <c r="IO272" s="560"/>
      <c r="IP272" s="560"/>
      <c r="IQ272" s="560"/>
      <c r="IR272" s="560"/>
      <c r="IS272" s="560"/>
      <c r="IT272" s="560"/>
      <c r="IU272" s="560"/>
    </row>
    <row r="273" s="170" customFormat="1" ht="19.5" customHeight="1" spans="1:248">
      <c r="A273" s="341" t="s">
        <v>359</v>
      </c>
      <c r="B273" s="339"/>
      <c r="C273" s="339"/>
      <c r="D273" s="339"/>
      <c r="E273" s="325" t="str">
        <f t="shared" si="8"/>
        <v/>
      </c>
      <c r="F273" s="325" t="str">
        <f t="shared" si="9"/>
        <v/>
      </c>
      <c r="G273" s="557"/>
      <c r="H273" s="557"/>
      <c r="I273" s="557"/>
      <c r="J273" s="557"/>
      <c r="K273" s="557"/>
      <c r="L273" s="557"/>
      <c r="M273" s="557"/>
      <c r="N273" s="557"/>
      <c r="O273" s="557"/>
      <c r="P273" s="557"/>
      <c r="Q273" s="557"/>
      <c r="R273" s="557"/>
      <c r="S273" s="557"/>
      <c r="T273" s="557"/>
      <c r="U273" s="557"/>
      <c r="V273" s="557"/>
      <c r="W273" s="557"/>
      <c r="X273" s="557"/>
      <c r="Y273" s="557"/>
      <c r="Z273" s="557"/>
      <c r="AA273" s="557"/>
      <c r="AB273" s="557"/>
      <c r="AC273" s="557"/>
      <c r="AD273" s="557"/>
      <c r="AE273" s="557"/>
      <c r="AF273" s="557"/>
      <c r="AG273" s="557"/>
      <c r="AH273" s="557"/>
      <c r="AI273" s="557"/>
      <c r="AJ273" s="557"/>
      <c r="AK273" s="557"/>
      <c r="AL273" s="557"/>
      <c r="AM273" s="557"/>
      <c r="AN273" s="557"/>
      <c r="AO273" s="557"/>
      <c r="AP273" s="557"/>
      <c r="AQ273" s="557"/>
      <c r="AR273" s="557"/>
      <c r="AS273" s="557"/>
      <c r="AT273" s="557"/>
      <c r="AU273" s="557"/>
      <c r="AV273" s="557"/>
      <c r="AW273" s="557"/>
      <c r="AX273" s="557"/>
      <c r="AY273" s="557"/>
      <c r="AZ273" s="557"/>
      <c r="BA273" s="557"/>
      <c r="BB273" s="557"/>
      <c r="BC273" s="557"/>
      <c r="BD273" s="557"/>
      <c r="BE273" s="557"/>
      <c r="BF273" s="557"/>
      <c r="BG273" s="557"/>
      <c r="BH273" s="557"/>
      <c r="BI273" s="557"/>
      <c r="BJ273" s="557"/>
      <c r="BK273" s="557"/>
      <c r="BL273" s="557"/>
      <c r="BM273" s="557"/>
      <c r="BN273" s="557"/>
      <c r="BO273" s="557"/>
      <c r="BP273" s="557"/>
      <c r="BQ273" s="557"/>
      <c r="BR273" s="557"/>
      <c r="BS273" s="557"/>
      <c r="BT273" s="557"/>
      <c r="BU273" s="557"/>
      <c r="BV273" s="557"/>
      <c r="BW273" s="557"/>
      <c r="BX273" s="557"/>
      <c r="BY273" s="557"/>
      <c r="BZ273" s="557"/>
      <c r="CA273" s="557"/>
      <c r="CB273" s="557"/>
      <c r="CC273" s="557"/>
      <c r="CD273" s="557"/>
      <c r="CE273" s="557"/>
      <c r="CF273" s="557"/>
      <c r="CG273" s="557"/>
      <c r="CH273" s="557"/>
      <c r="CI273" s="557"/>
      <c r="CJ273" s="557"/>
      <c r="CK273" s="557"/>
      <c r="CL273" s="557"/>
      <c r="CM273" s="557"/>
      <c r="CN273" s="557"/>
      <c r="CO273" s="557"/>
      <c r="CP273" s="557"/>
      <c r="CQ273" s="557"/>
      <c r="CR273" s="557"/>
      <c r="CS273" s="557"/>
      <c r="CT273" s="557"/>
      <c r="CU273" s="557"/>
      <c r="CV273" s="557"/>
      <c r="CW273" s="557"/>
      <c r="CX273" s="557"/>
      <c r="CY273" s="557"/>
      <c r="CZ273" s="557"/>
      <c r="DA273" s="557"/>
      <c r="DB273" s="557"/>
      <c r="DC273" s="557"/>
      <c r="DD273" s="557"/>
      <c r="DE273" s="557"/>
      <c r="DF273" s="557"/>
      <c r="DG273" s="557"/>
      <c r="DH273" s="557"/>
      <c r="DI273" s="557"/>
      <c r="DJ273" s="557"/>
      <c r="DK273" s="557"/>
      <c r="DL273" s="557"/>
      <c r="DM273" s="557"/>
      <c r="DN273" s="557"/>
      <c r="DO273" s="557"/>
      <c r="DP273" s="557"/>
      <c r="DQ273" s="557"/>
      <c r="DR273" s="557"/>
      <c r="DS273" s="557"/>
      <c r="DT273" s="557"/>
      <c r="DU273" s="557"/>
      <c r="DV273" s="557"/>
      <c r="DW273" s="557"/>
      <c r="DX273" s="557"/>
      <c r="DY273" s="557"/>
      <c r="DZ273" s="557"/>
      <c r="EA273" s="557"/>
      <c r="EB273" s="557"/>
      <c r="EC273" s="557"/>
      <c r="ED273" s="557"/>
      <c r="EE273" s="557"/>
      <c r="EF273" s="557"/>
      <c r="EG273" s="557"/>
      <c r="EH273" s="557"/>
      <c r="EI273" s="557"/>
      <c r="EJ273" s="557"/>
      <c r="EK273" s="557"/>
      <c r="EL273" s="557"/>
      <c r="EM273" s="557"/>
      <c r="EN273" s="557"/>
      <c r="EO273" s="557"/>
      <c r="EP273" s="557"/>
      <c r="EQ273" s="557"/>
      <c r="ER273" s="557"/>
      <c r="ES273" s="557"/>
      <c r="ET273" s="557"/>
      <c r="EU273" s="557"/>
      <c r="EV273" s="557"/>
      <c r="EW273" s="557"/>
      <c r="EX273" s="557"/>
      <c r="EY273" s="557"/>
      <c r="EZ273" s="557"/>
      <c r="FA273" s="557"/>
      <c r="FB273" s="557"/>
      <c r="FC273" s="557"/>
      <c r="FD273" s="557"/>
      <c r="FE273" s="557"/>
      <c r="FF273" s="557"/>
      <c r="FG273" s="557"/>
      <c r="FH273" s="557"/>
      <c r="FI273" s="557"/>
      <c r="FJ273" s="557"/>
      <c r="FK273" s="557"/>
      <c r="FL273" s="557"/>
      <c r="FM273" s="557"/>
      <c r="FN273" s="557"/>
      <c r="FO273" s="557"/>
      <c r="FP273" s="557"/>
      <c r="FQ273" s="557"/>
      <c r="FR273" s="557"/>
      <c r="FS273" s="557"/>
      <c r="FT273" s="557"/>
      <c r="FU273" s="557"/>
      <c r="FV273" s="557"/>
      <c r="FW273" s="557"/>
      <c r="FX273" s="557"/>
      <c r="FY273" s="557"/>
      <c r="FZ273" s="557"/>
      <c r="GA273" s="557"/>
      <c r="GB273" s="557"/>
      <c r="GC273" s="557"/>
      <c r="GD273" s="557"/>
      <c r="GE273" s="557"/>
      <c r="GF273" s="557"/>
      <c r="GG273" s="557"/>
      <c r="GH273" s="557"/>
      <c r="GI273" s="557"/>
      <c r="GJ273" s="557"/>
      <c r="GK273" s="557"/>
      <c r="GL273" s="557"/>
      <c r="GM273" s="557"/>
      <c r="GN273" s="557"/>
      <c r="GO273" s="557"/>
      <c r="GP273" s="557"/>
      <c r="GQ273" s="557"/>
      <c r="GR273" s="557"/>
      <c r="GS273" s="557"/>
      <c r="GT273" s="557"/>
      <c r="GU273" s="557"/>
      <c r="GV273" s="557"/>
      <c r="GW273" s="557"/>
      <c r="GX273" s="557"/>
      <c r="GY273" s="557"/>
      <c r="GZ273" s="557"/>
      <c r="HA273" s="557"/>
      <c r="HB273" s="557"/>
      <c r="HC273" s="557"/>
      <c r="HD273" s="557"/>
      <c r="HE273" s="557"/>
      <c r="HF273" s="557"/>
      <c r="HG273" s="557"/>
      <c r="HH273" s="557"/>
      <c r="HI273" s="557"/>
      <c r="HJ273" s="557"/>
      <c r="HK273" s="557"/>
      <c r="HL273" s="557"/>
      <c r="HM273" s="557"/>
      <c r="HN273" s="557"/>
      <c r="HO273" s="557"/>
      <c r="HP273" s="557"/>
      <c r="HQ273" s="557"/>
      <c r="HR273" s="557"/>
      <c r="HS273" s="557"/>
      <c r="HT273" s="557"/>
      <c r="HU273" s="575"/>
      <c r="HV273" s="575"/>
      <c r="HW273" s="575"/>
      <c r="HX273" s="575"/>
      <c r="HY273" s="575"/>
      <c r="HZ273" s="575"/>
      <c r="IA273" s="575"/>
      <c r="IB273" s="575"/>
      <c r="IC273" s="575"/>
      <c r="ID273" s="575"/>
      <c r="IE273" s="575"/>
      <c r="IF273" s="575"/>
      <c r="IG273" s="575"/>
      <c r="IH273" s="575"/>
      <c r="II273" s="575"/>
      <c r="IJ273" s="575"/>
      <c r="IK273" s="575"/>
      <c r="IL273" s="575"/>
      <c r="IM273" s="575"/>
      <c r="IN273" s="575"/>
    </row>
    <row r="274" s="311" customFormat="1" ht="19.5" customHeight="1" spans="1:255">
      <c r="A274" s="567" t="s">
        <v>360</v>
      </c>
      <c r="B274" s="569"/>
      <c r="C274" s="328"/>
      <c r="D274" s="339"/>
      <c r="E274" s="325" t="str">
        <f t="shared" si="8"/>
        <v/>
      </c>
      <c r="F274" s="325" t="str">
        <f t="shared" si="9"/>
        <v/>
      </c>
      <c r="HU274" s="560"/>
      <c r="HV274" s="560"/>
      <c r="HW274" s="560"/>
      <c r="HX274" s="560"/>
      <c r="HY274" s="560"/>
      <c r="HZ274" s="560"/>
      <c r="IA274" s="560"/>
      <c r="IB274" s="560"/>
      <c r="IC274" s="560"/>
      <c r="ID274" s="560"/>
      <c r="IE274" s="560"/>
      <c r="IF274" s="560"/>
      <c r="IG274" s="560"/>
      <c r="IH274" s="560"/>
      <c r="II274" s="560"/>
      <c r="IJ274" s="560"/>
      <c r="IK274" s="560"/>
      <c r="IL274" s="560"/>
      <c r="IM274" s="560"/>
      <c r="IN274" s="560"/>
      <c r="IO274" s="560"/>
      <c r="IP274" s="560"/>
      <c r="IQ274" s="560"/>
      <c r="IR274" s="560"/>
      <c r="IS274" s="560"/>
      <c r="IT274" s="560"/>
      <c r="IU274" s="560"/>
    </row>
    <row r="275" s="170" customFormat="1" ht="19.5" customHeight="1" spans="1:248">
      <c r="A275" s="341" t="s">
        <v>361</v>
      </c>
      <c r="B275" s="339"/>
      <c r="C275" s="339"/>
      <c r="D275" s="339"/>
      <c r="E275" s="325" t="str">
        <f t="shared" si="8"/>
        <v/>
      </c>
      <c r="F275" s="325" t="str">
        <f t="shared" si="9"/>
        <v/>
      </c>
      <c r="G275" s="557"/>
      <c r="H275" s="557"/>
      <c r="I275" s="557"/>
      <c r="J275" s="557"/>
      <c r="K275" s="557"/>
      <c r="L275" s="557"/>
      <c r="M275" s="557"/>
      <c r="N275" s="557"/>
      <c r="O275" s="557"/>
      <c r="P275" s="557"/>
      <c r="Q275" s="557"/>
      <c r="R275" s="557"/>
      <c r="S275" s="557"/>
      <c r="T275" s="557"/>
      <c r="U275" s="557"/>
      <c r="V275" s="557"/>
      <c r="W275" s="557"/>
      <c r="X275" s="557"/>
      <c r="Y275" s="557"/>
      <c r="Z275" s="557"/>
      <c r="AA275" s="557"/>
      <c r="AB275" s="557"/>
      <c r="AC275" s="557"/>
      <c r="AD275" s="557"/>
      <c r="AE275" s="557"/>
      <c r="AF275" s="557"/>
      <c r="AG275" s="557"/>
      <c r="AH275" s="557"/>
      <c r="AI275" s="557"/>
      <c r="AJ275" s="557"/>
      <c r="AK275" s="557"/>
      <c r="AL275" s="557"/>
      <c r="AM275" s="557"/>
      <c r="AN275" s="557"/>
      <c r="AO275" s="557"/>
      <c r="AP275" s="557"/>
      <c r="AQ275" s="557"/>
      <c r="AR275" s="557"/>
      <c r="AS275" s="557"/>
      <c r="AT275" s="557"/>
      <c r="AU275" s="557"/>
      <c r="AV275" s="557"/>
      <c r="AW275" s="557"/>
      <c r="AX275" s="557"/>
      <c r="AY275" s="557"/>
      <c r="AZ275" s="557"/>
      <c r="BA275" s="557"/>
      <c r="BB275" s="557"/>
      <c r="BC275" s="557"/>
      <c r="BD275" s="557"/>
      <c r="BE275" s="557"/>
      <c r="BF275" s="557"/>
      <c r="BG275" s="557"/>
      <c r="BH275" s="557"/>
      <c r="BI275" s="557"/>
      <c r="BJ275" s="557"/>
      <c r="BK275" s="557"/>
      <c r="BL275" s="557"/>
      <c r="BM275" s="557"/>
      <c r="BN275" s="557"/>
      <c r="BO275" s="557"/>
      <c r="BP275" s="557"/>
      <c r="BQ275" s="557"/>
      <c r="BR275" s="557"/>
      <c r="BS275" s="557"/>
      <c r="BT275" s="557"/>
      <c r="BU275" s="557"/>
      <c r="BV275" s="557"/>
      <c r="BW275" s="557"/>
      <c r="BX275" s="557"/>
      <c r="BY275" s="557"/>
      <c r="BZ275" s="557"/>
      <c r="CA275" s="557"/>
      <c r="CB275" s="557"/>
      <c r="CC275" s="557"/>
      <c r="CD275" s="557"/>
      <c r="CE275" s="557"/>
      <c r="CF275" s="557"/>
      <c r="CG275" s="557"/>
      <c r="CH275" s="557"/>
      <c r="CI275" s="557"/>
      <c r="CJ275" s="557"/>
      <c r="CK275" s="557"/>
      <c r="CL275" s="557"/>
      <c r="CM275" s="557"/>
      <c r="CN275" s="557"/>
      <c r="CO275" s="557"/>
      <c r="CP275" s="557"/>
      <c r="CQ275" s="557"/>
      <c r="CR275" s="557"/>
      <c r="CS275" s="557"/>
      <c r="CT275" s="557"/>
      <c r="CU275" s="557"/>
      <c r="CV275" s="557"/>
      <c r="CW275" s="557"/>
      <c r="CX275" s="557"/>
      <c r="CY275" s="557"/>
      <c r="CZ275" s="557"/>
      <c r="DA275" s="557"/>
      <c r="DB275" s="557"/>
      <c r="DC275" s="557"/>
      <c r="DD275" s="557"/>
      <c r="DE275" s="557"/>
      <c r="DF275" s="557"/>
      <c r="DG275" s="557"/>
      <c r="DH275" s="557"/>
      <c r="DI275" s="557"/>
      <c r="DJ275" s="557"/>
      <c r="DK275" s="557"/>
      <c r="DL275" s="557"/>
      <c r="DM275" s="557"/>
      <c r="DN275" s="557"/>
      <c r="DO275" s="557"/>
      <c r="DP275" s="557"/>
      <c r="DQ275" s="557"/>
      <c r="DR275" s="557"/>
      <c r="DS275" s="557"/>
      <c r="DT275" s="557"/>
      <c r="DU275" s="557"/>
      <c r="DV275" s="557"/>
      <c r="DW275" s="557"/>
      <c r="DX275" s="557"/>
      <c r="DY275" s="557"/>
      <c r="DZ275" s="557"/>
      <c r="EA275" s="557"/>
      <c r="EB275" s="557"/>
      <c r="EC275" s="557"/>
      <c r="ED275" s="557"/>
      <c r="EE275" s="557"/>
      <c r="EF275" s="557"/>
      <c r="EG275" s="557"/>
      <c r="EH275" s="557"/>
      <c r="EI275" s="557"/>
      <c r="EJ275" s="557"/>
      <c r="EK275" s="557"/>
      <c r="EL275" s="557"/>
      <c r="EM275" s="557"/>
      <c r="EN275" s="557"/>
      <c r="EO275" s="557"/>
      <c r="EP275" s="557"/>
      <c r="EQ275" s="557"/>
      <c r="ER275" s="557"/>
      <c r="ES275" s="557"/>
      <c r="ET275" s="557"/>
      <c r="EU275" s="557"/>
      <c r="EV275" s="557"/>
      <c r="EW275" s="557"/>
      <c r="EX275" s="557"/>
      <c r="EY275" s="557"/>
      <c r="EZ275" s="557"/>
      <c r="FA275" s="557"/>
      <c r="FB275" s="557"/>
      <c r="FC275" s="557"/>
      <c r="FD275" s="557"/>
      <c r="FE275" s="557"/>
      <c r="FF275" s="557"/>
      <c r="FG275" s="557"/>
      <c r="FH275" s="557"/>
      <c r="FI275" s="557"/>
      <c r="FJ275" s="557"/>
      <c r="FK275" s="557"/>
      <c r="FL275" s="557"/>
      <c r="FM275" s="557"/>
      <c r="FN275" s="557"/>
      <c r="FO275" s="557"/>
      <c r="FP275" s="557"/>
      <c r="FQ275" s="557"/>
      <c r="FR275" s="557"/>
      <c r="FS275" s="557"/>
      <c r="FT275" s="557"/>
      <c r="FU275" s="557"/>
      <c r="FV275" s="557"/>
      <c r="FW275" s="557"/>
      <c r="FX275" s="557"/>
      <c r="FY275" s="557"/>
      <c r="FZ275" s="557"/>
      <c r="GA275" s="557"/>
      <c r="GB275" s="557"/>
      <c r="GC275" s="557"/>
      <c r="GD275" s="557"/>
      <c r="GE275" s="557"/>
      <c r="GF275" s="557"/>
      <c r="GG275" s="557"/>
      <c r="GH275" s="557"/>
      <c r="GI275" s="557"/>
      <c r="GJ275" s="557"/>
      <c r="GK275" s="557"/>
      <c r="GL275" s="557"/>
      <c r="GM275" s="557"/>
      <c r="GN275" s="557"/>
      <c r="GO275" s="557"/>
      <c r="GP275" s="557"/>
      <c r="GQ275" s="557"/>
      <c r="GR275" s="557"/>
      <c r="GS275" s="557"/>
      <c r="GT275" s="557"/>
      <c r="GU275" s="557"/>
      <c r="GV275" s="557"/>
      <c r="GW275" s="557"/>
      <c r="GX275" s="557"/>
      <c r="GY275" s="557"/>
      <c r="GZ275" s="557"/>
      <c r="HA275" s="557"/>
      <c r="HB275" s="557"/>
      <c r="HC275" s="557"/>
      <c r="HD275" s="557"/>
      <c r="HE275" s="557"/>
      <c r="HF275" s="557"/>
      <c r="HG275" s="557"/>
      <c r="HH275" s="557"/>
      <c r="HI275" s="557"/>
      <c r="HJ275" s="557"/>
      <c r="HK275" s="557"/>
      <c r="HL275" s="557"/>
      <c r="HM275" s="557"/>
      <c r="HN275" s="557"/>
      <c r="HO275" s="557"/>
      <c r="HP275" s="557"/>
      <c r="HQ275" s="557"/>
      <c r="HR275" s="557"/>
      <c r="HS275" s="557"/>
      <c r="HT275" s="557"/>
      <c r="HU275" s="575"/>
      <c r="HV275" s="575"/>
      <c r="HW275" s="575"/>
      <c r="HX275" s="575"/>
      <c r="HY275" s="575"/>
      <c r="HZ275" s="575"/>
      <c r="IA275" s="575"/>
      <c r="IB275" s="575"/>
      <c r="IC275" s="575"/>
      <c r="ID275" s="575"/>
      <c r="IE275" s="575"/>
      <c r="IF275" s="575"/>
      <c r="IG275" s="575"/>
      <c r="IH275" s="575"/>
      <c r="II275" s="575"/>
      <c r="IJ275" s="575"/>
      <c r="IK275" s="575"/>
      <c r="IL275" s="575"/>
      <c r="IM275" s="575"/>
      <c r="IN275" s="575"/>
    </row>
    <row r="276" s="311" customFormat="1" ht="19.5" customHeight="1" spans="1:255">
      <c r="A276" s="341" t="s">
        <v>362</v>
      </c>
      <c r="B276" s="569"/>
      <c r="C276" s="328"/>
      <c r="D276" s="324"/>
      <c r="E276" s="325" t="str">
        <f t="shared" si="8"/>
        <v/>
      </c>
      <c r="F276" s="325" t="str">
        <f t="shared" si="9"/>
        <v/>
      </c>
      <c r="HU276" s="560"/>
      <c r="HV276" s="560"/>
      <c r="HW276" s="560"/>
      <c r="HX276" s="560"/>
      <c r="HY276" s="560"/>
      <c r="HZ276" s="560"/>
      <c r="IA276" s="560"/>
      <c r="IB276" s="560"/>
      <c r="IC276" s="560"/>
      <c r="ID276" s="560"/>
      <c r="IE276" s="560"/>
      <c r="IF276" s="560"/>
      <c r="IG276" s="560"/>
      <c r="IH276" s="560"/>
      <c r="II276" s="560"/>
      <c r="IJ276" s="560"/>
      <c r="IK276" s="560"/>
      <c r="IL276" s="560"/>
      <c r="IM276" s="560"/>
      <c r="IN276" s="560"/>
      <c r="IO276" s="560"/>
      <c r="IP276" s="560"/>
      <c r="IQ276" s="560"/>
      <c r="IR276" s="560"/>
      <c r="IS276" s="560"/>
      <c r="IT276" s="560"/>
      <c r="IU276" s="560"/>
    </row>
    <row r="277" s="311" customFormat="1" ht="19.5" customHeight="1" spans="1:255">
      <c r="A277" s="342" t="s">
        <v>363</v>
      </c>
      <c r="B277" s="569"/>
      <c r="C277" s="328"/>
      <c r="D277" s="324"/>
      <c r="E277" s="325" t="str">
        <f t="shared" si="8"/>
        <v/>
      </c>
      <c r="F277" s="325" t="str">
        <f t="shared" si="9"/>
        <v/>
      </c>
      <c r="HU277" s="560"/>
      <c r="HV277" s="560"/>
      <c r="HW277" s="560"/>
      <c r="HX277" s="560"/>
      <c r="HY277" s="560"/>
      <c r="HZ277" s="560"/>
      <c r="IA277" s="560"/>
      <c r="IB277" s="560"/>
      <c r="IC277" s="560"/>
      <c r="ID277" s="560"/>
      <c r="IE277" s="560"/>
      <c r="IF277" s="560"/>
      <c r="IG277" s="560"/>
      <c r="IH277" s="560"/>
      <c r="II277" s="560"/>
      <c r="IJ277" s="560"/>
      <c r="IK277" s="560"/>
      <c r="IL277" s="560"/>
      <c r="IM277" s="560"/>
      <c r="IN277" s="560"/>
      <c r="IO277" s="560"/>
      <c r="IP277" s="560"/>
      <c r="IQ277" s="560"/>
      <c r="IR277" s="560"/>
      <c r="IS277" s="560"/>
      <c r="IT277" s="560"/>
      <c r="IU277" s="560"/>
    </row>
    <row r="278" s="311" customFormat="1" ht="19.5" customHeight="1" spans="1:255">
      <c r="A278" s="341" t="s">
        <v>364</v>
      </c>
      <c r="B278" s="569"/>
      <c r="C278" s="328"/>
      <c r="D278" s="330"/>
      <c r="E278" s="325" t="str">
        <f t="shared" si="8"/>
        <v/>
      </c>
      <c r="F278" s="325" t="str">
        <f t="shared" si="9"/>
        <v/>
      </c>
      <c r="HU278" s="560"/>
      <c r="HV278" s="560"/>
      <c r="HW278" s="560"/>
      <c r="HX278" s="560"/>
      <c r="HY278" s="560"/>
      <c r="HZ278" s="560"/>
      <c r="IA278" s="560"/>
      <c r="IB278" s="560"/>
      <c r="IC278" s="560"/>
      <c r="ID278" s="560"/>
      <c r="IE278" s="560"/>
      <c r="IF278" s="560"/>
      <c r="IG278" s="560"/>
      <c r="IH278" s="560"/>
      <c r="II278" s="560"/>
      <c r="IJ278" s="560"/>
      <c r="IK278" s="560"/>
      <c r="IL278" s="560"/>
      <c r="IM278" s="560"/>
      <c r="IN278" s="560"/>
      <c r="IO278" s="560"/>
      <c r="IP278" s="560"/>
      <c r="IQ278" s="560"/>
      <c r="IR278" s="560"/>
      <c r="IS278" s="560"/>
      <c r="IT278" s="560"/>
      <c r="IU278" s="560"/>
    </row>
    <row r="279" s="311" customFormat="1" ht="19.5" customHeight="1" spans="1:255">
      <c r="A279" s="567" t="s">
        <v>365</v>
      </c>
      <c r="B279" s="569"/>
      <c r="C279" s="328"/>
      <c r="D279" s="330"/>
      <c r="E279" s="325" t="str">
        <f t="shared" si="8"/>
        <v/>
      </c>
      <c r="F279" s="325" t="str">
        <f t="shared" si="9"/>
        <v/>
      </c>
      <c r="HU279" s="560"/>
      <c r="HV279" s="560"/>
      <c r="HW279" s="560"/>
      <c r="HX279" s="560"/>
      <c r="HY279" s="560"/>
      <c r="HZ279" s="560"/>
      <c r="IA279" s="560"/>
      <c r="IB279" s="560"/>
      <c r="IC279" s="560"/>
      <c r="ID279" s="560"/>
      <c r="IE279" s="560"/>
      <c r="IF279" s="560"/>
      <c r="IG279" s="560"/>
      <c r="IH279" s="560"/>
      <c r="II279" s="560"/>
      <c r="IJ279" s="560"/>
      <c r="IK279" s="560"/>
      <c r="IL279" s="560"/>
      <c r="IM279" s="560"/>
      <c r="IN279" s="560"/>
      <c r="IO279" s="560"/>
      <c r="IP279" s="560"/>
      <c r="IQ279" s="560"/>
      <c r="IR279" s="560"/>
      <c r="IS279" s="560"/>
      <c r="IT279" s="560"/>
      <c r="IU279" s="560"/>
    </row>
    <row r="280" s="170" customFormat="1" ht="19.5" customHeight="1" spans="1:248">
      <c r="A280" s="341" t="s">
        <v>366</v>
      </c>
      <c r="B280" s="339">
        <f>SUM(B281:B285)</f>
        <v>0</v>
      </c>
      <c r="C280" s="339">
        <f>SUM(C281:C285)</f>
        <v>0</v>
      </c>
      <c r="D280" s="339">
        <f>SUM(D281:D285)</f>
        <v>0</v>
      </c>
      <c r="E280" s="325" t="str">
        <f t="shared" si="8"/>
        <v/>
      </c>
      <c r="F280" s="325" t="str">
        <f t="shared" si="9"/>
        <v/>
      </c>
      <c r="G280" s="557"/>
      <c r="H280" s="557"/>
      <c r="I280" s="557"/>
      <c r="J280" s="557"/>
      <c r="K280" s="557"/>
      <c r="L280" s="557"/>
      <c r="M280" s="557"/>
      <c r="N280" s="557"/>
      <c r="O280" s="557"/>
      <c r="P280" s="557"/>
      <c r="Q280" s="557"/>
      <c r="R280" s="557"/>
      <c r="S280" s="557"/>
      <c r="T280" s="557"/>
      <c r="U280" s="557"/>
      <c r="V280" s="557"/>
      <c r="W280" s="557"/>
      <c r="X280" s="557"/>
      <c r="Y280" s="557"/>
      <c r="Z280" s="557"/>
      <c r="AA280" s="557"/>
      <c r="AB280" s="557"/>
      <c r="AC280" s="557"/>
      <c r="AD280" s="557"/>
      <c r="AE280" s="557"/>
      <c r="AF280" s="557"/>
      <c r="AG280" s="557"/>
      <c r="AH280" s="557"/>
      <c r="AI280" s="557"/>
      <c r="AJ280" s="557"/>
      <c r="AK280" s="557"/>
      <c r="AL280" s="557"/>
      <c r="AM280" s="557"/>
      <c r="AN280" s="557"/>
      <c r="AO280" s="557"/>
      <c r="AP280" s="557"/>
      <c r="AQ280" s="557"/>
      <c r="AR280" s="557"/>
      <c r="AS280" s="557"/>
      <c r="AT280" s="557"/>
      <c r="AU280" s="557"/>
      <c r="AV280" s="557"/>
      <c r="AW280" s="557"/>
      <c r="AX280" s="557"/>
      <c r="AY280" s="557"/>
      <c r="AZ280" s="557"/>
      <c r="BA280" s="557"/>
      <c r="BB280" s="557"/>
      <c r="BC280" s="557"/>
      <c r="BD280" s="557"/>
      <c r="BE280" s="557"/>
      <c r="BF280" s="557"/>
      <c r="BG280" s="557"/>
      <c r="BH280" s="557"/>
      <c r="BI280" s="557"/>
      <c r="BJ280" s="557"/>
      <c r="BK280" s="557"/>
      <c r="BL280" s="557"/>
      <c r="BM280" s="557"/>
      <c r="BN280" s="557"/>
      <c r="BO280" s="557"/>
      <c r="BP280" s="557"/>
      <c r="BQ280" s="557"/>
      <c r="BR280" s="557"/>
      <c r="BS280" s="557"/>
      <c r="BT280" s="557"/>
      <c r="BU280" s="557"/>
      <c r="BV280" s="557"/>
      <c r="BW280" s="557"/>
      <c r="BX280" s="557"/>
      <c r="BY280" s="557"/>
      <c r="BZ280" s="557"/>
      <c r="CA280" s="557"/>
      <c r="CB280" s="557"/>
      <c r="CC280" s="557"/>
      <c r="CD280" s="557"/>
      <c r="CE280" s="557"/>
      <c r="CF280" s="557"/>
      <c r="CG280" s="557"/>
      <c r="CH280" s="557"/>
      <c r="CI280" s="557"/>
      <c r="CJ280" s="557"/>
      <c r="CK280" s="557"/>
      <c r="CL280" s="557"/>
      <c r="CM280" s="557"/>
      <c r="CN280" s="557"/>
      <c r="CO280" s="557"/>
      <c r="CP280" s="557"/>
      <c r="CQ280" s="557"/>
      <c r="CR280" s="557"/>
      <c r="CS280" s="557"/>
      <c r="CT280" s="557"/>
      <c r="CU280" s="557"/>
      <c r="CV280" s="557"/>
      <c r="CW280" s="557"/>
      <c r="CX280" s="557"/>
      <c r="CY280" s="557"/>
      <c r="CZ280" s="557"/>
      <c r="DA280" s="557"/>
      <c r="DB280" s="557"/>
      <c r="DC280" s="557"/>
      <c r="DD280" s="557"/>
      <c r="DE280" s="557"/>
      <c r="DF280" s="557"/>
      <c r="DG280" s="557"/>
      <c r="DH280" s="557"/>
      <c r="DI280" s="557"/>
      <c r="DJ280" s="557"/>
      <c r="DK280" s="557"/>
      <c r="DL280" s="557"/>
      <c r="DM280" s="557"/>
      <c r="DN280" s="557"/>
      <c r="DO280" s="557"/>
      <c r="DP280" s="557"/>
      <c r="DQ280" s="557"/>
      <c r="DR280" s="557"/>
      <c r="DS280" s="557"/>
      <c r="DT280" s="557"/>
      <c r="DU280" s="557"/>
      <c r="DV280" s="557"/>
      <c r="DW280" s="557"/>
      <c r="DX280" s="557"/>
      <c r="DY280" s="557"/>
      <c r="DZ280" s="557"/>
      <c r="EA280" s="557"/>
      <c r="EB280" s="557"/>
      <c r="EC280" s="557"/>
      <c r="ED280" s="557"/>
      <c r="EE280" s="557"/>
      <c r="EF280" s="557"/>
      <c r="EG280" s="557"/>
      <c r="EH280" s="557"/>
      <c r="EI280" s="557"/>
      <c r="EJ280" s="557"/>
      <c r="EK280" s="557"/>
      <c r="EL280" s="557"/>
      <c r="EM280" s="557"/>
      <c r="EN280" s="557"/>
      <c r="EO280" s="557"/>
      <c r="EP280" s="557"/>
      <c r="EQ280" s="557"/>
      <c r="ER280" s="557"/>
      <c r="ES280" s="557"/>
      <c r="ET280" s="557"/>
      <c r="EU280" s="557"/>
      <c r="EV280" s="557"/>
      <c r="EW280" s="557"/>
      <c r="EX280" s="557"/>
      <c r="EY280" s="557"/>
      <c r="EZ280" s="557"/>
      <c r="FA280" s="557"/>
      <c r="FB280" s="557"/>
      <c r="FC280" s="557"/>
      <c r="FD280" s="557"/>
      <c r="FE280" s="557"/>
      <c r="FF280" s="557"/>
      <c r="FG280" s="557"/>
      <c r="FH280" s="557"/>
      <c r="FI280" s="557"/>
      <c r="FJ280" s="557"/>
      <c r="FK280" s="557"/>
      <c r="FL280" s="557"/>
      <c r="FM280" s="557"/>
      <c r="FN280" s="557"/>
      <c r="FO280" s="557"/>
      <c r="FP280" s="557"/>
      <c r="FQ280" s="557"/>
      <c r="FR280" s="557"/>
      <c r="FS280" s="557"/>
      <c r="FT280" s="557"/>
      <c r="FU280" s="557"/>
      <c r="FV280" s="557"/>
      <c r="FW280" s="557"/>
      <c r="FX280" s="557"/>
      <c r="FY280" s="557"/>
      <c r="FZ280" s="557"/>
      <c r="GA280" s="557"/>
      <c r="GB280" s="557"/>
      <c r="GC280" s="557"/>
      <c r="GD280" s="557"/>
      <c r="GE280" s="557"/>
      <c r="GF280" s="557"/>
      <c r="GG280" s="557"/>
      <c r="GH280" s="557"/>
      <c r="GI280" s="557"/>
      <c r="GJ280" s="557"/>
      <c r="GK280" s="557"/>
      <c r="GL280" s="557"/>
      <c r="GM280" s="557"/>
      <c r="GN280" s="557"/>
      <c r="GO280" s="557"/>
      <c r="GP280" s="557"/>
      <c r="GQ280" s="557"/>
      <c r="GR280" s="557"/>
      <c r="GS280" s="557"/>
      <c r="GT280" s="557"/>
      <c r="GU280" s="557"/>
      <c r="GV280" s="557"/>
      <c r="GW280" s="557"/>
      <c r="GX280" s="557"/>
      <c r="GY280" s="557"/>
      <c r="GZ280" s="557"/>
      <c r="HA280" s="557"/>
      <c r="HB280" s="557"/>
      <c r="HC280" s="557"/>
      <c r="HD280" s="557"/>
      <c r="HE280" s="557"/>
      <c r="HF280" s="557"/>
      <c r="HG280" s="557"/>
      <c r="HH280" s="557"/>
      <c r="HI280" s="557"/>
      <c r="HJ280" s="557"/>
      <c r="HK280" s="557"/>
      <c r="HL280" s="557"/>
      <c r="HM280" s="557"/>
      <c r="HN280" s="557"/>
      <c r="HO280" s="557"/>
      <c r="HP280" s="557"/>
      <c r="HQ280" s="557"/>
      <c r="HR280" s="557"/>
      <c r="HS280" s="557"/>
      <c r="HT280" s="557"/>
      <c r="HU280" s="575"/>
      <c r="HV280" s="575"/>
      <c r="HW280" s="575"/>
      <c r="HX280" s="575"/>
      <c r="HY280" s="575"/>
      <c r="HZ280" s="575"/>
      <c r="IA280" s="575"/>
      <c r="IB280" s="575"/>
      <c r="IC280" s="575"/>
      <c r="ID280" s="575"/>
      <c r="IE280" s="575"/>
      <c r="IF280" s="575"/>
      <c r="IG280" s="575"/>
      <c r="IH280" s="575"/>
      <c r="II280" s="575"/>
      <c r="IJ280" s="575"/>
      <c r="IK280" s="575"/>
      <c r="IL280" s="575"/>
      <c r="IM280" s="575"/>
      <c r="IN280" s="575"/>
    </row>
    <row r="281" s="311" customFormat="1" ht="19.5" customHeight="1" spans="1:255">
      <c r="A281" s="567" t="s">
        <v>367</v>
      </c>
      <c r="B281" s="569">
        <f>SUM(B282:B285)</f>
        <v>0</v>
      </c>
      <c r="C281" s="328">
        <f>SUM(C282:C285)</f>
        <v>0</v>
      </c>
      <c r="D281" s="324">
        <f>SUM(D282:D285)</f>
        <v>0</v>
      </c>
      <c r="E281" s="325" t="str">
        <f t="shared" si="8"/>
        <v/>
      </c>
      <c r="F281" s="325" t="str">
        <f t="shared" si="9"/>
        <v/>
      </c>
      <c r="HU281" s="560"/>
      <c r="HV281" s="560"/>
      <c r="HW281" s="560"/>
      <c r="HX281" s="560"/>
      <c r="HY281" s="560"/>
      <c r="HZ281" s="560"/>
      <c r="IA281" s="560"/>
      <c r="IB281" s="560"/>
      <c r="IC281" s="560"/>
      <c r="ID281" s="560"/>
      <c r="IE281" s="560"/>
      <c r="IF281" s="560"/>
      <c r="IG281" s="560"/>
      <c r="IH281" s="560"/>
      <c r="II281" s="560"/>
      <c r="IJ281" s="560"/>
      <c r="IK281" s="560"/>
      <c r="IL281" s="560"/>
      <c r="IM281" s="560"/>
      <c r="IN281" s="560"/>
      <c r="IO281" s="560"/>
      <c r="IP281" s="560"/>
      <c r="IQ281" s="560"/>
      <c r="IR281" s="560"/>
      <c r="IS281" s="560"/>
      <c r="IT281" s="560"/>
      <c r="IU281" s="560"/>
    </row>
    <row r="282" s="311" customFormat="1" ht="19.5" customHeight="1" spans="1:255">
      <c r="A282" s="341" t="s">
        <v>368</v>
      </c>
      <c r="B282" s="569"/>
      <c r="C282" s="328"/>
      <c r="D282" s="330"/>
      <c r="E282" s="325" t="str">
        <f t="shared" si="8"/>
        <v/>
      </c>
      <c r="F282" s="325" t="str">
        <f t="shared" si="9"/>
        <v/>
      </c>
      <c r="HU282" s="560"/>
      <c r="HV282" s="560"/>
      <c r="HW282" s="560"/>
      <c r="HX282" s="560"/>
      <c r="HY282" s="560"/>
      <c r="HZ282" s="560"/>
      <c r="IA282" s="560"/>
      <c r="IB282" s="560"/>
      <c r="IC282" s="560"/>
      <c r="ID282" s="560"/>
      <c r="IE282" s="560"/>
      <c r="IF282" s="560"/>
      <c r="IG282" s="560"/>
      <c r="IH282" s="560"/>
      <c r="II282" s="560"/>
      <c r="IJ282" s="560"/>
      <c r="IK282" s="560"/>
      <c r="IL282" s="560"/>
      <c r="IM282" s="560"/>
      <c r="IN282" s="560"/>
      <c r="IO282" s="560"/>
      <c r="IP282" s="560"/>
      <c r="IQ282" s="560"/>
      <c r="IR282" s="560"/>
      <c r="IS282" s="560"/>
      <c r="IT282" s="560"/>
      <c r="IU282" s="560"/>
    </row>
    <row r="283" s="311" customFormat="1" ht="19.5" customHeight="1" spans="1:255">
      <c r="A283" s="341" t="s">
        <v>369</v>
      </c>
      <c r="B283" s="569"/>
      <c r="C283" s="328"/>
      <c r="D283" s="324"/>
      <c r="E283" s="325" t="str">
        <f t="shared" si="8"/>
        <v/>
      </c>
      <c r="F283" s="325" t="str">
        <f t="shared" si="9"/>
        <v/>
      </c>
      <c r="HU283" s="560"/>
      <c r="HV283" s="560"/>
      <c r="HW283" s="560"/>
      <c r="HX283" s="560"/>
      <c r="HY283" s="560"/>
      <c r="HZ283" s="560"/>
      <c r="IA283" s="560"/>
      <c r="IB283" s="560"/>
      <c r="IC283" s="560"/>
      <c r="ID283" s="560"/>
      <c r="IE283" s="560"/>
      <c r="IF283" s="560"/>
      <c r="IG283" s="560"/>
      <c r="IH283" s="560"/>
      <c r="II283" s="560"/>
      <c r="IJ283" s="560"/>
      <c r="IK283" s="560"/>
      <c r="IL283" s="560"/>
      <c r="IM283" s="560"/>
      <c r="IN283" s="560"/>
      <c r="IO283" s="560"/>
      <c r="IP283" s="560"/>
      <c r="IQ283" s="560"/>
      <c r="IR283" s="560"/>
      <c r="IS283" s="560"/>
      <c r="IT283" s="560"/>
      <c r="IU283" s="560"/>
    </row>
    <row r="284" s="311" customFormat="1" ht="19.5" customHeight="1" spans="1:255">
      <c r="A284" s="341" t="s">
        <v>370</v>
      </c>
      <c r="B284" s="569"/>
      <c r="C284" s="328"/>
      <c r="D284" s="330"/>
      <c r="E284" s="325" t="str">
        <f t="shared" si="8"/>
        <v/>
      </c>
      <c r="F284" s="325" t="str">
        <f t="shared" si="9"/>
        <v/>
      </c>
      <c r="HU284" s="560"/>
      <c r="HV284" s="560"/>
      <c r="HW284" s="560"/>
      <c r="HX284" s="560"/>
      <c r="HY284" s="560"/>
      <c r="HZ284" s="560"/>
      <c r="IA284" s="560"/>
      <c r="IB284" s="560"/>
      <c r="IC284" s="560"/>
      <c r="ID284" s="560"/>
      <c r="IE284" s="560"/>
      <c r="IF284" s="560"/>
      <c r="IG284" s="560"/>
      <c r="IH284" s="560"/>
      <c r="II284" s="560"/>
      <c r="IJ284" s="560"/>
      <c r="IK284" s="560"/>
      <c r="IL284" s="560"/>
      <c r="IM284" s="560"/>
      <c r="IN284" s="560"/>
      <c r="IO284" s="560"/>
      <c r="IP284" s="560"/>
      <c r="IQ284" s="560"/>
      <c r="IR284" s="560"/>
      <c r="IS284" s="560"/>
      <c r="IT284" s="560"/>
      <c r="IU284" s="560"/>
    </row>
    <row r="285" s="311" customFormat="1" ht="19.5" customHeight="1" spans="1:255">
      <c r="A285" s="341" t="s">
        <v>371</v>
      </c>
      <c r="B285" s="569"/>
      <c r="C285" s="328"/>
      <c r="D285" s="324"/>
      <c r="E285" s="325" t="str">
        <f t="shared" si="8"/>
        <v/>
      </c>
      <c r="F285" s="325" t="str">
        <f t="shared" si="9"/>
        <v/>
      </c>
      <c r="HU285" s="560"/>
      <c r="HV285" s="560"/>
      <c r="HW285" s="560"/>
      <c r="HX285" s="560"/>
      <c r="HY285" s="560"/>
      <c r="HZ285" s="560"/>
      <c r="IA285" s="560"/>
      <c r="IB285" s="560"/>
      <c r="IC285" s="560"/>
      <c r="ID285" s="560"/>
      <c r="IE285" s="560"/>
      <c r="IF285" s="560"/>
      <c r="IG285" s="560"/>
      <c r="IH285" s="560"/>
      <c r="II285" s="560"/>
      <c r="IJ285" s="560"/>
      <c r="IK285" s="560"/>
      <c r="IL285" s="560"/>
      <c r="IM285" s="560"/>
      <c r="IN285" s="560"/>
      <c r="IO285" s="560"/>
      <c r="IP285" s="560"/>
      <c r="IQ285" s="560"/>
      <c r="IR285" s="560"/>
      <c r="IS285" s="560"/>
      <c r="IT285" s="560"/>
      <c r="IU285" s="560"/>
    </row>
    <row r="286" s="170" customFormat="1" ht="19.5" customHeight="1" spans="1:248">
      <c r="A286" s="576" t="s">
        <v>372</v>
      </c>
      <c r="B286" s="339">
        <f>SUM(B287:B291)</f>
        <v>0</v>
      </c>
      <c r="C286" s="339">
        <f>SUM(C287:C291)</f>
        <v>0</v>
      </c>
      <c r="D286" s="339">
        <f>SUM(D287:D291)</f>
        <v>0</v>
      </c>
      <c r="E286" s="325" t="str">
        <f t="shared" si="8"/>
        <v/>
      </c>
      <c r="F286" s="325" t="str">
        <f t="shared" si="9"/>
        <v/>
      </c>
      <c r="G286" s="557"/>
      <c r="H286" s="557"/>
      <c r="I286" s="557"/>
      <c r="J286" s="557"/>
      <c r="K286" s="557"/>
      <c r="L286" s="557"/>
      <c r="M286" s="557"/>
      <c r="N286" s="557"/>
      <c r="O286" s="557"/>
      <c r="P286" s="557"/>
      <c r="Q286" s="557"/>
      <c r="R286" s="557"/>
      <c r="S286" s="557"/>
      <c r="T286" s="557"/>
      <c r="U286" s="557"/>
      <c r="V286" s="557"/>
      <c r="W286" s="557"/>
      <c r="X286" s="557"/>
      <c r="Y286" s="557"/>
      <c r="Z286" s="557"/>
      <c r="AA286" s="557"/>
      <c r="AB286" s="557"/>
      <c r="AC286" s="557"/>
      <c r="AD286" s="557"/>
      <c r="AE286" s="557"/>
      <c r="AF286" s="557"/>
      <c r="AG286" s="557"/>
      <c r="AH286" s="557"/>
      <c r="AI286" s="557"/>
      <c r="AJ286" s="557"/>
      <c r="AK286" s="557"/>
      <c r="AL286" s="557"/>
      <c r="AM286" s="557"/>
      <c r="AN286" s="557"/>
      <c r="AO286" s="557"/>
      <c r="AP286" s="557"/>
      <c r="AQ286" s="557"/>
      <c r="AR286" s="557"/>
      <c r="AS286" s="557"/>
      <c r="AT286" s="557"/>
      <c r="AU286" s="557"/>
      <c r="AV286" s="557"/>
      <c r="AW286" s="557"/>
      <c r="AX286" s="557"/>
      <c r="AY286" s="557"/>
      <c r="AZ286" s="557"/>
      <c r="BA286" s="557"/>
      <c r="BB286" s="557"/>
      <c r="BC286" s="557"/>
      <c r="BD286" s="557"/>
      <c r="BE286" s="557"/>
      <c r="BF286" s="557"/>
      <c r="BG286" s="557"/>
      <c r="BH286" s="557"/>
      <c r="BI286" s="557"/>
      <c r="BJ286" s="557"/>
      <c r="BK286" s="557"/>
      <c r="BL286" s="557"/>
      <c r="BM286" s="557"/>
      <c r="BN286" s="557"/>
      <c r="BO286" s="557"/>
      <c r="BP286" s="557"/>
      <c r="BQ286" s="557"/>
      <c r="BR286" s="557"/>
      <c r="BS286" s="557"/>
      <c r="BT286" s="557"/>
      <c r="BU286" s="557"/>
      <c r="BV286" s="557"/>
      <c r="BW286" s="557"/>
      <c r="BX286" s="557"/>
      <c r="BY286" s="557"/>
      <c r="BZ286" s="557"/>
      <c r="CA286" s="557"/>
      <c r="CB286" s="557"/>
      <c r="CC286" s="557"/>
      <c r="CD286" s="557"/>
      <c r="CE286" s="557"/>
      <c r="CF286" s="557"/>
      <c r="CG286" s="557"/>
      <c r="CH286" s="557"/>
      <c r="CI286" s="557"/>
      <c r="CJ286" s="557"/>
      <c r="CK286" s="557"/>
      <c r="CL286" s="557"/>
      <c r="CM286" s="557"/>
      <c r="CN286" s="557"/>
      <c r="CO286" s="557"/>
      <c r="CP286" s="557"/>
      <c r="CQ286" s="557"/>
      <c r="CR286" s="557"/>
      <c r="CS286" s="557"/>
      <c r="CT286" s="557"/>
      <c r="CU286" s="557"/>
      <c r="CV286" s="557"/>
      <c r="CW286" s="557"/>
      <c r="CX286" s="557"/>
      <c r="CY286" s="557"/>
      <c r="CZ286" s="557"/>
      <c r="DA286" s="557"/>
      <c r="DB286" s="557"/>
      <c r="DC286" s="557"/>
      <c r="DD286" s="557"/>
      <c r="DE286" s="557"/>
      <c r="DF286" s="557"/>
      <c r="DG286" s="557"/>
      <c r="DH286" s="557"/>
      <c r="DI286" s="557"/>
      <c r="DJ286" s="557"/>
      <c r="DK286" s="557"/>
      <c r="DL286" s="557"/>
      <c r="DM286" s="557"/>
      <c r="DN286" s="557"/>
      <c r="DO286" s="557"/>
      <c r="DP286" s="557"/>
      <c r="DQ286" s="557"/>
      <c r="DR286" s="557"/>
      <c r="DS286" s="557"/>
      <c r="DT286" s="557"/>
      <c r="DU286" s="557"/>
      <c r="DV286" s="557"/>
      <c r="DW286" s="557"/>
      <c r="DX286" s="557"/>
      <c r="DY286" s="557"/>
      <c r="DZ286" s="557"/>
      <c r="EA286" s="557"/>
      <c r="EB286" s="557"/>
      <c r="EC286" s="557"/>
      <c r="ED286" s="557"/>
      <c r="EE286" s="557"/>
      <c r="EF286" s="557"/>
      <c r="EG286" s="557"/>
      <c r="EH286" s="557"/>
      <c r="EI286" s="557"/>
      <c r="EJ286" s="557"/>
      <c r="EK286" s="557"/>
      <c r="EL286" s="557"/>
      <c r="EM286" s="557"/>
      <c r="EN286" s="557"/>
      <c r="EO286" s="557"/>
      <c r="EP286" s="557"/>
      <c r="EQ286" s="557"/>
      <c r="ER286" s="557"/>
      <c r="ES286" s="557"/>
      <c r="ET286" s="557"/>
      <c r="EU286" s="557"/>
      <c r="EV286" s="557"/>
      <c r="EW286" s="557"/>
      <c r="EX286" s="557"/>
      <c r="EY286" s="557"/>
      <c r="EZ286" s="557"/>
      <c r="FA286" s="557"/>
      <c r="FB286" s="557"/>
      <c r="FC286" s="557"/>
      <c r="FD286" s="557"/>
      <c r="FE286" s="557"/>
      <c r="FF286" s="557"/>
      <c r="FG286" s="557"/>
      <c r="FH286" s="557"/>
      <c r="FI286" s="557"/>
      <c r="FJ286" s="557"/>
      <c r="FK286" s="557"/>
      <c r="FL286" s="557"/>
      <c r="FM286" s="557"/>
      <c r="FN286" s="557"/>
      <c r="FO286" s="557"/>
      <c r="FP286" s="557"/>
      <c r="FQ286" s="557"/>
      <c r="FR286" s="557"/>
      <c r="FS286" s="557"/>
      <c r="FT286" s="557"/>
      <c r="FU286" s="557"/>
      <c r="FV286" s="557"/>
      <c r="FW286" s="557"/>
      <c r="FX286" s="557"/>
      <c r="FY286" s="557"/>
      <c r="FZ286" s="557"/>
      <c r="GA286" s="557"/>
      <c r="GB286" s="557"/>
      <c r="GC286" s="557"/>
      <c r="GD286" s="557"/>
      <c r="GE286" s="557"/>
      <c r="GF286" s="557"/>
      <c r="GG286" s="557"/>
      <c r="GH286" s="557"/>
      <c r="GI286" s="557"/>
      <c r="GJ286" s="557"/>
      <c r="GK286" s="557"/>
      <c r="GL286" s="557"/>
      <c r="GM286" s="557"/>
      <c r="GN286" s="557"/>
      <c r="GO286" s="557"/>
      <c r="GP286" s="557"/>
      <c r="GQ286" s="557"/>
      <c r="GR286" s="557"/>
      <c r="GS286" s="557"/>
      <c r="GT286" s="557"/>
      <c r="GU286" s="557"/>
      <c r="GV286" s="557"/>
      <c r="GW286" s="557"/>
      <c r="GX286" s="557"/>
      <c r="GY286" s="557"/>
      <c r="GZ286" s="557"/>
      <c r="HA286" s="557"/>
      <c r="HB286" s="557"/>
      <c r="HC286" s="557"/>
      <c r="HD286" s="557"/>
      <c r="HE286" s="557"/>
      <c r="HF286" s="557"/>
      <c r="HG286" s="557"/>
      <c r="HH286" s="557"/>
      <c r="HI286" s="557"/>
      <c r="HJ286" s="557"/>
      <c r="HK286" s="557"/>
      <c r="HL286" s="557"/>
      <c r="HM286" s="557"/>
      <c r="HN286" s="557"/>
      <c r="HO286" s="557"/>
      <c r="HP286" s="557"/>
      <c r="HQ286" s="557"/>
      <c r="HR286" s="557"/>
      <c r="HS286" s="557"/>
      <c r="HT286" s="557"/>
      <c r="HU286" s="575"/>
      <c r="HV286" s="575"/>
      <c r="HW286" s="575"/>
      <c r="HX286" s="575"/>
      <c r="HY286" s="575"/>
      <c r="HZ286" s="575"/>
      <c r="IA286" s="575"/>
      <c r="IB286" s="575"/>
      <c r="IC286" s="575"/>
      <c r="ID286" s="575"/>
      <c r="IE286" s="575"/>
      <c r="IF286" s="575"/>
      <c r="IG286" s="575"/>
      <c r="IH286" s="575"/>
      <c r="II286" s="575"/>
      <c r="IJ286" s="575"/>
      <c r="IK286" s="575"/>
      <c r="IL286" s="575"/>
      <c r="IM286" s="575"/>
      <c r="IN286" s="575"/>
    </row>
    <row r="287" s="311" customFormat="1" ht="19.5" customHeight="1" spans="1:255">
      <c r="A287" s="342" t="s">
        <v>342</v>
      </c>
      <c r="B287" s="569"/>
      <c r="C287" s="328"/>
      <c r="D287" s="330"/>
      <c r="E287" s="325" t="str">
        <f t="shared" si="8"/>
        <v/>
      </c>
      <c r="F287" s="325" t="str">
        <f t="shared" si="9"/>
        <v/>
      </c>
      <c r="HU287" s="560"/>
      <c r="HV287" s="560"/>
      <c r="HW287" s="560"/>
      <c r="HX287" s="560"/>
      <c r="HY287" s="560"/>
      <c r="HZ287" s="560"/>
      <c r="IA287" s="560"/>
      <c r="IB287" s="560"/>
      <c r="IC287" s="560"/>
      <c r="ID287" s="560"/>
      <c r="IE287" s="560"/>
      <c r="IF287" s="560"/>
      <c r="IG287" s="560"/>
      <c r="IH287" s="560"/>
      <c r="II287" s="560"/>
      <c r="IJ287" s="560"/>
      <c r="IK287" s="560"/>
      <c r="IL287" s="560"/>
      <c r="IM287" s="560"/>
      <c r="IN287" s="560"/>
      <c r="IO287" s="560"/>
      <c r="IP287" s="560"/>
      <c r="IQ287" s="560"/>
      <c r="IR287" s="560"/>
      <c r="IS287" s="560"/>
      <c r="IT287" s="560"/>
      <c r="IU287" s="560"/>
    </row>
    <row r="288" s="311" customFormat="1" ht="19.5" customHeight="1" spans="1:255">
      <c r="A288" s="342" t="s">
        <v>343</v>
      </c>
      <c r="B288" s="324"/>
      <c r="C288" s="324"/>
      <c r="D288" s="324"/>
      <c r="E288" s="325" t="str">
        <f t="shared" si="8"/>
        <v/>
      </c>
      <c r="F288" s="325" t="str">
        <f t="shared" si="9"/>
        <v/>
      </c>
      <c r="HU288" s="560"/>
      <c r="HV288" s="560"/>
      <c r="HW288" s="560"/>
      <c r="HX288" s="560"/>
      <c r="HY288" s="560"/>
      <c r="HZ288" s="560"/>
      <c r="IA288" s="560"/>
      <c r="IB288" s="560"/>
      <c r="IC288" s="560"/>
      <c r="ID288" s="560"/>
      <c r="IE288" s="560"/>
      <c r="IF288" s="560"/>
      <c r="IG288" s="560"/>
      <c r="IH288" s="560"/>
      <c r="II288" s="560"/>
      <c r="IJ288" s="560"/>
      <c r="IK288" s="560"/>
      <c r="IL288" s="560"/>
      <c r="IM288" s="560"/>
      <c r="IN288" s="560"/>
      <c r="IO288" s="560"/>
      <c r="IP288" s="560"/>
      <c r="IQ288" s="560"/>
      <c r="IR288" s="560"/>
      <c r="IS288" s="560"/>
      <c r="IT288" s="560"/>
      <c r="IU288" s="560"/>
    </row>
    <row r="289" s="311" customFormat="1" ht="19.5" customHeight="1" spans="1:255">
      <c r="A289" s="342" t="s">
        <v>344</v>
      </c>
      <c r="B289" s="324"/>
      <c r="C289" s="324"/>
      <c r="D289" s="324"/>
      <c r="E289" s="325" t="str">
        <f t="shared" si="8"/>
        <v/>
      </c>
      <c r="F289" s="325" t="str">
        <f t="shared" si="9"/>
        <v/>
      </c>
      <c r="HU289" s="560"/>
      <c r="HV289" s="560"/>
      <c r="HW289" s="560"/>
      <c r="HX289" s="560"/>
      <c r="HY289" s="560"/>
      <c r="HZ289" s="560"/>
      <c r="IA289" s="560"/>
      <c r="IB289" s="560"/>
      <c r="IC289" s="560"/>
      <c r="ID289" s="560"/>
      <c r="IE289" s="560"/>
      <c r="IF289" s="560"/>
      <c r="IG289" s="560"/>
      <c r="IH289" s="560"/>
      <c r="II289" s="560"/>
      <c r="IJ289" s="560"/>
      <c r="IK289" s="560"/>
      <c r="IL289" s="560"/>
      <c r="IM289" s="560"/>
      <c r="IN289" s="560"/>
      <c r="IO289" s="560"/>
      <c r="IP289" s="560"/>
      <c r="IQ289" s="560"/>
      <c r="IR289" s="560"/>
      <c r="IS289" s="560"/>
      <c r="IT289" s="560"/>
      <c r="IU289" s="560"/>
    </row>
    <row r="290" s="311" customFormat="1" ht="19.5" customHeight="1" spans="1:255">
      <c r="A290" s="342" t="s">
        <v>346</v>
      </c>
      <c r="B290" s="569"/>
      <c r="C290" s="328"/>
      <c r="D290" s="570"/>
      <c r="E290" s="325" t="str">
        <f t="shared" si="8"/>
        <v/>
      </c>
      <c r="F290" s="325" t="str">
        <f t="shared" si="9"/>
        <v/>
      </c>
      <c r="HU290" s="560"/>
      <c r="HV290" s="560"/>
      <c r="HW290" s="560"/>
      <c r="HX290" s="560"/>
      <c r="HY290" s="560"/>
      <c r="HZ290" s="560"/>
      <c r="IA290" s="560"/>
      <c r="IB290" s="560"/>
      <c r="IC290" s="560"/>
      <c r="ID290" s="560"/>
      <c r="IE290" s="560"/>
      <c r="IF290" s="560"/>
      <c r="IG290" s="560"/>
      <c r="IH290" s="560"/>
      <c r="II290" s="560"/>
      <c r="IJ290" s="560"/>
      <c r="IK290" s="560"/>
      <c r="IL290" s="560"/>
      <c r="IM290" s="560"/>
      <c r="IN290" s="560"/>
      <c r="IO290" s="560"/>
      <c r="IP290" s="560"/>
      <c r="IQ290" s="560"/>
      <c r="IR290" s="560"/>
      <c r="IS290" s="560"/>
      <c r="IT290" s="560"/>
      <c r="IU290" s="560"/>
    </row>
    <row r="291" s="311" customFormat="1" ht="19.5" customHeight="1" spans="1:255">
      <c r="A291" s="342" t="s">
        <v>373</v>
      </c>
      <c r="B291" s="569"/>
      <c r="C291" s="328"/>
      <c r="D291" s="570"/>
      <c r="E291" s="325" t="str">
        <f t="shared" si="8"/>
        <v/>
      </c>
      <c r="F291" s="325" t="str">
        <f t="shared" si="9"/>
        <v/>
      </c>
      <c r="HU291" s="560"/>
      <c r="HV291" s="560"/>
      <c r="HW291" s="560"/>
      <c r="HX291" s="560"/>
      <c r="HY291" s="560"/>
      <c r="HZ291" s="560"/>
      <c r="IA291" s="560"/>
      <c r="IB291" s="560"/>
      <c r="IC291" s="560"/>
      <c r="ID291" s="560"/>
      <c r="IE291" s="560"/>
      <c r="IF291" s="560"/>
      <c r="IG291" s="560"/>
      <c r="IH291" s="560"/>
      <c r="II291" s="560"/>
      <c r="IJ291" s="560"/>
      <c r="IK291" s="560"/>
      <c r="IL291" s="560"/>
      <c r="IM291" s="560"/>
      <c r="IN291" s="560"/>
      <c r="IO291" s="560"/>
      <c r="IP291" s="560"/>
      <c r="IQ291" s="560"/>
      <c r="IR291" s="560"/>
      <c r="IS291" s="560"/>
      <c r="IT291" s="560"/>
      <c r="IU291" s="560"/>
    </row>
    <row r="292" s="311" customFormat="1" ht="19.5" customHeight="1" spans="1:255">
      <c r="A292" s="577" t="s">
        <v>374</v>
      </c>
      <c r="B292" s="569"/>
      <c r="C292" s="328"/>
      <c r="D292" s="570"/>
      <c r="E292" s="325" t="str">
        <f t="shared" si="8"/>
        <v/>
      </c>
      <c r="F292" s="325" t="str">
        <f t="shared" si="9"/>
        <v/>
      </c>
      <c r="HU292" s="560"/>
      <c r="HV292" s="560"/>
      <c r="HW292" s="560"/>
      <c r="HX292" s="560"/>
      <c r="HY292" s="560"/>
      <c r="HZ292" s="560"/>
      <c r="IA292" s="560"/>
      <c r="IB292" s="560"/>
      <c r="IC292" s="560"/>
      <c r="ID292" s="560"/>
      <c r="IE292" s="560"/>
      <c r="IF292" s="560"/>
      <c r="IG292" s="560"/>
      <c r="IH292" s="560"/>
      <c r="II292" s="560"/>
      <c r="IJ292" s="560"/>
      <c r="IK292" s="560"/>
      <c r="IL292" s="560"/>
      <c r="IM292" s="560"/>
      <c r="IN292" s="560"/>
      <c r="IO292" s="560"/>
      <c r="IP292" s="560"/>
      <c r="IQ292" s="560"/>
      <c r="IR292" s="560"/>
      <c r="IS292" s="560"/>
      <c r="IT292" s="560"/>
      <c r="IU292" s="560"/>
    </row>
    <row r="293" s="170" customFormat="1" ht="19.5" customHeight="1" spans="1:248">
      <c r="A293" s="341" t="s">
        <v>375</v>
      </c>
      <c r="B293" s="324"/>
      <c r="C293" s="324"/>
      <c r="D293" s="324"/>
      <c r="E293" s="325" t="str">
        <f t="shared" si="8"/>
        <v/>
      </c>
      <c r="F293" s="325" t="str">
        <f t="shared" si="9"/>
        <v/>
      </c>
      <c r="G293" s="557"/>
      <c r="H293" s="557"/>
      <c r="I293" s="557"/>
      <c r="J293" s="557"/>
      <c r="K293" s="557"/>
      <c r="L293" s="557"/>
      <c r="M293" s="557"/>
      <c r="N293" s="557"/>
      <c r="O293" s="557"/>
      <c r="P293" s="557"/>
      <c r="Q293" s="557"/>
      <c r="R293" s="557"/>
      <c r="S293" s="557"/>
      <c r="T293" s="557"/>
      <c r="U293" s="557"/>
      <c r="V293" s="557"/>
      <c r="W293" s="557"/>
      <c r="X293" s="557"/>
      <c r="Y293" s="557"/>
      <c r="Z293" s="557"/>
      <c r="AA293" s="557"/>
      <c r="AB293" s="557"/>
      <c r="AC293" s="557"/>
      <c r="AD293" s="557"/>
      <c r="AE293" s="557"/>
      <c r="AF293" s="557"/>
      <c r="AG293" s="557"/>
      <c r="AH293" s="557"/>
      <c r="AI293" s="557"/>
      <c r="AJ293" s="557"/>
      <c r="AK293" s="557"/>
      <c r="AL293" s="557"/>
      <c r="AM293" s="557"/>
      <c r="AN293" s="557"/>
      <c r="AO293" s="557"/>
      <c r="AP293" s="557"/>
      <c r="AQ293" s="557"/>
      <c r="AR293" s="557"/>
      <c r="AS293" s="557"/>
      <c r="AT293" s="557"/>
      <c r="AU293" s="557"/>
      <c r="AV293" s="557"/>
      <c r="AW293" s="557"/>
      <c r="AX293" s="557"/>
      <c r="AY293" s="557"/>
      <c r="AZ293" s="557"/>
      <c r="BA293" s="557"/>
      <c r="BB293" s="557"/>
      <c r="BC293" s="557"/>
      <c r="BD293" s="557"/>
      <c r="BE293" s="557"/>
      <c r="BF293" s="557"/>
      <c r="BG293" s="557"/>
      <c r="BH293" s="557"/>
      <c r="BI293" s="557"/>
      <c r="BJ293" s="557"/>
      <c r="BK293" s="557"/>
      <c r="BL293" s="557"/>
      <c r="BM293" s="557"/>
      <c r="BN293" s="557"/>
      <c r="BO293" s="557"/>
      <c r="BP293" s="557"/>
      <c r="BQ293" s="557"/>
      <c r="BR293" s="557"/>
      <c r="BS293" s="557"/>
      <c r="BT293" s="557"/>
      <c r="BU293" s="557"/>
      <c r="BV293" s="557"/>
      <c r="BW293" s="557"/>
      <c r="BX293" s="557"/>
      <c r="BY293" s="557"/>
      <c r="BZ293" s="557"/>
      <c r="CA293" s="557"/>
      <c r="CB293" s="557"/>
      <c r="CC293" s="557"/>
      <c r="CD293" s="557"/>
      <c r="CE293" s="557"/>
      <c r="CF293" s="557"/>
      <c r="CG293" s="557"/>
      <c r="CH293" s="557"/>
      <c r="CI293" s="557"/>
      <c r="CJ293" s="557"/>
      <c r="CK293" s="557"/>
      <c r="CL293" s="557"/>
      <c r="CM293" s="557"/>
      <c r="CN293" s="557"/>
      <c r="CO293" s="557"/>
      <c r="CP293" s="557"/>
      <c r="CQ293" s="557"/>
      <c r="CR293" s="557"/>
      <c r="CS293" s="557"/>
      <c r="CT293" s="557"/>
      <c r="CU293" s="557"/>
      <c r="CV293" s="557"/>
      <c r="CW293" s="557"/>
      <c r="CX293" s="557"/>
      <c r="CY293" s="557"/>
      <c r="CZ293" s="557"/>
      <c r="DA293" s="557"/>
      <c r="DB293" s="557"/>
      <c r="DC293" s="557"/>
      <c r="DD293" s="557"/>
      <c r="DE293" s="557"/>
      <c r="DF293" s="557"/>
      <c r="DG293" s="557"/>
      <c r="DH293" s="557"/>
      <c r="DI293" s="557"/>
      <c r="DJ293" s="557"/>
      <c r="DK293" s="557"/>
      <c r="DL293" s="557"/>
      <c r="DM293" s="557"/>
      <c r="DN293" s="557"/>
      <c r="DO293" s="557"/>
      <c r="DP293" s="557"/>
      <c r="DQ293" s="557"/>
      <c r="DR293" s="557"/>
      <c r="DS293" s="557"/>
      <c r="DT293" s="557"/>
      <c r="DU293" s="557"/>
      <c r="DV293" s="557"/>
      <c r="DW293" s="557"/>
      <c r="DX293" s="557"/>
      <c r="DY293" s="557"/>
      <c r="DZ293" s="557"/>
      <c r="EA293" s="557"/>
      <c r="EB293" s="557"/>
      <c r="EC293" s="557"/>
      <c r="ED293" s="557"/>
      <c r="EE293" s="557"/>
      <c r="EF293" s="557"/>
      <c r="EG293" s="557"/>
      <c r="EH293" s="557"/>
      <c r="EI293" s="557"/>
      <c r="EJ293" s="557"/>
      <c r="EK293" s="557"/>
      <c r="EL293" s="557"/>
      <c r="EM293" s="557"/>
      <c r="EN293" s="557"/>
      <c r="EO293" s="557"/>
      <c r="EP293" s="557"/>
      <c r="EQ293" s="557"/>
      <c r="ER293" s="557"/>
      <c r="ES293" s="557"/>
      <c r="ET293" s="557"/>
      <c r="EU293" s="557"/>
      <c r="EV293" s="557"/>
      <c r="EW293" s="557"/>
      <c r="EX293" s="557"/>
      <c r="EY293" s="557"/>
      <c r="EZ293" s="557"/>
      <c r="FA293" s="557"/>
      <c r="FB293" s="557"/>
      <c r="FC293" s="557"/>
      <c r="FD293" s="557"/>
      <c r="FE293" s="557"/>
      <c r="FF293" s="557"/>
      <c r="FG293" s="557"/>
      <c r="FH293" s="557"/>
      <c r="FI293" s="557"/>
      <c r="FJ293" s="557"/>
      <c r="FK293" s="557"/>
      <c r="FL293" s="557"/>
      <c r="FM293" s="557"/>
      <c r="FN293" s="557"/>
      <c r="FO293" s="557"/>
      <c r="FP293" s="557"/>
      <c r="FQ293" s="557"/>
      <c r="FR293" s="557"/>
      <c r="FS293" s="557"/>
      <c r="FT293" s="557"/>
      <c r="FU293" s="557"/>
      <c r="FV293" s="557"/>
      <c r="FW293" s="557"/>
      <c r="FX293" s="557"/>
      <c r="FY293" s="557"/>
      <c r="FZ293" s="557"/>
      <c r="GA293" s="557"/>
      <c r="GB293" s="557"/>
      <c r="GC293" s="557"/>
      <c r="GD293" s="557"/>
      <c r="GE293" s="557"/>
      <c r="GF293" s="557"/>
      <c r="GG293" s="557"/>
      <c r="GH293" s="557"/>
      <c r="GI293" s="557"/>
      <c r="GJ293" s="557"/>
      <c r="GK293" s="557"/>
      <c r="GL293" s="557"/>
      <c r="GM293" s="557"/>
      <c r="GN293" s="557"/>
      <c r="GO293" s="557"/>
      <c r="GP293" s="557"/>
      <c r="GQ293" s="557"/>
      <c r="GR293" s="557"/>
      <c r="GS293" s="557"/>
      <c r="GT293" s="557"/>
      <c r="GU293" s="557"/>
      <c r="GV293" s="557"/>
      <c r="GW293" s="557"/>
      <c r="GX293" s="557"/>
      <c r="GY293" s="557"/>
      <c r="GZ293" s="557"/>
      <c r="HA293" s="557"/>
      <c r="HB293" s="557"/>
      <c r="HC293" s="557"/>
      <c r="HD293" s="557"/>
      <c r="HE293" s="557"/>
      <c r="HF293" s="557"/>
      <c r="HG293" s="557"/>
      <c r="HH293" s="557"/>
      <c r="HI293" s="557"/>
      <c r="HJ293" s="557"/>
      <c r="HK293" s="557"/>
      <c r="HL293" s="557"/>
      <c r="HM293" s="557"/>
      <c r="HN293" s="557"/>
      <c r="HO293" s="557"/>
      <c r="HP293" s="557"/>
      <c r="HQ293" s="557"/>
      <c r="HR293" s="557"/>
      <c r="HS293" s="557"/>
      <c r="HT293" s="557"/>
      <c r="HU293" s="575"/>
      <c r="HV293" s="575"/>
      <c r="HW293" s="575"/>
      <c r="HX293" s="575"/>
      <c r="HY293" s="575"/>
      <c r="HZ293" s="575"/>
      <c r="IA293" s="575"/>
      <c r="IB293" s="575"/>
      <c r="IC293" s="575"/>
      <c r="ID293" s="575"/>
      <c r="IE293" s="575"/>
      <c r="IF293" s="575"/>
      <c r="IG293" s="575"/>
      <c r="IH293" s="575"/>
      <c r="II293" s="575"/>
      <c r="IJ293" s="575"/>
      <c r="IK293" s="575"/>
      <c r="IL293" s="575"/>
      <c r="IM293" s="575"/>
      <c r="IN293" s="575"/>
    </row>
    <row r="294" s="311" customFormat="1" ht="19.5" customHeight="1" spans="1:255">
      <c r="A294" s="567" t="s">
        <v>376</v>
      </c>
      <c r="B294" s="335">
        <f>SUM(B295,B299,B301,B303,B311)</f>
        <v>279</v>
      </c>
      <c r="C294" s="335">
        <f>SUM(C295,C299,C301,C303,C311)</f>
        <v>5</v>
      </c>
      <c r="D294" s="339">
        <f>SUM(D295,D299,D301,D303,D311)</f>
        <v>47</v>
      </c>
      <c r="E294" s="325">
        <f t="shared" si="8"/>
        <v>-0.831541218637993</v>
      </c>
      <c r="F294" s="325">
        <f t="shared" si="9"/>
        <v>9.4</v>
      </c>
      <c r="HU294" s="560"/>
      <c r="HV294" s="560"/>
      <c r="HW294" s="560"/>
      <c r="HX294" s="560"/>
      <c r="HY294" s="560"/>
      <c r="HZ294" s="560"/>
      <c r="IA294" s="560"/>
      <c r="IB294" s="560"/>
      <c r="IC294" s="560"/>
      <c r="ID294" s="560"/>
      <c r="IE294" s="560"/>
      <c r="IF294" s="560"/>
      <c r="IG294" s="560"/>
      <c r="IH294" s="560"/>
      <c r="II294" s="560"/>
      <c r="IJ294" s="560"/>
      <c r="IK294" s="560"/>
      <c r="IL294" s="560"/>
      <c r="IM294" s="560"/>
      <c r="IN294" s="560"/>
      <c r="IO294" s="560"/>
      <c r="IP294" s="560"/>
      <c r="IQ294" s="560"/>
      <c r="IR294" s="560"/>
      <c r="IS294" s="560"/>
      <c r="IT294" s="560"/>
      <c r="IU294" s="560"/>
    </row>
    <row r="295" s="170" customFormat="1" ht="19.5" customHeight="1" spans="1:248">
      <c r="A295" s="567" t="s">
        <v>377</v>
      </c>
      <c r="B295" s="324">
        <f>SUM(B296:B298)</f>
        <v>0</v>
      </c>
      <c r="C295" s="324">
        <f>SUM(C296:C298)</f>
        <v>0</v>
      </c>
      <c r="D295" s="324">
        <f>SUM(D296:D298)</f>
        <v>0</v>
      </c>
      <c r="E295" s="325" t="str">
        <f t="shared" si="8"/>
        <v/>
      </c>
      <c r="F295" s="325" t="str">
        <f t="shared" si="9"/>
        <v/>
      </c>
      <c r="G295" s="557"/>
      <c r="H295" s="557"/>
      <c r="I295" s="557"/>
      <c r="J295" s="557"/>
      <c r="K295" s="557"/>
      <c r="L295" s="557"/>
      <c r="M295" s="557"/>
      <c r="N295" s="557"/>
      <c r="O295" s="557"/>
      <c r="P295" s="557"/>
      <c r="Q295" s="557"/>
      <c r="R295" s="557"/>
      <c r="S295" s="557"/>
      <c r="T295" s="557"/>
      <c r="U295" s="557"/>
      <c r="V295" s="557"/>
      <c r="W295" s="557"/>
      <c r="X295" s="557"/>
      <c r="Y295" s="557"/>
      <c r="Z295" s="557"/>
      <c r="AA295" s="557"/>
      <c r="AB295" s="557"/>
      <c r="AC295" s="557"/>
      <c r="AD295" s="557"/>
      <c r="AE295" s="557"/>
      <c r="AF295" s="557"/>
      <c r="AG295" s="557"/>
      <c r="AH295" s="557"/>
      <c r="AI295" s="557"/>
      <c r="AJ295" s="557"/>
      <c r="AK295" s="557"/>
      <c r="AL295" s="557"/>
      <c r="AM295" s="557"/>
      <c r="AN295" s="557"/>
      <c r="AO295" s="557"/>
      <c r="AP295" s="557"/>
      <c r="AQ295" s="557"/>
      <c r="AR295" s="557"/>
      <c r="AS295" s="557"/>
      <c r="AT295" s="557"/>
      <c r="AU295" s="557"/>
      <c r="AV295" s="557"/>
      <c r="AW295" s="557"/>
      <c r="AX295" s="557"/>
      <c r="AY295" s="557"/>
      <c r="AZ295" s="557"/>
      <c r="BA295" s="557"/>
      <c r="BB295" s="557"/>
      <c r="BC295" s="557"/>
      <c r="BD295" s="557"/>
      <c r="BE295" s="557"/>
      <c r="BF295" s="557"/>
      <c r="BG295" s="557"/>
      <c r="BH295" s="557"/>
      <c r="BI295" s="557"/>
      <c r="BJ295" s="557"/>
      <c r="BK295" s="557"/>
      <c r="BL295" s="557"/>
      <c r="BM295" s="557"/>
      <c r="BN295" s="557"/>
      <c r="BO295" s="557"/>
      <c r="BP295" s="557"/>
      <c r="BQ295" s="557"/>
      <c r="BR295" s="557"/>
      <c r="BS295" s="557"/>
      <c r="BT295" s="557"/>
      <c r="BU295" s="557"/>
      <c r="BV295" s="557"/>
      <c r="BW295" s="557"/>
      <c r="BX295" s="557"/>
      <c r="BY295" s="557"/>
      <c r="BZ295" s="557"/>
      <c r="CA295" s="557"/>
      <c r="CB295" s="557"/>
      <c r="CC295" s="557"/>
      <c r="CD295" s="557"/>
      <c r="CE295" s="557"/>
      <c r="CF295" s="557"/>
      <c r="CG295" s="557"/>
      <c r="CH295" s="557"/>
      <c r="CI295" s="557"/>
      <c r="CJ295" s="557"/>
      <c r="CK295" s="557"/>
      <c r="CL295" s="557"/>
      <c r="CM295" s="557"/>
      <c r="CN295" s="557"/>
      <c r="CO295" s="557"/>
      <c r="CP295" s="557"/>
      <c r="CQ295" s="557"/>
      <c r="CR295" s="557"/>
      <c r="CS295" s="557"/>
      <c r="CT295" s="557"/>
      <c r="CU295" s="557"/>
      <c r="CV295" s="557"/>
      <c r="CW295" s="557"/>
      <c r="CX295" s="557"/>
      <c r="CY295" s="557"/>
      <c r="CZ295" s="557"/>
      <c r="DA295" s="557"/>
      <c r="DB295" s="557"/>
      <c r="DC295" s="557"/>
      <c r="DD295" s="557"/>
      <c r="DE295" s="557"/>
      <c r="DF295" s="557"/>
      <c r="DG295" s="557"/>
      <c r="DH295" s="557"/>
      <c r="DI295" s="557"/>
      <c r="DJ295" s="557"/>
      <c r="DK295" s="557"/>
      <c r="DL295" s="557"/>
      <c r="DM295" s="557"/>
      <c r="DN295" s="557"/>
      <c r="DO295" s="557"/>
      <c r="DP295" s="557"/>
      <c r="DQ295" s="557"/>
      <c r="DR295" s="557"/>
      <c r="DS295" s="557"/>
      <c r="DT295" s="557"/>
      <c r="DU295" s="557"/>
      <c r="DV295" s="557"/>
      <c r="DW295" s="557"/>
      <c r="DX295" s="557"/>
      <c r="DY295" s="557"/>
      <c r="DZ295" s="557"/>
      <c r="EA295" s="557"/>
      <c r="EB295" s="557"/>
      <c r="EC295" s="557"/>
      <c r="ED295" s="557"/>
      <c r="EE295" s="557"/>
      <c r="EF295" s="557"/>
      <c r="EG295" s="557"/>
      <c r="EH295" s="557"/>
      <c r="EI295" s="557"/>
      <c r="EJ295" s="557"/>
      <c r="EK295" s="557"/>
      <c r="EL295" s="557"/>
      <c r="EM295" s="557"/>
      <c r="EN295" s="557"/>
      <c r="EO295" s="557"/>
      <c r="EP295" s="557"/>
      <c r="EQ295" s="557"/>
      <c r="ER295" s="557"/>
      <c r="ES295" s="557"/>
      <c r="ET295" s="557"/>
      <c r="EU295" s="557"/>
      <c r="EV295" s="557"/>
      <c r="EW295" s="557"/>
      <c r="EX295" s="557"/>
      <c r="EY295" s="557"/>
      <c r="EZ295" s="557"/>
      <c r="FA295" s="557"/>
      <c r="FB295" s="557"/>
      <c r="FC295" s="557"/>
      <c r="FD295" s="557"/>
      <c r="FE295" s="557"/>
      <c r="FF295" s="557"/>
      <c r="FG295" s="557"/>
      <c r="FH295" s="557"/>
      <c r="FI295" s="557"/>
      <c r="FJ295" s="557"/>
      <c r="FK295" s="557"/>
      <c r="FL295" s="557"/>
      <c r="FM295" s="557"/>
      <c r="FN295" s="557"/>
      <c r="FO295" s="557"/>
      <c r="FP295" s="557"/>
      <c r="FQ295" s="557"/>
      <c r="FR295" s="557"/>
      <c r="FS295" s="557"/>
      <c r="FT295" s="557"/>
      <c r="FU295" s="557"/>
      <c r="FV295" s="557"/>
      <c r="FW295" s="557"/>
      <c r="FX295" s="557"/>
      <c r="FY295" s="557"/>
      <c r="FZ295" s="557"/>
      <c r="GA295" s="557"/>
      <c r="GB295" s="557"/>
      <c r="GC295" s="557"/>
      <c r="GD295" s="557"/>
      <c r="GE295" s="557"/>
      <c r="GF295" s="557"/>
      <c r="GG295" s="557"/>
      <c r="GH295" s="557"/>
      <c r="GI295" s="557"/>
      <c r="GJ295" s="557"/>
      <c r="GK295" s="557"/>
      <c r="GL295" s="557"/>
      <c r="GM295" s="557"/>
      <c r="GN295" s="557"/>
      <c r="GO295" s="557"/>
      <c r="GP295" s="557"/>
      <c r="GQ295" s="557"/>
      <c r="GR295" s="557"/>
      <c r="GS295" s="557"/>
      <c r="GT295" s="557"/>
      <c r="GU295" s="557"/>
      <c r="GV295" s="557"/>
      <c r="GW295" s="557"/>
      <c r="GX295" s="557"/>
      <c r="GY295" s="557"/>
      <c r="GZ295" s="557"/>
      <c r="HA295" s="557"/>
      <c r="HB295" s="557"/>
      <c r="HC295" s="557"/>
      <c r="HD295" s="557"/>
      <c r="HE295" s="557"/>
      <c r="HF295" s="557"/>
      <c r="HG295" s="557"/>
      <c r="HH295" s="557"/>
      <c r="HI295" s="557"/>
      <c r="HJ295" s="557"/>
      <c r="HK295" s="557"/>
      <c r="HL295" s="557"/>
      <c r="HM295" s="557"/>
      <c r="HN295" s="557"/>
      <c r="HO295" s="557"/>
      <c r="HP295" s="557"/>
      <c r="HQ295" s="557"/>
      <c r="HR295" s="557"/>
      <c r="HS295" s="557"/>
      <c r="HT295" s="557"/>
      <c r="HU295" s="575"/>
      <c r="HV295" s="575"/>
      <c r="HW295" s="575"/>
      <c r="HX295" s="575"/>
      <c r="HY295" s="575"/>
      <c r="HZ295" s="575"/>
      <c r="IA295" s="575"/>
      <c r="IB295" s="575"/>
      <c r="IC295" s="575"/>
      <c r="ID295" s="575"/>
      <c r="IE295" s="575"/>
      <c r="IF295" s="575"/>
      <c r="IG295" s="575"/>
      <c r="IH295" s="575"/>
      <c r="II295" s="575"/>
      <c r="IJ295" s="575"/>
      <c r="IK295" s="575"/>
      <c r="IL295" s="575"/>
      <c r="IM295" s="575"/>
      <c r="IN295" s="575"/>
    </row>
    <row r="296" s="311" customFormat="1" ht="19.5" customHeight="1" spans="1:255">
      <c r="A296" s="341" t="s">
        <v>378</v>
      </c>
      <c r="B296" s="328"/>
      <c r="C296" s="328"/>
      <c r="D296" s="324"/>
      <c r="E296" s="325" t="str">
        <f t="shared" si="8"/>
        <v/>
      </c>
      <c r="F296" s="325" t="str">
        <f t="shared" si="9"/>
        <v/>
      </c>
      <c r="HU296" s="560"/>
      <c r="HV296" s="560"/>
      <c r="HW296" s="560"/>
      <c r="HX296" s="560"/>
      <c r="HY296" s="560"/>
      <c r="HZ296" s="560"/>
      <c r="IA296" s="560"/>
      <c r="IB296" s="560"/>
      <c r="IC296" s="560"/>
      <c r="ID296" s="560"/>
      <c r="IE296" s="560"/>
      <c r="IF296" s="560"/>
      <c r="IG296" s="560"/>
      <c r="IH296" s="560"/>
      <c r="II296" s="560"/>
      <c r="IJ296" s="560"/>
      <c r="IK296" s="560"/>
      <c r="IL296" s="560"/>
      <c r="IM296" s="560"/>
      <c r="IN296" s="560"/>
      <c r="IO296" s="560"/>
      <c r="IP296" s="560"/>
      <c r="IQ296" s="560"/>
      <c r="IR296" s="560"/>
      <c r="IS296" s="560"/>
      <c r="IT296" s="560"/>
      <c r="IU296" s="560"/>
    </row>
    <row r="297" s="170" customFormat="1" ht="19.5" customHeight="1" spans="1:248">
      <c r="A297" s="341" t="s">
        <v>379</v>
      </c>
      <c r="B297" s="324"/>
      <c r="C297" s="324"/>
      <c r="D297" s="324"/>
      <c r="E297" s="325" t="str">
        <f t="shared" si="8"/>
        <v/>
      </c>
      <c r="F297" s="325" t="str">
        <f t="shared" si="9"/>
        <v/>
      </c>
      <c r="G297" s="557"/>
      <c r="H297" s="557"/>
      <c r="I297" s="557"/>
      <c r="J297" s="557"/>
      <c r="K297" s="557"/>
      <c r="L297" s="557"/>
      <c r="M297" s="557"/>
      <c r="N297" s="557"/>
      <c r="O297" s="557"/>
      <c r="P297" s="557"/>
      <c r="Q297" s="557"/>
      <c r="R297" s="557"/>
      <c r="S297" s="557"/>
      <c r="T297" s="557"/>
      <c r="U297" s="557"/>
      <c r="V297" s="557"/>
      <c r="W297" s="557"/>
      <c r="X297" s="557"/>
      <c r="Y297" s="557"/>
      <c r="Z297" s="557"/>
      <c r="AA297" s="557"/>
      <c r="AB297" s="557"/>
      <c r="AC297" s="557"/>
      <c r="AD297" s="557"/>
      <c r="AE297" s="557"/>
      <c r="AF297" s="557"/>
      <c r="AG297" s="557"/>
      <c r="AH297" s="557"/>
      <c r="AI297" s="557"/>
      <c r="AJ297" s="557"/>
      <c r="AK297" s="557"/>
      <c r="AL297" s="557"/>
      <c r="AM297" s="557"/>
      <c r="AN297" s="557"/>
      <c r="AO297" s="557"/>
      <c r="AP297" s="557"/>
      <c r="AQ297" s="557"/>
      <c r="AR297" s="557"/>
      <c r="AS297" s="557"/>
      <c r="AT297" s="557"/>
      <c r="AU297" s="557"/>
      <c r="AV297" s="557"/>
      <c r="AW297" s="557"/>
      <c r="AX297" s="557"/>
      <c r="AY297" s="557"/>
      <c r="AZ297" s="557"/>
      <c r="BA297" s="557"/>
      <c r="BB297" s="557"/>
      <c r="BC297" s="557"/>
      <c r="BD297" s="557"/>
      <c r="BE297" s="557"/>
      <c r="BF297" s="557"/>
      <c r="BG297" s="557"/>
      <c r="BH297" s="557"/>
      <c r="BI297" s="557"/>
      <c r="BJ297" s="557"/>
      <c r="BK297" s="557"/>
      <c r="BL297" s="557"/>
      <c r="BM297" s="557"/>
      <c r="BN297" s="557"/>
      <c r="BO297" s="557"/>
      <c r="BP297" s="557"/>
      <c r="BQ297" s="557"/>
      <c r="BR297" s="557"/>
      <c r="BS297" s="557"/>
      <c r="BT297" s="557"/>
      <c r="BU297" s="557"/>
      <c r="BV297" s="557"/>
      <c r="BW297" s="557"/>
      <c r="BX297" s="557"/>
      <c r="BY297" s="557"/>
      <c r="BZ297" s="557"/>
      <c r="CA297" s="557"/>
      <c r="CB297" s="557"/>
      <c r="CC297" s="557"/>
      <c r="CD297" s="557"/>
      <c r="CE297" s="557"/>
      <c r="CF297" s="557"/>
      <c r="CG297" s="557"/>
      <c r="CH297" s="557"/>
      <c r="CI297" s="557"/>
      <c r="CJ297" s="557"/>
      <c r="CK297" s="557"/>
      <c r="CL297" s="557"/>
      <c r="CM297" s="557"/>
      <c r="CN297" s="557"/>
      <c r="CO297" s="557"/>
      <c r="CP297" s="557"/>
      <c r="CQ297" s="557"/>
      <c r="CR297" s="557"/>
      <c r="CS297" s="557"/>
      <c r="CT297" s="557"/>
      <c r="CU297" s="557"/>
      <c r="CV297" s="557"/>
      <c r="CW297" s="557"/>
      <c r="CX297" s="557"/>
      <c r="CY297" s="557"/>
      <c r="CZ297" s="557"/>
      <c r="DA297" s="557"/>
      <c r="DB297" s="557"/>
      <c r="DC297" s="557"/>
      <c r="DD297" s="557"/>
      <c r="DE297" s="557"/>
      <c r="DF297" s="557"/>
      <c r="DG297" s="557"/>
      <c r="DH297" s="557"/>
      <c r="DI297" s="557"/>
      <c r="DJ297" s="557"/>
      <c r="DK297" s="557"/>
      <c r="DL297" s="557"/>
      <c r="DM297" s="557"/>
      <c r="DN297" s="557"/>
      <c r="DO297" s="557"/>
      <c r="DP297" s="557"/>
      <c r="DQ297" s="557"/>
      <c r="DR297" s="557"/>
      <c r="DS297" s="557"/>
      <c r="DT297" s="557"/>
      <c r="DU297" s="557"/>
      <c r="DV297" s="557"/>
      <c r="DW297" s="557"/>
      <c r="DX297" s="557"/>
      <c r="DY297" s="557"/>
      <c r="DZ297" s="557"/>
      <c r="EA297" s="557"/>
      <c r="EB297" s="557"/>
      <c r="EC297" s="557"/>
      <c r="ED297" s="557"/>
      <c r="EE297" s="557"/>
      <c r="EF297" s="557"/>
      <c r="EG297" s="557"/>
      <c r="EH297" s="557"/>
      <c r="EI297" s="557"/>
      <c r="EJ297" s="557"/>
      <c r="EK297" s="557"/>
      <c r="EL297" s="557"/>
      <c r="EM297" s="557"/>
      <c r="EN297" s="557"/>
      <c r="EO297" s="557"/>
      <c r="EP297" s="557"/>
      <c r="EQ297" s="557"/>
      <c r="ER297" s="557"/>
      <c r="ES297" s="557"/>
      <c r="ET297" s="557"/>
      <c r="EU297" s="557"/>
      <c r="EV297" s="557"/>
      <c r="EW297" s="557"/>
      <c r="EX297" s="557"/>
      <c r="EY297" s="557"/>
      <c r="EZ297" s="557"/>
      <c r="FA297" s="557"/>
      <c r="FB297" s="557"/>
      <c r="FC297" s="557"/>
      <c r="FD297" s="557"/>
      <c r="FE297" s="557"/>
      <c r="FF297" s="557"/>
      <c r="FG297" s="557"/>
      <c r="FH297" s="557"/>
      <c r="FI297" s="557"/>
      <c r="FJ297" s="557"/>
      <c r="FK297" s="557"/>
      <c r="FL297" s="557"/>
      <c r="FM297" s="557"/>
      <c r="FN297" s="557"/>
      <c r="FO297" s="557"/>
      <c r="FP297" s="557"/>
      <c r="FQ297" s="557"/>
      <c r="FR297" s="557"/>
      <c r="FS297" s="557"/>
      <c r="FT297" s="557"/>
      <c r="FU297" s="557"/>
      <c r="FV297" s="557"/>
      <c r="FW297" s="557"/>
      <c r="FX297" s="557"/>
      <c r="FY297" s="557"/>
      <c r="FZ297" s="557"/>
      <c r="GA297" s="557"/>
      <c r="GB297" s="557"/>
      <c r="GC297" s="557"/>
      <c r="GD297" s="557"/>
      <c r="GE297" s="557"/>
      <c r="GF297" s="557"/>
      <c r="GG297" s="557"/>
      <c r="GH297" s="557"/>
      <c r="GI297" s="557"/>
      <c r="GJ297" s="557"/>
      <c r="GK297" s="557"/>
      <c r="GL297" s="557"/>
      <c r="GM297" s="557"/>
      <c r="GN297" s="557"/>
      <c r="GO297" s="557"/>
      <c r="GP297" s="557"/>
      <c r="GQ297" s="557"/>
      <c r="GR297" s="557"/>
      <c r="GS297" s="557"/>
      <c r="GT297" s="557"/>
      <c r="GU297" s="557"/>
      <c r="GV297" s="557"/>
      <c r="GW297" s="557"/>
      <c r="GX297" s="557"/>
      <c r="GY297" s="557"/>
      <c r="GZ297" s="557"/>
      <c r="HA297" s="557"/>
      <c r="HB297" s="557"/>
      <c r="HC297" s="557"/>
      <c r="HD297" s="557"/>
      <c r="HE297" s="557"/>
      <c r="HF297" s="557"/>
      <c r="HG297" s="557"/>
      <c r="HH297" s="557"/>
      <c r="HI297" s="557"/>
      <c r="HJ297" s="557"/>
      <c r="HK297" s="557"/>
      <c r="HL297" s="557"/>
      <c r="HM297" s="557"/>
      <c r="HN297" s="557"/>
      <c r="HO297" s="557"/>
      <c r="HP297" s="557"/>
      <c r="HQ297" s="557"/>
      <c r="HR297" s="557"/>
      <c r="HS297" s="557"/>
      <c r="HT297" s="557"/>
      <c r="HU297" s="575"/>
      <c r="HV297" s="575"/>
      <c r="HW297" s="575"/>
      <c r="HX297" s="575"/>
      <c r="HY297" s="575"/>
      <c r="HZ297" s="575"/>
      <c r="IA297" s="575"/>
      <c r="IB297" s="575"/>
      <c r="IC297" s="575"/>
      <c r="ID297" s="575"/>
      <c r="IE297" s="575"/>
      <c r="IF297" s="575"/>
      <c r="IG297" s="575"/>
      <c r="IH297" s="575"/>
      <c r="II297" s="575"/>
      <c r="IJ297" s="575"/>
      <c r="IK297" s="575"/>
      <c r="IL297" s="575"/>
      <c r="IM297" s="575"/>
      <c r="IN297" s="575"/>
    </row>
    <row r="298" s="311" customFormat="1" ht="19.5" customHeight="1" spans="1:255">
      <c r="A298" s="341" t="s">
        <v>380</v>
      </c>
      <c r="B298" s="569"/>
      <c r="C298" s="328"/>
      <c r="D298" s="337"/>
      <c r="E298" s="325" t="str">
        <f t="shared" si="8"/>
        <v/>
      </c>
      <c r="F298" s="325" t="str">
        <f t="shared" si="9"/>
        <v/>
      </c>
      <c r="HU298" s="560"/>
      <c r="HV298" s="560"/>
      <c r="HW298" s="560"/>
      <c r="HX298" s="560"/>
      <c r="HY298" s="560"/>
      <c r="HZ298" s="560"/>
      <c r="IA298" s="560"/>
      <c r="IB298" s="560"/>
      <c r="IC298" s="560"/>
      <c r="ID298" s="560"/>
      <c r="IE298" s="560"/>
      <c r="IF298" s="560"/>
      <c r="IG298" s="560"/>
      <c r="IH298" s="560"/>
      <c r="II298" s="560"/>
      <c r="IJ298" s="560"/>
      <c r="IK298" s="560"/>
      <c r="IL298" s="560"/>
      <c r="IM298" s="560"/>
      <c r="IN298" s="560"/>
      <c r="IO298" s="560"/>
      <c r="IP298" s="560"/>
      <c r="IQ298" s="560"/>
      <c r="IR298" s="560"/>
      <c r="IS298" s="560"/>
      <c r="IT298" s="560"/>
      <c r="IU298" s="560"/>
    </row>
    <row r="299" s="311" customFormat="1" ht="19.5" customHeight="1" spans="1:255">
      <c r="A299" s="567" t="s">
        <v>381</v>
      </c>
      <c r="B299" s="569">
        <f>SUM(B300)</f>
        <v>0</v>
      </c>
      <c r="C299" s="328">
        <f>SUM(C300)</f>
        <v>0</v>
      </c>
      <c r="D299" s="324">
        <f>SUM(D300)</f>
        <v>0</v>
      </c>
      <c r="E299" s="325" t="str">
        <f t="shared" si="8"/>
        <v/>
      </c>
      <c r="F299" s="325" t="str">
        <f t="shared" si="9"/>
        <v/>
      </c>
      <c r="HU299" s="560"/>
      <c r="HV299" s="560"/>
      <c r="HW299" s="560"/>
      <c r="HX299" s="560"/>
      <c r="HY299" s="560"/>
      <c r="HZ299" s="560"/>
      <c r="IA299" s="560"/>
      <c r="IB299" s="560"/>
      <c r="IC299" s="560"/>
      <c r="ID299" s="560"/>
      <c r="IE299" s="560"/>
      <c r="IF299" s="560"/>
      <c r="IG299" s="560"/>
      <c r="IH299" s="560"/>
      <c r="II299" s="560"/>
      <c r="IJ299" s="560"/>
      <c r="IK299" s="560"/>
      <c r="IL299" s="560"/>
      <c r="IM299" s="560"/>
      <c r="IN299" s="560"/>
      <c r="IO299" s="560"/>
      <c r="IP299" s="560"/>
      <c r="IQ299" s="560"/>
      <c r="IR299" s="560"/>
      <c r="IS299" s="560"/>
      <c r="IT299" s="560"/>
      <c r="IU299" s="560"/>
    </row>
    <row r="300" s="311" customFormat="1" ht="19.5" customHeight="1" spans="1:255">
      <c r="A300" s="341" t="s">
        <v>382</v>
      </c>
      <c r="B300" s="569"/>
      <c r="C300" s="328"/>
      <c r="D300" s="570"/>
      <c r="E300" s="325" t="str">
        <f t="shared" si="8"/>
        <v/>
      </c>
      <c r="F300" s="325" t="str">
        <f t="shared" si="9"/>
        <v/>
      </c>
      <c r="HU300" s="560"/>
      <c r="HV300" s="560"/>
      <c r="HW300" s="560"/>
      <c r="HX300" s="560"/>
      <c r="HY300" s="560"/>
      <c r="HZ300" s="560"/>
      <c r="IA300" s="560"/>
      <c r="IB300" s="560"/>
      <c r="IC300" s="560"/>
      <c r="ID300" s="560"/>
      <c r="IE300" s="560"/>
      <c r="IF300" s="560"/>
      <c r="IG300" s="560"/>
      <c r="IH300" s="560"/>
      <c r="II300" s="560"/>
      <c r="IJ300" s="560"/>
      <c r="IK300" s="560"/>
      <c r="IL300" s="560"/>
      <c r="IM300" s="560"/>
      <c r="IN300" s="560"/>
      <c r="IO300" s="560"/>
      <c r="IP300" s="560"/>
      <c r="IQ300" s="560"/>
      <c r="IR300" s="560"/>
      <c r="IS300" s="560"/>
      <c r="IT300" s="560"/>
      <c r="IU300" s="560"/>
    </row>
    <row r="301" s="311" customFormat="1" ht="19.5" customHeight="1" spans="1:255">
      <c r="A301" s="567" t="s">
        <v>383</v>
      </c>
      <c r="B301" s="569">
        <f>SUM(B302)</f>
        <v>0</v>
      </c>
      <c r="C301" s="328">
        <f>SUM(C302)</f>
        <v>0</v>
      </c>
      <c r="D301" s="570">
        <f>SUM(D302)</f>
        <v>0</v>
      </c>
      <c r="E301" s="325" t="str">
        <f t="shared" si="8"/>
        <v/>
      </c>
      <c r="F301" s="325" t="str">
        <f t="shared" si="9"/>
        <v/>
      </c>
      <c r="HU301" s="560"/>
      <c r="HV301" s="560"/>
      <c r="HW301" s="560"/>
      <c r="HX301" s="560"/>
      <c r="HY301" s="560"/>
      <c r="HZ301" s="560"/>
      <c r="IA301" s="560"/>
      <c r="IB301" s="560"/>
      <c r="IC301" s="560"/>
      <c r="ID301" s="560"/>
      <c r="IE301" s="560"/>
      <c r="IF301" s="560"/>
      <c r="IG301" s="560"/>
      <c r="IH301" s="560"/>
      <c r="II301" s="560"/>
      <c r="IJ301" s="560"/>
      <c r="IK301" s="560"/>
      <c r="IL301" s="560"/>
      <c r="IM301" s="560"/>
      <c r="IN301" s="560"/>
      <c r="IO301" s="560"/>
      <c r="IP301" s="560"/>
      <c r="IQ301" s="560"/>
      <c r="IR301" s="560"/>
      <c r="IS301" s="560"/>
      <c r="IT301" s="560"/>
      <c r="IU301" s="560"/>
    </row>
    <row r="302" s="311" customFormat="1" ht="19.5" customHeight="1" spans="1:255">
      <c r="A302" s="341" t="s">
        <v>384</v>
      </c>
      <c r="B302" s="569"/>
      <c r="C302" s="328"/>
      <c r="D302" s="570"/>
      <c r="E302" s="332" t="str">
        <f t="shared" si="8"/>
        <v/>
      </c>
      <c r="F302" s="325" t="str">
        <f t="shared" si="9"/>
        <v/>
      </c>
      <c r="HU302" s="560"/>
      <c r="HV302" s="560"/>
      <c r="HW302" s="560"/>
      <c r="HX302" s="560"/>
      <c r="HY302" s="560"/>
      <c r="HZ302" s="560"/>
      <c r="IA302" s="560"/>
      <c r="IB302" s="560"/>
      <c r="IC302" s="560"/>
      <c r="ID302" s="560"/>
      <c r="IE302" s="560"/>
      <c r="IF302" s="560"/>
      <c r="IG302" s="560"/>
      <c r="IH302" s="560"/>
      <c r="II302" s="560"/>
      <c r="IJ302" s="560"/>
      <c r="IK302" s="560"/>
      <c r="IL302" s="560"/>
      <c r="IM302" s="560"/>
      <c r="IN302" s="560"/>
      <c r="IO302" s="560"/>
      <c r="IP302" s="560"/>
      <c r="IQ302" s="560"/>
      <c r="IR302" s="560"/>
      <c r="IS302" s="560"/>
      <c r="IT302" s="560"/>
      <c r="IU302" s="560"/>
    </row>
    <row r="303" s="311" customFormat="1" ht="19.5" customHeight="1" spans="1:255">
      <c r="A303" s="567" t="s">
        <v>385</v>
      </c>
      <c r="B303" s="574">
        <f>SUM(B304:B310)</f>
        <v>253</v>
      </c>
      <c r="C303" s="335">
        <f>SUM(C304:C310)</f>
        <v>5</v>
      </c>
      <c r="D303" s="573">
        <f>SUM(D304:D310)</f>
        <v>20</v>
      </c>
      <c r="E303" s="325">
        <f t="shared" si="8"/>
        <v>-0.920948616600791</v>
      </c>
      <c r="F303" s="325">
        <f t="shared" si="9"/>
        <v>4</v>
      </c>
      <c r="HU303" s="560"/>
      <c r="HV303" s="560"/>
      <c r="HW303" s="560"/>
      <c r="HX303" s="560"/>
      <c r="HY303" s="560"/>
      <c r="HZ303" s="560"/>
      <c r="IA303" s="560"/>
      <c r="IB303" s="560"/>
      <c r="IC303" s="560"/>
      <c r="ID303" s="560"/>
      <c r="IE303" s="560"/>
      <c r="IF303" s="560"/>
      <c r="IG303" s="560"/>
      <c r="IH303" s="560"/>
      <c r="II303" s="560"/>
      <c r="IJ303" s="560"/>
      <c r="IK303" s="560"/>
      <c r="IL303" s="560"/>
      <c r="IM303" s="560"/>
      <c r="IN303" s="560"/>
      <c r="IO303" s="560"/>
      <c r="IP303" s="560"/>
      <c r="IQ303" s="560"/>
      <c r="IR303" s="560"/>
      <c r="IS303" s="560"/>
      <c r="IT303" s="560"/>
      <c r="IU303" s="560"/>
    </row>
    <row r="304" s="311" customFormat="1" ht="19.5" customHeight="1" spans="1:255">
      <c r="A304" s="203" t="s">
        <v>386</v>
      </c>
      <c r="B304" s="569"/>
      <c r="C304" s="328"/>
      <c r="D304" s="570"/>
      <c r="E304" s="325" t="str">
        <f t="shared" si="8"/>
        <v/>
      </c>
      <c r="F304" s="325" t="str">
        <f t="shared" si="9"/>
        <v/>
      </c>
      <c r="HU304" s="560"/>
      <c r="HV304" s="560"/>
      <c r="HW304" s="560"/>
      <c r="HX304" s="560"/>
      <c r="HY304" s="560"/>
      <c r="HZ304" s="560"/>
      <c r="IA304" s="560"/>
      <c r="IB304" s="560"/>
      <c r="IC304" s="560"/>
      <c r="ID304" s="560"/>
      <c r="IE304" s="560"/>
      <c r="IF304" s="560"/>
      <c r="IG304" s="560"/>
      <c r="IH304" s="560"/>
      <c r="II304" s="560"/>
      <c r="IJ304" s="560"/>
      <c r="IK304" s="560"/>
      <c r="IL304" s="560"/>
      <c r="IM304" s="560"/>
      <c r="IN304" s="560"/>
      <c r="IO304" s="560"/>
      <c r="IP304" s="560"/>
      <c r="IQ304" s="560"/>
      <c r="IR304" s="560"/>
      <c r="IS304" s="560"/>
      <c r="IT304" s="560"/>
      <c r="IU304" s="560"/>
    </row>
    <row r="305" s="170" customFormat="1" ht="19.5" customHeight="1" spans="1:248">
      <c r="A305" s="203" t="s">
        <v>387</v>
      </c>
      <c r="B305" s="339"/>
      <c r="C305" s="339"/>
      <c r="D305" s="339"/>
      <c r="E305" s="325" t="str">
        <f t="shared" si="8"/>
        <v/>
      </c>
      <c r="F305" s="325" t="str">
        <f t="shared" si="9"/>
        <v/>
      </c>
      <c r="G305" s="557"/>
      <c r="H305" s="557"/>
      <c r="I305" s="557"/>
      <c r="J305" s="557"/>
      <c r="K305" s="557"/>
      <c r="L305" s="557"/>
      <c r="M305" s="557"/>
      <c r="N305" s="557"/>
      <c r="O305" s="557"/>
      <c r="P305" s="557"/>
      <c r="Q305" s="557"/>
      <c r="R305" s="557"/>
      <c r="S305" s="557"/>
      <c r="T305" s="557"/>
      <c r="U305" s="557"/>
      <c r="V305" s="557"/>
      <c r="W305" s="557"/>
      <c r="X305" s="557"/>
      <c r="Y305" s="557"/>
      <c r="Z305" s="557"/>
      <c r="AA305" s="557"/>
      <c r="AB305" s="557"/>
      <c r="AC305" s="557"/>
      <c r="AD305" s="557"/>
      <c r="AE305" s="557"/>
      <c r="AF305" s="557"/>
      <c r="AG305" s="557"/>
      <c r="AH305" s="557"/>
      <c r="AI305" s="557"/>
      <c r="AJ305" s="557"/>
      <c r="AK305" s="557"/>
      <c r="AL305" s="557"/>
      <c r="AM305" s="557"/>
      <c r="AN305" s="557"/>
      <c r="AO305" s="557"/>
      <c r="AP305" s="557"/>
      <c r="AQ305" s="557"/>
      <c r="AR305" s="557"/>
      <c r="AS305" s="557"/>
      <c r="AT305" s="557"/>
      <c r="AU305" s="557"/>
      <c r="AV305" s="557"/>
      <c r="AW305" s="557"/>
      <c r="AX305" s="557"/>
      <c r="AY305" s="557"/>
      <c r="AZ305" s="557"/>
      <c r="BA305" s="557"/>
      <c r="BB305" s="557"/>
      <c r="BC305" s="557"/>
      <c r="BD305" s="557"/>
      <c r="BE305" s="557"/>
      <c r="BF305" s="557"/>
      <c r="BG305" s="557"/>
      <c r="BH305" s="557"/>
      <c r="BI305" s="557"/>
      <c r="BJ305" s="557"/>
      <c r="BK305" s="557"/>
      <c r="BL305" s="557"/>
      <c r="BM305" s="557"/>
      <c r="BN305" s="557"/>
      <c r="BO305" s="557"/>
      <c r="BP305" s="557"/>
      <c r="BQ305" s="557"/>
      <c r="BR305" s="557"/>
      <c r="BS305" s="557"/>
      <c r="BT305" s="557"/>
      <c r="BU305" s="557"/>
      <c r="BV305" s="557"/>
      <c r="BW305" s="557"/>
      <c r="BX305" s="557"/>
      <c r="BY305" s="557"/>
      <c r="BZ305" s="557"/>
      <c r="CA305" s="557"/>
      <c r="CB305" s="557"/>
      <c r="CC305" s="557"/>
      <c r="CD305" s="557"/>
      <c r="CE305" s="557"/>
      <c r="CF305" s="557"/>
      <c r="CG305" s="557"/>
      <c r="CH305" s="557"/>
      <c r="CI305" s="557"/>
      <c r="CJ305" s="557"/>
      <c r="CK305" s="557"/>
      <c r="CL305" s="557"/>
      <c r="CM305" s="557"/>
      <c r="CN305" s="557"/>
      <c r="CO305" s="557"/>
      <c r="CP305" s="557"/>
      <c r="CQ305" s="557"/>
      <c r="CR305" s="557"/>
      <c r="CS305" s="557"/>
      <c r="CT305" s="557"/>
      <c r="CU305" s="557"/>
      <c r="CV305" s="557"/>
      <c r="CW305" s="557"/>
      <c r="CX305" s="557"/>
      <c r="CY305" s="557"/>
      <c r="CZ305" s="557"/>
      <c r="DA305" s="557"/>
      <c r="DB305" s="557"/>
      <c r="DC305" s="557"/>
      <c r="DD305" s="557"/>
      <c r="DE305" s="557"/>
      <c r="DF305" s="557"/>
      <c r="DG305" s="557"/>
      <c r="DH305" s="557"/>
      <c r="DI305" s="557"/>
      <c r="DJ305" s="557"/>
      <c r="DK305" s="557"/>
      <c r="DL305" s="557"/>
      <c r="DM305" s="557"/>
      <c r="DN305" s="557"/>
      <c r="DO305" s="557"/>
      <c r="DP305" s="557"/>
      <c r="DQ305" s="557"/>
      <c r="DR305" s="557"/>
      <c r="DS305" s="557"/>
      <c r="DT305" s="557"/>
      <c r="DU305" s="557"/>
      <c r="DV305" s="557"/>
      <c r="DW305" s="557"/>
      <c r="DX305" s="557"/>
      <c r="DY305" s="557"/>
      <c r="DZ305" s="557"/>
      <c r="EA305" s="557"/>
      <c r="EB305" s="557"/>
      <c r="EC305" s="557"/>
      <c r="ED305" s="557"/>
      <c r="EE305" s="557"/>
      <c r="EF305" s="557"/>
      <c r="EG305" s="557"/>
      <c r="EH305" s="557"/>
      <c r="EI305" s="557"/>
      <c r="EJ305" s="557"/>
      <c r="EK305" s="557"/>
      <c r="EL305" s="557"/>
      <c r="EM305" s="557"/>
      <c r="EN305" s="557"/>
      <c r="EO305" s="557"/>
      <c r="EP305" s="557"/>
      <c r="EQ305" s="557"/>
      <c r="ER305" s="557"/>
      <c r="ES305" s="557"/>
      <c r="ET305" s="557"/>
      <c r="EU305" s="557"/>
      <c r="EV305" s="557"/>
      <c r="EW305" s="557"/>
      <c r="EX305" s="557"/>
      <c r="EY305" s="557"/>
      <c r="EZ305" s="557"/>
      <c r="FA305" s="557"/>
      <c r="FB305" s="557"/>
      <c r="FC305" s="557"/>
      <c r="FD305" s="557"/>
      <c r="FE305" s="557"/>
      <c r="FF305" s="557"/>
      <c r="FG305" s="557"/>
      <c r="FH305" s="557"/>
      <c r="FI305" s="557"/>
      <c r="FJ305" s="557"/>
      <c r="FK305" s="557"/>
      <c r="FL305" s="557"/>
      <c r="FM305" s="557"/>
      <c r="FN305" s="557"/>
      <c r="FO305" s="557"/>
      <c r="FP305" s="557"/>
      <c r="FQ305" s="557"/>
      <c r="FR305" s="557"/>
      <c r="FS305" s="557"/>
      <c r="FT305" s="557"/>
      <c r="FU305" s="557"/>
      <c r="FV305" s="557"/>
      <c r="FW305" s="557"/>
      <c r="FX305" s="557"/>
      <c r="FY305" s="557"/>
      <c r="FZ305" s="557"/>
      <c r="GA305" s="557"/>
      <c r="GB305" s="557"/>
      <c r="GC305" s="557"/>
      <c r="GD305" s="557"/>
      <c r="GE305" s="557"/>
      <c r="GF305" s="557"/>
      <c r="GG305" s="557"/>
      <c r="GH305" s="557"/>
      <c r="GI305" s="557"/>
      <c r="GJ305" s="557"/>
      <c r="GK305" s="557"/>
      <c r="GL305" s="557"/>
      <c r="GM305" s="557"/>
      <c r="GN305" s="557"/>
      <c r="GO305" s="557"/>
      <c r="GP305" s="557"/>
      <c r="GQ305" s="557"/>
      <c r="GR305" s="557"/>
      <c r="GS305" s="557"/>
      <c r="GT305" s="557"/>
      <c r="GU305" s="557"/>
      <c r="GV305" s="557"/>
      <c r="GW305" s="557"/>
      <c r="GX305" s="557"/>
      <c r="GY305" s="557"/>
      <c r="GZ305" s="557"/>
      <c r="HA305" s="557"/>
      <c r="HB305" s="557"/>
      <c r="HC305" s="557"/>
      <c r="HD305" s="557"/>
      <c r="HE305" s="557"/>
      <c r="HF305" s="557"/>
      <c r="HG305" s="557"/>
      <c r="HH305" s="557"/>
      <c r="HI305" s="557"/>
      <c r="HJ305" s="557"/>
      <c r="HK305" s="557"/>
      <c r="HL305" s="557"/>
      <c r="HM305" s="557"/>
      <c r="HN305" s="557"/>
      <c r="HO305" s="557"/>
      <c r="HP305" s="557"/>
      <c r="HQ305" s="557"/>
      <c r="HR305" s="557"/>
      <c r="HS305" s="557"/>
      <c r="HT305" s="557"/>
      <c r="HU305" s="575"/>
      <c r="HV305" s="575"/>
      <c r="HW305" s="575"/>
      <c r="HX305" s="575"/>
      <c r="HY305" s="575"/>
      <c r="HZ305" s="575"/>
      <c r="IA305" s="575"/>
      <c r="IB305" s="575"/>
      <c r="IC305" s="575"/>
      <c r="ID305" s="575"/>
      <c r="IE305" s="575"/>
      <c r="IF305" s="575"/>
      <c r="IG305" s="575"/>
      <c r="IH305" s="575"/>
      <c r="II305" s="575"/>
      <c r="IJ305" s="575"/>
      <c r="IK305" s="575"/>
      <c r="IL305" s="575"/>
      <c r="IM305" s="575"/>
      <c r="IN305" s="575"/>
    </row>
    <row r="306" s="311" customFormat="1" ht="19.5" customHeight="1" spans="1:255">
      <c r="A306" s="203" t="s">
        <v>388</v>
      </c>
      <c r="B306" s="569"/>
      <c r="C306" s="328">
        <v>5</v>
      </c>
      <c r="D306" s="570"/>
      <c r="E306" s="325" t="str">
        <f t="shared" si="8"/>
        <v/>
      </c>
      <c r="F306" s="332" t="str">
        <f t="shared" si="9"/>
        <v/>
      </c>
      <c r="HU306" s="560"/>
      <c r="HV306" s="560"/>
      <c r="HW306" s="560"/>
      <c r="HX306" s="560"/>
      <c r="HY306" s="560"/>
      <c r="HZ306" s="560"/>
      <c r="IA306" s="560"/>
      <c r="IB306" s="560"/>
      <c r="IC306" s="560"/>
      <c r="ID306" s="560"/>
      <c r="IE306" s="560"/>
      <c r="IF306" s="560"/>
      <c r="IG306" s="560"/>
      <c r="IH306" s="560"/>
      <c r="II306" s="560"/>
      <c r="IJ306" s="560"/>
      <c r="IK306" s="560"/>
      <c r="IL306" s="560"/>
      <c r="IM306" s="560"/>
      <c r="IN306" s="560"/>
      <c r="IO306" s="560"/>
      <c r="IP306" s="560"/>
      <c r="IQ306" s="560"/>
      <c r="IR306" s="560"/>
      <c r="IS306" s="560"/>
      <c r="IT306" s="560"/>
      <c r="IU306" s="560"/>
    </row>
    <row r="307" s="311" customFormat="1" ht="19.5" customHeight="1" spans="1:255">
      <c r="A307" s="203" t="s">
        <v>389</v>
      </c>
      <c r="B307" s="324"/>
      <c r="C307" s="324"/>
      <c r="D307" s="324"/>
      <c r="E307" s="325" t="str">
        <f t="shared" si="8"/>
        <v/>
      </c>
      <c r="F307" s="325" t="str">
        <f t="shared" si="9"/>
        <v/>
      </c>
      <c r="HU307" s="560"/>
      <c r="HV307" s="560"/>
      <c r="HW307" s="560"/>
      <c r="HX307" s="560"/>
      <c r="HY307" s="560"/>
      <c r="HZ307" s="560"/>
      <c r="IA307" s="560"/>
      <c r="IB307" s="560"/>
      <c r="IC307" s="560"/>
      <c r="ID307" s="560"/>
      <c r="IE307" s="560"/>
      <c r="IF307" s="560"/>
      <c r="IG307" s="560"/>
      <c r="IH307" s="560"/>
      <c r="II307" s="560"/>
      <c r="IJ307" s="560"/>
      <c r="IK307" s="560"/>
      <c r="IL307" s="560"/>
      <c r="IM307" s="560"/>
      <c r="IN307" s="560"/>
      <c r="IO307" s="560"/>
      <c r="IP307" s="560"/>
      <c r="IQ307" s="560"/>
      <c r="IR307" s="560"/>
      <c r="IS307" s="560"/>
      <c r="IT307" s="560"/>
      <c r="IU307" s="560"/>
    </row>
    <row r="308" s="170" customFormat="1" ht="19.5" customHeight="1" spans="1:248">
      <c r="A308" s="203" t="s">
        <v>390</v>
      </c>
      <c r="B308" s="337">
        <v>7</v>
      </c>
      <c r="C308" s="324"/>
      <c r="D308" s="324"/>
      <c r="E308" s="325" t="str">
        <f t="shared" si="8"/>
        <v/>
      </c>
      <c r="F308" s="325" t="str">
        <f t="shared" si="9"/>
        <v/>
      </c>
      <c r="G308" s="557"/>
      <c r="H308" s="557"/>
      <c r="I308" s="557"/>
      <c r="J308" s="557"/>
      <c r="K308" s="557"/>
      <c r="L308" s="557"/>
      <c r="M308" s="557"/>
      <c r="N308" s="557"/>
      <c r="O308" s="557"/>
      <c r="P308" s="557"/>
      <c r="Q308" s="557"/>
      <c r="R308" s="557"/>
      <c r="S308" s="557"/>
      <c r="T308" s="557"/>
      <c r="U308" s="557"/>
      <c r="V308" s="557"/>
      <c r="W308" s="557"/>
      <c r="X308" s="557"/>
      <c r="Y308" s="557"/>
      <c r="Z308" s="557"/>
      <c r="AA308" s="557"/>
      <c r="AB308" s="557"/>
      <c r="AC308" s="557"/>
      <c r="AD308" s="557"/>
      <c r="AE308" s="557"/>
      <c r="AF308" s="557"/>
      <c r="AG308" s="557"/>
      <c r="AH308" s="557"/>
      <c r="AI308" s="557"/>
      <c r="AJ308" s="557"/>
      <c r="AK308" s="557"/>
      <c r="AL308" s="557"/>
      <c r="AM308" s="557"/>
      <c r="AN308" s="557"/>
      <c r="AO308" s="557"/>
      <c r="AP308" s="557"/>
      <c r="AQ308" s="557"/>
      <c r="AR308" s="557"/>
      <c r="AS308" s="557"/>
      <c r="AT308" s="557"/>
      <c r="AU308" s="557"/>
      <c r="AV308" s="557"/>
      <c r="AW308" s="557"/>
      <c r="AX308" s="557"/>
      <c r="AY308" s="557"/>
      <c r="AZ308" s="557"/>
      <c r="BA308" s="557"/>
      <c r="BB308" s="557"/>
      <c r="BC308" s="557"/>
      <c r="BD308" s="557"/>
      <c r="BE308" s="557"/>
      <c r="BF308" s="557"/>
      <c r="BG308" s="557"/>
      <c r="BH308" s="557"/>
      <c r="BI308" s="557"/>
      <c r="BJ308" s="557"/>
      <c r="BK308" s="557"/>
      <c r="BL308" s="557"/>
      <c r="BM308" s="557"/>
      <c r="BN308" s="557"/>
      <c r="BO308" s="557"/>
      <c r="BP308" s="557"/>
      <c r="BQ308" s="557"/>
      <c r="BR308" s="557"/>
      <c r="BS308" s="557"/>
      <c r="BT308" s="557"/>
      <c r="BU308" s="557"/>
      <c r="BV308" s="557"/>
      <c r="BW308" s="557"/>
      <c r="BX308" s="557"/>
      <c r="BY308" s="557"/>
      <c r="BZ308" s="557"/>
      <c r="CA308" s="557"/>
      <c r="CB308" s="557"/>
      <c r="CC308" s="557"/>
      <c r="CD308" s="557"/>
      <c r="CE308" s="557"/>
      <c r="CF308" s="557"/>
      <c r="CG308" s="557"/>
      <c r="CH308" s="557"/>
      <c r="CI308" s="557"/>
      <c r="CJ308" s="557"/>
      <c r="CK308" s="557"/>
      <c r="CL308" s="557"/>
      <c r="CM308" s="557"/>
      <c r="CN308" s="557"/>
      <c r="CO308" s="557"/>
      <c r="CP308" s="557"/>
      <c r="CQ308" s="557"/>
      <c r="CR308" s="557"/>
      <c r="CS308" s="557"/>
      <c r="CT308" s="557"/>
      <c r="CU308" s="557"/>
      <c r="CV308" s="557"/>
      <c r="CW308" s="557"/>
      <c r="CX308" s="557"/>
      <c r="CY308" s="557"/>
      <c r="CZ308" s="557"/>
      <c r="DA308" s="557"/>
      <c r="DB308" s="557"/>
      <c r="DC308" s="557"/>
      <c r="DD308" s="557"/>
      <c r="DE308" s="557"/>
      <c r="DF308" s="557"/>
      <c r="DG308" s="557"/>
      <c r="DH308" s="557"/>
      <c r="DI308" s="557"/>
      <c r="DJ308" s="557"/>
      <c r="DK308" s="557"/>
      <c r="DL308" s="557"/>
      <c r="DM308" s="557"/>
      <c r="DN308" s="557"/>
      <c r="DO308" s="557"/>
      <c r="DP308" s="557"/>
      <c r="DQ308" s="557"/>
      <c r="DR308" s="557"/>
      <c r="DS308" s="557"/>
      <c r="DT308" s="557"/>
      <c r="DU308" s="557"/>
      <c r="DV308" s="557"/>
      <c r="DW308" s="557"/>
      <c r="DX308" s="557"/>
      <c r="DY308" s="557"/>
      <c r="DZ308" s="557"/>
      <c r="EA308" s="557"/>
      <c r="EB308" s="557"/>
      <c r="EC308" s="557"/>
      <c r="ED308" s="557"/>
      <c r="EE308" s="557"/>
      <c r="EF308" s="557"/>
      <c r="EG308" s="557"/>
      <c r="EH308" s="557"/>
      <c r="EI308" s="557"/>
      <c r="EJ308" s="557"/>
      <c r="EK308" s="557"/>
      <c r="EL308" s="557"/>
      <c r="EM308" s="557"/>
      <c r="EN308" s="557"/>
      <c r="EO308" s="557"/>
      <c r="EP308" s="557"/>
      <c r="EQ308" s="557"/>
      <c r="ER308" s="557"/>
      <c r="ES308" s="557"/>
      <c r="ET308" s="557"/>
      <c r="EU308" s="557"/>
      <c r="EV308" s="557"/>
      <c r="EW308" s="557"/>
      <c r="EX308" s="557"/>
      <c r="EY308" s="557"/>
      <c r="EZ308" s="557"/>
      <c r="FA308" s="557"/>
      <c r="FB308" s="557"/>
      <c r="FC308" s="557"/>
      <c r="FD308" s="557"/>
      <c r="FE308" s="557"/>
      <c r="FF308" s="557"/>
      <c r="FG308" s="557"/>
      <c r="FH308" s="557"/>
      <c r="FI308" s="557"/>
      <c r="FJ308" s="557"/>
      <c r="FK308" s="557"/>
      <c r="FL308" s="557"/>
      <c r="FM308" s="557"/>
      <c r="FN308" s="557"/>
      <c r="FO308" s="557"/>
      <c r="FP308" s="557"/>
      <c r="FQ308" s="557"/>
      <c r="FR308" s="557"/>
      <c r="FS308" s="557"/>
      <c r="FT308" s="557"/>
      <c r="FU308" s="557"/>
      <c r="FV308" s="557"/>
      <c r="FW308" s="557"/>
      <c r="FX308" s="557"/>
      <c r="FY308" s="557"/>
      <c r="FZ308" s="557"/>
      <c r="GA308" s="557"/>
      <c r="GB308" s="557"/>
      <c r="GC308" s="557"/>
      <c r="GD308" s="557"/>
      <c r="GE308" s="557"/>
      <c r="GF308" s="557"/>
      <c r="GG308" s="557"/>
      <c r="GH308" s="557"/>
      <c r="GI308" s="557"/>
      <c r="GJ308" s="557"/>
      <c r="GK308" s="557"/>
      <c r="GL308" s="557"/>
      <c r="GM308" s="557"/>
      <c r="GN308" s="557"/>
      <c r="GO308" s="557"/>
      <c r="GP308" s="557"/>
      <c r="GQ308" s="557"/>
      <c r="GR308" s="557"/>
      <c r="GS308" s="557"/>
      <c r="GT308" s="557"/>
      <c r="GU308" s="557"/>
      <c r="GV308" s="557"/>
      <c r="GW308" s="557"/>
      <c r="GX308" s="557"/>
      <c r="GY308" s="557"/>
      <c r="GZ308" s="557"/>
      <c r="HA308" s="557"/>
      <c r="HB308" s="557"/>
      <c r="HC308" s="557"/>
      <c r="HD308" s="557"/>
      <c r="HE308" s="557"/>
      <c r="HF308" s="557"/>
      <c r="HG308" s="557"/>
      <c r="HH308" s="557"/>
      <c r="HI308" s="557"/>
      <c r="HJ308" s="557"/>
      <c r="HK308" s="557"/>
      <c r="HL308" s="557"/>
      <c r="HM308" s="557"/>
      <c r="HN308" s="557"/>
      <c r="HO308" s="557"/>
      <c r="HP308" s="557"/>
      <c r="HQ308" s="557"/>
      <c r="HR308" s="557"/>
      <c r="HS308" s="557"/>
      <c r="HT308" s="557"/>
      <c r="HU308" s="575"/>
      <c r="HV308" s="575"/>
      <c r="HW308" s="575"/>
      <c r="HX308" s="575"/>
      <c r="HY308" s="575"/>
      <c r="HZ308" s="575"/>
      <c r="IA308" s="575"/>
      <c r="IB308" s="575"/>
      <c r="IC308" s="575"/>
      <c r="ID308" s="575"/>
      <c r="IE308" s="575"/>
      <c r="IF308" s="575"/>
      <c r="IG308" s="575"/>
      <c r="IH308" s="575"/>
      <c r="II308" s="575"/>
      <c r="IJ308" s="575"/>
      <c r="IK308" s="575"/>
      <c r="IL308" s="575"/>
      <c r="IM308" s="575"/>
      <c r="IN308" s="575"/>
    </row>
    <row r="309" s="311" customFormat="1" ht="19.5" customHeight="1" spans="1:255">
      <c r="A309" s="203" t="s">
        <v>391</v>
      </c>
      <c r="B309" s="569">
        <v>246</v>
      </c>
      <c r="C309" s="328"/>
      <c r="D309" s="570">
        <v>20</v>
      </c>
      <c r="E309" s="332">
        <f t="shared" si="8"/>
        <v>-0.91869918699187</v>
      </c>
      <c r="F309" s="332" t="str">
        <f t="shared" si="9"/>
        <v/>
      </c>
      <c r="HU309" s="560"/>
      <c r="HV309" s="560"/>
      <c r="HW309" s="560"/>
      <c r="HX309" s="560"/>
      <c r="HY309" s="560"/>
      <c r="HZ309" s="560"/>
      <c r="IA309" s="560"/>
      <c r="IB309" s="560"/>
      <c r="IC309" s="560"/>
      <c r="ID309" s="560"/>
      <c r="IE309" s="560"/>
      <c r="IF309" s="560"/>
      <c r="IG309" s="560"/>
      <c r="IH309" s="560"/>
      <c r="II309" s="560"/>
      <c r="IJ309" s="560"/>
      <c r="IK309" s="560"/>
      <c r="IL309" s="560"/>
      <c r="IM309" s="560"/>
      <c r="IN309" s="560"/>
      <c r="IO309" s="560"/>
      <c r="IP309" s="560"/>
      <c r="IQ309" s="560"/>
      <c r="IR309" s="560"/>
      <c r="IS309" s="560"/>
      <c r="IT309" s="560"/>
      <c r="IU309" s="560"/>
    </row>
    <row r="310" s="311" customFormat="1" ht="19.5" customHeight="1" spans="1:255">
      <c r="A310" s="203" t="s">
        <v>392</v>
      </c>
      <c r="B310" s="569"/>
      <c r="C310" s="328"/>
      <c r="D310" s="337"/>
      <c r="E310" s="332" t="str">
        <f t="shared" si="8"/>
        <v/>
      </c>
      <c r="F310" s="332" t="str">
        <f t="shared" si="9"/>
        <v/>
      </c>
      <c r="HU310" s="560"/>
      <c r="HV310" s="560"/>
      <c r="HW310" s="560"/>
      <c r="HX310" s="560"/>
      <c r="HY310" s="560"/>
      <c r="HZ310" s="560"/>
      <c r="IA310" s="560"/>
      <c r="IB310" s="560"/>
      <c r="IC310" s="560"/>
      <c r="ID310" s="560"/>
      <c r="IE310" s="560"/>
      <c r="IF310" s="560"/>
      <c r="IG310" s="560"/>
      <c r="IH310" s="560"/>
      <c r="II310" s="560"/>
      <c r="IJ310" s="560"/>
      <c r="IK310" s="560"/>
      <c r="IL310" s="560"/>
      <c r="IM310" s="560"/>
      <c r="IN310" s="560"/>
      <c r="IO310" s="560"/>
      <c r="IP310" s="560"/>
      <c r="IQ310" s="560"/>
      <c r="IR310" s="560"/>
      <c r="IS310" s="560"/>
      <c r="IT310" s="560"/>
      <c r="IU310" s="560"/>
    </row>
    <row r="311" s="170" customFormat="1" ht="19.5" customHeight="1" spans="1:248">
      <c r="A311" s="567" t="s">
        <v>393</v>
      </c>
      <c r="B311" s="324">
        <f>SUM(B312)</f>
        <v>26</v>
      </c>
      <c r="C311" s="324">
        <f>SUM(C312)</f>
        <v>0</v>
      </c>
      <c r="D311" s="324">
        <f>SUM(D312)</f>
        <v>27</v>
      </c>
      <c r="E311" s="325">
        <f t="shared" si="8"/>
        <v>0.0384615384615385</v>
      </c>
      <c r="F311" s="325" t="str">
        <f t="shared" si="9"/>
        <v/>
      </c>
      <c r="G311" s="557"/>
      <c r="H311" s="557"/>
      <c r="I311" s="557"/>
      <c r="J311" s="557"/>
      <c r="K311" s="557"/>
      <c r="L311" s="557"/>
      <c r="M311" s="557"/>
      <c r="N311" s="557"/>
      <c r="O311" s="557"/>
      <c r="P311" s="557"/>
      <c r="Q311" s="557"/>
      <c r="R311" s="557"/>
      <c r="S311" s="557"/>
      <c r="T311" s="557"/>
      <c r="U311" s="557"/>
      <c r="V311" s="557"/>
      <c r="W311" s="557"/>
      <c r="X311" s="557"/>
      <c r="Y311" s="557"/>
      <c r="Z311" s="557"/>
      <c r="AA311" s="557"/>
      <c r="AB311" s="557"/>
      <c r="AC311" s="557"/>
      <c r="AD311" s="557"/>
      <c r="AE311" s="557"/>
      <c r="AF311" s="557"/>
      <c r="AG311" s="557"/>
      <c r="AH311" s="557"/>
      <c r="AI311" s="557"/>
      <c r="AJ311" s="557"/>
      <c r="AK311" s="557"/>
      <c r="AL311" s="557"/>
      <c r="AM311" s="557"/>
      <c r="AN311" s="557"/>
      <c r="AO311" s="557"/>
      <c r="AP311" s="557"/>
      <c r="AQ311" s="557"/>
      <c r="AR311" s="557"/>
      <c r="AS311" s="557"/>
      <c r="AT311" s="557"/>
      <c r="AU311" s="557"/>
      <c r="AV311" s="557"/>
      <c r="AW311" s="557"/>
      <c r="AX311" s="557"/>
      <c r="AY311" s="557"/>
      <c r="AZ311" s="557"/>
      <c r="BA311" s="557"/>
      <c r="BB311" s="557"/>
      <c r="BC311" s="557"/>
      <c r="BD311" s="557"/>
      <c r="BE311" s="557"/>
      <c r="BF311" s="557"/>
      <c r="BG311" s="557"/>
      <c r="BH311" s="557"/>
      <c r="BI311" s="557"/>
      <c r="BJ311" s="557"/>
      <c r="BK311" s="557"/>
      <c r="BL311" s="557"/>
      <c r="BM311" s="557"/>
      <c r="BN311" s="557"/>
      <c r="BO311" s="557"/>
      <c r="BP311" s="557"/>
      <c r="BQ311" s="557"/>
      <c r="BR311" s="557"/>
      <c r="BS311" s="557"/>
      <c r="BT311" s="557"/>
      <c r="BU311" s="557"/>
      <c r="BV311" s="557"/>
      <c r="BW311" s="557"/>
      <c r="BX311" s="557"/>
      <c r="BY311" s="557"/>
      <c r="BZ311" s="557"/>
      <c r="CA311" s="557"/>
      <c r="CB311" s="557"/>
      <c r="CC311" s="557"/>
      <c r="CD311" s="557"/>
      <c r="CE311" s="557"/>
      <c r="CF311" s="557"/>
      <c r="CG311" s="557"/>
      <c r="CH311" s="557"/>
      <c r="CI311" s="557"/>
      <c r="CJ311" s="557"/>
      <c r="CK311" s="557"/>
      <c r="CL311" s="557"/>
      <c r="CM311" s="557"/>
      <c r="CN311" s="557"/>
      <c r="CO311" s="557"/>
      <c r="CP311" s="557"/>
      <c r="CQ311" s="557"/>
      <c r="CR311" s="557"/>
      <c r="CS311" s="557"/>
      <c r="CT311" s="557"/>
      <c r="CU311" s="557"/>
      <c r="CV311" s="557"/>
      <c r="CW311" s="557"/>
      <c r="CX311" s="557"/>
      <c r="CY311" s="557"/>
      <c r="CZ311" s="557"/>
      <c r="DA311" s="557"/>
      <c r="DB311" s="557"/>
      <c r="DC311" s="557"/>
      <c r="DD311" s="557"/>
      <c r="DE311" s="557"/>
      <c r="DF311" s="557"/>
      <c r="DG311" s="557"/>
      <c r="DH311" s="557"/>
      <c r="DI311" s="557"/>
      <c r="DJ311" s="557"/>
      <c r="DK311" s="557"/>
      <c r="DL311" s="557"/>
      <c r="DM311" s="557"/>
      <c r="DN311" s="557"/>
      <c r="DO311" s="557"/>
      <c r="DP311" s="557"/>
      <c r="DQ311" s="557"/>
      <c r="DR311" s="557"/>
      <c r="DS311" s="557"/>
      <c r="DT311" s="557"/>
      <c r="DU311" s="557"/>
      <c r="DV311" s="557"/>
      <c r="DW311" s="557"/>
      <c r="DX311" s="557"/>
      <c r="DY311" s="557"/>
      <c r="DZ311" s="557"/>
      <c r="EA311" s="557"/>
      <c r="EB311" s="557"/>
      <c r="EC311" s="557"/>
      <c r="ED311" s="557"/>
      <c r="EE311" s="557"/>
      <c r="EF311" s="557"/>
      <c r="EG311" s="557"/>
      <c r="EH311" s="557"/>
      <c r="EI311" s="557"/>
      <c r="EJ311" s="557"/>
      <c r="EK311" s="557"/>
      <c r="EL311" s="557"/>
      <c r="EM311" s="557"/>
      <c r="EN311" s="557"/>
      <c r="EO311" s="557"/>
      <c r="EP311" s="557"/>
      <c r="EQ311" s="557"/>
      <c r="ER311" s="557"/>
      <c r="ES311" s="557"/>
      <c r="ET311" s="557"/>
      <c r="EU311" s="557"/>
      <c r="EV311" s="557"/>
      <c r="EW311" s="557"/>
      <c r="EX311" s="557"/>
      <c r="EY311" s="557"/>
      <c r="EZ311" s="557"/>
      <c r="FA311" s="557"/>
      <c r="FB311" s="557"/>
      <c r="FC311" s="557"/>
      <c r="FD311" s="557"/>
      <c r="FE311" s="557"/>
      <c r="FF311" s="557"/>
      <c r="FG311" s="557"/>
      <c r="FH311" s="557"/>
      <c r="FI311" s="557"/>
      <c r="FJ311" s="557"/>
      <c r="FK311" s="557"/>
      <c r="FL311" s="557"/>
      <c r="FM311" s="557"/>
      <c r="FN311" s="557"/>
      <c r="FO311" s="557"/>
      <c r="FP311" s="557"/>
      <c r="FQ311" s="557"/>
      <c r="FR311" s="557"/>
      <c r="FS311" s="557"/>
      <c r="FT311" s="557"/>
      <c r="FU311" s="557"/>
      <c r="FV311" s="557"/>
      <c r="FW311" s="557"/>
      <c r="FX311" s="557"/>
      <c r="FY311" s="557"/>
      <c r="FZ311" s="557"/>
      <c r="GA311" s="557"/>
      <c r="GB311" s="557"/>
      <c r="GC311" s="557"/>
      <c r="GD311" s="557"/>
      <c r="GE311" s="557"/>
      <c r="GF311" s="557"/>
      <c r="GG311" s="557"/>
      <c r="GH311" s="557"/>
      <c r="GI311" s="557"/>
      <c r="GJ311" s="557"/>
      <c r="GK311" s="557"/>
      <c r="GL311" s="557"/>
      <c r="GM311" s="557"/>
      <c r="GN311" s="557"/>
      <c r="GO311" s="557"/>
      <c r="GP311" s="557"/>
      <c r="GQ311" s="557"/>
      <c r="GR311" s="557"/>
      <c r="GS311" s="557"/>
      <c r="GT311" s="557"/>
      <c r="GU311" s="557"/>
      <c r="GV311" s="557"/>
      <c r="GW311" s="557"/>
      <c r="GX311" s="557"/>
      <c r="GY311" s="557"/>
      <c r="GZ311" s="557"/>
      <c r="HA311" s="557"/>
      <c r="HB311" s="557"/>
      <c r="HC311" s="557"/>
      <c r="HD311" s="557"/>
      <c r="HE311" s="557"/>
      <c r="HF311" s="557"/>
      <c r="HG311" s="557"/>
      <c r="HH311" s="557"/>
      <c r="HI311" s="557"/>
      <c r="HJ311" s="557"/>
      <c r="HK311" s="557"/>
      <c r="HL311" s="557"/>
      <c r="HM311" s="557"/>
      <c r="HN311" s="557"/>
      <c r="HO311" s="557"/>
      <c r="HP311" s="557"/>
      <c r="HQ311" s="557"/>
      <c r="HR311" s="557"/>
      <c r="HS311" s="557"/>
      <c r="HT311" s="557"/>
      <c r="HU311" s="575"/>
      <c r="HV311" s="575"/>
      <c r="HW311" s="575"/>
      <c r="HX311" s="575"/>
      <c r="HY311" s="575"/>
      <c r="HZ311" s="575"/>
      <c r="IA311" s="575"/>
      <c r="IB311" s="575"/>
      <c r="IC311" s="575"/>
      <c r="ID311" s="575"/>
      <c r="IE311" s="575"/>
      <c r="IF311" s="575"/>
      <c r="IG311" s="575"/>
      <c r="IH311" s="575"/>
      <c r="II311" s="575"/>
      <c r="IJ311" s="575"/>
      <c r="IK311" s="575"/>
      <c r="IL311" s="575"/>
      <c r="IM311" s="575"/>
      <c r="IN311" s="575"/>
    </row>
    <row r="312" s="311" customFormat="1" ht="19.5" customHeight="1" spans="1:255">
      <c r="A312" s="341" t="s">
        <v>394</v>
      </c>
      <c r="B312" s="569">
        <v>26</v>
      </c>
      <c r="C312" s="328"/>
      <c r="D312" s="330">
        <v>27</v>
      </c>
      <c r="E312" s="332">
        <f t="shared" si="8"/>
        <v>0.0384615384615385</v>
      </c>
      <c r="F312" s="332" t="str">
        <f t="shared" si="9"/>
        <v/>
      </c>
      <c r="HU312" s="560"/>
      <c r="HV312" s="560"/>
      <c r="HW312" s="560"/>
      <c r="HX312" s="560"/>
      <c r="HY312" s="560"/>
      <c r="HZ312" s="560"/>
      <c r="IA312" s="560"/>
      <c r="IB312" s="560"/>
      <c r="IC312" s="560"/>
      <c r="ID312" s="560"/>
      <c r="IE312" s="560"/>
      <c r="IF312" s="560"/>
      <c r="IG312" s="560"/>
      <c r="IH312" s="560"/>
      <c r="II312" s="560"/>
      <c r="IJ312" s="560"/>
      <c r="IK312" s="560"/>
      <c r="IL312" s="560"/>
      <c r="IM312" s="560"/>
      <c r="IN312" s="560"/>
      <c r="IO312" s="560"/>
      <c r="IP312" s="560"/>
      <c r="IQ312" s="560"/>
      <c r="IR312" s="560"/>
      <c r="IS312" s="560"/>
      <c r="IT312" s="560"/>
      <c r="IU312" s="560"/>
    </row>
    <row r="313" s="311" customFormat="1" ht="19.5" customHeight="1" spans="1:255">
      <c r="A313" s="567" t="s">
        <v>395</v>
      </c>
      <c r="B313" s="574">
        <f>B314+B317+B328+B335+B343+B352+B366+B376+B386+B394+B400</f>
        <v>13114</v>
      </c>
      <c r="C313" s="335">
        <f>C314+C317+C328+C335+C343+C352+C366+C376+C386+C394+C400</f>
        <v>14278</v>
      </c>
      <c r="D313" s="339">
        <f>D314+D317+D328+D335+D343+D352+D366+D376+D386+D394+D400</f>
        <v>12563</v>
      </c>
      <c r="E313" s="325">
        <f t="shared" si="8"/>
        <v>-0.0420161659295409</v>
      </c>
      <c r="F313" s="325">
        <f t="shared" si="9"/>
        <v>0.879885137974506</v>
      </c>
      <c r="HU313" s="560"/>
      <c r="HV313" s="560"/>
      <c r="HW313" s="560"/>
      <c r="HX313" s="560"/>
      <c r="HY313" s="560"/>
      <c r="HZ313" s="560"/>
      <c r="IA313" s="560"/>
      <c r="IB313" s="560"/>
      <c r="IC313" s="560"/>
      <c r="ID313" s="560"/>
      <c r="IE313" s="560"/>
      <c r="IF313" s="560"/>
      <c r="IG313" s="560"/>
      <c r="IH313" s="560"/>
      <c r="II313" s="560"/>
      <c r="IJ313" s="560"/>
      <c r="IK313" s="560"/>
      <c r="IL313" s="560"/>
      <c r="IM313" s="560"/>
      <c r="IN313" s="560"/>
      <c r="IO313" s="560"/>
      <c r="IP313" s="560"/>
      <c r="IQ313" s="560"/>
      <c r="IR313" s="560"/>
      <c r="IS313" s="560"/>
      <c r="IT313" s="560"/>
      <c r="IU313" s="560"/>
    </row>
    <row r="314" s="311" customFormat="1" ht="19.5" customHeight="1" spans="1:255">
      <c r="A314" s="567" t="s">
        <v>396</v>
      </c>
      <c r="B314" s="574">
        <f>SUM(B315:B316)</f>
        <v>232</v>
      </c>
      <c r="C314" s="574">
        <v>33</v>
      </c>
      <c r="D314" s="574">
        <f>SUM(D315:D316)</f>
        <v>40</v>
      </c>
      <c r="E314" s="325">
        <f t="shared" si="8"/>
        <v>-0.827586206896552</v>
      </c>
      <c r="F314" s="325">
        <f t="shared" si="9"/>
        <v>1.21212121212121</v>
      </c>
      <c r="HU314" s="560"/>
      <c r="HV314" s="560"/>
      <c r="HW314" s="560"/>
      <c r="HX314" s="560"/>
      <c r="HY314" s="560"/>
      <c r="HZ314" s="560"/>
      <c r="IA314" s="560"/>
      <c r="IB314" s="560"/>
      <c r="IC314" s="560"/>
      <c r="ID314" s="560"/>
      <c r="IE314" s="560"/>
      <c r="IF314" s="560"/>
      <c r="IG314" s="560"/>
      <c r="IH314" s="560"/>
      <c r="II314" s="560"/>
      <c r="IJ314" s="560"/>
      <c r="IK314" s="560"/>
      <c r="IL314" s="560"/>
      <c r="IM314" s="560"/>
      <c r="IN314" s="560"/>
      <c r="IO314" s="560"/>
      <c r="IP314" s="560"/>
      <c r="IQ314" s="560"/>
      <c r="IR314" s="560"/>
      <c r="IS314" s="560"/>
      <c r="IT314" s="560"/>
      <c r="IU314" s="560"/>
    </row>
    <row r="315" s="311" customFormat="1" ht="19.5" customHeight="1" spans="1:255">
      <c r="A315" s="203" t="s">
        <v>397</v>
      </c>
      <c r="B315" s="569">
        <v>190</v>
      </c>
      <c r="C315" s="328"/>
      <c r="D315" s="330">
        <v>7</v>
      </c>
      <c r="E315" s="332">
        <f t="shared" si="8"/>
        <v>-0.963157894736842</v>
      </c>
      <c r="F315" s="332" t="str">
        <f t="shared" si="9"/>
        <v/>
      </c>
      <c r="HU315" s="560"/>
      <c r="HV315" s="560"/>
      <c r="HW315" s="560"/>
      <c r="HX315" s="560"/>
      <c r="HY315" s="560"/>
      <c r="HZ315" s="560"/>
      <c r="IA315" s="560"/>
      <c r="IB315" s="560"/>
      <c r="IC315" s="560"/>
      <c r="ID315" s="560"/>
      <c r="IE315" s="560"/>
      <c r="IF315" s="560"/>
      <c r="IG315" s="560"/>
      <c r="IH315" s="560"/>
      <c r="II315" s="560"/>
      <c r="IJ315" s="560"/>
      <c r="IK315" s="560"/>
      <c r="IL315" s="560"/>
      <c r="IM315" s="560"/>
      <c r="IN315" s="560"/>
      <c r="IO315" s="560"/>
      <c r="IP315" s="560"/>
      <c r="IQ315" s="560"/>
      <c r="IR315" s="560"/>
      <c r="IS315" s="560"/>
      <c r="IT315" s="560"/>
      <c r="IU315" s="560"/>
    </row>
    <row r="316" s="311" customFormat="1" ht="19.5" customHeight="1" spans="1:255">
      <c r="A316" s="203" t="s">
        <v>398</v>
      </c>
      <c r="B316" s="569">
        <v>42</v>
      </c>
      <c r="C316" s="328">
        <v>33</v>
      </c>
      <c r="D316" s="330">
        <v>33</v>
      </c>
      <c r="E316" s="332">
        <f t="shared" si="8"/>
        <v>-0.214285714285714</v>
      </c>
      <c r="F316" s="332">
        <f t="shared" si="9"/>
        <v>1</v>
      </c>
      <c r="HU316" s="560"/>
      <c r="HV316" s="560"/>
      <c r="HW316" s="560"/>
      <c r="HX316" s="560"/>
      <c r="HY316" s="560"/>
      <c r="HZ316" s="560"/>
      <c r="IA316" s="560"/>
      <c r="IB316" s="560"/>
      <c r="IC316" s="560"/>
      <c r="ID316" s="560"/>
      <c r="IE316" s="560"/>
      <c r="IF316" s="560"/>
      <c r="IG316" s="560"/>
      <c r="IH316" s="560"/>
      <c r="II316" s="560"/>
      <c r="IJ316" s="560"/>
      <c r="IK316" s="560"/>
      <c r="IL316" s="560"/>
      <c r="IM316" s="560"/>
      <c r="IN316" s="560"/>
      <c r="IO316" s="560"/>
      <c r="IP316" s="560"/>
      <c r="IQ316" s="560"/>
      <c r="IR316" s="560"/>
      <c r="IS316" s="560"/>
      <c r="IT316" s="560"/>
      <c r="IU316" s="560"/>
    </row>
    <row r="317" s="311" customFormat="1" ht="19.5" customHeight="1" spans="1:255">
      <c r="A317" s="567" t="s">
        <v>399</v>
      </c>
      <c r="B317" s="574">
        <f>SUM(B318:B327)</f>
        <v>11896</v>
      </c>
      <c r="C317" s="335">
        <f>SUM(C318:C327)</f>
        <v>11679</v>
      </c>
      <c r="D317" s="324">
        <f>SUM(D318:D327)</f>
        <v>11564</v>
      </c>
      <c r="E317" s="325">
        <f t="shared" si="8"/>
        <v>-0.0279085406859448</v>
      </c>
      <c r="F317" s="325">
        <f t="shared" si="9"/>
        <v>0.990153266546793</v>
      </c>
      <c r="HU317" s="560"/>
      <c r="HV317" s="560"/>
      <c r="HW317" s="560"/>
      <c r="HX317" s="560"/>
      <c r="HY317" s="560"/>
      <c r="HZ317" s="560"/>
      <c r="IA317" s="560"/>
      <c r="IB317" s="560"/>
      <c r="IC317" s="560"/>
      <c r="ID317" s="560"/>
      <c r="IE317" s="560"/>
      <c r="IF317" s="560"/>
      <c r="IG317" s="560"/>
      <c r="IH317" s="560"/>
      <c r="II317" s="560"/>
      <c r="IJ317" s="560"/>
      <c r="IK317" s="560"/>
      <c r="IL317" s="560"/>
      <c r="IM317" s="560"/>
      <c r="IN317" s="560"/>
      <c r="IO317" s="560"/>
      <c r="IP317" s="560"/>
      <c r="IQ317" s="560"/>
      <c r="IR317" s="560"/>
      <c r="IS317" s="560"/>
      <c r="IT317" s="560"/>
      <c r="IU317" s="560"/>
    </row>
    <row r="318" s="311" customFormat="1" ht="19.5" customHeight="1" spans="1:255">
      <c r="A318" s="326" t="s">
        <v>203</v>
      </c>
      <c r="B318" s="569">
        <v>8671</v>
      </c>
      <c r="C318" s="328">
        <v>7511</v>
      </c>
      <c r="D318" s="570">
        <v>6615</v>
      </c>
      <c r="E318" s="332">
        <f t="shared" si="8"/>
        <v>-0.237112213124207</v>
      </c>
      <c r="F318" s="332">
        <f t="shared" si="9"/>
        <v>0.880708294501398</v>
      </c>
      <c r="HU318" s="560"/>
      <c r="HV318" s="560"/>
      <c r="HW318" s="560"/>
      <c r="HX318" s="560"/>
      <c r="HY318" s="560"/>
      <c r="HZ318" s="560"/>
      <c r="IA318" s="560"/>
      <c r="IB318" s="560"/>
      <c r="IC318" s="560"/>
      <c r="ID318" s="560"/>
      <c r="IE318" s="560"/>
      <c r="IF318" s="560"/>
      <c r="IG318" s="560"/>
      <c r="IH318" s="560"/>
      <c r="II318" s="560"/>
      <c r="IJ318" s="560"/>
      <c r="IK318" s="560"/>
      <c r="IL318" s="560"/>
      <c r="IM318" s="560"/>
      <c r="IN318" s="560"/>
      <c r="IO318" s="560"/>
      <c r="IP318" s="560"/>
      <c r="IQ318" s="560"/>
      <c r="IR318" s="560"/>
      <c r="IS318" s="560"/>
      <c r="IT318" s="560"/>
      <c r="IU318" s="560"/>
    </row>
    <row r="319" s="311" customFormat="1" ht="19.5" customHeight="1" spans="1:255">
      <c r="A319" s="326" t="s">
        <v>204</v>
      </c>
      <c r="B319" s="569"/>
      <c r="C319" s="328"/>
      <c r="D319" s="570"/>
      <c r="E319" s="332" t="str">
        <f t="shared" si="8"/>
        <v/>
      </c>
      <c r="F319" s="332" t="str">
        <f t="shared" si="9"/>
        <v/>
      </c>
      <c r="HU319" s="560"/>
      <c r="HV319" s="560"/>
      <c r="HW319" s="560"/>
      <c r="HX319" s="560"/>
      <c r="HY319" s="560"/>
      <c r="HZ319" s="560"/>
      <c r="IA319" s="560"/>
      <c r="IB319" s="560"/>
      <c r="IC319" s="560"/>
      <c r="ID319" s="560"/>
      <c r="IE319" s="560"/>
      <c r="IF319" s="560"/>
      <c r="IG319" s="560"/>
      <c r="IH319" s="560"/>
      <c r="II319" s="560"/>
      <c r="IJ319" s="560"/>
      <c r="IK319" s="560"/>
      <c r="IL319" s="560"/>
      <c r="IM319" s="560"/>
      <c r="IN319" s="560"/>
      <c r="IO319" s="560"/>
      <c r="IP319" s="560"/>
      <c r="IQ319" s="560"/>
      <c r="IR319" s="560"/>
      <c r="IS319" s="560"/>
      <c r="IT319" s="560"/>
      <c r="IU319" s="560"/>
    </row>
    <row r="320" s="311" customFormat="1" ht="19.5" customHeight="1" spans="1:255">
      <c r="A320" s="326" t="s">
        <v>205</v>
      </c>
      <c r="B320" s="569"/>
      <c r="C320" s="328"/>
      <c r="D320" s="330"/>
      <c r="E320" s="332" t="str">
        <f t="shared" si="8"/>
        <v/>
      </c>
      <c r="F320" s="332" t="str">
        <f t="shared" si="9"/>
        <v/>
      </c>
      <c r="HU320" s="560"/>
      <c r="HV320" s="560"/>
      <c r="HW320" s="560"/>
      <c r="HX320" s="560"/>
      <c r="HY320" s="560"/>
      <c r="HZ320" s="560"/>
      <c r="IA320" s="560"/>
      <c r="IB320" s="560"/>
      <c r="IC320" s="560"/>
      <c r="ID320" s="560"/>
      <c r="IE320" s="560"/>
      <c r="IF320" s="560"/>
      <c r="IG320" s="560"/>
      <c r="IH320" s="560"/>
      <c r="II320" s="560"/>
      <c r="IJ320" s="560"/>
      <c r="IK320" s="560"/>
      <c r="IL320" s="560"/>
      <c r="IM320" s="560"/>
      <c r="IN320" s="560"/>
      <c r="IO320" s="560"/>
      <c r="IP320" s="560"/>
      <c r="IQ320" s="560"/>
      <c r="IR320" s="560"/>
      <c r="IS320" s="560"/>
      <c r="IT320" s="560"/>
      <c r="IU320" s="560"/>
    </row>
    <row r="321" s="311" customFormat="1" ht="19.5" customHeight="1" spans="1:255">
      <c r="A321" s="326" t="s">
        <v>243</v>
      </c>
      <c r="B321" s="569">
        <v>9</v>
      </c>
      <c r="C321" s="328">
        <v>800</v>
      </c>
      <c r="D321" s="330"/>
      <c r="E321" s="332" t="str">
        <f t="shared" si="8"/>
        <v/>
      </c>
      <c r="F321" s="332" t="str">
        <f t="shared" si="9"/>
        <v/>
      </c>
      <c r="HU321" s="560"/>
      <c r="HV321" s="560"/>
      <c r="HW321" s="560"/>
      <c r="HX321" s="560"/>
      <c r="HY321" s="560"/>
      <c r="HZ321" s="560"/>
      <c r="IA321" s="560"/>
      <c r="IB321" s="560"/>
      <c r="IC321" s="560"/>
      <c r="ID321" s="560"/>
      <c r="IE321" s="560"/>
      <c r="IF321" s="560"/>
      <c r="IG321" s="560"/>
      <c r="IH321" s="560"/>
      <c r="II321" s="560"/>
      <c r="IJ321" s="560"/>
      <c r="IK321" s="560"/>
      <c r="IL321" s="560"/>
      <c r="IM321" s="560"/>
      <c r="IN321" s="560"/>
      <c r="IO321" s="560"/>
      <c r="IP321" s="560"/>
      <c r="IQ321" s="560"/>
      <c r="IR321" s="560"/>
      <c r="IS321" s="560"/>
      <c r="IT321" s="560"/>
      <c r="IU321" s="560"/>
    </row>
    <row r="322" s="170" customFormat="1" ht="19.5" customHeight="1" spans="1:248">
      <c r="A322" s="326" t="s">
        <v>400</v>
      </c>
      <c r="B322" s="337">
        <v>661</v>
      </c>
      <c r="C322" s="337">
        <v>120</v>
      </c>
      <c r="D322" s="337">
        <v>1010</v>
      </c>
      <c r="E322" s="332">
        <f t="shared" si="8"/>
        <v>0.527987897125567</v>
      </c>
      <c r="F322" s="332">
        <f t="shared" si="9"/>
        <v>8.41666666666667</v>
      </c>
      <c r="G322" s="557"/>
      <c r="H322" s="557"/>
      <c r="I322" s="557"/>
      <c r="J322" s="557"/>
      <c r="K322" s="557"/>
      <c r="L322" s="557"/>
      <c r="M322" s="557"/>
      <c r="N322" s="557"/>
      <c r="O322" s="557"/>
      <c r="P322" s="557"/>
      <c r="Q322" s="557"/>
      <c r="R322" s="557"/>
      <c r="S322" s="557"/>
      <c r="T322" s="557"/>
      <c r="U322" s="557"/>
      <c r="V322" s="557"/>
      <c r="W322" s="557"/>
      <c r="X322" s="557"/>
      <c r="Y322" s="557"/>
      <c r="Z322" s="557"/>
      <c r="AA322" s="557"/>
      <c r="AB322" s="557"/>
      <c r="AC322" s="557"/>
      <c r="AD322" s="557"/>
      <c r="AE322" s="557"/>
      <c r="AF322" s="557"/>
      <c r="AG322" s="557"/>
      <c r="AH322" s="557"/>
      <c r="AI322" s="557"/>
      <c r="AJ322" s="557"/>
      <c r="AK322" s="557"/>
      <c r="AL322" s="557"/>
      <c r="AM322" s="557"/>
      <c r="AN322" s="557"/>
      <c r="AO322" s="557"/>
      <c r="AP322" s="557"/>
      <c r="AQ322" s="557"/>
      <c r="AR322" s="557"/>
      <c r="AS322" s="557"/>
      <c r="AT322" s="557"/>
      <c r="AU322" s="557"/>
      <c r="AV322" s="557"/>
      <c r="AW322" s="557"/>
      <c r="AX322" s="557"/>
      <c r="AY322" s="557"/>
      <c r="AZ322" s="557"/>
      <c r="BA322" s="557"/>
      <c r="BB322" s="557"/>
      <c r="BC322" s="557"/>
      <c r="BD322" s="557"/>
      <c r="BE322" s="557"/>
      <c r="BF322" s="557"/>
      <c r="BG322" s="557"/>
      <c r="BH322" s="557"/>
      <c r="BI322" s="557"/>
      <c r="BJ322" s="557"/>
      <c r="BK322" s="557"/>
      <c r="BL322" s="557"/>
      <c r="BM322" s="557"/>
      <c r="BN322" s="557"/>
      <c r="BO322" s="557"/>
      <c r="BP322" s="557"/>
      <c r="BQ322" s="557"/>
      <c r="BR322" s="557"/>
      <c r="BS322" s="557"/>
      <c r="BT322" s="557"/>
      <c r="BU322" s="557"/>
      <c r="BV322" s="557"/>
      <c r="BW322" s="557"/>
      <c r="BX322" s="557"/>
      <c r="BY322" s="557"/>
      <c r="BZ322" s="557"/>
      <c r="CA322" s="557"/>
      <c r="CB322" s="557"/>
      <c r="CC322" s="557"/>
      <c r="CD322" s="557"/>
      <c r="CE322" s="557"/>
      <c r="CF322" s="557"/>
      <c r="CG322" s="557"/>
      <c r="CH322" s="557"/>
      <c r="CI322" s="557"/>
      <c r="CJ322" s="557"/>
      <c r="CK322" s="557"/>
      <c r="CL322" s="557"/>
      <c r="CM322" s="557"/>
      <c r="CN322" s="557"/>
      <c r="CO322" s="557"/>
      <c r="CP322" s="557"/>
      <c r="CQ322" s="557"/>
      <c r="CR322" s="557"/>
      <c r="CS322" s="557"/>
      <c r="CT322" s="557"/>
      <c r="CU322" s="557"/>
      <c r="CV322" s="557"/>
      <c r="CW322" s="557"/>
      <c r="CX322" s="557"/>
      <c r="CY322" s="557"/>
      <c r="CZ322" s="557"/>
      <c r="DA322" s="557"/>
      <c r="DB322" s="557"/>
      <c r="DC322" s="557"/>
      <c r="DD322" s="557"/>
      <c r="DE322" s="557"/>
      <c r="DF322" s="557"/>
      <c r="DG322" s="557"/>
      <c r="DH322" s="557"/>
      <c r="DI322" s="557"/>
      <c r="DJ322" s="557"/>
      <c r="DK322" s="557"/>
      <c r="DL322" s="557"/>
      <c r="DM322" s="557"/>
      <c r="DN322" s="557"/>
      <c r="DO322" s="557"/>
      <c r="DP322" s="557"/>
      <c r="DQ322" s="557"/>
      <c r="DR322" s="557"/>
      <c r="DS322" s="557"/>
      <c r="DT322" s="557"/>
      <c r="DU322" s="557"/>
      <c r="DV322" s="557"/>
      <c r="DW322" s="557"/>
      <c r="DX322" s="557"/>
      <c r="DY322" s="557"/>
      <c r="DZ322" s="557"/>
      <c r="EA322" s="557"/>
      <c r="EB322" s="557"/>
      <c r="EC322" s="557"/>
      <c r="ED322" s="557"/>
      <c r="EE322" s="557"/>
      <c r="EF322" s="557"/>
      <c r="EG322" s="557"/>
      <c r="EH322" s="557"/>
      <c r="EI322" s="557"/>
      <c r="EJ322" s="557"/>
      <c r="EK322" s="557"/>
      <c r="EL322" s="557"/>
      <c r="EM322" s="557"/>
      <c r="EN322" s="557"/>
      <c r="EO322" s="557"/>
      <c r="EP322" s="557"/>
      <c r="EQ322" s="557"/>
      <c r="ER322" s="557"/>
      <c r="ES322" s="557"/>
      <c r="ET322" s="557"/>
      <c r="EU322" s="557"/>
      <c r="EV322" s="557"/>
      <c r="EW322" s="557"/>
      <c r="EX322" s="557"/>
      <c r="EY322" s="557"/>
      <c r="EZ322" s="557"/>
      <c r="FA322" s="557"/>
      <c r="FB322" s="557"/>
      <c r="FC322" s="557"/>
      <c r="FD322" s="557"/>
      <c r="FE322" s="557"/>
      <c r="FF322" s="557"/>
      <c r="FG322" s="557"/>
      <c r="FH322" s="557"/>
      <c r="FI322" s="557"/>
      <c r="FJ322" s="557"/>
      <c r="FK322" s="557"/>
      <c r="FL322" s="557"/>
      <c r="FM322" s="557"/>
      <c r="FN322" s="557"/>
      <c r="FO322" s="557"/>
      <c r="FP322" s="557"/>
      <c r="FQ322" s="557"/>
      <c r="FR322" s="557"/>
      <c r="FS322" s="557"/>
      <c r="FT322" s="557"/>
      <c r="FU322" s="557"/>
      <c r="FV322" s="557"/>
      <c r="FW322" s="557"/>
      <c r="FX322" s="557"/>
      <c r="FY322" s="557"/>
      <c r="FZ322" s="557"/>
      <c r="GA322" s="557"/>
      <c r="GB322" s="557"/>
      <c r="GC322" s="557"/>
      <c r="GD322" s="557"/>
      <c r="GE322" s="557"/>
      <c r="GF322" s="557"/>
      <c r="GG322" s="557"/>
      <c r="GH322" s="557"/>
      <c r="GI322" s="557"/>
      <c r="GJ322" s="557"/>
      <c r="GK322" s="557"/>
      <c r="GL322" s="557"/>
      <c r="GM322" s="557"/>
      <c r="GN322" s="557"/>
      <c r="GO322" s="557"/>
      <c r="GP322" s="557"/>
      <c r="GQ322" s="557"/>
      <c r="GR322" s="557"/>
      <c r="GS322" s="557"/>
      <c r="GT322" s="557"/>
      <c r="GU322" s="557"/>
      <c r="GV322" s="557"/>
      <c r="GW322" s="557"/>
      <c r="GX322" s="557"/>
      <c r="GY322" s="557"/>
      <c r="GZ322" s="557"/>
      <c r="HA322" s="557"/>
      <c r="HB322" s="557"/>
      <c r="HC322" s="557"/>
      <c r="HD322" s="557"/>
      <c r="HE322" s="557"/>
      <c r="HF322" s="557"/>
      <c r="HG322" s="557"/>
      <c r="HH322" s="557"/>
      <c r="HI322" s="557"/>
      <c r="HJ322" s="557"/>
      <c r="HK322" s="557"/>
      <c r="HL322" s="557"/>
      <c r="HM322" s="557"/>
      <c r="HN322" s="557"/>
      <c r="HO322" s="557"/>
      <c r="HP322" s="557"/>
      <c r="HQ322" s="557"/>
      <c r="HR322" s="557"/>
      <c r="HS322" s="557"/>
      <c r="HT322" s="557"/>
      <c r="HU322" s="575"/>
      <c r="HV322" s="575"/>
      <c r="HW322" s="575"/>
      <c r="HX322" s="575"/>
      <c r="HY322" s="575"/>
      <c r="HZ322" s="575"/>
      <c r="IA322" s="575"/>
      <c r="IB322" s="575"/>
      <c r="IC322" s="575"/>
      <c r="ID322" s="575"/>
      <c r="IE322" s="575"/>
      <c r="IF322" s="575"/>
      <c r="IG322" s="575"/>
      <c r="IH322" s="575"/>
      <c r="II322" s="575"/>
      <c r="IJ322" s="575"/>
      <c r="IK322" s="575"/>
      <c r="IL322" s="575"/>
      <c r="IM322" s="575"/>
      <c r="IN322" s="575"/>
    </row>
    <row r="323" s="311" customFormat="1" ht="19.5" customHeight="1" spans="1:255">
      <c r="A323" s="326" t="s">
        <v>401</v>
      </c>
      <c r="B323" s="569"/>
      <c r="C323" s="328"/>
      <c r="D323" s="330"/>
      <c r="E323" s="332" t="str">
        <f t="shared" si="8"/>
        <v/>
      </c>
      <c r="F323" s="332" t="str">
        <f t="shared" si="9"/>
        <v/>
      </c>
      <c r="HU323" s="560"/>
      <c r="HV323" s="560"/>
      <c r="HW323" s="560"/>
      <c r="HX323" s="560"/>
      <c r="HY323" s="560"/>
      <c r="HZ323" s="560"/>
      <c r="IA323" s="560"/>
      <c r="IB323" s="560"/>
      <c r="IC323" s="560"/>
      <c r="ID323" s="560"/>
      <c r="IE323" s="560"/>
      <c r="IF323" s="560"/>
      <c r="IG323" s="560"/>
      <c r="IH323" s="560"/>
      <c r="II323" s="560"/>
      <c r="IJ323" s="560"/>
      <c r="IK323" s="560"/>
      <c r="IL323" s="560"/>
      <c r="IM323" s="560"/>
      <c r="IN323" s="560"/>
      <c r="IO323" s="560"/>
      <c r="IP323" s="560"/>
      <c r="IQ323" s="560"/>
      <c r="IR323" s="560"/>
      <c r="IS323" s="560"/>
      <c r="IT323" s="560"/>
      <c r="IU323" s="560"/>
    </row>
    <row r="324" s="311" customFormat="1" ht="19.5" customHeight="1" spans="1:255">
      <c r="A324" s="326" t="s">
        <v>402</v>
      </c>
      <c r="B324" s="569"/>
      <c r="C324" s="328"/>
      <c r="D324" s="330"/>
      <c r="E324" s="332" t="str">
        <f t="shared" si="8"/>
        <v/>
      </c>
      <c r="F324" s="332" t="str">
        <f t="shared" si="9"/>
        <v/>
      </c>
      <c r="HU324" s="560"/>
      <c r="HV324" s="560"/>
      <c r="HW324" s="560"/>
      <c r="HX324" s="560"/>
      <c r="HY324" s="560"/>
      <c r="HZ324" s="560"/>
      <c r="IA324" s="560"/>
      <c r="IB324" s="560"/>
      <c r="IC324" s="560"/>
      <c r="ID324" s="560"/>
      <c r="IE324" s="560"/>
      <c r="IF324" s="560"/>
      <c r="IG324" s="560"/>
      <c r="IH324" s="560"/>
      <c r="II324" s="560"/>
      <c r="IJ324" s="560"/>
      <c r="IK324" s="560"/>
      <c r="IL324" s="560"/>
      <c r="IM324" s="560"/>
      <c r="IN324" s="560"/>
      <c r="IO324" s="560"/>
      <c r="IP324" s="560"/>
      <c r="IQ324" s="560"/>
      <c r="IR324" s="560"/>
      <c r="IS324" s="560"/>
      <c r="IT324" s="560"/>
      <c r="IU324" s="560"/>
    </row>
    <row r="325" s="311" customFormat="1" ht="19.5" customHeight="1" spans="1:255">
      <c r="A325" s="326" t="s">
        <v>403</v>
      </c>
      <c r="B325" s="569"/>
      <c r="C325" s="328">
        <v>1860</v>
      </c>
      <c r="D325" s="337">
        <v>2998</v>
      </c>
      <c r="E325" s="332" t="str">
        <f t="shared" si="8"/>
        <v/>
      </c>
      <c r="F325" s="332">
        <f t="shared" si="9"/>
        <v>1.61182795698925</v>
      </c>
      <c r="HU325" s="560"/>
      <c r="HV325" s="560"/>
      <c r="HW325" s="560"/>
      <c r="HX325" s="560"/>
      <c r="HY325" s="560"/>
      <c r="HZ325" s="560"/>
      <c r="IA325" s="560"/>
      <c r="IB325" s="560"/>
      <c r="IC325" s="560"/>
      <c r="ID325" s="560"/>
      <c r="IE325" s="560"/>
      <c r="IF325" s="560"/>
      <c r="IG325" s="560"/>
      <c r="IH325" s="560"/>
      <c r="II325" s="560"/>
      <c r="IJ325" s="560"/>
      <c r="IK325" s="560"/>
      <c r="IL325" s="560"/>
      <c r="IM325" s="560"/>
      <c r="IN325" s="560"/>
      <c r="IO325" s="560"/>
      <c r="IP325" s="560"/>
      <c r="IQ325" s="560"/>
      <c r="IR325" s="560"/>
      <c r="IS325" s="560"/>
      <c r="IT325" s="560"/>
      <c r="IU325" s="560"/>
    </row>
    <row r="326" s="311" customFormat="1" ht="19.5" customHeight="1" spans="1:255">
      <c r="A326" s="326" t="s">
        <v>212</v>
      </c>
      <c r="B326" s="569"/>
      <c r="C326" s="328"/>
      <c r="D326" s="570"/>
      <c r="E326" s="332" t="str">
        <f t="shared" ref="E326:E387" si="10">IF(OR(VALUE(D326)=0,ISERROR(D326/B326-1)),"",D326/B326-1)</f>
        <v/>
      </c>
      <c r="F326" s="332" t="str">
        <f t="shared" ref="F326:F387" si="11">IF(OR(VALUE(D326)=0,ISERROR(D326/C326)),"",D326/C326)</f>
        <v/>
      </c>
      <c r="HU326" s="560"/>
      <c r="HV326" s="560"/>
      <c r="HW326" s="560"/>
      <c r="HX326" s="560"/>
      <c r="HY326" s="560"/>
      <c r="HZ326" s="560"/>
      <c r="IA326" s="560"/>
      <c r="IB326" s="560"/>
      <c r="IC326" s="560"/>
      <c r="ID326" s="560"/>
      <c r="IE326" s="560"/>
      <c r="IF326" s="560"/>
      <c r="IG326" s="560"/>
      <c r="IH326" s="560"/>
      <c r="II326" s="560"/>
      <c r="IJ326" s="560"/>
      <c r="IK326" s="560"/>
      <c r="IL326" s="560"/>
      <c r="IM326" s="560"/>
      <c r="IN326" s="560"/>
      <c r="IO326" s="560"/>
      <c r="IP326" s="560"/>
      <c r="IQ326" s="560"/>
      <c r="IR326" s="560"/>
      <c r="IS326" s="560"/>
      <c r="IT326" s="560"/>
      <c r="IU326" s="560"/>
    </row>
    <row r="327" s="311" customFormat="1" ht="19.5" customHeight="1" spans="1:255">
      <c r="A327" s="326" t="s">
        <v>404</v>
      </c>
      <c r="B327" s="569">
        <v>2555</v>
      </c>
      <c r="C327" s="328">
        <v>1388</v>
      </c>
      <c r="D327" s="330">
        <v>941</v>
      </c>
      <c r="E327" s="332">
        <f t="shared" si="10"/>
        <v>-0.631702544031311</v>
      </c>
      <c r="F327" s="332">
        <f t="shared" si="11"/>
        <v>0.677953890489914</v>
      </c>
      <c r="HU327" s="560"/>
      <c r="HV327" s="560"/>
      <c r="HW327" s="560"/>
      <c r="HX327" s="560"/>
      <c r="HY327" s="560"/>
      <c r="HZ327" s="560"/>
      <c r="IA327" s="560"/>
      <c r="IB327" s="560"/>
      <c r="IC327" s="560"/>
      <c r="ID327" s="560"/>
      <c r="IE327" s="560"/>
      <c r="IF327" s="560"/>
      <c r="IG327" s="560"/>
      <c r="IH327" s="560"/>
      <c r="II327" s="560"/>
      <c r="IJ327" s="560"/>
      <c r="IK327" s="560"/>
      <c r="IL327" s="560"/>
      <c r="IM327" s="560"/>
      <c r="IN327" s="560"/>
      <c r="IO327" s="560"/>
      <c r="IP327" s="560"/>
      <c r="IQ327" s="560"/>
      <c r="IR327" s="560"/>
      <c r="IS327" s="560"/>
      <c r="IT327" s="560"/>
      <c r="IU327" s="560"/>
    </row>
    <row r="328" s="311" customFormat="1" ht="19.5" customHeight="1" spans="1:255">
      <c r="A328" s="567" t="s">
        <v>405</v>
      </c>
      <c r="B328" s="574">
        <f>SUM(B329:B334)</f>
        <v>0</v>
      </c>
      <c r="C328" s="335">
        <f>SUM(C329:C334)</f>
        <v>0</v>
      </c>
      <c r="D328" s="339">
        <f>SUM(D329:D334)</f>
        <v>0</v>
      </c>
      <c r="E328" s="325" t="str">
        <f t="shared" si="10"/>
        <v/>
      </c>
      <c r="F328" s="325" t="str">
        <f t="shared" si="11"/>
        <v/>
      </c>
      <c r="HU328" s="560"/>
      <c r="HV328" s="560"/>
      <c r="HW328" s="560"/>
      <c r="HX328" s="560"/>
      <c r="HY328" s="560"/>
      <c r="HZ328" s="560"/>
      <c r="IA328" s="560"/>
      <c r="IB328" s="560"/>
      <c r="IC328" s="560"/>
      <c r="ID328" s="560"/>
      <c r="IE328" s="560"/>
      <c r="IF328" s="560"/>
      <c r="IG328" s="560"/>
      <c r="IH328" s="560"/>
      <c r="II328" s="560"/>
      <c r="IJ328" s="560"/>
      <c r="IK328" s="560"/>
      <c r="IL328" s="560"/>
      <c r="IM328" s="560"/>
      <c r="IN328" s="560"/>
      <c r="IO328" s="560"/>
      <c r="IP328" s="560"/>
      <c r="IQ328" s="560"/>
      <c r="IR328" s="560"/>
      <c r="IS328" s="560"/>
      <c r="IT328" s="560"/>
      <c r="IU328" s="560"/>
    </row>
    <row r="329" s="170" customFormat="1" ht="19.5" customHeight="1" spans="1:248">
      <c r="A329" s="203" t="s">
        <v>203</v>
      </c>
      <c r="B329" s="324"/>
      <c r="C329" s="324"/>
      <c r="D329" s="324"/>
      <c r="E329" s="325" t="str">
        <f t="shared" si="10"/>
        <v/>
      </c>
      <c r="F329" s="325" t="str">
        <f t="shared" si="11"/>
        <v/>
      </c>
      <c r="G329" s="557"/>
      <c r="H329" s="557"/>
      <c r="I329" s="557"/>
      <c r="J329" s="557"/>
      <c r="K329" s="557"/>
      <c r="L329" s="557"/>
      <c r="M329" s="557"/>
      <c r="N329" s="557"/>
      <c r="O329" s="557"/>
      <c r="P329" s="557"/>
      <c r="Q329" s="557"/>
      <c r="R329" s="557"/>
      <c r="S329" s="557"/>
      <c r="T329" s="557"/>
      <c r="U329" s="557"/>
      <c r="V329" s="557"/>
      <c r="W329" s="557"/>
      <c r="X329" s="557"/>
      <c r="Y329" s="557"/>
      <c r="Z329" s="557"/>
      <c r="AA329" s="557"/>
      <c r="AB329" s="557"/>
      <c r="AC329" s="557"/>
      <c r="AD329" s="557"/>
      <c r="AE329" s="557"/>
      <c r="AF329" s="557"/>
      <c r="AG329" s="557"/>
      <c r="AH329" s="557"/>
      <c r="AI329" s="557"/>
      <c r="AJ329" s="557"/>
      <c r="AK329" s="557"/>
      <c r="AL329" s="557"/>
      <c r="AM329" s="557"/>
      <c r="AN329" s="557"/>
      <c r="AO329" s="557"/>
      <c r="AP329" s="557"/>
      <c r="AQ329" s="557"/>
      <c r="AR329" s="557"/>
      <c r="AS329" s="557"/>
      <c r="AT329" s="557"/>
      <c r="AU329" s="557"/>
      <c r="AV329" s="557"/>
      <c r="AW329" s="557"/>
      <c r="AX329" s="557"/>
      <c r="AY329" s="557"/>
      <c r="AZ329" s="557"/>
      <c r="BA329" s="557"/>
      <c r="BB329" s="557"/>
      <c r="BC329" s="557"/>
      <c r="BD329" s="557"/>
      <c r="BE329" s="557"/>
      <c r="BF329" s="557"/>
      <c r="BG329" s="557"/>
      <c r="BH329" s="557"/>
      <c r="BI329" s="557"/>
      <c r="BJ329" s="557"/>
      <c r="BK329" s="557"/>
      <c r="BL329" s="557"/>
      <c r="BM329" s="557"/>
      <c r="BN329" s="557"/>
      <c r="BO329" s="557"/>
      <c r="BP329" s="557"/>
      <c r="BQ329" s="557"/>
      <c r="BR329" s="557"/>
      <c r="BS329" s="557"/>
      <c r="BT329" s="557"/>
      <c r="BU329" s="557"/>
      <c r="BV329" s="557"/>
      <c r="BW329" s="557"/>
      <c r="BX329" s="557"/>
      <c r="BY329" s="557"/>
      <c r="BZ329" s="557"/>
      <c r="CA329" s="557"/>
      <c r="CB329" s="557"/>
      <c r="CC329" s="557"/>
      <c r="CD329" s="557"/>
      <c r="CE329" s="557"/>
      <c r="CF329" s="557"/>
      <c r="CG329" s="557"/>
      <c r="CH329" s="557"/>
      <c r="CI329" s="557"/>
      <c r="CJ329" s="557"/>
      <c r="CK329" s="557"/>
      <c r="CL329" s="557"/>
      <c r="CM329" s="557"/>
      <c r="CN329" s="557"/>
      <c r="CO329" s="557"/>
      <c r="CP329" s="557"/>
      <c r="CQ329" s="557"/>
      <c r="CR329" s="557"/>
      <c r="CS329" s="557"/>
      <c r="CT329" s="557"/>
      <c r="CU329" s="557"/>
      <c r="CV329" s="557"/>
      <c r="CW329" s="557"/>
      <c r="CX329" s="557"/>
      <c r="CY329" s="557"/>
      <c r="CZ329" s="557"/>
      <c r="DA329" s="557"/>
      <c r="DB329" s="557"/>
      <c r="DC329" s="557"/>
      <c r="DD329" s="557"/>
      <c r="DE329" s="557"/>
      <c r="DF329" s="557"/>
      <c r="DG329" s="557"/>
      <c r="DH329" s="557"/>
      <c r="DI329" s="557"/>
      <c r="DJ329" s="557"/>
      <c r="DK329" s="557"/>
      <c r="DL329" s="557"/>
      <c r="DM329" s="557"/>
      <c r="DN329" s="557"/>
      <c r="DO329" s="557"/>
      <c r="DP329" s="557"/>
      <c r="DQ329" s="557"/>
      <c r="DR329" s="557"/>
      <c r="DS329" s="557"/>
      <c r="DT329" s="557"/>
      <c r="DU329" s="557"/>
      <c r="DV329" s="557"/>
      <c r="DW329" s="557"/>
      <c r="DX329" s="557"/>
      <c r="DY329" s="557"/>
      <c r="DZ329" s="557"/>
      <c r="EA329" s="557"/>
      <c r="EB329" s="557"/>
      <c r="EC329" s="557"/>
      <c r="ED329" s="557"/>
      <c r="EE329" s="557"/>
      <c r="EF329" s="557"/>
      <c r="EG329" s="557"/>
      <c r="EH329" s="557"/>
      <c r="EI329" s="557"/>
      <c r="EJ329" s="557"/>
      <c r="EK329" s="557"/>
      <c r="EL329" s="557"/>
      <c r="EM329" s="557"/>
      <c r="EN329" s="557"/>
      <c r="EO329" s="557"/>
      <c r="EP329" s="557"/>
      <c r="EQ329" s="557"/>
      <c r="ER329" s="557"/>
      <c r="ES329" s="557"/>
      <c r="ET329" s="557"/>
      <c r="EU329" s="557"/>
      <c r="EV329" s="557"/>
      <c r="EW329" s="557"/>
      <c r="EX329" s="557"/>
      <c r="EY329" s="557"/>
      <c r="EZ329" s="557"/>
      <c r="FA329" s="557"/>
      <c r="FB329" s="557"/>
      <c r="FC329" s="557"/>
      <c r="FD329" s="557"/>
      <c r="FE329" s="557"/>
      <c r="FF329" s="557"/>
      <c r="FG329" s="557"/>
      <c r="FH329" s="557"/>
      <c r="FI329" s="557"/>
      <c r="FJ329" s="557"/>
      <c r="FK329" s="557"/>
      <c r="FL329" s="557"/>
      <c r="FM329" s="557"/>
      <c r="FN329" s="557"/>
      <c r="FO329" s="557"/>
      <c r="FP329" s="557"/>
      <c r="FQ329" s="557"/>
      <c r="FR329" s="557"/>
      <c r="FS329" s="557"/>
      <c r="FT329" s="557"/>
      <c r="FU329" s="557"/>
      <c r="FV329" s="557"/>
      <c r="FW329" s="557"/>
      <c r="FX329" s="557"/>
      <c r="FY329" s="557"/>
      <c r="FZ329" s="557"/>
      <c r="GA329" s="557"/>
      <c r="GB329" s="557"/>
      <c r="GC329" s="557"/>
      <c r="GD329" s="557"/>
      <c r="GE329" s="557"/>
      <c r="GF329" s="557"/>
      <c r="GG329" s="557"/>
      <c r="GH329" s="557"/>
      <c r="GI329" s="557"/>
      <c r="GJ329" s="557"/>
      <c r="GK329" s="557"/>
      <c r="GL329" s="557"/>
      <c r="GM329" s="557"/>
      <c r="GN329" s="557"/>
      <c r="GO329" s="557"/>
      <c r="GP329" s="557"/>
      <c r="GQ329" s="557"/>
      <c r="GR329" s="557"/>
      <c r="GS329" s="557"/>
      <c r="GT329" s="557"/>
      <c r="GU329" s="557"/>
      <c r="GV329" s="557"/>
      <c r="GW329" s="557"/>
      <c r="GX329" s="557"/>
      <c r="GY329" s="557"/>
      <c r="GZ329" s="557"/>
      <c r="HA329" s="557"/>
      <c r="HB329" s="557"/>
      <c r="HC329" s="557"/>
      <c r="HD329" s="557"/>
      <c r="HE329" s="557"/>
      <c r="HF329" s="557"/>
      <c r="HG329" s="557"/>
      <c r="HH329" s="557"/>
      <c r="HI329" s="557"/>
      <c r="HJ329" s="557"/>
      <c r="HK329" s="557"/>
      <c r="HL329" s="557"/>
      <c r="HM329" s="557"/>
      <c r="HN329" s="557"/>
      <c r="HO329" s="557"/>
      <c r="HP329" s="557"/>
      <c r="HQ329" s="557"/>
      <c r="HR329" s="557"/>
      <c r="HS329" s="557"/>
      <c r="HT329" s="557"/>
      <c r="HU329" s="575"/>
      <c r="HV329" s="575"/>
      <c r="HW329" s="575"/>
      <c r="HX329" s="575"/>
      <c r="HY329" s="575"/>
      <c r="HZ329" s="575"/>
      <c r="IA329" s="575"/>
      <c r="IB329" s="575"/>
      <c r="IC329" s="575"/>
      <c r="ID329" s="575"/>
      <c r="IE329" s="575"/>
      <c r="IF329" s="575"/>
      <c r="IG329" s="575"/>
      <c r="IH329" s="575"/>
      <c r="II329" s="575"/>
      <c r="IJ329" s="575"/>
      <c r="IK329" s="575"/>
      <c r="IL329" s="575"/>
      <c r="IM329" s="575"/>
      <c r="IN329" s="575"/>
    </row>
    <row r="330" s="311" customFormat="1" ht="19.5" customHeight="1" spans="1:255">
      <c r="A330" s="203" t="s">
        <v>204</v>
      </c>
      <c r="B330" s="569"/>
      <c r="C330" s="328"/>
      <c r="D330" s="330"/>
      <c r="E330" s="332" t="str">
        <f t="shared" si="10"/>
        <v/>
      </c>
      <c r="F330" s="332" t="str">
        <f t="shared" si="11"/>
        <v/>
      </c>
      <c r="HU330" s="560"/>
      <c r="HV330" s="560"/>
      <c r="HW330" s="560"/>
      <c r="HX330" s="560"/>
      <c r="HY330" s="560"/>
      <c r="HZ330" s="560"/>
      <c r="IA330" s="560"/>
      <c r="IB330" s="560"/>
      <c r="IC330" s="560"/>
      <c r="ID330" s="560"/>
      <c r="IE330" s="560"/>
      <c r="IF330" s="560"/>
      <c r="IG330" s="560"/>
      <c r="IH330" s="560"/>
      <c r="II330" s="560"/>
      <c r="IJ330" s="560"/>
      <c r="IK330" s="560"/>
      <c r="IL330" s="560"/>
      <c r="IM330" s="560"/>
      <c r="IN330" s="560"/>
      <c r="IO330" s="560"/>
      <c r="IP330" s="560"/>
      <c r="IQ330" s="560"/>
      <c r="IR330" s="560"/>
      <c r="IS330" s="560"/>
      <c r="IT330" s="560"/>
      <c r="IU330" s="560"/>
    </row>
    <row r="331" s="311" customFormat="1" ht="19.5" customHeight="1" spans="1:255">
      <c r="A331" s="203" t="s">
        <v>205</v>
      </c>
      <c r="B331" s="569"/>
      <c r="C331" s="328"/>
      <c r="D331" s="330"/>
      <c r="E331" s="325" t="str">
        <f t="shared" si="10"/>
        <v/>
      </c>
      <c r="F331" s="325" t="str">
        <f t="shared" si="11"/>
        <v/>
      </c>
      <c r="HU331" s="560"/>
      <c r="HV331" s="560"/>
      <c r="HW331" s="560"/>
      <c r="HX331" s="560"/>
      <c r="HY331" s="560"/>
      <c r="HZ331" s="560"/>
      <c r="IA331" s="560"/>
      <c r="IB331" s="560"/>
      <c r="IC331" s="560"/>
      <c r="ID331" s="560"/>
      <c r="IE331" s="560"/>
      <c r="IF331" s="560"/>
      <c r="IG331" s="560"/>
      <c r="IH331" s="560"/>
      <c r="II331" s="560"/>
      <c r="IJ331" s="560"/>
      <c r="IK331" s="560"/>
      <c r="IL331" s="560"/>
      <c r="IM331" s="560"/>
      <c r="IN331" s="560"/>
      <c r="IO331" s="560"/>
      <c r="IP331" s="560"/>
      <c r="IQ331" s="560"/>
      <c r="IR331" s="560"/>
      <c r="IS331" s="560"/>
      <c r="IT331" s="560"/>
      <c r="IU331" s="560"/>
    </row>
    <row r="332" s="311" customFormat="1" ht="19.5" customHeight="1" spans="1:255">
      <c r="A332" s="203" t="s">
        <v>406</v>
      </c>
      <c r="B332" s="569"/>
      <c r="C332" s="328"/>
      <c r="D332" s="330"/>
      <c r="E332" s="325" t="str">
        <f t="shared" si="10"/>
        <v/>
      </c>
      <c r="F332" s="325" t="str">
        <f t="shared" si="11"/>
        <v/>
      </c>
      <c r="HU332" s="560"/>
      <c r="HV332" s="560"/>
      <c r="HW332" s="560"/>
      <c r="HX332" s="560"/>
      <c r="HY332" s="560"/>
      <c r="HZ332" s="560"/>
      <c r="IA332" s="560"/>
      <c r="IB332" s="560"/>
      <c r="IC332" s="560"/>
      <c r="ID332" s="560"/>
      <c r="IE332" s="560"/>
      <c r="IF332" s="560"/>
      <c r="IG332" s="560"/>
      <c r="IH332" s="560"/>
      <c r="II332" s="560"/>
      <c r="IJ332" s="560"/>
      <c r="IK332" s="560"/>
      <c r="IL332" s="560"/>
      <c r="IM332" s="560"/>
      <c r="IN332" s="560"/>
      <c r="IO332" s="560"/>
      <c r="IP332" s="560"/>
      <c r="IQ332" s="560"/>
      <c r="IR332" s="560"/>
      <c r="IS332" s="560"/>
      <c r="IT332" s="560"/>
      <c r="IU332" s="560"/>
    </row>
    <row r="333" s="311" customFormat="1" ht="19.5" customHeight="1" spans="1:255">
      <c r="A333" s="203" t="s">
        <v>212</v>
      </c>
      <c r="B333" s="569"/>
      <c r="C333" s="328"/>
      <c r="D333" s="330"/>
      <c r="E333" s="325" t="str">
        <f t="shared" si="10"/>
        <v/>
      </c>
      <c r="F333" s="325" t="str">
        <f t="shared" si="11"/>
        <v/>
      </c>
      <c r="HU333" s="560"/>
      <c r="HV333" s="560"/>
      <c r="HW333" s="560"/>
      <c r="HX333" s="560"/>
      <c r="HY333" s="560"/>
      <c r="HZ333" s="560"/>
      <c r="IA333" s="560"/>
      <c r="IB333" s="560"/>
      <c r="IC333" s="560"/>
      <c r="ID333" s="560"/>
      <c r="IE333" s="560"/>
      <c r="IF333" s="560"/>
      <c r="IG333" s="560"/>
      <c r="IH333" s="560"/>
      <c r="II333" s="560"/>
      <c r="IJ333" s="560"/>
      <c r="IK333" s="560"/>
      <c r="IL333" s="560"/>
      <c r="IM333" s="560"/>
      <c r="IN333" s="560"/>
      <c r="IO333" s="560"/>
      <c r="IP333" s="560"/>
      <c r="IQ333" s="560"/>
      <c r="IR333" s="560"/>
      <c r="IS333" s="560"/>
      <c r="IT333" s="560"/>
      <c r="IU333" s="560"/>
    </row>
    <row r="334" s="311" customFormat="1" ht="19.5" customHeight="1" spans="1:255">
      <c r="A334" s="203" t="s">
        <v>407</v>
      </c>
      <c r="B334" s="569"/>
      <c r="C334" s="328"/>
      <c r="D334" s="324"/>
      <c r="E334" s="325" t="str">
        <f t="shared" si="10"/>
        <v/>
      </c>
      <c r="F334" s="325" t="str">
        <f t="shared" si="11"/>
        <v/>
      </c>
      <c r="HU334" s="560"/>
      <c r="HV334" s="560"/>
      <c r="HW334" s="560"/>
      <c r="HX334" s="560"/>
      <c r="HY334" s="560"/>
      <c r="HZ334" s="560"/>
      <c r="IA334" s="560"/>
      <c r="IB334" s="560"/>
      <c r="IC334" s="560"/>
      <c r="ID334" s="560"/>
      <c r="IE334" s="560"/>
      <c r="IF334" s="560"/>
      <c r="IG334" s="560"/>
      <c r="IH334" s="560"/>
      <c r="II334" s="560"/>
      <c r="IJ334" s="560"/>
      <c r="IK334" s="560"/>
      <c r="IL334" s="560"/>
      <c r="IM334" s="560"/>
      <c r="IN334" s="560"/>
      <c r="IO334" s="560"/>
      <c r="IP334" s="560"/>
      <c r="IQ334" s="560"/>
      <c r="IR334" s="560"/>
      <c r="IS334" s="560"/>
      <c r="IT334" s="560"/>
      <c r="IU334" s="560"/>
    </row>
    <row r="335" s="311" customFormat="1" ht="19.5" customHeight="1" spans="1:255">
      <c r="A335" s="567" t="s">
        <v>408</v>
      </c>
      <c r="B335" s="574">
        <f>SUM(B336:B342)</f>
        <v>49</v>
      </c>
      <c r="C335" s="335">
        <f>SUM(C336:C342)</f>
        <v>49</v>
      </c>
      <c r="D335" s="573">
        <f>SUM(D336:D342)</f>
        <v>15</v>
      </c>
      <c r="E335" s="325">
        <f t="shared" si="10"/>
        <v>-0.693877551020408</v>
      </c>
      <c r="F335" s="325">
        <f t="shared" si="11"/>
        <v>0.306122448979592</v>
      </c>
      <c r="HU335" s="560"/>
      <c r="HV335" s="560"/>
      <c r="HW335" s="560"/>
      <c r="HX335" s="560"/>
      <c r="HY335" s="560"/>
      <c r="HZ335" s="560"/>
      <c r="IA335" s="560"/>
      <c r="IB335" s="560"/>
      <c r="IC335" s="560"/>
      <c r="ID335" s="560"/>
      <c r="IE335" s="560"/>
      <c r="IF335" s="560"/>
      <c r="IG335" s="560"/>
      <c r="IH335" s="560"/>
      <c r="II335" s="560"/>
      <c r="IJ335" s="560"/>
      <c r="IK335" s="560"/>
      <c r="IL335" s="560"/>
      <c r="IM335" s="560"/>
      <c r="IN335" s="560"/>
      <c r="IO335" s="560"/>
      <c r="IP335" s="560"/>
      <c r="IQ335" s="560"/>
      <c r="IR335" s="560"/>
      <c r="IS335" s="560"/>
      <c r="IT335" s="560"/>
      <c r="IU335" s="560"/>
    </row>
    <row r="336" s="311" customFormat="1" ht="19.5" customHeight="1" spans="1:255">
      <c r="A336" s="326" t="s">
        <v>203</v>
      </c>
      <c r="B336" s="569">
        <v>49</v>
      </c>
      <c r="C336" s="328">
        <v>49</v>
      </c>
      <c r="D336" s="570">
        <v>15</v>
      </c>
      <c r="E336" s="332">
        <f t="shared" si="10"/>
        <v>-0.693877551020408</v>
      </c>
      <c r="F336" s="332">
        <f t="shared" si="11"/>
        <v>0.306122448979592</v>
      </c>
      <c r="HU336" s="560"/>
      <c r="HV336" s="560"/>
      <c r="HW336" s="560"/>
      <c r="HX336" s="560"/>
      <c r="HY336" s="560"/>
      <c r="HZ336" s="560"/>
      <c r="IA336" s="560"/>
      <c r="IB336" s="560"/>
      <c r="IC336" s="560"/>
      <c r="ID336" s="560"/>
      <c r="IE336" s="560"/>
      <c r="IF336" s="560"/>
      <c r="IG336" s="560"/>
      <c r="IH336" s="560"/>
      <c r="II336" s="560"/>
      <c r="IJ336" s="560"/>
      <c r="IK336" s="560"/>
      <c r="IL336" s="560"/>
      <c r="IM336" s="560"/>
      <c r="IN336" s="560"/>
      <c r="IO336" s="560"/>
      <c r="IP336" s="560"/>
      <c r="IQ336" s="560"/>
      <c r="IR336" s="560"/>
      <c r="IS336" s="560"/>
      <c r="IT336" s="560"/>
      <c r="IU336" s="560"/>
    </row>
    <row r="337" s="170" customFormat="1" ht="19.5" customHeight="1" spans="1:248">
      <c r="A337" s="326" t="s">
        <v>204</v>
      </c>
      <c r="B337" s="324"/>
      <c r="C337" s="324"/>
      <c r="D337" s="324"/>
      <c r="E337" s="325" t="str">
        <f t="shared" si="10"/>
        <v/>
      </c>
      <c r="F337" s="325" t="str">
        <f t="shared" si="11"/>
        <v/>
      </c>
      <c r="G337" s="557"/>
      <c r="H337" s="557"/>
      <c r="I337" s="557"/>
      <c r="J337" s="557"/>
      <c r="K337" s="557"/>
      <c r="L337" s="557"/>
      <c r="M337" s="557"/>
      <c r="N337" s="557"/>
      <c r="O337" s="557"/>
      <c r="P337" s="557"/>
      <c r="Q337" s="557"/>
      <c r="R337" s="557"/>
      <c r="S337" s="557"/>
      <c r="T337" s="557"/>
      <c r="U337" s="557"/>
      <c r="V337" s="557"/>
      <c r="W337" s="557"/>
      <c r="X337" s="557"/>
      <c r="Y337" s="557"/>
      <c r="Z337" s="557"/>
      <c r="AA337" s="557"/>
      <c r="AB337" s="557"/>
      <c r="AC337" s="557"/>
      <c r="AD337" s="557"/>
      <c r="AE337" s="557"/>
      <c r="AF337" s="557"/>
      <c r="AG337" s="557"/>
      <c r="AH337" s="557"/>
      <c r="AI337" s="557"/>
      <c r="AJ337" s="557"/>
      <c r="AK337" s="557"/>
      <c r="AL337" s="557"/>
      <c r="AM337" s="557"/>
      <c r="AN337" s="557"/>
      <c r="AO337" s="557"/>
      <c r="AP337" s="557"/>
      <c r="AQ337" s="557"/>
      <c r="AR337" s="557"/>
      <c r="AS337" s="557"/>
      <c r="AT337" s="557"/>
      <c r="AU337" s="557"/>
      <c r="AV337" s="557"/>
      <c r="AW337" s="557"/>
      <c r="AX337" s="557"/>
      <c r="AY337" s="557"/>
      <c r="AZ337" s="557"/>
      <c r="BA337" s="557"/>
      <c r="BB337" s="557"/>
      <c r="BC337" s="557"/>
      <c r="BD337" s="557"/>
      <c r="BE337" s="557"/>
      <c r="BF337" s="557"/>
      <c r="BG337" s="557"/>
      <c r="BH337" s="557"/>
      <c r="BI337" s="557"/>
      <c r="BJ337" s="557"/>
      <c r="BK337" s="557"/>
      <c r="BL337" s="557"/>
      <c r="BM337" s="557"/>
      <c r="BN337" s="557"/>
      <c r="BO337" s="557"/>
      <c r="BP337" s="557"/>
      <c r="BQ337" s="557"/>
      <c r="BR337" s="557"/>
      <c r="BS337" s="557"/>
      <c r="BT337" s="557"/>
      <c r="BU337" s="557"/>
      <c r="BV337" s="557"/>
      <c r="BW337" s="557"/>
      <c r="BX337" s="557"/>
      <c r="BY337" s="557"/>
      <c r="BZ337" s="557"/>
      <c r="CA337" s="557"/>
      <c r="CB337" s="557"/>
      <c r="CC337" s="557"/>
      <c r="CD337" s="557"/>
      <c r="CE337" s="557"/>
      <c r="CF337" s="557"/>
      <c r="CG337" s="557"/>
      <c r="CH337" s="557"/>
      <c r="CI337" s="557"/>
      <c r="CJ337" s="557"/>
      <c r="CK337" s="557"/>
      <c r="CL337" s="557"/>
      <c r="CM337" s="557"/>
      <c r="CN337" s="557"/>
      <c r="CO337" s="557"/>
      <c r="CP337" s="557"/>
      <c r="CQ337" s="557"/>
      <c r="CR337" s="557"/>
      <c r="CS337" s="557"/>
      <c r="CT337" s="557"/>
      <c r="CU337" s="557"/>
      <c r="CV337" s="557"/>
      <c r="CW337" s="557"/>
      <c r="CX337" s="557"/>
      <c r="CY337" s="557"/>
      <c r="CZ337" s="557"/>
      <c r="DA337" s="557"/>
      <c r="DB337" s="557"/>
      <c r="DC337" s="557"/>
      <c r="DD337" s="557"/>
      <c r="DE337" s="557"/>
      <c r="DF337" s="557"/>
      <c r="DG337" s="557"/>
      <c r="DH337" s="557"/>
      <c r="DI337" s="557"/>
      <c r="DJ337" s="557"/>
      <c r="DK337" s="557"/>
      <c r="DL337" s="557"/>
      <c r="DM337" s="557"/>
      <c r="DN337" s="557"/>
      <c r="DO337" s="557"/>
      <c r="DP337" s="557"/>
      <c r="DQ337" s="557"/>
      <c r="DR337" s="557"/>
      <c r="DS337" s="557"/>
      <c r="DT337" s="557"/>
      <c r="DU337" s="557"/>
      <c r="DV337" s="557"/>
      <c r="DW337" s="557"/>
      <c r="DX337" s="557"/>
      <c r="DY337" s="557"/>
      <c r="DZ337" s="557"/>
      <c r="EA337" s="557"/>
      <c r="EB337" s="557"/>
      <c r="EC337" s="557"/>
      <c r="ED337" s="557"/>
      <c r="EE337" s="557"/>
      <c r="EF337" s="557"/>
      <c r="EG337" s="557"/>
      <c r="EH337" s="557"/>
      <c r="EI337" s="557"/>
      <c r="EJ337" s="557"/>
      <c r="EK337" s="557"/>
      <c r="EL337" s="557"/>
      <c r="EM337" s="557"/>
      <c r="EN337" s="557"/>
      <c r="EO337" s="557"/>
      <c r="EP337" s="557"/>
      <c r="EQ337" s="557"/>
      <c r="ER337" s="557"/>
      <c r="ES337" s="557"/>
      <c r="ET337" s="557"/>
      <c r="EU337" s="557"/>
      <c r="EV337" s="557"/>
      <c r="EW337" s="557"/>
      <c r="EX337" s="557"/>
      <c r="EY337" s="557"/>
      <c r="EZ337" s="557"/>
      <c r="FA337" s="557"/>
      <c r="FB337" s="557"/>
      <c r="FC337" s="557"/>
      <c r="FD337" s="557"/>
      <c r="FE337" s="557"/>
      <c r="FF337" s="557"/>
      <c r="FG337" s="557"/>
      <c r="FH337" s="557"/>
      <c r="FI337" s="557"/>
      <c r="FJ337" s="557"/>
      <c r="FK337" s="557"/>
      <c r="FL337" s="557"/>
      <c r="FM337" s="557"/>
      <c r="FN337" s="557"/>
      <c r="FO337" s="557"/>
      <c r="FP337" s="557"/>
      <c r="FQ337" s="557"/>
      <c r="FR337" s="557"/>
      <c r="FS337" s="557"/>
      <c r="FT337" s="557"/>
      <c r="FU337" s="557"/>
      <c r="FV337" s="557"/>
      <c r="FW337" s="557"/>
      <c r="FX337" s="557"/>
      <c r="FY337" s="557"/>
      <c r="FZ337" s="557"/>
      <c r="GA337" s="557"/>
      <c r="GB337" s="557"/>
      <c r="GC337" s="557"/>
      <c r="GD337" s="557"/>
      <c r="GE337" s="557"/>
      <c r="GF337" s="557"/>
      <c r="GG337" s="557"/>
      <c r="GH337" s="557"/>
      <c r="GI337" s="557"/>
      <c r="GJ337" s="557"/>
      <c r="GK337" s="557"/>
      <c r="GL337" s="557"/>
      <c r="GM337" s="557"/>
      <c r="GN337" s="557"/>
      <c r="GO337" s="557"/>
      <c r="GP337" s="557"/>
      <c r="GQ337" s="557"/>
      <c r="GR337" s="557"/>
      <c r="GS337" s="557"/>
      <c r="GT337" s="557"/>
      <c r="GU337" s="557"/>
      <c r="GV337" s="557"/>
      <c r="GW337" s="557"/>
      <c r="GX337" s="557"/>
      <c r="GY337" s="557"/>
      <c r="GZ337" s="557"/>
      <c r="HA337" s="557"/>
      <c r="HB337" s="557"/>
      <c r="HC337" s="557"/>
      <c r="HD337" s="557"/>
      <c r="HE337" s="557"/>
      <c r="HF337" s="557"/>
      <c r="HG337" s="557"/>
      <c r="HH337" s="557"/>
      <c r="HI337" s="557"/>
      <c r="HJ337" s="557"/>
      <c r="HK337" s="557"/>
      <c r="HL337" s="557"/>
      <c r="HM337" s="557"/>
      <c r="HN337" s="557"/>
      <c r="HO337" s="557"/>
      <c r="HP337" s="557"/>
      <c r="HQ337" s="557"/>
      <c r="HR337" s="557"/>
      <c r="HS337" s="557"/>
      <c r="HT337" s="557"/>
      <c r="HU337" s="575"/>
      <c r="HV337" s="575"/>
      <c r="HW337" s="575"/>
      <c r="HX337" s="575"/>
      <c r="HY337" s="575"/>
      <c r="HZ337" s="575"/>
      <c r="IA337" s="575"/>
      <c r="IB337" s="575"/>
      <c r="IC337" s="575"/>
      <c r="ID337" s="575"/>
      <c r="IE337" s="575"/>
      <c r="IF337" s="575"/>
      <c r="IG337" s="575"/>
      <c r="IH337" s="575"/>
      <c r="II337" s="575"/>
      <c r="IJ337" s="575"/>
      <c r="IK337" s="575"/>
      <c r="IL337" s="575"/>
      <c r="IM337" s="575"/>
      <c r="IN337" s="575"/>
    </row>
    <row r="338" s="311" customFormat="1" ht="19.5" customHeight="1" spans="1:255">
      <c r="A338" s="326" t="s">
        <v>205</v>
      </c>
      <c r="B338" s="569"/>
      <c r="C338" s="328"/>
      <c r="D338" s="570"/>
      <c r="E338" s="332" t="str">
        <f t="shared" si="10"/>
        <v/>
      </c>
      <c r="F338" s="332" t="str">
        <f t="shared" si="11"/>
        <v/>
      </c>
      <c r="HU338" s="560"/>
      <c r="HV338" s="560"/>
      <c r="HW338" s="560"/>
      <c r="HX338" s="560"/>
      <c r="HY338" s="560"/>
      <c r="HZ338" s="560"/>
      <c r="IA338" s="560"/>
      <c r="IB338" s="560"/>
      <c r="IC338" s="560"/>
      <c r="ID338" s="560"/>
      <c r="IE338" s="560"/>
      <c r="IF338" s="560"/>
      <c r="IG338" s="560"/>
      <c r="IH338" s="560"/>
      <c r="II338" s="560"/>
      <c r="IJ338" s="560"/>
      <c r="IK338" s="560"/>
      <c r="IL338" s="560"/>
      <c r="IM338" s="560"/>
      <c r="IN338" s="560"/>
      <c r="IO338" s="560"/>
      <c r="IP338" s="560"/>
      <c r="IQ338" s="560"/>
      <c r="IR338" s="560"/>
      <c r="IS338" s="560"/>
      <c r="IT338" s="560"/>
      <c r="IU338" s="560"/>
    </row>
    <row r="339" s="311" customFormat="1" ht="19.5" customHeight="1" spans="1:255">
      <c r="A339" s="326" t="s">
        <v>409</v>
      </c>
      <c r="B339" s="569"/>
      <c r="C339" s="328"/>
      <c r="D339" s="570"/>
      <c r="E339" s="332" t="str">
        <f t="shared" si="10"/>
        <v/>
      </c>
      <c r="F339" s="332" t="str">
        <f t="shared" si="11"/>
        <v/>
      </c>
      <c r="HU339" s="560"/>
      <c r="HV339" s="560"/>
      <c r="HW339" s="560"/>
      <c r="HX339" s="560"/>
      <c r="HY339" s="560"/>
      <c r="HZ339" s="560"/>
      <c r="IA339" s="560"/>
      <c r="IB339" s="560"/>
      <c r="IC339" s="560"/>
      <c r="ID339" s="560"/>
      <c r="IE339" s="560"/>
      <c r="IF339" s="560"/>
      <c r="IG339" s="560"/>
      <c r="IH339" s="560"/>
      <c r="II339" s="560"/>
      <c r="IJ339" s="560"/>
      <c r="IK339" s="560"/>
      <c r="IL339" s="560"/>
      <c r="IM339" s="560"/>
      <c r="IN339" s="560"/>
      <c r="IO339" s="560"/>
      <c r="IP339" s="560"/>
      <c r="IQ339" s="560"/>
      <c r="IR339" s="560"/>
      <c r="IS339" s="560"/>
      <c r="IT339" s="560"/>
      <c r="IU339" s="560"/>
    </row>
    <row r="340" s="311" customFormat="1" ht="19.5" customHeight="1" spans="1:6">
      <c r="A340" s="326" t="s">
        <v>410</v>
      </c>
      <c r="B340" s="569"/>
      <c r="C340" s="328"/>
      <c r="D340" s="570"/>
      <c r="E340" s="332" t="str">
        <f t="shared" si="10"/>
        <v/>
      </c>
      <c r="F340" s="332" t="str">
        <f t="shared" si="11"/>
        <v/>
      </c>
    </row>
    <row r="341" s="311" customFormat="1" ht="19.5" customHeight="1" spans="1:6">
      <c r="A341" s="203" t="s">
        <v>212</v>
      </c>
      <c r="B341" s="569"/>
      <c r="C341" s="328"/>
      <c r="D341" s="570"/>
      <c r="E341" s="332" t="str">
        <f t="shared" si="10"/>
        <v/>
      </c>
      <c r="F341" s="332" t="str">
        <f t="shared" si="11"/>
        <v/>
      </c>
    </row>
    <row r="342" s="311" customFormat="1" ht="19.5" customHeight="1" spans="1:6">
      <c r="A342" s="203" t="s">
        <v>411</v>
      </c>
      <c r="B342" s="569"/>
      <c r="C342" s="328"/>
      <c r="D342" s="570"/>
      <c r="E342" s="332" t="str">
        <f t="shared" si="10"/>
        <v/>
      </c>
      <c r="F342" s="332" t="str">
        <f t="shared" si="11"/>
        <v/>
      </c>
    </row>
    <row r="343" s="311" customFormat="1" ht="19.5" customHeight="1" spans="1:6">
      <c r="A343" s="568" t="s">
        <v>412</v>
      </c>
      <c r="B343" s="574">
        <f>SUM(B344:B351)</f>
        <v>70</v>
      </c>
      <c r="C343" s="335">
        <f>SUM(C344:C351)</f>
        <v>70</v>
      </c>
      <c r="D343" s="573">
        <f>SUM(D344:D351)</f>
        <v>15</v>
      </c>
      <c r="E343" s="325">
        <f t="shared" si="10"/>
        <v>-0.785714285714286</v>
      </c>
      <c r="F343" s="325">
        <f t="shared" si="11"/>
        <v>0.214285714285714</v>
      </c>
    </row>
    <row r="344" s="311" customFormat="1" ht="19.5" customHeight="1" spans="1:6">
      <c r="A344" s="326" t="s">
        <v>203</v>
      </c>
      <c r="B344" s="569">
        <v>70</v>
      </c>
      <c r="C344" s="328">
        <v>70</v>
      </c>
      <c r="D344" s="570">
        <v>15</v>
      </c>
      <c r="E344" s="332">
        <f t="shared" si="10"/>
        <v>-0.785714285714286</v>
      </c>
      <c r="F344" s="332">
        <f t="shared" si="11"/>
        <v>0.214285714285714</v>
      </c>
    </row>
    <row r="345" s="311" customFormat="1" ht="19.5" customHeight="1" spans="1:6">
      <c r="A345" s="326" t="s">
        <v>204</v>
      </c>
      <c r="B345" s="569"/>
      <c r="C345" s="328"/>
      <c r="D345" s="570"/>
      <c r="E345" s="332" t="str">
        <f t="shared" si="10"/>
        <v/>
      </c>
      <c r="F345" s="332" t="str">
        <f t="shared" si="11"/>
        <v/>
      </c>
    </row>
    <row r="346" s="557" customFormat="1" ht="19.5" customHeight="1" spans="1:248">
      <c r="A346" s="326" t="s">
        <v>205</v>
      </c>
      <c r="B346" s="324"/>
      <c r="C346" s="324"/>
      <c r="D346" s="324"/>
      <c r="E346" s="325" t="str">
        <f t="shared" si="10"/>
        <v/>
      </c>
      <c r="F346" s="325" t="str">
        <f t="shared" si="11"/>
        <v/>
      </c>
      <c r="HU346" s="575"/>
      <c r="HV346" s="575"/>
      <c r="HW346" s="575"/>
      <c r="HX346" s="575"/>
      <c r="HY346" s="575"/>
      <c r="HZ346" s="575"/>
      <c r="IA346" s="575"/>
      <c r="IB346" s="575"/>
      <c r="IC346" s="575"/>
      <c r="ID346" s="575"/>
      <c r="IE346" s="575"/>
      <c r="IF346" s="575"/>
      <c r="IG346" s="575"/>
      <c r="IH346" s="575"/>
      <c r="II346" s="575"/>
      <c r="IJ346" s="575"/>
      <c r="IK346" s="575"/>
      <c r="IL346" s="575"/>
      <c r="IM346" s="575"/>
      <c r="IN346" s="575"/>
    </row>
    <row r="347" s="311" customFormat="1" ht="19.5" customHeight="1" spans="1:6">
      <c r="A347" s="326" t="s">
        <v>413</v>
      </c>
      <c r="B347" s="569"/>
      <c r="C347" s="328"/>
      <c r="D347" s="570"/>
      <c r="E347" s="332" t="str">
        <f t="shared" si="10"/>
        <v/>
      </c>
      <c r="F347" s="332" t="str">
        <f t="shared" si="11"/>
        <v/>
      </c>
    </row>
    <row r="348" s="311" customFormat="1" ht="19.5" customHeight="1" spans="1:6">
      <c r="A348" s="326" t="s">
        <v>414</v>
      </c>
      <c r="B348" s="569"/>
      <c r="C348" s="328"/>
      <c r="D348" s="337"/>
      <c r="E348" s="332" t="str">
        <f t="shared" si="10"/>
        <v/>
      </c>
      <c r="F348" s="332" t="str">
        <f t="shared" si="11"/>
        <v/>
      </c>
    </row>
    <row r="349" s="311" customFormat="1" ht="19.5" customHeight="1" spans="1:255">
      <c r="A349" s="326" t="s">
        <v>415</v>
      </c>
      <c r="B349" s="569"/>
      <c r="C349" s="328"/>
      <c r="D349" s="330"/>
      <c r="E349" s="332" t="str">
        <f t="shared" si="10"/>
        <v/>
      </c>
      <c r="F349" s="332" t="str">
        <f t="shared" si="11"/>
        <v/>
      </c>
      <c r="HU349" s="560"/>
      <c r="HV349" s="560"/>
      <c r="HW349" s="560"/>
      <c r="HX349" s="560"/>
      <c r="HY349" s="560"/>
      <c r="HZ349" s="560"/>
      <c r="IA349" s="560"/>
      <c r="IB349" s="560"/>
      <c r="IC349" s="560"/>
      <c r="ID349" s="560"/>
      <c r="IE349" s="560"/>
      <c r="IF349" s="560"/>
      <c r="IG349" s="560"/>
      <c r="IH349" s="560"/>
      <c r="II349" s="560"/>
      <c r="IJ349" s="560"/>
      <c r="IK349" s="560"/>
      <c r="IL349" s="560"/>
      <c r="IM349" s="560"/>
      <c r="IN349" s="560"/>
      <c r="IO349" s="560"/>
      <c r="IP349" s="560"/>
      <c r="IQ349" s="560"/>
      <c r="IR349" s="560"/>
      <c r="IS349" s="560"/>
      <c r="IT349" s="560"/>
      <c r="IU349" s="560"/>
    </row>
    <row r="350" s="311" customFormat="1" ht="19.5" customHeight="1" spans="1:255">
      <c r="A350" s="326" t="s">
        <v>212</v>
      </c>
      <c r="B350" s="569"/>
      <c r="C350" s="328"/>
      <c r="D350" s="330"/>
      <c r="E350" s="332" t="str">
        <f t="shared" si="10"/>
        <v/>
      </c>
      <c r="F350" s="332" t="str">
        <f t="shared" si="11"/>
        <v/>
      </c>
      <c r="HU350" s="560"/>
      <c r="HV350" s="560"/>
      <c r="HW350" s="560"/>
      <c r="HX350" s="560"/>
      <c r="HY350" s="560"/>
      <c r="HZ350" s="560"/>
      <c r="IA350" s="560"/>
      <c r="IB350" s="560"/>
      <c r="IC350" s="560"/>
      <c r="ID350" s="560"/>
      <c r="IE350" s="560"/>
      <c r="IF350" s="560"/>
      <c r="IG350" s="560"/>
      <c r="IH350" s="560"/>
      <c r="II350" s="560"/>
      <c r="IJ350" s="560"/>
      <c r="IK350" s="560"/>
      <c r="IL350" s="560"/>
      <c r="IM350" s="560"/>
      <c r="IN350" s="560"/>
      <c r="IO350" s="560"/>
      <c r="IP350" s="560"/>
      <c r="IQ350" s="560"/>
      <c r="IR350" s="560"/>
      <c r="IS350" s="560"/>
      <c r="IT350" s="560"/>
      <c r="IU350" s="560"/>
    </row>
    <row r="351" s="311" customFormat="1" ht="19.5" customHeight="1" spans="1:255">
      <c r="A351" s="326" t="s">
        <v>416</v>
      </c>
      <c r="B351" s="569"/>
      <c r="C351" s="328"/>
      <c r="D351" s="330"/>
      <c r="E351" s="332" t="str">
        <f t="shared" si="10"/>
        <v/>
      </c>
      <c r="F351" s="332" t="str">
        <f t="shared" si="11"/>
        <v/>
      </c>
      <c r="HU351" s="560"/>
      <c r="HV351" s="560"/>
      <c r="HW351" s="560"/>
      <c r="HX351" s="560"/>
      <c r="HY351" s="560"/>
      <c r="HZ351" s="560"/>
      <c r="IA351" s="560"/>
      <c r="IB351" s="560"/>
      <c r="IC351" s="560"/>
      <c r="ID351" s="560"/>
      <c r="IE351" s="560"/>
      <c r="IF351" s="560"/>
      <c r="IG351" s="560"/>
      <c r="IH351" s="560"/>
      <c r="II351" s="560"/>
      <c r="IJ351" s="560"/>
      <c r="IK351" s="560"/>
      <c r="IL351" s="560"/>
      <c r="IM351" s="560"/>
      <c r="IN351" s="560"/>
      <c r="IO351" s="560"/>
      <c r="IP351" s="560"/>
      <c r="IQ351" s="560"/>
      <c r="IR351" s="560"/>
      <c r="IS351" s="560"/>
      <c r="IT351" s="560"/>
      <c r="IU351" s="560"/>
    </row>
    <row r="352" s="311" customFormat="1" ht="19.5" customHeight="1" spans="1:255">
      <c r="A352" s="567" t="s">
        <v>417</v>
      </c>
      <c r="B352" s="574">
        <f>SUM(B353:B365)</f>
        <v>621</v>
      </c>
      <c r="C352" s="335">
        <f>SUM(C353:C365)</f>
        <v>678</v>
      </c>
      <c r="D352" s="339">
        <f>SUM(D353:D365)</f>
        <v>616</v>
      </c>
      <c r="E352" s="325">
        <f t="shared" si="10"/>
        <v>-0.00805152979066026</v>
      </c>
      <c r="F352" s="325">
        <f t="shared" si="11"/>
        <v>0.908554572271386</v>
      </c>
      <c r="HU352" s="560"/>
      <c r="HV352" s="560"/>
      <c r="HW352" s="560"/>
      <c r="HX352" s="560"/>
      <c r="HY352" s="560"/>
      <c r="HZ352" s="560"/>
      <c r="IA352" s="560"/>
      <c r="IB352" s="560"/>
      <c r="IC352" s="560"/>
      <c r="ID352" s="560"/>
      <c r="IE352" s="560"/>
      <c r="IF352" s="560"/>
      <c r="IG352" s="560"/>
      <c r="IH352" s="560"/>
      <c r="II352" s="560"/>
      <c r="IJ352" s="560"/>
      <c r="IK352" s="560"/>
      <c r="IL352" s="560"/>
      <c r="IM352" s="560"/>
      <c r="IN352" s="560"/>
      <c r="IO352" s="560"/>
      <c r="IP352" s="560"/>
      <c r="IQ352" s="560"/>
      <c r="IR352" s="560"/>
      <c r="IS352" s="560"/>
      <c r="IT352" s="560"/>
      <c r="IU352" s="560"/>
    </row>
    <row r="353" s="311" customFormat="1" ht="19.5" customHeight="1" spans="1:255">
      <c r="A353" s="203" t="s">
        <v>203</v>
      </c>
      <c r="B353" s="569">
        <v>445</v>
      </c>
      <c r="C353" s="328">
        <v>492</v>
      </c>
      <c r="D353" s="330">
        <v>462</v>
      </c>
      <c r="E353" s="332">
        <f t="shared" si="10"/>
        <v>0.0382022471910113</v>
      </c>
      <c r="F353" s="332">
        <f t="shared" si="11"/>
        <v>0.939024390243902</v>
      </c>
      <c r="HU353" s="560"/>
      <c r="HV353" s="560"/>
      <c r="HW353" s="560"/>
      <c r="HX353" s="560"/>
      <c r="HY353" s="560"/>
      <c r="HZ353" s="560"/>
      <c r="IA353" s="560"/>
      <c r="IB353" s="560"/>
      <c r="IC353" s="560"/>
      <c r="ID353" s="560"/>
      <c r="IE353" s="560"/>
      <c r="IF353" s="560"/>
      <c r="IG353" s="560"/>
      <c r="IH353" s="560"/>
      <c r="II353" s="560"/>
      <c r="IJ353" s="560"/>
      <c r="IK353" s="560"/>
      <c r="IL353" s="560"/>
      <c r="IM353" s="560"/>
      <c r="IN353" s="560"/>
      <c r="IO353" s="560"/>
      <c r="IP353" s="560"/>
      <c r="IQ353" s="560"/>
      <c r="IR353" s="560"/>
      <c r="IS353" s="560"/>
      <c r="IT353" s="560"/>
      <c r="IU353" s="560"/>
    </row>
    <row r="354" s="311" customFormat="1" ht="19.5" customHeight="1" spans="1:255">
      <c r="A354" s="203" t="s">
        <v>204</v>
      </c>
      <c r="B354" s="569">
        <v>2</v>
      </c>
      <c r="C354" s="328"/>
      <c r="D354" s="330"/>
      <c r="E354" s="332" t="str">
        <f t="shared" si="10"/>
        <v/>
      </c>
      <c r="F354" s="332" t="str">
        <f t="shared" si="11"/>
        <v/>
      </c>
      <c r="HU354" s="560"/>
      <c r="HV354" s="560"/>
      <c r="HW354" s="560"/>
      <c r="HX354" s="560"/>
      <c r="HY354" s="560"/>
      <c r="HZ354" s="560"/>
      <c r="IA354" s="560"/>
      <c r="IB354" s="560"/>
      <c r="IC354" s="560"/>
      <c r="ID354" s="560"/>
      <c r="IE354" s="560"/>
      <c r="IF354" s="560"/>
      <c r="IG354" s="560"/>
      <c r="IH354" s="560"/>
      <c r="II354" s="560"/>
      <c r="IJ354" s="560"/>
      <c r="IK354" s="560"/>
      <c r="IL354" s="560"/>
      <c r="IM354" s="560"/>
      <c r="IN354" s="560"/>
      <c r="IO354" s="560"/>
      <c r="IP354" s="560"/>
      <c r="IQ354" s="560"/>
      <c r="IR354" s="560"/>
      <c r="IS354" s="560"/>
      <c r="IT354" s="560"/>
      <c r="IU354" s="560"/>
    </row>
    <row r="355" s="311" customFormat="1" ht="19.5" customHeight="1" spans="1:255">
      <c r="A355" s="203" t="s">
        <v>205</v>
      </c>
      <c r="B355" s="569"/>
      <c r="C355" s="328"/>
      <c r="D355" s="330"/>
      <c r="E355" s="332" t="str">
        <f t="shared" si="10"/>
        <v/>
      </c>
      <c r="F355" s="332" t="str">
        <f t="shared" si="11"/>
        <v/>
      </c>
      <c r="HU355" s="560"/>
      <c r="HV355" s="560"/>
      <c r="HW355" s="560"/>
      <c r="HX355" s="560"/>
      <c r="HY355" s="560"/>
      <c r="HZ355" s="560"/>
      <c r="IA355" s="560"/>
      <c r="IB355" s="560"/>
      <c r="IC355" s="560"/>
      <c r="ID355" s="560"/>
      <c r="IE355" s="560"/>
      <c r="IF355" s="560"/>
      <c r="IG355" s="560"/>
      <c r="IH355" s="560"/>
      <c r="II355" s="560"/>
      <c r="IJ355" s="560"/>
      <c r="IK355" s="560"/>
      <c r="IL355" s="560"/>
      <c r="IM355" s="560"/>
      <c r="IN355" s="560"/>
      <c r="IO355" s="560"/>
      <c r="IP355" s="560"/>
      <c r="IQ355" s="560"/>
      <c r="IR355" s="560"/>
      <c r="IS355" s="560"/>
      <c r="IT355" s="560"/>
      <c r="IU355" s="560"/>
    </row>
    <row r="356" s="311" customFormat="1" ht="19.5" customHeight="1" spans="1:255">
      <c r="A356" s="203" t="s">
        <v>418</v>
      </c>
      <c r="B356" s="569">
        <v>13</v>
      </c>
      <c r="C356" s="328"/>
      <c r="D356" s="330"/>
      <c r="E356" s="332" t="str">
        <f t="shared" si="10"/>
        <v/>
      </c>
      <c r="F356" s="332" t="str">
        <f t="shared" si="11"/>
        <v/>
      </c>
      <c r="HU356" s="560"/>
      <c r="HV356" s="560"/>
      <c r="HW356" s="560"/>
      <c r="HX356" s="560"/>
      <c r="HY356" s="560"/>
      <c r="HZ356" s="560"/>
      <c r="IA356" s="560"/>
      <c r="IB356" s="560"/>
      <c r="IC356" s="560"/>
      <c r="ID356" s="560"/>
      <c r="IE356" s="560"/>
      <c r="IF356" s="560"/>
      <c r="IG356" s="560"/>
      <c r="IH356" s="560"/>
      <c r="II356" s="560"/>
      <c r="IJ356" s="560"/>
      <c r="IK356" s="560"/>
      <c r="IL356" s="560"/>
      <c r="IM356" s="560"/>
      <c r="IN356" s="560"/>
      <c r="IO356" s="560"/>
      <c r="IP356" s="560"/>
      <c r="IQ356" s="560"/>
      <c r="IR356" s="560"/>
      <c r="IS356" s="560"/>
      <c r="IT356" s="560"/>
      <c r="IU356" s="560"/>
    </row>
    <row r="357" s="311" customFormat="1" ht="19.5" customHeight="1" spans="1:255">
      <c r="A357" s="203" t="s">
        <v>419</v>
      </c>
      <c r="B357" s="569">
        <v>30</v>
      </c>
      <c r="C357" s="328">
        <v>29</v>
      </c>
      <c r="D357" s="330">
        <v>14</v>
      </c>
      <c r="E357" s="332">
        <f t="shared" si="10"/>
        <v>-0.533333333333333</v>
      </c>
      <c r="F357" s="332">
        <f t="shared" si="11"/>
        <v>0.482758620689655</v>
      </c>
      <c r="HU357" s="560"/>
      <c r="HV357" s="560"/>
      <c r="HW357" s="560"/>
      <c r="HX357" s="560"/>
      <c r="HY357" s="560"/>
      <c r="HZ357" s="560"/>
      <c r="IA357" s="560"/>
      <c r="IB357" s="560"/>
      <c r="IC357" s="560"/>
      <c r="ID357" s="560"/>
      <c r="IE357" s="560"/>
      <c r="IF357" s="560"/>
      <c r="IG357" s="560"/>
      <c r="IH357" s="560"/>
      <c r="II357" s="560"/>
      <c r="IJ357" s="560"/>
      <c r="IK357" s="560"/>
      <c r="IL357" s="560"/>
      <c r="IM357" s="560"/>
      <c r="IN357" s="560"/>
      <c r="IO357" s="560"/>
      <c r="IP357" s="560"/>
      <c r="IQ357" s="560"/>
      <c r="IR357" s="560"/>
      <c r="IS357" s="560"/>
      <c r="IT357" s="560"/>
      <c r="IU357" s="560"/>
    </row>
    <row r="358" s="311" customFormat="1" ht="19.5" customHeight="1" spans="1:255">
      <c r="A358" s="203" t="s">
        <v>420</v>
      </c>
      <c r="B358" s="569">
        <v>3</v>
      </c>
      <c r="C358" s="328">
        <v>30</v>
      </c>
      <c r="D358" s="337"/>
      <c r="E358" s="332" t="str">
        <f t="shared" si="10"/>
        <v/>
      </c>
      <c r="F358" s="332" t="str">
        <f t="shared" si="11"/>
        <v/>
      </c>
      <c r="HU358" s="560"/>
      <c r="HV358" s="560"/>
      <c r="HW358" s="560"/>
      <c r="HX358" s="560"/>
      <c r="HY358" s="560"/>
      <c r="HZ358" s="560"/>
      <c r="IA358" s="560"/>
      <c r="IB358" s="560"/>
      <c r="IC358" s="560"/>
      <c r="ID358" s="560"/>
      <c r="IE358" s="560"/>
      <c r="IF358" s="560"/>
      <c r="IG358" s="560"/>
      <c r="IH358" s="560"/>
      <c r="II358" s="560"/>
      <c r="IJ358" s="560"/>
      <c r="IK358" s="560"/>
      <c r="IL358" s="560"/>
      <c r="IM358" s="560"/>
      <c r="IN358" s="560"/>
      <c r="IO358" s="560"/>
      <c r="IP358" s="560"/>
      <c r="IQ358" s="560"/>
      <c r="IR358" s="560"/>
      <c r="IS358" s="560"/>
      <c r="IT358" s="560"/>
      <c r="IU358" s="560"/>
    </row>
    <row r="359" s="311" customFormat="1" ht="19.5" customHeight="1" spans="1:255">
      <c r="A359" s="203" t="s">
        <v>421</v>
      </c>
      <c r="B359" s="569">
        <v>12</v>
      </c>
      <c r="C359" s="328">
        <v>15</v>
      </c>
      <c r="D359" s="330">
        <v>19</v>
      </c>
      <c r="E359" s="325">
        <f t="shared" si="10"/>
        <v>0.583333333333333</v>
      </c>
      <c r="F359" s="325">
        <f t="shared" si="11"/>
        <v>1.26666666666667</v>
      </c>
      <c r="HU359" s="560"/>
      <c r="HV359" s="560"/>
      <c r="HW359" s="560"/>
      <c r="HX359" s="560"/>
      <c r="HY359" s="560"/>
      <c r="HZ359" s="560"/>
      <c r="IA359" s="560"/>
      <c r="IB359" s="560"/>
      <c r="IC359" s="560"/>
      <c r="ID359" s="560"/>
      <c r="IE359" s="560"/>
      <c r="IF359" s="560"/>
      <c r="IG359" s="560"/>
      <c r="IH359" s="560"/>
      <c r="II359" s="560"/>
      <c r="IJ359" s="560"/>
      <c r="IK359" s="560"/>
      <c r="IL359" s="560"/>
      <c r="IM359" s="560"/>
      <c r="IN359" s="560"/>
      <c r="IO359" s="560"/>
      <c r="IP359" s="560"/>
      <c r="IQ359" s="560"/>
      <c r="IR359" s="560"/>
      <c r="IS359" s="560"/>
      <c r="IT359" s="560"/>
      <c r="IU359" s="560"/>
    </row>
    <row r="360" s="170" customFormat="1" ht="19.5" customHeight="1" spans="1:248">
      <c r="A360" s="203" t="s">
        <v>422</v>
      </c>
      <c r="B360" s="324">
        <v>0</v>
      </c>
      <c r="C360" s="324"/>
      <c r="D360" s="324"/>
      <c r="E360" s="325" t="str">
        <f t="shared" si="10"/>
        <v/>
      </c>
      <c r="F360" s="325" t="str">
        <f t="shared" si="11"/>
        <v/>
      </c>
      <c r="G360" s="557"/>
      <c r="H360" s="557"/>
      <c r="I360" s="557"/>
      <c r="J360" s="557"/>
      <c r="K360" s="557"/>
      <c r="L360" s="557"/>
      <c r="M360" s="557"/>
      <c r="N360" s="557"/>
      <c r="O360" s="557"/>
      <c r="P360" s="557"/>
      <c r="Q360" s="557"/>
      <c r="R360" s="557"/>
      <c r="S360" s="557"/>
      <c r="T360" s="557"/>
      <c r="U360" s="557"/>
      <c r="V360" s="557"/>
      <c r="W360" s="557"/>
      <c r="X360" s="557"/>
      <c r="Y360" s="557"/>
      <c r="Z360" s="557"/>
      <c r="AA360" s="557"/>
      <c r="AB360" s="557"/>
      <c r="AC360" s="557"/>
      <c r="AD360" s="557"/>
      <c r="AE360" s="557"/>
      <c r="AF360" s="557"/>
      <c r="AG360" s="557"/>
      <c r="AH360" s="557"/>
      <c r="AI360" s="557"/>
      <c r="AJ360" s="557"/>
      <c r="AK360" s="557"/>
      <c r="AL360" s="557"/>
      <c r="AM360" s="557"/>
      <c r="AN360" s="557"/>
      <c r="AO360" s="557"/>
      <c r="AP360" s="557"/>
      <c r="AQ360" s="557"/>
      <c r="AR360" s="557"/>
      <c r="AS360" s="557"/>
      <c r="AT360" s="557"/>
      <c r="AU360" s="557"/>
      <c r="AV360" s="557"/>
      <c r="AW360" s="557"/>
      <c r="AX360" s="557"/>
      <c r="AY360" s="557"/>
      <c r="AZ360" s="557"/>
      <c r="BA360" s="557"/>
      <c r="BB360" s="557"/>
      <c r="BC360" s="557"/>
      <c r="BD360" s="557"/>
      <c r="BE360" s="557"/>
      <c r="BF360" s="557"/>
      <c r="BG360" s="557"/>
      <c r="BH360" s="557"/>
      <c r="BI360" s="557"/>
      <c r="BJ360" s="557"/>
      <c r="BK360" s="557"/>
      <c r="BL360" s="557"/>
      <c r="BM360" s="557"/>
      <c r="BN360" s="557"/>
      <c r="BO360" s="557"/>
      <c r="BP360" s="557"/>
      <c r="BQ360" s="557"/>
      <c r="BR360" s="557"/>
      <c r="BS360" s="557"/>
      <c r="BT360" s="557"/>
      <c r="BU360" s="557"/>
      <c r="BV360" s="557"/>
      <c r="BW360" s="557"/>
      <c r="BX360" s="557"/>
      <c r="BY360" s="557"/>
      <c r="BZ360" s="557"/>
      <c r="CA360" s="557"/>
      <c r="CB360" s="557"/>
      <c r="CC360" s="557"/>
      <c r="CD360" s="557"/>
      <c r="CE360" s="557"/>
      <c r="CF360" s="557"/>
      <c r="CG360" s="557"/>
      <c r="CH360" s="557"/>
      <c r="CI360" s="557"/>
      <c r="CJ360" s="557"/>
      <c r="CK360" s="557"/>
      <c r="CL360" s="557"/>
      <c r="CM360" s="557"/>
      <c r="CN360" s="557"/>
      <c r="CO360" s="557"/>
      <c r="CP360" s="557"/>
      <c r="CQ360" s="557"/>
      <c r="CR360" s="557"/>
      <c r="CS360" s="557"/>
      <c r="CT360" s="557"/>
      <c r="CU360" s="557"/>
      <c r="CV360" s="557"/>
      <c r="CW360" s="557"/>
      <c r="CX360" s="557"/>
      <c r="CY360" s="557"/>
      <c r="CZ360" s="557"/>
      <c r="DA360" s="557"/>
      <c r="DB360" s="557"/>
      <c r="DC360" s="557"/>
      <c r="DD360" s="557"/>
      <c r="DE360" s="557"/>
      <c r="DF360" s="557"/>
      <c r="DG360" s="557"/>
      <c r="DH360" s="557"/>
      <c r="DI360" s="557"/>
      <c r="DJ360" s="557"/>
      <c r="DK360" s="557"/>
      <c r="DL360" s="557"/>
      <c r="DM360" s="557"/>
      <c r="DN360" s="557"/>
      <c r="DO360" s="557"/>
      <c r="DP360" s="557"/>
      <c r="DQ360" s="557"/>
      <c r="DR360" s="557"/>
      <c r="DS360" s="557"/>
      <c r="DT360" s="557"/>
      <c r="DU360" s="557"/>
      <c r="DV360" s="557"/>
      <c r="DW360" s="557"/>
      <c r="DX360" s="557"/>
      <c r="DY360" s="557"/>
      <c r="DZ360" s="557"/>
      <c r="EA360" s="557"/>
      <c r="EB360" s="557"/>
      <c r="EC360" s="557"/>
      <c r="ED360" s="557"/>
      <c r="EE360" s="557"/>
      <c r="EF360" s="557"/>
      <c r="EG360" s="557"/>
      <c r="EH360" s="557"/>
      <c r="EI360" s="557"/>
      <c r="EJ360" s="557"/>
      <c r="EK360" s="557"/>
      <c r="EL360" s="557"/>
      <c r="EM360" s="557"/>
      <c r="EN360" s="557"/>
      <c r="EO360" s="557"/>
      <c r="EP360" s="557"/>
      <c r="EQ360" s="557"/>
      <c r="ER360" s="557"/>
      <c r="ES360" s="557"/>
      <c r="ET360" s="557"/>
      <c r="EU360" s="557"/>
      <c r="EV360" s="557"/>
      <c r="EW360" s="557"/>
      <c r="EX360" s="557"/>
      <c r="EY360" s="557"/>
      <c r="EZ360" s="557"/>
      <c r="FA360" s="557"/>
      <c r="FB360" s="557"/>
      <c r="FC360" s="557"/>
      <c r="FD360" s="557"/>
      <c r="FE360" s="557"/>
      <c r="FF360" s="557"/>
      <c r="FG360" s="557"/>
      <c r="FH360" s="557"/>
      <c r="FI360" s="557"/>
      <c r="FJ360" s="557"/>
      <c r="FK360" s="557"/>
      <c r="FL360" s="557"/>
      <c r="FM360" s="557"/>
      <c r="FN360" s="557"/>
      <c r="FO360" s="557"/>
      <c r="FP360" s="557"/>
      <c r="FQ360" s="557"/>
      <c r="FR360" s="557"/>
      <c r="FS360" s="557"/>
      <c r="FT360" s="557"/>
      <c r="FU360" s="557"/>
      <c r="FV360" s="557"/>
      <c r="FW360" s="557"/>
      <c r="FX360" s="557"/>
      <c r="FY360" s="557"/>
      <c r="FZ360" s="557"/>
      <c r="GA360" s="557"/>
      <c r="GB360" s="557"/>
      <c r="GC360" s="557"/>
      <c r="GD360" s="557"/>
      <c r="GE360" s="557"/>
      <c r="GF360" s="557"/>
      <c r="GG360" s="557"/>
      <c r="GH360" s="557"/>
      <c r="GI360" s="557"/>
      <c r="GJ360" s="557"/>
      <c r="GK360" s="557"/>
      <c r="GL360" s="557"/>
      <c r="GM360" s="557"/>
      <c r="GN360" s="557"/>
      <c r="GO360" s="557"/>
      <c r="GP360" s="557"/>
      <c r="GQ360" s="557"/>
      <c r="GR360" s="557"/>
      <c r="GS360" s="557"/>
      <c r="GT360" s="557"/>
      <c r="GU360" s="557"/>
      <c r="GV360" s="557"/>
      <c r="GW360" s="557"/>
      <c r="GX360" s="557"/>
      <c r="GY360" s="557"/>
      <c r="GZ360" s="557"/>
      <c r="HA360" s="557"/>
      <c r="HB360" s="557"/>
      <c r="HC360" s="557"/>
      <c r="HD360" s="557"/>
      <c r="HE360" s="557"/>
      <c r="HF360" s="557"/>
      <c r="HG360" s="557"/>
      <c r="HH360" s="557"/>
      <c r="HI360" s="557"/>
      <c r="HJ360" s="557"/>
      <c r="HK360" s="557"/>
      <c r="HL360" s="557"/>
      <c r="HM360" s="557"/>
      <c r="HN360" s="557"/>
      <c r="HO360" s="557"/>
      <c r="HP360" s="557"/>
      <c r="HQ360" s="557"/>
      <c r="HR360" s="557"/>
      <c r="HS360" s="557"/>
      <c r="HT360" s="557"/>
      <c r="HU360" s="575"/>
      <c r="HV360" s="575"/>
      <c r="HW360" s="575"/>
      <c r="HX360" s="575"/>
      <c r="HY360" s="575"/>
      <c r="HZ360" s="575"/>
      <c r="IA360" s="575"/>
      <c r="IB360" s="575"/>
      <c r="IC360" s="575"/>
      <c r="ID360" s="575"/>
      <c r="IE360" s="575"/>
      <c r="IF360" s="575"/>
      <c r="IG360" s="575"/>
      <c r="IH360" s="575"/>
      <c r="II360" s="575"/>
      <c r="IJ360" s="575"/>
      <c r="IK360" s="575"/>
      <c r="IL360" s="575"/>
      <c r="IM360" s="575"/>
      <c r="IN360" s="575"/>
    </row>
    <row r="361" s="311" customFormat="1" ht="19.5" customHeight="1" spans="1:255">
      <c r="A361" s="341" t="s">
        <v>423</v>
      </c>
      <c r="B361" s="569">
        <v>32</v>
      </c>
      <c r="C361" s="328">
        <v>24</v>
      </c>
      <c r="D361" s="330">
        <v>41</v>
      </c>
      <c r="E361" s="325">
        <f t="shared" si="10"/>
        <v>0.28125</v>
      </c>
      <c r="F361" s="325">
        <f t="shared" si="11"/>
        <v>1.70833333333333</v>
      </c>
      <c r="HU361" s="560"/>
      <c r="HV361" s="560"/>
      <c r="HW361" s="560"/>
      <c r="HX361" s="560"/>
      <c r="HY361" s="560"/>
      <c r="HZ361" s="560"/>
      <c r="IA361" s="560"/>
      <c r="IB361" s="560"/>
      <c r="IC361" s="560"/>
      <c r="ID361" s="560"/>
      <c r="IE361" s="560"/>
      <c r="IF361" s="560"/>
      <c r="IG361" s="560"/>
      <c r="IH361" s="560"/>
      <c r="II361" s="560"/>
      <c r="IJ361" s="560"/>
      <c r="IK361" s="560"/>
      <c r="IL361" s="560"/>
      <c r="IM361" s="560"/>
      <c r="IN361" s="560"/>
      <c r="IO361" s="560"/>
      <c r="IP361" s="560"/>
      <c r="IQ361" s="560"/>
      <c r="IR361" s="560"/>
      <c r="IS361" s="560"/>
      <c r="IT361" s="560"/>
      <c r="IU361" s="560"/>
    </row>
    <row r="362" s="311" customFormat="1" ht="19.5" customHeight="1" spans="1:255">
      <c r="A362" s="341" t="s">
        <v>424</v>
      </c>
      <c r="B362" s="569">
        <v>19</v>
      </c>
      <c r="C362" s="328">
        <v>23</v>
      </c>
      <c r="D362" s="330">
        <v>15</v>
      </c>
      <c r="E362" s="325">
        <f t="shared" si="10"/>
        <v>-0.210526315789474</v>
      </c>
      <c r="F362" s="325">
        <f t="shared" si="11"/>
        <v>0.652173913043478</v>
      </c>
      <c r="HU362" s="560"/>
      <c r="HV362" s="560"/>
      <c r="HW362" s="560"/>
      <c r="HX362" s="560"/>
      <c r="HY362" s="560"/>
      <c r="HZ362" s="560"/>
      <c r="IA362" s="560"/>
      <c r="IB362" s="560"/>
      <c r="IC362" s="560"/>
      <c r="ID362" s="560"/>
      <c r="IE362" s="560"/>
      <c r="IF362" s="560"/>
      <c r="IG362" s="560"/>
      <c r="IH362" s="560"/>
      <c r="II362" s="560"/>
      <c r="IJ362" s="560"/>
      <c r="IK362" s="560"/>
      <c r="IL362" s="560"/>
      <c r="IM362" s="560"/>
      <c r="IN362" s="560"/>
      <c r="IO362" s="560"/>
      <c r="IP362" s="560"/>
      <c r="IQ362" s="560"/>
      <c r="IR362" s="560"/>
      <c r="IS362" s="560"/>
      <c r="IT362" s="560"/>
      <c r="IU362" s="560"/>
    </row>
    <row r="363" s="311" customFormat="1" ht="19.5" customHeight="1" spans="1:255">
      <c r="A363" s="341" t="s">
        <v>425</v>
      </c>
      <c r="B363" s="569"/>
      <c r="C363" s="328"/>
      <c r="D363" s="330"/>
      <c r="E363" s="325" t="str">
        <f t="shared" si="10"/>
        <v/>
      </c>
      <c r="F363" s="325" t="str">
        <f t="shared" si="11"/>
        <v/>
      </c>
      <c r="HU363" s="560"/>
      <c r="HV363" s="560"/>
      <c r="HW363" s="560"/>
      <c r="HX363" s="560"/>
      <c r="HY363" s="560"/>
      <c r="HZ363" s="560"/>
      <c r="IA363" s="560"/>
      <c r="IB363" s="560"/>
      <c r="IC363" s="560"/>
      <c r="ID363" s="560"/>
      <c r="IE363" s="560"/>
      <c r="IF363" s="560"/>
      <c r="IG363" s="560"/>
      <c r="IH363" s="560"/>
      <c r="II363" s="560"/>
      <c r="IJ363" s="560"/>
      <c r="IK363" s="560"/>
      <c r="IL363" s="560"/>
      <c r="IM363" s="560"/>
      <c r="IN363" s="560"/>
      <c r="IO363" s="560"/>
      <c r="IP363" s="560"/>
      <c r="IQ363" s="560"/>
      <c r="IR363" s="560"/>
      <c r="IS363" s="560"/>
      <c r="IT363" s="560"/>
      <c r="IU363" s="560"/>
    </row>
    <row r="364" s="311" customFormat="1" ht="19.5" customHeight="1" spans="1:255">
      <c r="A364" s="203" t="s">
        <v>212</v>
      </c>
      <c r="B364" s="569"/>
      <c r="C364" s="328"/>
      <c r="D364" s="330"/>
      <c r="E364" s="325" t="str">
        <f t="shared" si="10"/>
        <v/>
      </c>
      <c r="F364" s="325" t="str">
        <f t="shared" si="11"/>
        <v/>
      </c>
      <c r="HU364" s="560"/>
      <c r="HV364" s="560"/>
      <c r="HW364" s="560"/>
      <c r="HX364" s="560"/>
      <c r="HY364" s="560"/>
      <c r="HZ364" s="560"/>
      <c r="IA364" s="560"/>
      <c r="IB364" s="560"/>
      <c r="IC364" s="560"/>
      <c r="ID364" s="560"/>
      <c r="IE364" s="560"/>
      <c r="IF364" s="560"/>
      <c r="IG364" s="560"/>
      <c r="IH364" s="560"/>
      <c r="II364" s="560"/>
      <c r="IJ364" s="560"/>
      <c r="IK364" s="560"/>
      <c r="IL364" s="560"/>
      <c r="IM364" s="560"/>
      <c r="IN364" s="560"/>
      <c r="IO364" s="560"/>
      <c r="IP364" s="560"/>
      <c r="IQ364" s="560"/>
      <c r="IR364" s="560"/>
      <c r="IS364" s="560"/>
      <c r="IT364" s="560"/>
      <c r="IU364" s="560"/>
    </row>
    <row r="365" s="311" customFormat="1" ht="19.5" customHeight="1" spans="1:255">
      <c r="A365" s="203" t="s">
        <v>426</v>
      </c>
      <c r="B365" s="569">
        <v>65</v>
      </c>
      <c r="C365" s="328">
        <v>65</v>
      </c>
      <c r="D365" s="330">
        <v>65</v>
      </c>
      <c r="E365" s="325">
        <f t="shared" si="10"/>
        <v>0</v>
      </c>
      <c r="F365" s="325">
        <f t="shared" si="11"/>
        <v>1</v>
      </c>
      <c r="HU365" s="560"/>
      <c r="HV365" s="560"/>
      <c r="HW365" s="560"/>
      <c r="HX365" s="560"/>
      <c r="HY365" s="560"/>
      <c r="HZ365" s="560"/>
      <c r="IA365" s="560"/>
      <c r="IB365" s="560"/>
      <c r="IC365" s="560"/>
      <c r="ID365" s="560"/>
      <c r="IE365" s="560"/>
      <c r="IF365" s="560"/>
      <c r="IG365" s="560"/>
      <c r="IH365" s="560"/>
      <c r="II365" s="560"/>
      <c r="IJ365" s="560"/>
      <c r="IK365" s="560"/>
      <c r="IL365" s="560"/>
      <c r="IM365" s="560"/>
      <c r="IN365" s="560"/>
      <c r="IO365" s="560"/>
      <c r="IP365" s="560"/>
      <c r="IQ365" s="560"/>
      <c r="IR365" s="560"/>
      <c r="IS365" s="560"/>
      <c r="IT365" s="560"/>
      <c r="IU365" s="560"/>
    </row>
    <row r="366" s="311" customFormat="1" ht="19.5" customHeight="1" spans="1:255">
      <c r="A366" s="567" t="s">
        <v>427</v>
      </c>
      <c r="B366" s="574">
        <f>SUM(B367:B375)</f>
        <v>0</v>
      </c>
      <c r="C366" s="335">
        <f>SUM(C367:C375)</f>
        <v>0</v>
      </c>
      <c r="D366" s="339">
        <f>SUM(D367:D375)</f>
        <v>0</v>
      </c>
      <c r="E366" s="325" t="str">
        <f t="shared" si="10"/>
        <v/>
      </c>
      <c r="F366" s="325" t="str">
        <f t="shared" si="11"/>
        <v/>
      </c>
      <c r="HU366" s="560"/>
      <c r="HV366" s="560"/>
      <c r="HW366" s="560"/>
      <c r="HX366" s="560"/>
      <c r="HY366" s="560"/>
      <c r="HZ366" s="560"/>
      <c r="IA366" s="560"/>
      <c r="IB366" s="560"/>
      <c r="IC366" s="560"/>
      <c r="ID366" s="560"/>
      <c r="IE366" s="560"/>
      <c r="IF366" s="560"/>
      <c r="IG366" s="560"/>
      <c r="IH366" s="560"/>
      <c r="II366" s="560"/>
      <c r="IJ366" s="560"/>
      <c r="IK366" s="560"/>
      <c r="IL366" s="560"/>
      <c r="IM366" s="560"/>
      <c r="IN366" s="560"/>
      <c r="IO366" s="560"/>
      <c r="IP366" s="560"/>
      <c r="IQ366" s="560"/>
      <c r="IR366" s="560"/>
      <c r="IS366" s="560"/>
      <c r="IT366" s="560"/>
      <c r="IU366" s="560"/>
    </row>
    <row r="367" s="311" customFormat="1" ht="19.5" customHeight="1" spans="1:255">
      <c r="A367" s="203" t="s">
        <v>203</v>
      </c>
      <c r="B367" s="569"/>
      <c r="C367" s="328"/>
      <c r="D367" s="330"/>
      <c r="E367" s="325" t="str">
        <f t="shared" si="10"/>
        <v/>
      </c>
      <c r="F367" s="325" t="str">
        <f t="shared" si="11"/>
        <v/>
      </c>
      <c r="HU367" s="560"/>
      <c r="HV367" s="560"/>
      <c r="HW367" s="560"/>
      <c r="HX367" s="560"/>
      <c r="HY367" s="560"/>
      <c r="HZ367" s="560"/>
      <c r="IA367" s="560"/>
      <c r="IB367" s="560"/>
      <c r="IC367" s="560"/>
      <c r="ID367" s="560"/>
      <c r="IE367" s="560"/>
      <c r="IF367" s="560"/>
      <c r="IG367" s="560"/>
      <c r="IH367" s="560"/>
      <c r="II367" s="560"/>
      <c r="IJ367" s="560"/>
      <c r="IK367" s="560"/>
      <c r="IL367" s="560"/>
      <c r="IM367" s="560"/>
      <c r="IN367" s="560"/>
      <c r="IO367" s="560"/>
      <c r="IP367" s="560"/>
      <c r="IQ367" s="560"/>
      <c r="IR367" s="560"/>
      <c r="IS367" s="560"/>
      <c r="IT367" s="560"/>
      <c r="IU367" s="560"/>
    </row>
    <row r="368" s="311" customFormat="1" ht="19.5" customHeight="1" spans="1:255">
      <c r="A368" s="203" t="s">
        <v>204</v>
      </c>
      <c r="B368" s="569"/>
      <c r="C368" s="328"/>
      <c r="D368" s="324"/>
      <c r="E368" s="325" t="str">
        <f t="shared" si="10"/>
        <v/>
      </c>
      <c r="F368" s="325" t="str">
        <f t="shared" si="11"/>
        <v/>
      </c>
      <c r="HU368" s="560"/>
      <c r="HV368" s="560"/>
      <c r="HW368" s="560"/>
      <c r="HX368" s="560"/>
      <c r="HY368" s="560"/>
      <c r="HZ368" s="560"/>
      <c r="IA368" s="560"/>
      <c r="IB368" s="560"/>
      <c r="IC368" s="560"/>
      <c r="ID368" s="560"/>
      <c r="IE368" s="560"/>
      <c r="IF368" s="560"/>
      <c r="IG368" s="560"/>
      <c r="IH368" s="560"/>
      <c r="II368" s="560"/>
      <c r="IJ368" s="560"/>
      <c r="IK368" s="560"/>
      <c r="IL368" s="560"/>
      <c r="IM368" s="560"/>
      <c r="IN368" s="560"/>
      <c r="IO368" s="560"/>
      <c r="IP368" s="560"/>
      <c r="IQ368" s="560"/>
      <c r="IR368" s="560"/>
      <c r="IS368" s="560"/>
      <c r="IT368" s="560"/>
      <c r="IU368" s="560"/>
    </row>
    <row r="369" s="311" customFormat="1" ht="19.5" customHeight="1" spans="1:255">
      <c r="A369" s="203" t="s">
        <v>205</v>
      </c>
      <c r="B369" s="569"/>
      <c r="C369" s="328"/>
      <c r="D369" s="570"/>
      <c r="E369" s="325" t="str">
        <f t="shared" si="10"/>
        <v/>
      </c>
      <c r="F369" s="325" t="str">
        <f t="shared" si="11"/>
        <v/>
      </c>
      <c r="HU369" s="560"/>
      <c r="HV369" s="560"/>
      <c r="HW369" s="560"/>
      <c r="HX369" s="560"/>
      <c r="HY369" s="560"/>
      <c r="HZ369" s="560"/>
      <c r="IA369" s="560"/>
      <c r="IB369" s="560"/>
      <c r="IC369" s="560"/>
      <c r="ID369" s="560"/>
      <c r="IE369" s="560"/>
      <c r="IF369" s="560"/>
      <c r="IG369" s="560"/>
      <c r="IH369" s="560"/>
      <c r="II369" s="560"/>
      <c r="IJ369" s="560"/>
      <c r="IK369" s="560"/>
      <c r="IL369" s="560"/>
      <c r="IM369" s="560"/>
      <c r="IN369" s="560"/>
      <c r="IO369" s="560"/>
      <c r="IP369" s="560"/>
      <c r="IQ369" s="560"/>
      <c r="IR369" s="560"/>
      <c r="IS369" s="560"/>
      <c r="IT369" s="560"/>
      <c r="IU369" s="560"/>
    </row>
    <row r="370" s="170" customFormat="1" ht="19.5" customHeight="1" spans="1:248">
      <c r="A370" s="203" t="s">
        <v>428</v>
      </c>
      <c r="B370" s="324"/>
      <c r="C370" s="324"/>
      <c r="D370" s="324"/>
      <c r="E370" s="325" t="str">
        <f t="shared" si="10"/>
        <v/>
      </c>
      <c r="F370" s="325" t="str">
        <f t="shared" si="11"/>
        <v/>
      </c>
      <c r="G370" s="557"/>
      <c r="H370" s="557"/>
      <c r="I370" s="557"/>
      <c r="J370" s="557"/>
      <c r="K370" s="557"/>
      <c r="L370" s="557"/>
      <c r="M370" s="557"/>
      <c r="N370" s="557"/>
      <c r="O370" s="557"/>
      <c r="P370" s="557"/>
      <c r="Q370" s="557"/>
      <c r="R370" s="557"/>
      <c r="S370" s="557"/>
      <c r="T370" s="557"/>
      <c r="U370" s="557"/>
      <c r="V370" s="557"/>
      <c r="W370" s="557"/>
      <c r="X370" s="557"/>
      <c r="Y370" s="557"/>
      <c r="Z370" s="557"/>
      <c r="AA370" s="557"/>
      <c r="AB370" s="557"/>
      <c r="AC370" s="557"/>
      <c r="AD370" s="557"/>
      <c r="AE370" s="557"/>
      <c r="AF370" s="557"/>
      <c r="AG370" s="557"/>
      <c r="AH370" s="557"/>
      <c r="AI370" s="557"/>
      <c r="AJ370" s="557"/>
      <c r="AK370" s="557"/>
      <c r="AL370" s="557"/>
      <c r="AM370" s="557"/>
      <c r="AN370" s="557"/>
      <c r="AO370" s="557"/>
      <c r="AP370" s="557"/>
      <c r="AQ370" s="557"/>
      <c r="AR370" s="557"/>
      <c r="AS370" s="557"/>
      <c r="AT370" s="557"/>
      <c r="AU370" s="557"/>
      <c r="AV370" s="557"/>
      <c r="AW370" s="557"/>
      <c r="AX370" s="557"/>
      <c r="AY370" s="557"/>
      <c r="AZ370" s="557"/>
      <c r="BA370" s="557"/>
      <c r="BB370" s="557"/>
      <c r="BC370" s="557"/>
      <c r="BD370" s="557"/>
      <c r="BE370" s="557"/>
      <c r="BF370" s="557"/>
      <c r="BG370" s="557"/>
      <c r="BH370" s="557"/>
      <c r="BI370" s="557"/>
      <c r="BJ370" s="557"/>
      <c r="BK370" s="557"/>
      <c r="BL370" s="557"/>
      <c r="BM370" s="557"/>
      <c r="BN370" s="557"/>
      <c r="BO370" s="557"/>
      <c r="BP370" s="557"/>
      <c r="BQ370" s="557"/>
      <c r="BR370" s="557"/>
      <c r="BS370" s="557"/>
      <c r="BT370" s="557"/>
      <c r="BU370" s="557"/>
      <c r="BV370" s="557"/>
      <c r="BW370" s="557"/>
      <c r="BX370" s="557"/>
      <c r="BY370" s="557"/>
      <c r="BZ370" s="557"/>
      <c r="CA370" s="557"/>
      <c r="CB370" s="557"/>
      <c r="CC370" s="557"/>
      <c r="CD370" s="557"/>
      <c r="CE370" s="557"/>
      <c r="CF370" s="557"/>
      <c r="CG370" s="557"/>
      <c r="CH370" s="557"/>
      <c r="CI370" s="557"/>
      <c r="CJ370" s="557"/>
      <c r="CK370" s="557"/>
      <c r="CL370" s="557"/>
      <c r="CM370" s="557"/>
      <c r="CN370" s="557"/>
      <c r="CO370" s="557"/>
      <c r="CP370" s="557"/>
      <c r="CQ370" s="557"/>
      <c r="CR370" s="557"/>
      <c r="CS370" s="557"/>
      <c r="CT370" s="557"/>
      <c r="CU370" s="557"/>
      <c r="CV370" s="557"/>
      <c r="CW370" s="557"/>
      <c r="CX370" s="557"/>
      <c r="CY370" s="557"/>
      <c r="CZ370" s="557"/>
      <c r="DA370" s="557"/>
      <c r="DB370" s="557"/>
      <c r="DC370" s="557"/>
      <c r="DD370" s="557"/>
      <c r="DE370" s="557"/>
      <c r="DF370" s="557"/>
      <c r="DG370" s="557"/>
      <c r="DH370" s="557"/>
      <c r="DI370" s="557"/>
      <c r="DJ370" s="557"/>
      <c r="DK370" s="557"/>
      <c r="DL370" s="557"/>
      <c r="DM370" s="557"/>
      <c r="DN370" s="557"/>
      <c r="DO370" s="557"/>
      <c r="DP370" s="557"/>
      <c r="DQ370" s="557"/>
      <c r="DR370" s="557"/>
      <c r="DS370" s="557"/>
      <c r="DT370" s="557"/>
      <c r="DU370" s="557"/>
      <c r="DV370" s="557"/>
      <c r="DW370" s="557"/>
      <c r="DX370" s="557"/>
      <c r="DY370" s="557"/>
      <c r="DZ370" s="557"/>
      <c r="EA370" s="557"/>
      <c r="EB370" s="557"/>
      <c r="EC370" s="557"/>
      <c r="ED370" s="557"/>
      <c r="EE370" s="557"/>
      <c r="EF370" s="557"/>
      <c r="EG370" s="557"/>
      <c r="EH370" s="557"/>
      <c r="EI370" s="557"/>
      <c r="EJ370" s="557"/>
      <c r="EK370" s="557"/>
      <c r="EL370" s="557"/>
      <c r="EM370" s="557"/>
      <c r="EN370" s="557"/>
      <c r="EO370" s="557"/>
      <c r="EP370" s="557"/>
      <c r="EQ370" s="557"/>
      <c r="ER370" s="557"/>
      <c r="ES370" s="557"/>
      <c r="ET370" s="557"/>
      <c r="EU370" s="557"/>
      <c r="EV370" s="557"/>
      <c r="EW370" s="557"/>
      <c r="EX370" s="557"/>
      <c r="EY370" s="557"/>
      <c r="EZ370" s="557"/>
      <c r="FA370" s="557"/>
      <c r="FB370" s="557"/>
      <c r="FC370" s="557"/>
      <c r="FD370" s="557"/>
      <c r="FE370" s="557"/>
      <c r="FF370" s="557"/>
      <c r="FG370" s="557"/>
      <c r="FH370" s="557"/>
      <c r="FI370" s="557"/>
      <c r="FJ370" s="557"/>
      <c r="FK370" s="557"/>
      <c r="FL370" s="557"/>
      <c r="FM370" s="557"/>
      <c r="FN370" s="557"/>
      <c r="FO370" s="557"/>
      <c r="FP370" s="557"/>
      <c r="FQ370" s="557"/>
      <c r="FR370" s="557"/>
      <c r="FS370" s="557"/>
      <c r="FT370" s="557"/>
      <c r="FU370" s="557"/>
      <c r="FV370" s="557"/>
      <c r="FW370" s="557"/>
      <c r="FX370" s="557"/>
      <c r="FY370" s="557"/>
      <c r="FZ370" s="557"/>
      <c r="GA370" s="557"/>
      <c r="GB370" s="557"/>
      <c r="GC370" s="557"/>
      <c r="GD370" s="557"/>
      <c r="GE370" s="557"/>
      <c r="GF370" s="557"/>
      <c r="GG370" s="557"/>
      <c r="GH370" s="557"/>
      <c r="GI370" s="557"/>
      <c r="GJ370" s="557"/>
      <c r="GK370" s="557"/>
      <c r="GL370" s="557"/>
      <c r="GM370" s="557"/>
      <c r="GN370" s="557"/>
      <c r="GO370" s="557"/>
      <c r="GP370" s="557"/>
      <c r="GQ370" s="557"/>
      <c r="GR370" s="557"/>
      <c r="GS370" s="557"/>
      <c r="GT370" s="557"/>
      <c r="GU370" s="557"/>
      <c r="GV370" s="557"/>
      <c r="GW370" s="557"/>
      <c r="GX370" s="557"/>
      <c r="GY370" s="557"/>
      <c r="GZ370" s="557"/>
      <c r="HA370" s="557"/>
      <c r="HB370" s="557"/>
      <c r="HC370" s="557"/>
      <c r="HD370" s="557"/>
      <c r="HE370" s="557"/>
      <c r="HF370" s="557"/>
      <c r="HG370" s="557"/>
      <c r="HH370" s="557"/>
      <c r="HI370" s="557"/>
      <c r="HJ370" s="557"/>
      <c r="HK370" s="557"/>
      <c r="HL370" s="557"/>
      <c r="HM370" s="557"/>
      <c r="HN370" s="557"/>
      <c r="HO370" s="557"/>
      <c r="HP370" s="557"/>
      <c r="HQ370" s="557"/>
      <c r="HR370" s="557"/>
      <c r="HS370" s="557"/>
      <c r="HT370" s="557"/>
      <c r="HU370" s="575"/>
      <c r="HV370" s="575"/>
      <c r="HW370" s="575"/>
      <c r="HX370" s="575"/>
      <c r="HY370" s="575"/>
      <c r="HZ370" s="575"/>
      <c r="IA370" s="575"/>
      <c r="IB370" s="575"/>
      <c r="IC370" s="575"/>
      <c r="ID370" s="575"/>
      <c r="IE370" s="575"/>
      <c r="IF370" s="575"/>
      <c r="IG370" s="575"/>
      <c r="IH370" s="575"/>
      <c r="II370" s="575"/>
      <c r="IJ370" s="575"/>
      <c r="IK370" s="575"/>
      <c r="IL370" s="575"/>
      <c r="IM370" s="575"/>
      <c r="IN370" s="575"/>
    </row>
    <row r="371" s="311" customFormat="1" ht="19.5" customHeight="1" spans="1:255">
      <c r="A371" s="203" t="s">
        <v>429</v>
      </c>
      <c r="B371" s="569"/>
      <c r="C371" s="328"/>
      <c r="D371" s="330"/>
      <c r="E371" s="325" t="str">
        <f t="shared" si="10"/>
        <v/>
      </c>
      <c r="F371" s="325" t="str">
        <f t="shared" si="11"/>
        <v/>
      </c>
      <c r="HU371" s="560"/>
      <c r="HV371" s="560"/>
      <c r="HW371" s="560"/>
      <c r="HX371" s="560"/>
      <c r="HY371" s="560"/>
      <c r="HZ371" s="560"/>
      <c r="IA371" s="560"/>
      <c r="IB371" s="560"/>
      <c r="IC371" s="560"/>
      <c r="ID371" s="560"/>
      <c r="IE371" s="560"/>
      <c r="IF371" s="560"/>
      <c r="IG371" s="560"/>
      <c r="IH371" s="560"/>
      <c r="II371" s="560"/>
      <c r="IJ371" s="560"/>
      <c r="IK371" s="560"/>
      <c r="IL371" s="560"/>
      <c r="IM371" s="560"/>
      <c r="IN371" s="560"/>
      <c r="IO371" s="560"/>
      <c r="IP371" s="560"/>
      <c r="IQ371" s="560"/>
      <c r="IR371" s="560"/>
      <c r="IS371" s="560"/>
      <c r="IT371" s="560"/>
      <c r="IU371" s="560"/>
    </row>
    <row r="372" s="311" customFormat="1" ht="19.5" customHeight="1" spans="1:255">
      <c r="A372" s="203" t="s">
        <v>430</v>
      </c>
      <c r="B372" s="569"/>
      <c r="C372" s="328"/>
      <c r="D372" s="330"/>
      <c r="E372" s="325" t="str">
        <f t="shared" si="10"/>
        <v/>
      </c>
      <c r="F372" s="325" t="str">
        <f t="shared" si="11"/>
        <v/>
      </c>
      <c r="HU372" s="560"/>
      <c r="HV372" s="560"/>
      <c r="HW372" s="560"/>
      <c r="HX372" s="560"/>
      <c r="HY372" s="560"/>
      <c r="HZ372" s="560"/>
      <c r="IA372" s="560"/>
      <c r="IB372" s="560"/>
      <c r="IC372" s="560"/>
      <c r="ID372" s="560"/>
      <c r="IE372" s="560"/>
      <c r="IF372" s="560"/>
      <c r="IG372" s="560"/>
      <c r="IH372" s="560"/>
      <c r="II372" s="560"/>
      <c r="IJ372" s="560"/>
      <c r="IK372" s="560"/>
      <c r="IL372" s="560"/>
      <c r="IM372" s="560"/>
      <c r="IN372" s="560"/>
      <c r="IO372" s="560"/>
      <c r="IP372" s="560"/>
      <c r="IQ372" s="560"/>
      <c r="IR372" s="560"/>
      <c r="IS372" s="560"/>
      <c r="IT372" s="560"/>
      <c r="IU372" s="560"/>
    </row>
    <row r="373" s="311" customFormat="1" ht="19.5" customHeight="1" spans="1:255">
      <c r="A373" s="203" t="s">
        <v>243</v>
      </c>
      <c r="B373" s="569"/>
      <c r="C373" s="328"/>
      <c r="D373" s="330"/>
      <c r="E373" s="325" t="str">
        <f t="shared" si="10"/>
        <v/>
      </c>
      <c r="F373" s="325" t="str">
        <f t="shared" si="11"/>
        <v/>
      </c>
      <c r="HU373" s="560"/>
      <c r="HV373" s="560"/>
      <c r="HW373" s="560"/>
      <c r="HX373" s="560"/>
      <c r="HY373" s="560"/>
      <c r="HZ373" s="560"/>
      <c r="IA373" s="560"/>
      <c r="IB373" s="560"/>
      <c r="IC373" s="560"/>
      <c r="ID373" s="560"/>
      <c r="IE373" s="560"/>
      <c r="IF373" s="560"/>
      <c r="IG373" s="560"/>
      <c r="IH373" s="560"/>
      <c r="II373" s="560"/>
      <c r="IJ373" s="560"/>
      <c r="IK373" s="560"/>
      <c r="IL373" s="560"/>
      <c r="IM373" s="560"/>
      <c r="IN373" s="560"/>
      <c r="IO373" s="560"/>
      <c r="IP373" s="560"/>
      <c r="IQ373" s="560"/>
      <c r="IR373" s="560"/>
      <c r="IS373" s="560"/>
      <c r="IT373" s="560"/>
      <c r="IU373" s="560"/>
    </row>
    <row r="374" s="311" customFormat="1" ht="19.5" customHeight="1" spans="1:255">
      <c r="A374" s="203" t="s">
        <v>212</v>
      </c>
      <c r="B374" s="569"/>
      <c r="C374" s="328"/>
      <c r="D374" s="330"/>
      <c r="E374" s="325" t="str">
        <f t="shared" si="10"/>
        <v/>
      </c>
      <c r="F374" s="325" t="str">
        <f t="shared" si="11"/>
        <v/>
      </c>
      <c r="HU374" s="560"/>
      <c r="HV374" s="560"/>
      <c r="HW374" s="560"/>
      <c r="HX374" s="560"/>
      <c r="HY374" s="560"/>
      <c r="HZ374" s="560"/>
      <c r="IA374" s="560"/>
      <c r="IB374" s="560"/>
      <c r="IC374" s="560"/>
      <c r="ID374" s="560"/>
      <c r="IE374" s="560"/>
      <c r="IF374" s="560"/>
      <c r="IG374" s="560"/>
      <c r="IH374" s="560"/>
      <c r="II374" s="560"/>
      <c r="IJ374" s="560"/>
      <c r="IK374" s="560"/>
      <c r="IL374" s="560"/>
      <c r="IM374" s="560"/>
      <c r="IN374" s="560"/>
      <c r="IO374" s="560"/>
      <c r="IP374" s="560"/>
      <c r="IQ374" s="560"/>
      <c r="IR374" s="560"/>
      <c r="IS374" s="560"/>
      <c r="IT374" s="560"/>
      <c r="IU374" s="560"/>
    </row>
    <row r="375" s="311" customFormat="1" ht="19.5" customHeight="1" spans="1:255">
      <c r="A375" s="203" t="s">
        <v>431</v>
      </c>
      <c r="B375" s="569"/>
      <c r="C375" s="328"/>
      <c r="D375" s="330"/>
      <c r="E375" s="325" t="str">
        <f t="shared" si="10"/>
        <v/>
      </c>
      <c r="F375" s="325" t="str">
        <f t="shared" si="11"/>
        <v/>
      </c>
      <c r="HU375" s="560"/>
      <c r="HV375" s="560"/>
      <c r="HW375" s="560"/>
      <c r="HX375" s="560"/>
      <c r="HY375" s="560"/>
      <c r="HZ375" s="560"/>
      <c r="IA375" s="560"/>
      <c r="IB375" s="560"/>
      <c r="IC375" s="560"/>
      <c r="ID375" s="560"/>
      <c r="IE375" s="560"/>
      <c r="IF375" s="560"/>
      <c r="IG375" s="560"/>
      <c r="IH375" s="560"/>
      <c r="II375" s="560"/>
      <c r="IJ375" s="560"/>
      <c r="IK375" s="560"/>
      <c r="IL375" s="560"/>
      <c r="IM375" s="560"/>
      <c r="IN375" s="560"/>
      <c r="IO375" s="560"/>
      <c r="IP375" s="560"/>
      <c r="IQ375" s="560"/>
      <c r="IR375" s="560"/>
      <c r="IS375" s="560"/>
      <c r="IT375" s="560"/>
      <c r="IU375" s="560"/>
    </row>
    <row r="376" s="311" customFormat="1" ht="19.5" customHeight="1" spans="1:255">
      <c r="A376" s="567" t="s">
        <v>432</v>
      </c>
      <c r="B376" s="569">
        <f>SUM(B377:B385)</f>
        <v>0</v>
      </c>
      <c r="C376" s="328">
        <f>SUM(C377:C385)</f>
        <v>0</v>
      </c>
      <c r="D376" s="337">
        <f>SUM(D377:D385)</f>
        <v>0</v>
      </c>
      <c r="E376" s="325" t="str">
        <f t="shared" si="10"/>
        <v/>
      </c>
      <c r="F376" s="325" t="str">
        <f t="shared" si="11"/>
        <v/>
      </c>
      <c r="HU376" s="560"/>
      <c r="HV376" s="560"/>
      <c r="HW376" s="560"/>
      <c r="HX376" s="560"/>
      <c r="HY376" s="560"/>
      <c r="HZ376" s="560"/>
      <c r="IA376" s="560"/>
      <c r="IB376" s="560"/>
      <c r="IC376" s="560"/>
      <c r="ID376" s="560"/>
      <c r="IE376" s="560"/>
      <c r="IF376" s="560"/>
      <c r="IG376" s="560"/>
      <c r="IH376" s="560"/>
      <c r="II376" s="560"/>
      <c r="IJ376" s="560"/>
      <c r="IK376" s="560"/>
      <c r="IL376" s="560"/>
      <c r="IM376" s="560"/>
      <c r="IN376" s="560"/>
      <c r="IO376" s="560"/>
      <c r="IP376" s="560"/>
      <c r="IQ376" s="560"/>
      <c r="IR376" s="560"/>
      <c r="IS376" s="560"/>
      <c r="IT376" s="560"/>
      <c r="IU376" s="560"/>
    </row>
    <row r="377" s="311" customFormat="1" ht="19.5" customHeight="1" spans="1:255">
      <c r="A377" s="203" t="s">
        <v>203</v>
      </c>
      <c r="B377" s="569"/>
      <c r="C377" s="328"/>
      <c r="D377" s="330"/>
      <c r="E377" s="325" t="str">
        <f t="shared" si="10"/>
        <v/>
      </c>
      <c r="F377" s="325" t="str">
        <f t="shared" si="11"/>
        <v/>
      </c>
      <c r="HU377" s="560"/>
      <c r="HV377" s="560"/>
      <c r="HW377" s="560"/>
      <c r="HX377" s="560"/>
      <c r="HY377" s="560"/>
      <c r="HZ377" s="560"/>
      <c r="IA377" s="560"/>
      <c r="IB377" s="560"/>
      <c r="IC377" s="560"/>
      <c r="ID377" s="560"/>
      <c r="IE377" s="560"/>
      <c r="IF377" s="560"/>
      <c r="IG377" s="560"/>
      <c r="IH377" s="560"/>
      <c r="II377" s="560"/>
      <c r="IJ377" s="560"/>
      <c r="IK377" s="560"/>
      <c r="IL377" s="560"/>
      <c r="IM377" s="560"/>
      <c r="IN377" s="560"/>
      <c r="IO377" s="560"/>
      <c r="IP377" s="560"/>
      <c r="IQ377" s="560"/>
      <c r="IR377" s="560"/>
      <c r="IS377" s="560"/>
      <c r="IT377" s="560"/>
      <c r="IU377" s="560"/>
    </row>
    <row r="378" s="311" customFormat="1" ht="19.5" customHeight="1" spans="1:255">
      <c r="A378" s="203" t="s">
        <v>204</v>
      </c>
      <c r="B378" s="569"/>
      <c r="C378" s="328"/>
      <c r="D378" s="330"/>
      <c r="E378" s="325" t="str">
        <f t="shared" si="10"/>
        <v/>
      </c>
      <c r="F378" s="325" t="str">
        <f t="shared" si="11"/>
        <v/>
      </c>
      <c r="HU378" s="560"/>
      <c r="HV378" s="560"/>
      <c r="HW378" s="560"/>
      <c r="HX378" s="560"/>
      <c r="HY378" s="560"/>
      <c r="HZ378" s="560"/>
      <c r="IA378" s="560"/>
      <c r="IB378" s="560"/>
      <c r="IC378" s="560"/>
      <c r="ID378" s="560"/>
      <c r="IE378" s="560"/>
      <c r="IF378" s="560"/>
      <c r="IG378" s="560"/>
      <c r="IH378" s="560"/>
      <c r="II378" s="560"/>
      <c r="IJ378" s="560"/>
      <c r="IK378" s="560"/>
      <c r="IL378" s="560"/>
      <c r="IM378" s="560"/>
      <c r="IN378" s="560"/>
      <c r="IO378" s="560"/>
      <c r="IP378" s="560"/>
      <c r="IQ378" s="560"/>
      <c r="IR378" s="560"/>
      <c r="IS378" s="560"/>
      <c r="IT378" s="560"/>
      <c r="IU378" s="560"/>
    </row>
    <row r="379" s="311" customFormat="1" ht="19.5" customHeight="1" spans="1:255">
      <c r="A379" s="203" t="s">
        <v>205</v>
      </c>
      <c r="B379" s="569"/>
      <c r="C379" s="328"/>
      <c r="D379" s="330"/>
      <c r="E379" s="325" t="str">
        <f t="shared" si="10"/>
        <v/>
      </c>
      <c r="F379" s="325" t="str">
        <f t="shared" si="11"/>
        <v/>
      </c>
      <c r="HU379" s="560"/>
      <c r="HV379" s="560"/>
      <c r="HW379" s="560"/>
      <c r="HX379" s="560"/>
      <c r="HY379" s="560"/>
      <c r="HZ379" s="560"/>
      <c r="IA379" s="560"/>
      <c r="IB379" s="560"/>
      <c r="IC379" s="560"/>
      <c r="ID379" s="560"/>
      <c r="IE379" s="560"/>
      <c r="IF379" s="560"/>
      <c r="IG379" s="560"/>
      <c r="IH379" s="560"/>
      <c r="II379" s="560"/>
      <c r="IJ379" s="560"/>
      <c r="IK379" s="560"/>
      <c r="IL379" s="560"/>
      <c r="IM379" s="560"/>
      <c r="IN379" s="560"/>
      <c r="IO379" s="560"/>
      <c r="IP379" s="560"/>
      <c r="IQ379" s="560"/>
      <c r="IR379" s="560"/>
      <c r="IS379" s="560"/>
      <c r="IT379" s="560"/>
      <c r="IU379" s="560"/>
    </row>
    <row r="380" s="170" customFormat="1" ht="19.5" customHeight="1" spans="1:248">
      <c r="A380" s="203" t="s">
        <v>433</v>
      </c>
      <c r="B380" s="324"/>
      <c r="C380" s="324"/>
      <c r="D380" s="324"/>
      <c r="E380" s="325" t="str">
        <f t="shared" si="10"/>
        <v/>
      </c>
      <c r="F380" s="325" t="str">
        <f t="shared" si="11"/>
        <v/>
      </c>
      <c r="G380" s="557"/>
      <c r="H380" s="557"/>
      <c r="I380" s="557"/>
      <c r="J380" s="557"/>
      <c r="K380" s="557"/>
      <c r="L380" s="557"/>
      <c r="M380" s="557"/>
      <c r="N380" s="557"/>
      <c r="O380" s="557"/>
      <c r="P380" s="557"/>
      <c r="Q380" s="557"/>
      <c r="R380" s="557"/>
      <c r="S380" s="557"/>
      <c r="T380" s="557"/>
      <c r="U380" s="557"/>
      <c r="V380" s="557"/>
      <c r="W380" s="557"/>
      <c r="X380" s="557"/>
      <c r="Y380" s="557"/>
      <c r="Z380" s="557"/>
      <c r="AA380" s="557"/>
      <c r="AB380" s="557"/>
      <c r="AC380" s="557"/>
      <c r="AD380" s="557"/>
      <c r="AE380" s="557"/>
      <c r="AF380" s="557"/>
      <c r="AG380" s="557"/>
      <c r="AH380" s="557"/>
      <c r="AI380" s="557"/>
      <c r="AJ380" s="557"/>
      <c r="AK380" s="557"/>
      <c r="AL380" s="557"/>
      <c r="AM380" s="557"/>
      <c r="AN380" s="557"/>
      <c r="AO380" s="557"/>
      <c r="AP380" s="557"/>
      <c r="AQ380" s="557"/>
      <c r="AR380" s="557"/>
      <c r="AS380" s="557"/>
      <c r="AT380" s="557"/>
      <c r="AU380" s="557"/>
      <c r="AV380" s="557"/>
      <c r="AW380" s="557"/>
      <c r="AX380" s="557"/>
      <c r="AY380" s="557"/>
      <c r="AZ380" s="557"/>
      <c r="BA380" s="557"/>
      <c r="BB380" s="557"/>
      <c r="BC380" s="557"/>
      <c r="BD380" s="557"/>
      <c r="BE380" s="557"/>
      <c r="BF380" s="557"/>
      <c r="BG380" s="557"/>
      <c r="BH380" s="557"/>
      <c r="BI380" s="557"/>
      <c r="BJ380" s="557"/>
      <c r="BK380" s="557"/>
      <c r="BL380" s="557"/>
      <c r="BM380" s="557"/>
      <c r="BN380" s="557"/>
      <c r="BO380" s="557"/>
      <c r="BP380" s="557"/>
      <c r="BQ380" s="557"/>
      <c r="BR380" s="557"/>
      <c r="BS380" s="557"/>
      <c r="BT380" s="557"/>
      <c r="BU380" s="557"/>
      <c r="BV380" s="557"/>
      <c r="BW380" s="557"/>
      <c r="BX380" s="557"/>
      <c r="BY380" s="557"/>
      <c r="BZ380" s="557"/>
      <c r="CA380" s="557"/>
      <c r="CB380" s="557"/>
      <c r="CC380" s="557"/>
      <c r="CD380" s="557"/>
      <c r="CE380" s="557"/>
      <c r="CF380" s="557"/>
      <c r="CG380" s="557"/>
      <c r="CH380" s="557"/>
      <c r="CI380" s="557"/>
      <c r="CJ380" s="557"/>
      <c r="CK380" s="557"/>
      <c r="CL380" s="557"/>
      <c r="CM380" s="557"/>
      <c r="CN380" s="557"/>
      <c r="CO380" s="557"/>
      <c r="CP380" s="557"/>
      <c r="CQ380" s="557"/>
      <c r="CR380" s="557"/>
      <c r="CS380" s="557"/>
      <c r="CT380" s="557"/>
      <c r="CU380" s="557"/>
      <c r="CV380" s="557"/>
      <c r="CW380" s="557"/>
      <c r="CX380" s="557"/>
      <c r="CY380" s="557"/>
      <c r="CZ380" s="557"/>
      <c r="DA380" s="557"/>
      <c r="DB380" s="557"/>
      <c r="DC380" s="557"/>
      <c r="DD380" s="557"/>
      <c r="DE380" s="557"/>
      <c r="DF380" s="557"/>
      <c r="DG380" s="557"/>
      <c r="DH380" s="557"/>
      <c r="DI380" s="557"/>
      <c r="DJ380" s="557"/>
      <c r="DK380" s="557"/>
      <c r="DL380" s="557"/>
      <c r="DM380" s="557"/>
      <c r="DN380" s="557"/>
      <c r="DO380" s="557"/>
      <c r="DP380" s="557"/>
      <c r="DQ380" s="557"/>
      <c r="DR380" s="557"/>
      <c r="DS380" s="557"/>
      <c r="DT380" s="557"/>
      <c r="DU380" s="557"/>
      <c r="DV380" s="557"/>
      <c r="DW380" s="557"/>
      <c r="DX380" s="557"/>
      <c r="DY380" s="557"/>
      <c r="DZ380" s="557"/>
      <c r="EA380" s="557"/>
      <c r="EB380" s="557"/>
      <c r="EC380" s="557"/>
      <c r="ED380" s="557"/>
      <c r="EE380" s="557"/>
      <c r="EF380" s="557"/>
      <c r="EG380" s="557"/>
      <c r="EH380" s="557"/>
      <c r="EI380" s="557"/>
      <c r="EJ380" s="557"/>
      <c r="EK380" s="557"/>
      <c r="EL380" s="557"/>
      <c r="EM380" s="557"/>
      <c r="EN380" s="557"/>
      <c r="EO380" s="557"/>
      <c r="EP380" s="557"/>
      <c r="EQ380" s="557"/>
      <c r="ER380" s="557"/>
      <c r="ES380" s="557"/>
      <c r="ET380" s="557"/>
      <c r="EU380" s="557"/>
      <c r="EV380" s="557"/>
      <c r="EW380" s="557"/>
      <c r="EX380" s="557"/>
      <c r="EY380" s="557"/>
      <c r="EZ380" s="557"/>
      <c r="FA380" s="557"/>
      <c r="FB380" s="557"/>
      <c r="FC380" s="557"/>
      <c r="FD380" s="557"/>
      <c r="FE380" s="557"/>
      <c r="FF380" s="557"/>
      <c r="FG380" s="557"/>
      <c r="FH380" s="557"/>
      <c r="FI380" s="557"/>
      <c r="FJ380" s="557"/>
      <c r="FK380" s="557"/>
      <c r="FL380" s="557"/>
      <c r="FM380" s="557"/>
      <c r="FN380" s="557"/>
      <c r="FO380" s="557"/>
      <c r="FP380" s="557"/>
      <c r="FQ380" s="557"/>
      <c r="FR380" s="557"/>
      <c r="FS380" s="557"/>
      <c r="FT380" s="557"/>
      <c r="FU380" s="557"/>
      <c r="FV380" s="557"/>
      <c r="FW380" s="557"/>
      <c r="FX380" s="557"/>
      <c r="FY380" s="557"/>
      <c r="FZ380" s="557"/>
      <c r="GA380" s="557"/>
      <c r="GB380" s="557"/>
      <c r="GC380" s="557"/>
      <c r="GD380" s="557"/>
      <c r="GE380" s="557"/>
      <c r="GF380" s="557"/>
      <c r="GG380" s="557"/>
      <c r="GH380" s="557"/>
      <c r="GI380" s="557"/>
      <c r="GJ380" s="557"/>
      <c r="GK380" s="557"/>
      <c r="GL380" s="557"/>
      <c r="GM380" s="557"/>
      <c r="GN380" s="557"/>
      <c r="GO380" s="557"/>
      <c r="GP380" s="557"/>
      <c r="GQ380" s="557"/>
      <c r="GR380" s="557"/>
      <c r="GS380" s="557"/>
      <c r="GT380" s="557"/>
      <c r="GU380" s="557"/>
      <c r="GV380" s="557"/>
      <c r="GW380" s="557"/>
      <c r="GX380" s="557"/>
      <c r="GY380" s="557"/>
      <c r="GZ380" s="557"/>
      <c r="HA380" s="557"/>
      <c r="HB380" s="557"/>
      <c r="HC380" s="557"/>
      <c r="HD380" s="557"/>
      <c r="HE380" s="557"/>
      <c r="HF380" s="557"/>
      <c r="HG380" s="557"/>
      <c r="HH380" s="557"/>
      <c r="HI380" s="557"/>
      <c r="HJ380" s="557"/>
      <c r="HK380" s="557"/>
      <c r="HL380" s="557"/>
      <c r="HM380" s="557"/>
      <c r="HN380" s="557"/>
      <c r="HO380" s="557"/>
      <c r="HP380" s="557"/>
      <c r="HQ380" s="557"/>
      <c r="HR380" s="557"/>
      <c r="HS380" s="557"/>
      <c r="HT380" s="557"/>
      <c r="HU380" s="575"/>
      <c r="HV380" s="575"/>
      <c r="HW380" s="575"/>
      <c r="HX380" s="575"/>
      <c r="HY380" s="575"/>
      <c r="HZ380" s="575"/>
      <c r="IA380" s="575"/>
      <c r="IB380" s="575"/>
      <c r="IC380" s="575"/>
      <c r="ID380" s="575"/>
      <c r="IE380" s="575"/>
      <c r="IF380" s="575"/>
      <c r="IG380" s="575"/>
      <c r="IH380" s="575"/>
      <c r="II380" s="575"/>
      <c r="IJ380" s="575"/>
      <c r="IK380" s="575"/>
      <c r="IL380" s="575"/>
      <c r="IM380" s="575"/>
      <c r="IN380" s="575"/>
    </row>
    <row r="381" s="311" customFormat="1" ht="19.5" customHeight="1" spans="1:255">
      <c r="A381" s="203" t="s">
        <v>434</v>
      </c>
      <c r="B381" s="569"/>
      <c r="C381" s="328"/>
      <c r="D381" s="330"/>
      <c r="E381" s="325" t="str">
        <f t="shared" si="10"/>
        <v/>
      </c>
      <c r="F381" s="325" t="str">
        <f t="shared" si="11"/>
        <v/>
      </c>
      <c r="HU381" s="560"/>
      <c r="HV381" s="560"/>
      <c r="HW381" s="560"/>
      <c r="HX381" s="560"/>
      <c r="HY381" s="560"/>
      <c r="HZ381" s="560"/>
      <c r="IA381" s="560"/>
      <c r="IB381" s="560"/>
      <c r="IC381" s="560"/>
      <c r="ID381" s="560"/>
      <c r="IE381" s="560"/>
      <c r="IF381" s="560"/>
      <c r="IG381" s="560"/>
      <c r="IH381" s="560"/>
      <c r="II381" s="560"/>
      <c r="IJ381" s="560"/>
      <c r="IK381" s="560"/>
      <c r="IL381" s="560"/>
      <c r="IM381" s="560"/>
      <c r="IN381" s="560"/>
      <c r="IO381" s="560"/>
      <c r="IP381" s="560"/>
      <c r="IQ381" s="560"/>
      <c r="IR381" s="560"/>
      <c r="IS381" s="560"/>
      <c r="IT381" s="560"/>
      <c r="IU381" s="560"/>
    </row>
    <row r="382" s="311" customFormat="1" ht="19.5" customHeight="1" spans="1:255">
      <c r="A382" s="203" t="s">
        <v>435</v>
      </c>
      <c r="B382" s="569"/>
      <c r="C382" s="328"/>
      <c r="D382" s="330"/>
      <c r="E382" s="332" t="str">
        <f t="shared" si="10"/>
        <v/>
      </c>
      <c r="F382" s="332" t="str">
        <f t="shared" si="11"/>
        <v/>
      </c>
      <c r="HU382" s="560"/>
      <c r="HV382" s="560"/>
      <c r="HW382" s="560"/>
      <c r="HX382" s="560"/>
      <c r="HY382" s="560"/>
      <c r="HZ382" s="560"/>
      <c r="IA382" s="560"/>
      <c r="IB382" s="560"/>
      <c r="IC382" s="560"/>
      <c r="ID382" s="560"/>
      <c r="IE382" s="560"/>
      <c r="IF382" s="560"/>
      <c r="IG382" s="560"/>
      <c r="IH382" s="560"/>
      <c r="II382" s="560"/>
      <c r="IJ382" s="560"/>
      <c r="IK382" s="560"/>
      <c r="IL382" s="560"/>
      <c r="IM382" s="560"/>
      <c r="IN382" s="560"/>
      <c r="IO382" s="560"/>
      <c r="IP382" s="560"/>
      <c r="IQ382" s="560"/>
      <c r="IR382" s="560"/>
      <c r="IS382" s="560"/>
      <c r="IT382" s="560"/>
      <c r="IU382" s="560"/>
    </row>
    <row r="383" s="311" customFormat="1" ht="19.5" customHeight="1" spans="1:255">
      <c r="A383" s="203" t="s">
        <v>243</v>
      </c>
      <c r="B383" s="569"/>
      <c r="C383" s="328"/>
      <c r="D383" s="330"/>
      <c r="E383" s="325" t="str">
        <f t="shared" si="10"/>
        <v/>
      </c>
      <c r="F383" s="325" t="str">
        <f t="shared" si="11"/>
        <v/>
      </c>
      <c r="HU383" s="560"/>
      <c r="HV383" s="560"/>
      <c r="HW383" s="560"/>
      <c r="HX383" s="560"/>
      <c r="HY383" s="560"/>
      <c r="HZ383" s="560"/>
      <c r="IA383" s="560"/>
      <c r="IB383" s="560"/>
      <c r="IC383" s="560"/>
      <c r="ID383" s="560"/>
      <c r="IE383" s="560"/>
      <c r="IF383" s="560"/>
      <c r="IG383" s="560"/>
      <c r="IH383" s="560"/>
      <c r="II383" s="560"/>
      <c r="IJ383" s="560"/>
      <c r="IK383" s="560"/>
      <c r="IL383" s="560"/>
      <c r="IM383" s="560"/>
      <c r="IN383" s="560"/>
      <c r="IO383" s="560"/>
      <c r="IP383" s="560"/>
      <c r="IQ383" s="560"/>
      <c r="IR383" s="560"/>
      <c r="IS383" s="560"/>
      <c r="IT383" s="560"/>
      <c r="IU383" s="560"/>
    </row>
    <row r="384" s="311" customFormat="1" ht="19.5" customHeight="1" spans="1:255">
      <c r="A384" s="203" t="s">
        <v>212</v>
      </c>
      <c r="B384" s="569"/>
      <c r="C384" s="328"/>
      <c r="D384" s="570"/>
      <c r="E384" s="325" t="str">
        <f t="shared" si="10"/>
        <v/>
      </c>
      <c r="F384" s="325" t="str">
        <f t="shared" si="11"/>
        <v/>
      </c>
      <c r="HU384" s="560"/>
      <c r="HV384" s="560"/>
      <c r="HW384" s="560"/>
      <c r="HX384" s="560"/>
      <c r="HY384" s="560"/>
      <c r="HZ384" s="560"/>
      <c r="IA384" s="560"/>
      <c r="IB384" s="560"/>
      <c r="IC384" s="560"/>
      <c r="ID384" s="560"/>
      <c r="IE384" s="560"/>
      <c r="IF384" s="560"/>
      <c r="IG384" s="560"/>
      <c r="IH384" s="560"/>
      <c r="II384" s="560"/>
      <c r="IJ384" s="560"/>
      <c r="IK384" s="560"/>
      <c r="IL384" s="560"/>
      <c r="IM384" s="560"/>
      <c r="IN384" s="560"/>
      <c r="IO384" s="560"/>
      <c r="IP384" s="560"/>
      <c r="IQ384" s="560"/>
      <c r="IR384" s="560"/>
      <c r="IS384" s="560"/>
      <c r="IT384" s="560"/>
      <c r="IU384" s="560"/>
    </row>
    <row r="385" s="311" customFormat="1" ht="19.5" customHeight="1" spans="1:255">
      <c r="A385" s="203" t="s">
        <v>436</v>
      </c>
      <c r="B385" s="569"/>
      <c r="C385" s="328"/>
      <c r="D385" s="324"/>
      <c r="E385" s="325" t="str">
        <f t="shared" si="10"/>
        <v/>
      </c>
      <c r="F385" s="325" t="str">
        <f t="shared" si="11"/>
        <v/>
      </c>
      <c r="HU385" s="560"/>
      <c r="HV385" s="560"/>
      <c r="HW385" s="560"/>
      <c r="HX385" s="560"/>
      <c r="HY385" s="560"/>
      <c r="HZ385" s="560"/>
      <c r="IA385" s="560"/>
      <c r="IB385" s="560"/>
      <c r="IC385" s="560"/>
      <c r="ID385" s="560"/>
      <c r="IE385" s="560"/>
      <c r="IF385" s="560"/>
      <c r="IG385" s="560"/>
      <c r="IH385" s="560"/>
      <c r="II385" s="560"/>
      <c r="IJ385" s="560"/>
      <c r="IK385" s="560"/>
      <c r="IL385" s="560"/>
      <c r="IM385" s="560"/>
      <c r="IN385" s="560"/>
      <c r="IO385" s="560"/>
      <c r="IP385" s="560"/>
      <c r="IQ385" s="560"/>
      <c r="IR385" s="560"/>
      <c r="IS385" s="560"/>
      <c r="IT385" s="560"/>
      <c r="IU385" s="560"/>
    </row>
    <row r="386" s="311" customFormat="1" ht="19.5" customHeight="1" spans="1:255">
      <c r="A386" s="567" t="s">
        <v>437</v>
      </c>
      <c r="B386" s="574">
        <f>SUM(B387:B393)</f>
        <v>9</v>
      </c>
      <c r="C386" s="335">
        <f>SUM(C387:C393)</f>
        <v>9</v>
      </c>
      <c r="D386" s="324">
        <f>SUM(D387:D393)</f>
        <v>7</v>
      </c>
      <c r="E386" s="325">
        <f t="shared" si="10"/>
        <v>-0.222222222222222</v>
      </c>
      <c r="F386" s="325">
        <f t="shared" si="11"/>
        <v>0.777777777777778</v>
      </c>
      <c r="HU386" s="560"/>
      <c r="HV386" s="560"/>
      <c r="HW386" s="560"/>
      <c r="HX386" s="560"/>
      <c r="HY386" s="560"/>
      <c r="HZ386" s="560"/>
      <c r="IA386" s="560"/>
      <c r="IB386" s="560"/>
      <c r="IC386" s="560"/>
      <c r="ID386" s="560"/>
      <c r="IE386" s="560"/>
      <c r="IF386" s="560"/>
      <c r="IG386" s="560"/>
      <c r="IH386" s="560"/>
      <c r="II386" s="560"/>
      <c r="IJ386" s="560"/>
      <c r="IK386" s="560"/>
      <c r="IL386" s="560"/>
      <c r="IM386" s="560"/>
      <c r="IN386" s="560"/>
      <c r="IO386" s="560"/>
      <c r="IP386" s="560"/>
      <c r="IQ386" s="560"/>
      <c r="IR386" s="560"/>
      <c r="IS386" s="560"/>
      <c r="IT386" s="560"/>
      <c r="IU386" s="560"/>
    </row>
    <row r="387" s="311" customFormat="1" ht="19.5" customHeight="1" spans="1:255">
      <c r="A387" s="203" t="s">
        <v>203</v>
      </c>
      <c r="B387" s="569"/>
      <c r="C387" s="328"/>
      <c r="D387" s="570"/>
      <c r="E387" s="325" t="str">
        <f t="shared" si="10"/>
        <v/>
      </c>
      <c r="F387" s="325" t="str">
        <f t="shared" si="11"/>
        <v/>
      </c>
      <c r="HU387" s="560"/>
      <c r="HV387" s="560"/>
      <c r="HW387" s="560"/>
      <c r="HX387" s="560"/>
      <c r="HY387" s="560"/>
      <c r="HZ387" s="560"/>
      <c r="IA387" s="560"/>
      <c r="IB387" s="560"/>
      <c r="IC387" s="560"/>
      <c r="ID387" s="560"/>
      <c r="IE387" s="560"/>
      <c r="IF387" s="560"/>
      <c r="IG387" s="560"/>
      <c r="IH387" s="560"/>
      <c r="II387" s="560"/>
      <c r="IJ387" s="560"/>
      <c r="IK387" s="560"/>
      <c r="IL387" s="560"/>
      <c r="IM387" s="560"/>
      <c r="IN387" s="560"/>
      <c r="IO387" s="560"/>
      <c r="IP387" s="560"/>
      <c r="IQ387" s="560"/>
      <c r="IR387" s="560"/>
      <c r="IS387" s="560"/>
      <c r="IT387" s="560"/>
      <c r="IU387" s="560"/>
    </row>
    <row r="388" s="170" customFormat="1" ht="19.5" customHeight="1" spans="1:248">
      <c r="A388" s="203" t="s">
        <v>204</v>
      </c>
      <c r="B388" s="337">
        <v>9</v>
      </c>
      <c r="C388" s="337">
        <v>9</v>
      </c>
      <c r="D388" s="337">
        <v>7</v>
      </c>
      <c r="E388" s="332"/>
      <c r="F388" s="332"/>
      <c r="G388" s="557"/>
      <c r="H388" s="557"/>
      <c r="I388" s="557"/>
      <c r="J388" s="557"/>
      <c r="K388" s="557"/>
      <c r="L388" s="557"/>
      <c r="M388" s="557"/>
      <c r="N388" s="557"/>
      <c r="O388" s="557"/>
      <c r="P388" s="557"/>
      <c r="Q388" s="557"/>
      <c r="R388" s="557"/>
      <c r="S388" s="557"/>
      <c r="T388" s="557"/>
      <c r="U388" s="557"/>
      <c r="V388" s="557"/>
      <c r="W388" s="557"/>
      <c r="X388" s="557"/>
      <c r="Y388" s="557"/>
      <c r="Z388" s="557"/>
      <c r="AA388" s="557"/>
      <c r="AB388" s="557"/>
      <c r="AC388" s="557"/>
      <c r="AD388" s="557"/>
      <c r="AE388" s="557"/>
      <c r="AF388" s="557"/>
      <c r="AG388" s="557"/>
      <c r="AH388" s="557"/>
      <c r="AI388" s="557"/>
      <c r="AJ388" s="557"/>
      <c r="AK388" s="557"/>
      <c r="AL388" s="557"/>
      <c r="AM388" s="557"/>
      <c r="AN388" s="557"/>
      <c r="AO388" s="557"/>
      <c r="AP388" s="557"/>
      <c r="AQ388" s="557"/>
      <c r="AR388" s="557"/>
      <c r="AS388" s="557"/>
      <c r="AT388" s="557"/>
      <c r="AU388" s="557"/>
      <c r="AV388" s="557"/>
      <c r="AW388" s="557"/>
      <c r="AX388" s="557"/>
      <c r="AY388" s="557"/>
      <c r="AZ388" s="557"/>
      <c r="BA388" s="557"/>
      <c r="BB388" s="557"/>
      <c r="BC388" s="557"/>
      <c r="BD388" s="557"/>
      <c r="BE388" s="557"/>
      <c r="BF388" s="557"/>
      <c r="BG388" s="557"/>
      <c r="BH388" s="557"/>
      <c r="BI388" s="557"/>
      <c r="BJ388" s="557"/>
      <c r="BK388" s="557"/>
      <c r="BL388" s="557"/>
      <c r="BM388" s="557"/>
      <c r="BN388" s="557"/>
      <c r="BO388" s="557"/>
      <c r="BP388" s="557"/>
      <c r="BQ388" s="557"/>
      <c r="BR388" s="557"/>
      <c r="BS388" s="557"/>
      <c r="BT388" s="557"/>
      <c r="BU388" s="557"/>
      <c r="BV388" s="557"/>
      <c r="BW388" s="557"/>
      <c r="BX388" s="557"/>
      <c r="BY388" s="557"/>
      <c r="BZ388" s="557"/>
      <c r="CA388" s="557"/>
      <c r="CB388" s="557"/>
      <c r="CC388" s="557"/>
      <c r="CD388" s="557"/>
      <c r="CE388" s="557"/>
      <c r="CF388" s="557"/>
      <c r="CG388" s="557"/>
      <c r="CH388" s="557"/>
      <c r="CI388" s="557"/>
      <c r="CJ388" s="557"/>
      <c r="CK388" s="557"/>
      <c r="CL388" s="557"/>
      <c r="CM388" s="557"/>
      <c r="CN388" s="557"/>
      <c r="CO388" s="557"/>
      <c r="CP388" s="557"/>
      <c r="CQ388" s="557"/>
      <c r="CR388" s="557"/>
      <c r="CS388" s="557"/>
      <c r="CT388" s="557"/>
      <c r="CU388" s="557"/>
      <c r="CV388" s="557"/>
      <c r="CW388" s="557"/>
      <c r="CX388" s="557"/>
      <c r="CY388" s="557"/>
      <c r="CZ388" s="557"/>
      <c r="DA388" s="557"/>
      <c r="DB388" s="557"/>
      <c r="DC388" s="557"/>
      <c r="DD388" s="557"/>
      <c r="DE388" s="557"/>
      <c r="DF388" s="557"/>
      <c r="DG388" s="557"/>
      <c r="DH388" s="557"/>
      <c r="DI388" s="557"/>
      <c r="DJ388" s="557"/>
      <c r="DK388" s="557"/>
      <c r="DL388" s="557"/>
      <c r="DM388" s="557"/>
      <c r="DN388" s="557"/>
      <c r="DO388" s="557"/>
      <c r="DP388" s="557"/>
      <c r="DQ388" s="557"/>
      <c r="DR388" s="557"/>
      <c r="DS388" s="557"/>
      <c r="DT388" s="557"/>
      <c r="DU388" s="557"/>
      <c r="DV388" s="557"/>
      <c r="DW388" s="557"/>
      <c r="DX388" s="557"/>
      <c r="DY388" s="557"/>
      <c r="DZ388" s="557"/>
      <c r="EA388" s="557"/>
      <c r="EB388" s="557"/>
      <c r="EC388" s="557"/>
      <c r="ED388" s="557"/>
      <c r="EE388" s="557"/>
      <c r="EF388" s="557"/>
      <c r="EG388" s="557"/>
      <c r="EH388" s="557"/>
      <c r="EI388" s="557"/>
      <c r="EJ388" s="557"/>
      <c r="EK388" s="557"/>
      <c r="EL388" s="557"/>
      <c r="EM388" s="557"/>
      <c r="EN388" s="557"/>
      <c r="EO388" s="557"/>
      <c r="EP388" s="557"/>
      <c r="EQ388" s="557"/>
      <c r="ER388" s="557"/>
      <c r="ES388" s="557"/>
      <c r="ET388" s="557"/>
      <c r="EU388" s="557"/>
      <c r="EV388" s="557"/>
      <c r="EW388" s="557"/>
      <c r="EX388" s="557"/>
      <c r="EY388" s="557"/>
      <c r="EZ388" s="557"/>
      <c r="FA388" s="557"/>
      <c r="FB388" s="557"/>
      <c r="FC388" s="557"/>
      <c r="FD388" s="557"/>
      <c r="FE388" s="557"/>
      <c r="FF388" s="557"/>
      <c r="FG388" s="557"/>
      <c r="FH388" s="557"/>
      <c r="FI388" s="557"/>
      <c r="FJ388" s="557"/>
      <c r="FK388" s="557"/>
      <c r="FL388" s="557"/>
      <c r="FM388" s="557"/>
      <c r="FN388" s="557"/>
      <c r="FO388" s="557"/>
      <c r="FP388" s="557"/>
      <c r="FQ388" s="557"/>
      <c r="FR388" s="557"/>
      <c r="FS388" s="557"/>
      <c r="FT388" s="557"/>
      <c r="FU388" s="557"/>
      <c r="FV388" s="557"/>
      <c r="FW388" s="557"/>
      <c r="FX388" s="557"/>
      <c r="FY388" s="557"/>
      <c r="FZ388" s="557"/>
      <c r="GA388" s="557"/>
      <c r="GB388" s="557"/>
      <c r="GC388" s="557"/>
      <c r="GD388" s="557"/>
      <c r="GE388" s="557"/>
      <c r="GF388" s="557"/>
      <c r="GG388" s="557"/>
      <c r="GH388" s="557"/>
      <c r="GI388" s="557"/>
      <c r="GJ388" s="557"/>
      <c r="GK388" s="557"/>
      <c r="GL388" s="557"/>
      <c r="GM388" s="557"/>
      <c r="GN388" s="557"/>
      <c r="GO388" s="557"/>
      <c r="GP388" s="557"/>
      <c r="GQ388" s="557"/>
      <c r="GR388" s="557"/>
      <c r="GS388" s="557"/>
      <c r="GT388" s="557"/>
      <c r="GU388" s="557"/>
      <c r="GV388" s="557"/>
      <c r="GW388" s="557"/>
      <c r="GX388" s="557"/>
      <c r="GY388" s="557"/>
      <c r="GZ388" s="557"/>
      <c r="HA388" s="557"/>
      <c r="HB388" s="557"/>
      <c r="HC388" s="557"/>
      <c r="HD388" s="557"/>
      <c r="HE388" s="557"/>
      <c r="HF388" s="557"/>
      <c r="HG388" s="557"/>
      <c r="HH388" s="557"/>
      <c r="HI388" s="557"/>
      <c r="HJ388" s="557"/>
      <c r="HK388" s="557"/>
      <c r="HL388" s="557"/>
      <c r="HM388" s="557"/>
      <c r="HN388" s="557"/>
      <c r="HO388" s="557"/>
      <c r="HP388" s="557"/>
      <c r="HQ388" s="557"/>
      <c r="HR388" s="557"/>
      <c r="HS388" s="557"/>
      <c r="HT388" s="557"/>
      <c r="HU388" s="575"/>
      <c r="HV388" s="575"/>
      <c r="HW388" s="575"/>
      <c r="HX388" s="575"/>
      <c r="HY388" s="575"/>
      <c r="HZ388" s="575"/>
      <c r="IA388" s="575"/>
      <c r="IB388" s="575"/>
      <c r="IC388" s="575"/>
      <c r="ID388" s="575"/>
      <c r="IE388" s="575"/>
      <c r="IF388" s="575"/>
      <c r="IG388" s="575"/>
      <c r="IH388" s="575"/>
      <c r="II388" s="575"/>
      <c r="IJ388" s="575"/>
      <c r="IK388" s="575"/>
      <c r="IL388" s="575"/>
      <c r="IM388" s="575"/>
      <c r="IN388" s="575"/>
    </row>
    <row r="389" s="311" customFormat="1" ht="19.5" customHeight="1" spans="1:255">
      <c r="A389" s="203" t="s">
        <v>205</v>
      </c>
      <c r="B389" s="569"/>
      <c r="C389" s="328"/>
      <c r="D389" s="570"/>
      <c r="E389" s="325" t="str">
        <f t="shared" ref="E389:E452" si="12">IF(OR(VALUE(D389)=0,ISERROR(D389/B389-1)),"",D389/B389-1)</f>
        <v/>
      </c>
      <c r="F389" s="325" t="str">
        <f t="shared" ref="F389:F452" si="13">IF(OR(VALUE(D389)=0,ISERROR(D389/C389)),"",D389/C389)</f>
        <v/>
      </c>
      <c r="HU389" s="560"/>
      <c r="HV389" s="560"/>
      <c r="HW389" s="560"/>
      <c r="HX389" s="560"/>
      <c r="HY389" s="560"/>
      <c r="HZ389" s="560"/>
      <c r="IA389" s="560"/>
      <c r="IB389" s="560"/>
      <c r="IC389" s="560"/>
      <c r="ID389" s="560"/>
      <c r="IE389" s="560"/>
      <c r="IF389" s="560"/>
      <c r="IG389" s="560"/>
      <c r="IH389" s="560"/>
      <c r="II389" s="560"/>
      <c r="IJ389" s="560"/>
      <c r="IK389" s="560"/>
      <c r="IL389" s="560"/>
      <c r="IM389" s="560"/>
      <c r="IN389" s="560"/>
      <c r="IO389" s="560"/>
      <c r="IP389" s="560"/>
      <c r="IQ389" s="560"/>
      <c r="IR389" s="560"/>
      <c r="IS389" s="560"/>
      <c r="IT389" s="560"/>
      <c r="IU389" s="560"/>
    </row>
    <row r="390" s="311" customFormat="1" ht="19.5" customHeight="1" spans="1:255">
      <c r="A390" s="203" t="s">
        <v>438</v>
      </c>
      <c r="B390" s="569"/>
      <c r="C390" s="328"/>
      <c r="D390" s="570"/>
      <c r="E390" s="325" t="str">
        <f t="shared" si="12"/>
        <v/>
      </c>
      <c r="F390" s="325" t="str">
        <f t="shared" si="13"/>
        <v/>
      </c>
      <c r="HU390" s="560"/>
      <c r="HV390" s="560"/>
      <c r="HW390" s="560"/>
      <c r="HX390" s="560"/>
      <c r="HY390" s="560"/>
      <c r="HZ390" s="560"/>
      <c r="IA390" s="560"/>
      <c r="IB390" s="560"/>
      <c r="IC390" s="560"/>
      <c r="ID390" s="560"/>
      <c r="IE390" s="560"/>
      <c r="IF390" s="560"/>
      <c r="IG390" s="560"/>
      <c r="IH390" s="560"/>
      <c r="II390" s="560"/>
      <c r="IJ390" s="560"/>
      <c r="IK390" s="560"/>
      <c r="IL390" s="560"/>
      <c r="IM390" s="560"/>
      <c r="IN390" s="560"/>
      <c r="IO390" s="560"/>
      <c r="IP390" s="560"/>
      <c r="IQ390" s="560"/>
      <c r="IR390" s="560"/>
      <c r="IS390" s="560"/>
      <c r="IT390" s="560"/>
      <c r="IU390" s="560"/>
    </row>
    <row r="391" s="311" customFormat="1" ht="19.5" customHeight="1" spans="1:255">
      <c r="A391" s="203" t="s">
        <v>439</v>
      </c>
      <c r="B391" s="569"/>
      <c r="C391" s="328"/>
      <c r="D391" s="324"/>
      <c r="E391" s="325" t="str">
        <f t="shared" si="12"/>
        <v/>
      </c>
      <c r="F391" s="325" t="str">
        <f t="shared" si="13"/>
        <v/>
      </c>
      <c r="HU391" s="560"/>
      <c r="HV391" s="560"/>
      <c r="HW391" s="560"/>
      <c r="HX391" s="560"/>
      <c r="HY391" s="560"/>
      <c r="HZ391" s="560"/>
      <c r="IA391" s="560"/>
      <c r="IB391" s="560"/>
      <c r="IC391" s="560"/>
      <c r="ID391" s="560"/>
      <c r="IE391" s="560"/>
      <c r="IF391" s="560"/>
      <c r="IG391" s="560"/>
      <c r="IH391" s="560"/>
      <c r="II391" s="560"/>
      <c r="IJ391" s="560"/>
      <c r="IK391" s="560"/>
      <c r="IL391" s="560"/>
      <c r="IM391" s="560"/>
      <c r="IN391" s="560"/>
      <c r="IO391" s="560"/>
      <c r="IP391" s="560"/>
      <c r="IQ391" s="560"/>
      <c r="IR391" s="560"/>
      <c r="IS391" s="560"/>
      <c r="IT391" s="560"/>
      <c r="IU391" s="560"/>
    </row>
    <row r="392" s="311" customFormat="1" ht="19.5" customHeight="1" spans="1:255">
      <c r="A392" s="203" t="s">
        <v>212</v>
      </c>
      <c r="B392" s="569"/>
      <c r="C392" s="328"/>
      <c r="D392" s="570"/>
      <c r="E392" s="325" t="str">
        <f t="shared" si="12"/>
        <v/>
      </c>
      <c r="F392" s="325" t="str">
        <f t="shared" si="13"/>
        <v/>
      </c>
      <c r="HU392" s="560"/>
      <c r="HV392" s="560"/>
      <c r="HW392" s="560"/>
      <c r="HX392" s="560"/>
      <c r="HY392" s="560"/>
      <c r="HZ392" s="560"/>
      <c r="IA392" s="560"/>
      <c r="IB392" s="560"/>
      <c r="IC392" s="560"/>
      <c r="ID392" s="560"/>
      <c r="IE392" s="560"/>
      <c r="IF392" s="560"/>
      <c r="IG392" s="560"/>
      <c r="IH392" s="560"/>
      <c r="II392" s="560"/>
      <c r="IJ392" s="560"/>
      <c r="IK392" s="560"/>
      <c r="IL392" s="560"/>
      <c r="IM392" s="560"/>
      <c r="IN392" s="560"/>
      <c r="IO392" s="560"/>
      <c r="IP392" s="560"/>
      <c r="IQ392" s="560"/>
      <c r="IR392" s="560"/>
      <c r="IS392" s="560"/>
      <c r="IT392" s="560"/>
      <c r="IU392" s="560"/>
    </row>
    <row r="393" s="311" customFormat="1" ht="19.5" customHeight="1" spans="1:255">
      <c r="A393" s="203" t="s">
        <v>440</v>
      </c>
      <c r="B393" s="569"/>
      <c r="C393" s="328"/>
      <c r="D393" s="570"/>
      <c r="E393" s="325" t="str">
        <f t="shared" si="12"/>
        <v/>
      </c>
      <c r="F393" s="325" t="str">
        <f t="shared" si="13"/>
        <v/>
      </c>
      <c r="HU393" s="560"/>
      <c r="HV393" s="560"/>
      <c r="HW393" s="560"/>
      <c r="HX393" s="560"/>
      <c r="HY393" s="560"/>
      <c r="HZ393" s="560"/>
      <c r="IA393" s="560"/>
      <c r="IB393" s="560"/>
      <c r="IC393" s="560"/>
      <c r="ID393" s="560"/>
      <c r="IE393" s="560"/>
      <c r="IF393" s="560"/>
      <c r="IG393" s="560"/>
      <c r="IH393" s="560"/>
      <c r="II393" s="560"/>
      <c r="IJ393" s="560"/>
      <c r="IK393" s="560"/>
      <c r="IL393" s="560"/>
      <c r="IM393" s="560"/>
      <c r="IN393" s="560"/>
      <c r="IO393" s="560"/>
      <c r="IP393" s="560"/>
      <c r="IQ393" s="560"/>
      <c r="IR393" s="560"/>
      <c r="IS393" s="560"/>
      <c r="IT393" s="560"/>
      <c r="IU393" s="560"/>
    </row>
    <row r="394" s="170" customFormat="1" ht="19.5" customHeight="1" spans="1:248">
      <c r="A394" s="567" t="s">
        <v>441</v>
      </c>
      <c r="B394" s="339">
        <f>SUM(B395:B396)</f>
        <v>0</v>
      </c>
      <c r="C394" s="339">
        <f>SUM(C395:C396)</f>
        <v>0</v>
      </c>
      <c r="D394" s="339">
        <f>SUM(D395:D396)</f>
        <v>0</v>
      </c>
      <c r="E394" s="325" t="str">
        <f t="shared" si="12"/>
        <v/>
      </c>
      <c r="F394" s="325" t="str">
        <f t="shared" si="13"/>
        <v/>
      </c>
      <c r="G394" s="557"/>
      <c r="H394" s="557"/>
      <c r="I394" s="557"/>
      <c r="J394" s="557"/>
      <c r="K394" s="557"/>
      <c r="L394" s="557"/>
      <c r="M394" s="557"/>
      <c r="N394" s="557"/>
      <c r="O394" s="557"/>
      <c r="P394" s="557"/>
      <c r="Q394" s="557"/>
      <c r="R394" s="557"/>
      <c r="S394" s="557"/>
      <c r="T394" s="557"/>
      <c r="U394" s="557"/>
      <c r="V394" s="557"/>
      <c r="W394" s="557"/>
      <c r="X394" s="557"/>
      <c r="Y394" s="557"/>
      <c r="Z394" s="557"/>
      <c r="AA394" s="557"/>
      <c r="AB394" s="557"/>
      <c r="AC394" s="557"/>
      <c r="AD394" s="557"/>
      <c r="AE394" s="557"/>
      <c r="AF394" s="557"/>
      <c r="AG394" s="557"/>
      <c r="AH394" s="557"/>
      <c r="AI394" s="557"/>
      <c r="AJ394" s="557"/>
      <c r="AK394" s="557"/>
      <c r="AL394" s="557"/>
      <c r="AM394" s="557"/>
      <c r="AN394" s="557"/>
      <c r="AO394" s="557"/>
      <c r="AP394" s="557"/>
      <c r="AQ394" s="557"/>
      <c r="AR394" s="557"/>
      <c r="AS394" s="557"/>
      <c r="AT394" s="557"/>
      <c r="AU394" s="557"/>
      <c r="AV394" s="557"/>
      <c r="AW394" s="557"/>
      <c r="AX394" s="557"/>
      <c r="AY394" s="557"/>
      <c r="AZ394" s="557"/>
      <c r="BA394" s="557"/>
      <c r="BB394" s="557"/>
      <c r="BC394" s="557"/>
      <c r="BD394" s="557"/>
      <c r="BE394" s="557"/>
      <c r="BF394" s="557"/>
      <c r="BG394" s="557"/>
      <c r="BH394" s="557"/>
      <c r="BI394" s="557"/>
      <c r="BJ394" s="557"/>
      <c r="BK394" s="557"/>
      <c r="BL394" s="557"/>
      <c r="BM394" s="557"/>
      <c r="BN394" s="557"/>
      <c r="BO394" s="557"/>
      <c r="BP394" s="557"/>
      <c r="BQ394" s="557"/>
      <c r="BR394" s="557"/>
      <c r="BS394" s="557"/>
      <c r="BT394" s="557"/>
      <c r="BU394" s="557"/>
      <c r="BV394" s="557"/>
      <c r="BW394" s="557"/>
      <c r="BX394" s="557"/>
      <c r="BY394" s="557"/>
      <c r="BZ394" s="557"/>
      <c r="CA394" s="557"/>
      <c r="CB394" s="557"/>
      <c r="CC394" s="557"/>
      <c r="CD394" s="557"/>
      <c r="CE394" s="557"/>
      <c r="CF394" s="557"/>
      <c r="CG394" s="557"/>
      <c r="CH394" s="557"/>
      <c r="CI394" s="557"/>
      <c r="CJ394" s="557"/>
      <c r="CK394" s="557"/>
      <c r="CL394" s="557"/>
      <c r="CM394" s="557"/>
      <c r="CN394" s="557"/>
      <c r="CO394" s="557"/>
      <c r="CP394" s="557"/>
      <c r="CQ394" s="557"/>
      <c r="CR394" s="557"/>
      <c r="CS394" s="557"/>
      <c r="CT394" s="557"/>
      <c r="CU394" s="557"/>
      <c r="CV394" s="557"/>
      <c r="CW394" s="557"/>
      <c r="CX394" s="557"/>
      <c r="CY394" s="557"/>
      <c r="CZ394" s="557"/>
      <c r="DA394" s="557"/>
      <c r="DB394" s="557"/>
      <c r="DC394" s="557"/>
      <c r="DD394" s="557"/>
      <c r="DE394" s="557"/>
      <c r="DF394" s="557"/>
      <c r="DG394" s="557"/>
      <c r="DH394" s="557"/>
      <c r="DI394" s="557"/>
      <c r="DJ394" s="557"/>
      <c r="DK394" s="557"/>
      <c r="DL394" s="557"/>
      <c r="DM394" s="557"/>
      <c r="DN394" s="557"/>
      <c r="DO394" s="557"/>
      <c r="DP394" s="557"/>
      <c r="DQ394" s="557"/>
      <c r="DR394" s="557"/>
      <c r="DS394" s="557"/>
      <c r="DT394" s="557"/>
      <c r="DU394" s="557"/>
      <c r="DV394" s="557"/>
      <c r="DW394" s="557"/>
      <c r="DX394" s="557"/>
      <c r="DY394" s="557"/>
      <c r="DZ394" s="557"/>
      <c r="EA394" s="557"/>
      <c r="EB394" s="557"/>
      <c r="EC394" s="557"/>
      <c r="ED394" s="557"/>
      <c r="EE394" s="557"/>
      <c r="EF394" s="557"/>
      <c r="EG394" s="557"/>
      <c r="EH394" s="557"/>
      <c r="EI394" s="557"/>
      <c r="EJ394" s="557"/>
      <c r="EK394" s="557"/>
      <c r="EL394" s="557"/>
      <c r="EM394" s="557"/>
      <c r="EN394" s="557"/>
      <c r="EO394" s="557"/>
      <c r="EP394" s="557"/>
      <c r="EQ394" s="557"/>
      <c r="ER394" s="557"/>
      <c r="ES394" s="557"/>
      <c r="ET394" s="557"/>
      <c r="EU394" s="557"/>
      <c r="EV394" s="557"/>
      <c r="EW394" s="557"/>
      <c r="EX394" s="557"/>
      <c r="EY394" s="557"/>
      <c r="EZ394" s="557"/>
      <c r="FA394" s="557"/>
      <c r="FB394" s="557"/>
      <c r="FC394" s="557"/>
      <c r="FD394" s="557"/>
      <c r="FE394" s="557"/>
      <c r="FF394" s="557"/>
      <c r="FG394" s="557"/>
      <c r="FH394" s="557"/>
      <c r="FI394" s="557"/>
      <c r="FJ394" s="557"/>
      <c r="FK394" s="557"/>
      <c r="FL394" s="557"/>
      <c r="FM394" s="557"/>
      <c r="FN394" s="557"/>
      <c r="FO394" s="557"/>
      <c r="FP394" s="557"/>
      <c r="FQ394" s="557"/>
      <c r="FR394" s="557"/>
      <c r="FS394" s="557"/>
      <c r="FT394" s="557"/>
      <c r="FU394" s="557"/>
      <c r="FV394" s="557"/>
      <c r="FW394" s="557"/>
      <c r="FX394" s="557"/>
      <c r="FY394" s="557"/>
      <c r="FZ394" s="557"/>
      <c r="GA394" s="557"/>
      <c r="GB394" s="557"/>
      <c r="GC394" s="557"/>
      <c r="GD394" s="557"/>
      <c r="GE394" s="557"/>
      <c r="GF394" s="557"/>
      <c r="GG394" s="557"/>
      <c r="GH394" s="557"/>
      <c r="GI394" s="557"/>
      <c r="GJ394" s="557"/>
      <c r="GK394" s="557"/>
      <c r="GL394" s="557"/>
      <c r="GM394" s="557"/>
      <c r="GN394" s="557"/>
      <c r="GO394" s="557"/>
      <c r="GP394" s="557"/>
      <c r="GQ394" s="557"/>
      <c r="GR394" s="557"/>
      <c r="GS394" s="557"/>
      <c r="GT394" s="557"/>
      <c r="GU394" s="557"/>
      <c r="GV394" s="557"/>
      <c r="GW394" s="557"/>
      <c r="GX394" s="557"/>
      <c r="GY394" s="557"/>
      <c r="GZ394" s="557"/>
      <c r="HA394" s="557"/>
      <c r="HB394" s="557"/>
      <c r="HC394" s="557"/>
      <c r="HD394" s="557"/>
      <c r="HE394" s="557"/>
      <c r="HF394" s="557"/>
      <c r="HG394" s="557"/>
      <c r="HH394" s="557"/>
      <c r="HI394" s="557"/>
      <c r="HJ394" s="557"/>
      <c r="HK394" s="557"/>
      <c r="HL394" s="557"/>
      <c r="HM394" s="557"/>
      <c r="HN394" s="557"/>
      <c r="HO394" s="557"/>
      <c r="HP394" s="557"/>
      <c r="HQ394" s="557"/>
      <c r="HR394" s="557"/>
      <c r="HS394" s="557"/>
      <c r="HT394" s="557"/>
      <c r="HU394" s="575"/>
      <c r="HV394" s="575"/>
      <c r="HW394" s="575"/>
      <c r="HX394" s="575"/>
      <c r="HY394" s="575"/>
      <c r="HZ394" s="575"/>
      <c r="IA394" s="575"/>
      <c r="IB394" s="575"/>
      <c r="IC394" s="575"/>
      <c r="ID394" s="575"/>
      <c r="IE394" s="575"/>
      <c r="IF394" s="575"/>
      <c r="IG394" s="575"/>
      <c r="IH394" s="575"/>
      <c r="II394" s="575"/>
      <c r="IJ394" s="575"/>
      <c r="IK394" s="575"/>
      <c r="IL394" s="575"/>
      <c r="IM394" s="575"/>
      <c r="IN394" s="575"/>
    </row>
    <row r="395" s="311" customFormat="1" ht="19.5" customHeight="1" spans="1:255">
      <c r="A395" s="203" t="s">
        <v>203</v>
      </c>
      <c r="B395" s="578"/>
      <c r="C395" s="330"/>
      <c r="D395" s="570"/>
      <c r="E395" s="332" t="str">
        <f t="shared" si="12"/>
        <v/>
      </c>
      <c r="F395" s="332" t="str">
        <f t="shared" si="13"/>
        <v/>
      </c>
      <c r="HU395" s="560"/>
      <c r="HV395" s="560"/>
      <c r="HW395" s="560"/>
      <c r="HX395" s="560"/>
      <c r="HY395" s="560"/>
      <c r="HZ395" s="560"/>
      <c r="IA395" s="560"/>
      <c r="IB395" s="560"/>
      <c r="IC395" s="560"/>
      <c r="ID395" s="560"/>
      <c r="IE395" s="560"/>
      <c r="IF395" s="560"/>
      <c r="IG395" s="560"/>
      <c r="IH395" s="560"/>
      <c r="II395" s="560"/>
      <c r="IJ395" s="560"/>
      <c r="IK395" s="560"/>
      <c r="IL395" s="560"/>
      <c r="IM395" s="560"/>
      <c r="IN395" s="560"/>
      <c r="IO395" s="560"/>
      <c r="IP395" s="560"/>
      <c r="IQ395" s="560"/>
      <c r="IR395" s="560"/>
      <c r="IS395" s="560"/>
      <c r="IT395" s="560"/>
      <c r="IU395" s="560"/>
    </row>
    <row r="396" s="311" customFormat="1" ht="19.5" customHeight="1" spans="1:255">
      <c r="A396" s="203" t="s">
        <v>204</v>
      </c>
      <c r="B396" s="579"/>
      <c r="C396" s="330"/>
      <c r="D396" s="570"/>
      <c r="E396" s="332" t="str">
        <f t="shared" si="12"/>
        <v/>
      </c>
      <c r="F396" s="332" t="str">
        <f t="shared" si="13"/>
        <v/>
      </c>
      <c r="HU396" s="560"/>
      <c r="HV396" s="560"/>
      <c r="HW396" s="560"/>
      <c r="HX396" s="560"/>
      <c r="HY396" s="560"/>
      <c r="HZ396" s="560"/>
      <c r="IA396" s="560"/>
      <c r="IB396" s="560"/>
      <c r="IC396" s="560"/>
      <c r="ID396" s="560"/>
      <c r="IE396" s="560"/>
      <c r="IF396" s="560"/>
      <c r="IG396" s="560"/>
      <c r="IH396" s="560"/>
      <c r="II396" s="560"/>
      <c r="IJ396" s="560"/>
      <c r="IK396" s="560"/>
      <c r="IL396" s="560"/>
      <c r="IM396" s="560"/>
      <c r="IN396" s="560"/>
      <c r="IO396" s="560"/>
      <c r="IP396" s="560"/>
      <c r="IQ396" s="560"/>
      <c r="IR396" s="560"/>
      <c r="IS396" s="560"/>
      <c r="IT396" s="560"/>
      <c r="IU396" s="560"/>
    </row>
    <row r="397" s="311" customFormat="1" ht="19.5" customHeight="1" spans="1:255">
      <c r="A397" s="203" t="s">
        <v>243</v>
      </c>
      <c r="B397" s="324"/>
      <c r="C397" s="324"/>
      <c r="D397" s="324"/>
      <c r="E397" s="325" t="str">
        <f t="shared" si="12"/>
        <v/>
      </c>
      <c r="F397" s="325" t="str">
        <f t="shared" si="13"/>
        <v/>
      </c>
      <c r="HU397" s="560"/>
      <c r="HV397" s="560"/>
      <c r="HW397" s="560"/>
      <c r="HX397" s="560"/>
      <c r="HY397" s="560"/>
      <c r="HZ397" s="560"/>
      <c r="IA397" s="560"/>
      <c r="IB397" s="560"/>
      <c r="IC397" s="560"/>
      <c r="ID397" s="560"/>
      <c r="IE397" s="560"/>
      <c r="IF397" s="560"/>
      <c r="IG397" s="560"/>
      <c r="IH397" s="560"/>
      <c r="II397" s="560"/>
      <c r="IJ397" s="560"/>
      <c r="IK397" s="560"/>
      <c r="IL397" s="560"/>
      <c r="IM397" s="560"/>
      <c r="IN397" s="560"/>
      <c r="IO397" s="560"/>
      <c r="IP397" s="560"/>
      <c r="IQ397" s="560"/>
      <c r="IR397" s="560"/>
      <c r="IS397" s="560"/>
      <c r="IT397" s="560"/>
      <c r="IU397" s="560"/>
    </row>
    <row r="398" s="170" customFormat="1" ht="19.5" customHeight="1" spans="1:248">
      <c r="A398" s="203" t="s">
        <v>442</v>
      </c>
      <c r="B398" s="324"/>
      <c r="C398" s="324"/>
      <c r="D398" s="324"/>
      <c r="E398" s="325" t="str">
        <f t="shared" si="12"/>
        <v/>
      </c>
      <c r="F398" s="325" t="str">
        <f t="shared" si="13"/>
        <v/>
      </c>
      <c r="G398" s="557"/>
      <c r="H398" s="557"/>
      <c r="I398" s="557"/>
      <c r="J398" s="557"/>
      <c r="K398" s="557"/>
      <c r="L398" s="557"/>
      <c r="M398" s="557"/>
      <c r="N398" s="557"/>
      <c r="O398" s="557"/>
      <c r="P398" s="557"/>
      <c r="Q398" s="557"/>
      <c r="R398" s="557"/>
      <c r="S398" s="557"/>
      <c r="T398" s="557"/>
      <c r="U398" s="557"/>
      <c r="V398" s="557"/>
      <c r="W398" s="557"/>
      <c r="X398" s="557"/>
      <c r="Y398" s="557"/>
      <c r="Z398" s="557"/>
      <c r="AA398" s="557"/>
      <c r="AB398" s="557"/>
      <c r="AC398" s="557"/>
      <c r="AD398" s="557"/>
      <c r="AE398" s="557"/>
      <c r="AF398" s="557"/>
      <c r="AG398" s="557"/>
      <c r="AH398" s="557"/>
      <c r="AI398" s="557"/>
      <c r="AJ398" s="557"/>
      <c r="AK398" s="557"/>
      <c r="AL398" s="557"/>
      <c r="AM398" s="557"/>
      <c r="AN398" s="557"/>
      <c r="AO398" s="557"/>
      <c r="AP398" s="557"/>
      <c r="AQ398" s="557"/>
      <c r="AR398" s="557"/>
      <c r="AS398" s="557"/>
      <c r="AT398" s="557"/>
      <c r="AU398" s="557"/>
      <c r="AV398" s="557"/>
      <c r="AW398" s="557"/>
      <c r="AX398" s="557"/>
      <c r="AY398" s="557"/>
      <c r="AZ398" s="557"/>
      <c r="BA398" s="557"/>
      <c r="BB398" s="557"/>
      <c r="BC398" s="557"/>
      <c r="BD398" s="557"/>
      <c r="BE398" s="557"/>
      <c r="BF398" s="557"/>
      <c r="BG398" s="557"/>
      <c r="BH398" s="557"/>
      <c r="BI398" s="557"/>
      <c r="BJ398" s="557"/>
      <c r="BK398" s="557"/>
      <c r="BL398" s="557"/>
      <c r="BM398" s="557"/>
      <c r="BN398" s="557"/>
      <c r="BO398" s="557"/>
      <c r="BP398" s="557"/>
      <c r="BQ398" s="557"/>
      <c r="BR398" s="557"/>
      <c r="BS398" s="557"/>
      <c r="BT398" s="557"/>
      <c r="BU398" s="557"/>
      <c r="BV398" s="557"/>
      <c r="BW398" s="557"/>
      <c r="BX398" s="557"/>
      <c r="BY398" s="557"/>
      <c r="BZ398" s="557"/>
      <c r="CA398" s="557"/>
      <c r="CB398" s="557"/>
      <c r="CC398" s="557"/>
      <c r="CD398" s="557"/>
      <c r="CE398" s="557"/>
      <c r="CF398" s="557"/>
      <c r="CG398" s="557"/>
      <c r="CH398" s="557"/>
      <c r="CI398" s="557"/>
      <c r="CJ398" s="557"/>
      <c r="CK398" s="557"/>
      <c r="CL398" s="557"/>
      <c r="CM398" s="557"/>
      <c r="CN398" s="557"/>
      <c r="CO398" s="557"/>
      <c r="CP398" s="557"/>
      <c r="CQ398" s="557"/>
      <c r="CR398" s="557"/>
      <c r="CS398" s="557"/>
      <c r="CT398" s="557"/>
      <c r="CU398" s="557"/>
      <c r="CV398" s="557"/>
      <c r="CW398" s="557"/>
      <c r="CX398" s="557"/>
      <c r="CY398" s="557"/>
      <c r="CZ398" s="557"/>
      <c r="DA398" s="557"/>
      <c r="DB398" s="557"/>
      <c r="DC398" s="557"/>
      <c r="DD398" s="557"/>
      <c r="DE398" s="557"/>
      <c r="DF398" s="557"/>
      <c r="DG398" s="557"/>
      <c r="DH398" s="557"/>
      <c r="DI398" s="557"/>
      <c r="DJ398" s="557"/>
      <c r="DK398" s="557"/>
      <c r="DL398" s="557"/>
      <c r="DM398" s="557"/>
      <c r="DN398" s="557"/>
      <c r="DO398" s="557"/>
      <c r="DP398" s="557"/>
      <c r="DQ398" s="557"/>
      <c r="DR398" s="557"/>
      <c r="DS398" s="557"/>
      <c r="DT398" s="557"/>
      <c r="DU398" s="557"/>
      <c r="DV398" s="557"/>
      <c r="DW398" s="557"/>
      <c r="DX398" s="557"/>
      <c r="DY398" s="557"/>
      <c r="DZ398" s="557"/>
      <c r="EA398" s="557"/>
      <c r="EB398" s="557"/>
      <c r="EC398" s="557"/>
      <c r="ED398" s="557"/>
      <c r="EE398" s="557"/>
      <c r="EF398" s="557"/>
      <c r="EG398" s="557"/>
      <c r="EH398" s="557"/>
      <c r="EI398" s="557"/>
      <c r="EJ398" s="557"/>
      <c r="EK398" s="557"/>
      <c r="EL398" s="557"/>
      <c r="EM398" s="557"/>
      <c r="EN398" s="557"/>
      <c r="EO398" s="557"/>
      <c r="EP398" s="557"/>
      <c r="EQ398" s="557"/>
      <c r="ER398" s="557"/>
      <c r="ES398" s="557"/>
      <c r="ET398" s="557"/>
      <c r="EU398" s="557"/>
      <c r="EV398" s="557"/>
      <c r="EW398" s="557"/>
      <c r="EX398" s="557"/>
      <c r="EY398" s="557"/>
      <c r="EZ398" s="557"/>
      <c r="FA398" s="557"/>
      <c r="FB398" s="557"/>
      <c r="FC398" s="557"/>
      <c r="FD398" s="557"/>
      <c r="FE398" s="557"/>
      <c r="FF398" s="557"/>
      <c r="FG398" s="557"/>
      <c r="FH398" s="557"/>
      <c r="FI398" s="557"/>
      <c r="FJ398" s="557"/>
      <c r="FK398" s="557"/>
      <c r="FL398" s="557"/>
      <c r="FM398" s="557"/>
      <c r="FN398" s="557"/>
      <c r="FO398" s="557"/>
      <c r="FP398" s="557"/>
      <c r="FQ398" s="557"/>
      <c r="FR398" s="557"/>
      <c r="FS398" s="557"/>
      <c r="FT398" s="557"/>
      <c r="FU398" s="557"/>
      <c r="FV398" s="557"/>
      <c r="FW398" s="557"/>
      <c r="FX398" s="557"/>
      <c r="FY398" s="557"/>
      <c r="FZ398" s="557"/>
      <c r="GA398" s="557"/>
      <c r="GB398" s="557"/>
      <c r="GC398" s="557"/>
      <c r="GD398" s="557"/>
      <c r="GE398" s="557"/>
      <c r="GF398" s="557"/>
      <c r="GG398" s="557"/>
      <c r="GH398" s="557"/>
      <c r="GI398" s="557"/>
      <c r="GJ398" s="557"/>
      <c r="GK398" s="557"/>
      <c r="GL398" s="557"/>
      <c r="GM398" s="557"/>
      <c r="GN398" s="557"/>
      <c r="GO398" s="557"/>
      <c r="GP398" s="557"/>
      <c r="GQ398" s="557"/>
      <c r="GR398" s="557"/>
      <c r="GS398" s="557"/>
      <c r="GT398" s="557"/>
      <c r="GU398" s="557"/>
      <c r="GV398" s="557"/>
      <c r="GW398" s="557"/>
      <c r="GX398" s="557"/>
      <c r="GY398" s="557"/>
      <c r="GZ398" s="557"/>
      <c r="HA398" s="557"/>
      <c r="HB398" s="557"/>
      <c r="HC398" s="557"/>
      <c r="HD398" s="557"/>
      <c r="HE398" s="557"/>
      <c r="HF398" s="557"/>
      <c r="HG398" s="557"/>
      <c r="HH398" s="557"/>
      <c r="HI398" s="557"/>
      <c r="HJ398" s="557"/>
      <c r="HK398" s="557"/>
      <c r="HL398" s="557"/>
      <c r="HM398" s="557"/>
      <c r="HN398" s="557"/>
      <c r="HO398" s="557"/>
      <c r="HP398" s="557"/>
      <c r="HQ398" s="557"/>
      <c r="HR398" s="557"/>
      <c r="HS398" s="557"/>
      <c r="HT398" s="557"/>
      <c r="HU398" s="575"/>
      <c r="HV398" s="575"/>
      <c r="HW398" s="575"/>
      <c r="HX398" s="575"/>
      <c r="HY398" s="575"/>
      <c r="HZ398" s="575"/>
      <c r="IA398" s="575"/>
      <c r="IB398" s="575"/>
      <c r="IC398" s="575"/>
      <c r="ID398" s="575"/>
      <c r="IE398" s="575"/>
      <c r="IF398" s="575"/>
      <c r="IG398" s="575"/>
      <c r="IH398" s="575"/>
      <c r="II398" s="575"/>
      <c r="IJ398" s="575"/>
      <c r="IK398" s="575"/>
      <c r="IL398" s="575"/>
      <c r="IM398" s="575"/>
      <c r="IN398" s="575"/>
    </row>
    <row r="399" s="311" customFormat="1" ht="19.5" customHeight="1" spans="1:255">
      <c r="A399" s="203" t="s">
        <v>443</v>
      </c>
      <c r="B399" s="569"/>
      <c r="C399" s="328"/>
      <c r="D399" s="570"/>
      <c r="E399" s="332" t="str">
        <f t="shared" si="12"/>
        <v/>
      </c>
      <c r="F399" s="332" t="str">
        <f t="shared" si="13"/>
        <v/>
      </c>
      <c r="HU399" s="560"/>
      <c r="HV399" s="560"/>
      <c r="HW399" s="560"/>
      <c r="HX399" s="560"/>
      <c r="HY399" s="560"/>
      <c r="HZ399" s="560"/>
      <c r="IA399" s="560"/>
      <c r="IB399" s="560"/>
      <c r="IC399" s="560"/>
      <c r="ID399" s="560"/>
      <c r="IE399" s="560"/>
      <c r="IF399" s="560"/>
      <c r="IG399" s="560"/>
      <c r="IH399" s="560"/>
      <c r="II399" s="560"/>
      <c r="IJ399" s="560"/>
      <c r="IK399" s="560"/>
      <c r="IL399" s="560"/>
      <c r="IM399" s="560"/>
      <c r="IN399" s="560"/>
      <c r="IO399" s="560"/>
      <c r="IP399" s="560"/>
      <c r="IQ399" s="560"/>
      <c r="IR399" s="560"/>
      <c r="IS399" s="560"/>
      <c r="IT399" s="560"/>
      <c r="IU399" s="560"/>
    </row>
    <row r="400" s="311" customFormat="1" ht="19.5" customHeight="1" spans="1:255">
      <c r="A400" s="580" t="s">
        <v>444</v>
      </c>
      <c r="B400" s="574">
        <f>SUM(B401:B402)</f>
        <v>237</v>
      </c>
      <c r="C400" s="335">
        <f>SUM(C401:C402)</f>
        <v>1760</v>
      </c>
      <c r="D400" s="573">
        <f>SUM(D401:D402)</f>
        <v>306</v>
      </c>
      <c r="E400" s="325">
        <f t="shared" si="12"/>
        <v>0.291139240506329</v>
      </c>
      <c r="F400" s="325">
        <f t="shared" si="13"/>
        <v>0.173863636363636</v>
      </c>
      <c r="HU400" s="560"/>
      <c r="HV400" s="560"/>
      <c r="HW400" s="560"/>
      <c r="HX400" s="560"/>
      <c r="HY400" s="560"/>
      <c r="HZ400" s="560"/>
      <c r="IA400" s="560"/>
      <c r="IB400" s="560"/>
      <c r="IC400" s="560"/>
      <c r="ID400" s="560"/>
      <c r="IE400" s="560"/>
      <c r="IF400" s="560"/>
      <c r="IG400" s="560"/>
      <c r="IH400" s="560"/>
      <c r="II400" s="560"/>
      <c r="IJ400" s="560"/>
      <c r="IK400" s="560"/>
      <c r="IL400" s="560"/>
      <c r="IM400" s="560"/>
      <c r="IN400" s="560"/>
      <c r="IO400" s="560"/>
      <c r="IP400" s="560"/>
      <c r="IQ400" s="560"/>
      <c r="IR400" s="560"/>
      <c r="IS400" s="560"/>
      <c r="IT400" s="560"/>
      <c r="IU400" s="560"/>
    </row>
    <row r="401" s="311" customFormat="1" ht="19.5" customHeight="1" spans="1:255">
      <c r="A401" s="581" t="s">
        <v>445</v>
      </c>
      <c r="B401" s="569">
        <v>23</v>
      </c>
      <c r="C401" s="328"/>
      <c r="D401" s="570"/>
      <c r="E401" s="332" t="str">
        <f t="shared" si="12"/>
        <v/>
      </c>
      <c r="F401" s="332" t="str">
        <f t="shared" si="13"/>
        <v/>
      </c>
      <c r="HU401" s="560"/>
      <c r="HV401" s="560"/>
      <c r="HW401" s="560"/>
      <c r="HX401" s="560"/>
      <c r="HY401" s="560"/>
      <c r="HZ401" s="560"/>
      <c r="IA401" s="560"/>
      <c r="IB401" s="560"/>
      <c r="IC401" s="560"/>
      <c r="ID401" s="560"/>
      <c r="IE401" s="560"/>
      <c r="IF401" s="560"/>
      <c r="IG401" s="560"/>
      <c r="IH401" s="560"/>
      <c r="II401" s="560"/>
      <c r="IJ401" s="560"/>
      <c r="IK401" s="560"/>
      <c r="IL401" s="560"/>
      <c r="IM401" s="560"/>
      <c r="IN401" s="560"/>
      <c r="IO401" s="560"/>
      <c r="IP401" s="560"/>
      <c r="IQ401" s="560"/>
      <c r="IR401" s="560"/>
      <c r="IS401" s="560"/>
      <c r="IT401" s="560"/>
      <c r="IU401" s="560"/>
    </row>
    <row r="402" s="311" customFormat="1" ht="19.5" customHeight="1" spans="1:255">
      <c r="A402" s="345" t="s">
        <v>446</v>
      </c>
      <c r="B402" s="569">
        <v>214</v>
      </c>
      <c r="C402" s="328">
        <v>1760</v>
      </c>
      <c r="D402" s="570">
        <v>306</v>
      </c>
      <c r="E402" s="332">
        <f t="shared" si="12"/>
        <v>0.429906542056075</v>
      </c>
      <c r="F402" s="332">
        <f t="shared" si="13"/>
        <v>0.173863636363636</v>
      </c>
      <c r="HU402" s="560"/>
      <c r="HV402" s="560"/>
      <c r="HW402" s="560"/>
      <c r="HX402" s="560"/>
      <c r="HY402" s="560"/>
      <c r="HZ402" s="560"/>
      <c r="IA402" s="560"/>
      <c r="IB402" s="560"/>
      <c r="IC402" s="560"/>
      <c r="ID402" s="560"/>
      <c r="IE402" s="560"/>
      <c r="IF402" s="560"/>
      <c r="IG402" s="560"/>
      <c r="IH402" s="560"/>
      <c r="II402" s="560"/>
      <c r="IJ402" s="560"/>
      <c r="IK402" s="560"/>
      <c r="IL402" s="560"/>
      <c r="IM402" s="560"/>
      <c r="IN402" s="560"/>
      <c r="IO402" s="560"/>
      <c r="IP402" s="560"/>
      <c r="IQ402" s="560"/>
      <c r="IR402" s="560"/>
      <c r="IS402" s="560"/>
      <c r="IT402" s="560"/>
      <c r="IU402" s="560"/>
    </row>
    <row r="403" s="170" customFormat="1" ht="19.5" customHeight="1" spans="1:248">
      <c r="A403" s="567" t="s">
        <v>447</v>
      </c>
      <c r="B403" s="324">
        <f>B404+B409+B416+B422+B428+B432+B436+B440+B446+B453</f>
        <v>41356</v>
      </c>
      <c r="C403" s="324">
        <f>C404+C409+C416+C422+C428+C432+C436+C440+C446+C453</f>
        <v>47676</v>
      </c>
      <c r="D403" s="324">
        <f>D404+D409+D416+D422+D428+D432+D436+D440+D446+D453</f>
        <v>40151</v>
      </c>
      <c r="E403" s="325">
        <f t="shared" si="12"/>
        <v>-0.029137247315988</v>
      </c>
      <c r="F403" s="325">
        <f t="shared" si="13"/>
        <v>0.842163772128534</v>
      </c>
      <c r="G403" s="557"/>
      <c r="H403" s="557"/>
      <c r="I403" s="557"/>
      <c r="J403" s="557"/>
      <c r="K403" s="557"/>
      <c r="L403" s="557"/>
      <c r="M403" s="557"/>
      <c r="N403" s="557"/>
      <c r="O403" s="557"/>
      <c r="P403" s="557"/>
      <c r="Q403" s="557"/>
      <c r="R403" s="557"/>
      <c r="S403" s="557"/>
      <c r="T403" s="557"/>
      <c r="U403" s="557"/>
      <c r="V403" s="557"/>
      <c r="W403" s="557"/>
      <c r="X403" s="557"/>
      <c r="Y403" s="557"/>
      <c r="Z403" s="557"/>
      <c r="AA403" s="557"/>
      <c r="AB403" s="557"/>
      <c r="AC403" s="557"/>
      <c r="AD403" s="557"/>
      <c r="AE403" s="557"/>
      <c r="AF403" s="557"/>
      <c r="AG403" s="557"/>
      <c r="AH403" s="557"/>
      <c r="AI403" s="557"/>
      <c r="AJ403" s="557"/>
      <c r="AK403" s="557"/>
      <c r="AL403" s="557"/>
      <c r="AM403" s="557"/>
      <c r="AN403" s="557"/>
      <c r="AO403" s="557"/>
      <c r="AP403" s="557"/>
      <c r="AQ403" s="557"/>
      <c r="AR403" s="557"/>
      <c r="AS403" s="557"/>
      <c r="AT403" s="557"/>
      <c r="AU403" s="557"/>
      <c r="AV403" s="557"/>
      <c r="AW403" s="557"/>
      <c r="AX403" s="557"/>
      <c r="AY403" s="557"/>
      <c r="AZ403" s="557"/>
      <c r="BA403" s="557"/>
      <c r="BB403" s="557"/>
      <c r="BC403" s="557"/>
      <c r="BD403" s="557"/>
      <c r="BE403" s="557"/>
      <c r="BF403" s="557"/>
      <c r="BG403" s="557"/>
      <c r="BH403" s="557"/>
      <c r="BI403" s="557"/>
      <c r="BJ403" s="557"/>
      <c r="BK403" s="557"/>
      <c r="BL403" s="557"/>
      <c r="BM403" s="557"/>
      <c r="BN403" s="557"/>
      <c r="BO403" s="557"/>
      <c r="BP403" s="557"/>
      <c r="BQ403" s="557"/>
      <c r="BR403" s="557"/>
      <c r="BS403" s="557"/>
      <c r="BT403" s="557"/>
      <c r="BU403" s="557"/>
      <c r="BV403" s="557"/>
      <c r="BW403" s="557"/>
      <c r="BX403" s="557"/>
      <c r="BY403" s="557"/>
      <c r="BZ403" s="557"/>
      <c r="CA403" s="557"/>
      <c r="CB403" s="557"/>
      <c r="CC403" s="557"/>
      <c r="CD403" s="557"/>
      <c r="CE403" s="557"/>
      <c r="CF403" s="557"/>
      <c r="CG403" s="557"/>
      <c r="CH403" s="557"/>
      <c r="CI403" s="557"/>
      <c r="CJ403" s="557"/>
      <c r="CK403" s="557"/>
      <c r="CL403" s="557"/>
      <c r="CM403" s="557"/>
      <c r="CN403" s="557"/>
      <c r="CO403" s="557"/>
      <c r="CP403" s="557"/>
      <c r="CQ403" s="557"/>
      <c r="CR403" s="557"/>
      <c r="CS403" s="557"/>
      <c r="CT403" s="557"/>
      <c r="CU403" s="557"/>
      <c r="CV403" s="557"/>
      <c r="CW403" s="557"/>
      <c r="CX403" s="557"/>
      <c r="CY403" s="557"/>
      <c r="CZ403" s="557"/>
      <c r="DA403" s="557"/>
      <c r="DB403" s="557"/>
      <c r="DC403" s="557"/>
      <c r="DD403" s="557"/>
      <c r="DE403" s="557"/>
      <c r="DF403" s="557"/>
      <c r="DG403" s="557"/>
      <c r="DH403" s="557"/>
      <c r="DI403" s="557"/>
      <c r="DJ403" s="557"/>
      <c r="DK403" s="557"/>
      <c r="DL403" s="557"/>
      <c r="DM403" s="557"/>
      <c r="DN403" s="557"/>
      <c r="DO403" s="557"/>
      <c r="DP403" s="557"/>
      <c r="DQ403" s="557"/>
      <c r="DR403" s="557"/>
      <c r="DS403" s="557"/>
      <c r="DT403" s="557"/>
      <c r="DU403" s="557"/>
      <c r="DV403" s="557"/>
      <c r="DW403" s="557"/>
      <c r="DX403" s="557"/>
      <c r="DY403" s="557"/>
      <c r="DZ403" s="557"/>
      <c r="EA403" s="557"/>
      <c r="EB403" s="557"/>
      <c r="EC403" s="557"/>
      <c r="ED403" s="557"/>
      <c r="EE403" s="557"/>
      <c r="EF403" s="557"/>
      <c r="EG403" s="557"/>
      <c r="EH403" s="557"/>
      <c r="EI403" s="557"/>
      <c r="EJ403" s="557"/>
      <c r="EK403" s="557"/>
      <c r="EL403" s="557"/>
      <c r="EM403" s="557"/>
      <c r="EN403" s="557"/>
      <c r="EO403" s="557"/>
      <c r="EP403" s="557"/>
      <c r="EQ403" s="557"/>
      <c r="ER403" s="557"/>
      <c r="ES403" s="557"/>
      <c r="ET403" s="557"/>
      <c r="EU403" s="557"/>
      <c r="EV403" s="557"/>
      <c r="EW403" s="557"/>
      <c r="EX403" s="557"/>
      <c r="EY403" s="557"/>
      <c r="EZ403" s="557"/>
      <c r="FA403" s="557"/>
      <c r="FB403" s="557"/>
      <c r="FC403" s="557"/>
      <c r="FD403" s="557"/>
      <c r="FE403" s="557"/>
      <c r="FF403" s="557"/>
      <c r="FG403" s="557"/>
      <c r="FH403" s="557"/>
      <c r="FI403" s="557"/>
      <c r="FJ403" s="557"/>
      <c r="FK403" s="557"/>
      <c r="FL403" s="557"/>
      <c r="FM403" s="557"/>
      <c r="FN403" s="557"/>
      <c r="FO403" s="557"/>
      <c r="FP403" s="557"/>
      <c r="FQ403" s="557"/>
      <c r="FR403" s="557"/>
      <c r="FS403" s="557"/>
      <c r="FT403" s="557"/>
      <c r="FU403" s="557"/>
      <c r="FV403" s="557"/>
      <c r="FW403" s="557"/>
      <c r="FX403" s="557"/>
      <c r="FY403" s="557"/>
      <c r="FZ403" s="557"/>
      <c r="GA403" s="557"/>
      <c r="GB403" s="557"/>
      <c r="GC403" s="557"/>
      <c r="GD403" s="557"/>
      <c r="GE403" s="557"/>
      <c r="GF403" s="557"/>
      <c r="GG403" s="557"/>
      <c r="GH403" s="557"/>
      <c r="GI403" s="557"/>
      <c r="GJ403" s="557"/>
      <c r="GK403" s="557"/>
      <c r="GL403" s="557"/>
      <c r="GM403" s="557"/>
      <c r="GN403" s="557"/>
      <c r="GO403" s="557"/>
      <c r="GP403" s="557"/>
      <c r="GQ403" s="557"/>
      <c r="GR403" s="557"/>
      <c r="GS403" s="557"/>
      <c r="GT403" s="557"/>
      <c r="GU403" s="557"/>
      <c r="GV403" s="557"/>
      <c r="GW403" s="557"/>
      <c r="GX403" s="557"/>
      <c r="GY403" s="557"/>
      <c r="GZ403" s="557"/>
      <c r="HA403" s="557"/>
      <c r="HB403" s="557"/>
      <c r="HC403" s="557"/>
      <c r="HD403" s="557"/>
      <c r="HE403" s="557"/>
      <c r="HF403" s="557"/>
      <c r="HG403" s="557"/>
      <c r="HH403" s="557"/>
      <c r="HI403" s="557"/>
      <c r="HJ403" s="557"/>
      <c r="HK403" s="557"/>
      <c r="HL403" s="557"/>
      <c r="HM403" s="557"/>
      <c r="HN403" s="557"/>
      <c r="HO403" s="557"/>
      <c r="HP403" s="557"/>
      <c r="HQ403" s="557"/>
      <c r="HR403" s="557"/>
      <c r="HS403" s="557"/>
      <c r="HT403" s="557"/>
      <c r="HU403" s="575"/>
      <c r="HV403" s="575"/>
      <c r="HW403" s="575"/>
      <c r="HX403" s="575"/>
      <c r="HY403" s="575"/>
      <c r="HZ403" s="575"/>
      <c r="IA403" s="575"/>
      <c r="IB403" s="575"/>
      <c r="IC403" s="575"/>
      <c r="ID403" s="575"/>
      <c r="IE403" s="575"/>
      <c r="IF403" s="575"/>
      <c r="IG403" s="575"/>
      <c r="IH403" s="575"/>
      <c r="II403" s="575"/>
      <c r="IJ403" s="575"/>
      <c r="IK403" s="575"/>
      <c r="IL403" s="575"/>
      <c r="IM403" s="575"/>
      <c r="IN403" s="575"/>
    </row>
    <row r="404" s="311" customFormat="1" ht="19.5" customHeight="1" spans="1:255">
      <c r="A404" s="567" t="s">
        <v>448</v>
      </c>
      <c r="B404" s="574">
        <f>SUM(B405:B408)</f>
        <v>643</v>
      </c>
      <c r="C404" s="335">
        <f>SUM(C405:C408)</f>
        <v>633</v>
      </c>
      <c r="D404" s="324">
        <f>SUM(D405:D408)</f>
        <v>814</v>
      </c>
      <c r="E404" s="325">
        <f t="shared" si="12"/>
        <v>0.265940902021773</v>
      </c>
      <c r="F404" s="325">
        <f t="shared" si="13"/>
        <v>1.28593996840442</v>
      </c>
      <c r="HU404" s="560"/>
      <c r="HV404" s="560"/>
      <c r="HW404" s="560"/>
      <c r="HX404" s="560"/>
      <c r="HY404" s="560"/>
      <c r="HZ404" s="560"/>
      <c r="IA404" s="560"/>
      <c r="IB404" s="560"/>
      <c r="IC404" s="560"/>
      <c r="ID404" s="560"/>
      <c r="IE404" s="560"/>
      <c r="IF404" s="560"/>
      <c r="IG404" s="560"/>
      <c r="IH404" s="560"/>
      <c r="II404" s="560"/>
      <c r="IJ404" s="560"/>
      <c r="IK404" s="560"/>
      <c r="IL404" s="560"/>
      <c r="IM404" s="560"/>
      <c r="IN404" s="560"/>
      <c r="IO404" s="560"/>
      <c r="IP404" s="560"/>
      <c r="IQ404" s="560"/>
      <c r="IR404" s="560"/>
      <c r="IS404" s="560"/>
      <c r="IT404" s="560"/>
      <c r="IU404" s="560"/>
    </row>
    <row r="405" s="311" customFormat="1" ht="19.5" customHeight="1" spans="1:255">
      <c r="A405" s="203" t="s">
        <v>203</v>
      </c>
      <c r="B405" s="569">
        <v>643</v>
      </c>
      <c r="C405" s="328">
        <v>633</v>
      </c>
      <c r="D405" s="330">
        <v>814</v>
      </c>
      <c r="E405" s="332">
        <f t="shared" si="12"/>
        <v>0.265940902021773</v>
      </c>
      <c r="F405" s="332">
        <f t="shared" si="13"/>
        <v>1.28593996840442</v>
      </c>
      <c r="HU405" s="560"/>
      <c r="HV405" s="560"/>
      <c r="HW405" s="560"/>
      <c r="HX405" s="560"/>
      <c r="HY405" s="560"/>
      <c r="HZ405" s="560"/>
      <c r="IA405" s="560"/>
      <c r="IB405" s="560"/>
      <c r="IC405" s="560"/>
      <c r="ID405" s="560"/>
      <c r="IE405" s="560"/>
      <c r="IF405" s="560"/>
      <c r="IG405" s="560"/>
      <c r="IH405" s="560"/>
      <c r="II405" s="560"/>
      <c r="IJ405" s="560"/>
      <c r="IK405" s="560"/>
      <c r="IL405" s="560"/>
      <c r="IM405" s="560"/>
      <c r="IN405" s="560"/>
      <c r="IO405" s="560"/>
      <c r="IP405" s="560"/>
      <c r="IQ405" s="560"/>
      <c r="IR405" s="560"/>
      <c r="IS405" s="560"/>
      <c r="IT405" s="560"/>
      <c r="IU405" s="560"/>
    </row>
    <row r="406" s="311" customFormat="1" ht="19.5" customHeight="1" spans="1:255">
      <c r="A406" s="203" t="s">
        <v>204</v>
      </c>
      <c r="B406" s="569"/>
      <c r="C406" s="328"/>
      <c r="D406" s="330"/>
      <c r="E406" s="332" t="str">
        <f t="shared" si="12"/>
        <v/>
      </c>
      <c r="F406" s="332" t="str">
        <f t="shared" si="13"/>
        <v/>
      </c>
      <c r="HU406" s="560"/>
      <c r="HV406" s="560"/>
      <c r="HW406" s="560"/>
      <c r="HX406" s="560"/>
      <c r="HY406" s="560"/>
      <c r="HZ406" s="560"/>
      <c r="IA406" s="560"/>
      <c r="IB406" s="560"/>
      <c r="IC406" s="560"/>
      <c r="ID406" s="560"/>
      <c r="IE406" s="560"/>
      <c r="IF406" s="560"/>
      <c r="IG406" s="560"/>
      <c r="IH406" s="560"/>
      <c r="II406" s="560"/>
      <c r="IJ406" s="560"/>
      <c r="IK406" s="560"/>
      <c r="IL406" s="560"/>
      <c r="IM406" s="560"/>
      <c r="IN406" s="560"/>
      <c r="IO406" s="560"/>
      <c r="IP406" s="560"/>
      <c r="IQ406" s="560"/>
      <c r="IR406" s="560"/>
      <c r="IS406" s="560"/>
      <c r="IT406" s="560"/>
      <c r="IU406" s="560"/>
    </row>
    <row r="407" s="311" customFormat="1" ht="19.5" customHeight="1" spans="1:255">
      <c r="A407" s="203" t="s">
        <v>205</v>
      </c>
      <c r="B407" s="569"/>
      <c r="C407" s="328"/>
      <c r="D407" s="330"/>
      <c r="E407" s="332" t="str">
        <f t="shared" si="12"/>
        <v/>
      </c>
      <c r="F407" s="332" t="str">
        <f t="shared" si="13"/>
        <v/>
      </c>
      <c r="HU407" s="560"/>
      <c r="HV407" s="560"/>
      <c r="HW407" s="560"/>
      <c r="HX407" s="560"/>
      <c r="HY407" s="560"/>
      <c r="HZ407" s="560"/>
      <c r="IA407" s="560"/>
      <c r="IB407" s="560"/>
      <c r="IC407" s="560"/>
      <c r="ID407" s="560"/>
      <c r="IE407" s="560"/>
      <c r="IF407" s="560"/>
      <c r="IG407" s="560"/>
      <c r="IH407" s="560"/>
      <c r="II407" s="560"/>
      <c r="IJ407" s="560"/>
      <c r="IK407" s="560"/>
      <c r="IL407" s="560"/>
      <c r="IM407" s="560"/>
      <c r="IN407" s="560"/>
      <c r="IO407" s="560"/>
      <c r="IP407" s="560"/>
      <c r="IQ407" s="560"/>
      <c r="IR407" s="560"/>
      <c r="IS407" s="560"/>
      <c r="IT407" s="560"/>
      <c r="IU407" s="560"/>
    </row>
    <row r="408" s="311" customFormat="1" ht="19.5" customHeight="1" spans="1:255">
      <c r="A408" s="203" t="s">
        <v>449</v>
      </c>
      <c r="B408" s="569"/>
      <c r="C408" s="328"/>
      <c r="D408" s="330"/>
      <c r="E408" s="332" t="str">
        <f t="shared" si="12"/>
        <v/>
      </c>
      <c r="F408" s="332" t="str">
        <f t="shared" si="13"/>
        <v/>
      </c>
      <c r="HU408" s="560"/>
      <c r="HV408" s="560"/>
      <c r="HW408" s="560"/>
      <c r="HX408" s="560"/>
      <c r="HY408" s="560"/>
      <c r="HZ408" s="560"/>
      <c r="IA408" s="560"/>
      <c r="IB408" s="560"/>
      <c r="IC408" s="560"/>
      <c r="ID408" s="560"/>
      <c r="IE408" s="560"/>
      <c r="IF408" s="560"/>
      <c r="IG408" s="560"/>
      <c r="IH408" s="560"/>
      <c r="II408" s="560"/>
      <c r="IJ408" s="560"/>
      <c r="IK408" s="560"/>
      <c r="IL408" s="560"/>
      <c r="IM408" s="560"/>
      <c r="IN408" s="560"/>
      <c r="IO408" s="560"/>
      <c r="IP408" s="560"/>
      <c r="IQ408" s="560"/>
      <c r="IR408" s="560"/>
      <c r="IS408" s="560"/>
      <c r="IT408" s="560"/>
      <c r="IU408" s="560"/>
    </row>
    <row r="409" s="311" customFormat="1" ht="19.5" customHeight="1" spans="1:255">
      <c r="A409" s="567" t="s">
        <v>450</v>
      </c>
      <c r="B409" s="574">
        <f>SUM(B410:B415)</f>
        <v>38457</v>
      </c>
      <c r="C409" s="335">
        <f>SUM(C410:C415)</f>
        <v>40073</v>
      </c>
      <c r="D409" s="573">
        <f>SUM(D410:D415)</f>
        <v>37143</v>
      </c>
      <c r="E409" s="325">
        <f t="shared" si="12"/>
        <v>-0.0341680318277556</v>
      </c>
      <c r="F409" s="325">
        <f t="shared" si="13"/>
        <v>0.92688343772615</v>
      </c>
      <c r="HU409" s="560"/>
      <c r="HV409" s="560"/>
      <c r="HW409" s="560"/>
      <c r="HX409" s="560"/>
      <c r="HY409" s="560"/>
      <c r="HZ409" s="560"/>
      <c r="IA409" s="560"/>
      <c r="IB409" s="560"/>
      <c r="IC409" s="560"/>
      <c r="ID409" s="560"/>
      <c r="IE409" s="560"/>
      <c r="IF409" s="560"/>
      <c r="IG409" s="560"/>
      <c r="IH409" s="560"/>
      <c r="II409" s="560"/>
      <c r="IJ409" s="560"/>
      <c r="IK409" s="560"/>
      <c r="IL409" s="560"/>
      <c r="IM409" s="560"/>
      <c r="IN409" s="560"/>
      <c r="IO409" s="560"/>
      <c r="IP409" s="560"/>
      <c r="IQ409" s="560"/>
      <c r="IR409" s="560"/>
      <c r="IS409" s="560"/>
      <c r="IT409" s="560"/>
      <c r="IU409" s="560"/>
    </row>
    <row r="410" s="170" customFormat="1" ht="19.5" customHeight="1" spans="1:248">
      <c r="A410" s="203" t="s">
        <v>451</v>
      </c>
      <c r="B410" s="337">
        <v>3058</v>
      </c>
      <c r="C410" s="337">
        <v>3121</v>
      </c>
      <c r="D410" s="337">
        <v>3137</v>
      </c>
      <c r="E410" s="332">
        <f t="shared" si="12"/>
        <v>0.0258338783518639</v>
      </c>
      <c r="F410" s="332">
        <f t="shared" si="13"/>
        <v>1.00512656199936</v>
      </c>
      <c r="G410" s="557"/>
      <c r="H410" s="557"/>
      <c r="I410" s="557"/>
      <c r="J410" s="557"/>
      <c r="K410" s="557"/>
      <c r="L410" s="557"/>
      <c r="M410" s="557"/>
      <c r="N410" s="557"/>
      <c r="O410" s="557"/>
      <c r="P410" s="557"/>
      <c r="Q410" s="557"/>
      <c r="R410" s="557"/>
      <c r="S410" s="557"/>
      <c r="T410" s="557"/>
      <c r="U410" s="557"/>
      <c r="V410" s="557"/>
      <c r="W410" s="557"/>
      <c r="X410" s="557"/>
      <c r="Y410" s="557"/>
      <c r="Z410" s="557"/>
      <c r="AA410" s="557"/>
      <c r="AB410" s="557"/>
      <c r="AC410" s="557"/>
      <c r="AD410" s="557"/>
      <c r="AE410" s="557"/>
      <c r="AF410" s="557"/>
      <c r="AG410" s="557"/>
      <c r="AH410" s="557"/>
      <c r="AI410" s="557"/>
      <c r="AJ410" s="557"/>
      <c r="AK410" s="557"/>
      <c r="AL410" s="557"/>
      <c r="AM410" s="557"/>
      <c r="AN410" s="557"/>
      <c r="AO410" s="557"/>
      <c r="AP410" s="557"/>
      <c r="AQ410" s="557"/>
      <c r="AR410" s="557"/>
      <c r="AS410" s="557"/>
      <c r="AT410" s="557"/>
      <c r="AU410" s="557"/>
      <c r="AV410" s="557"/>
      <c r="AW410" s="557"/>
      <c r="AX410" s="557"/>
      <c r="AY410" s="557"/>
      <c r="AZ410" s="557"/>
      <c r="BA410" s="557"/>
      <c r="BB410" s="557"/>
      <c r="BC410" s="557"/>
      <c r="BD410" s="557"/>
      <c r="BE410" s="557"/>
      <c r="BF410" s="557"/>
      <c r="BG410" s="557"/>
      <c r="BH410" s="557"/>
      <c r="BI410" s="557"/>
      <c r="BJ410" s="557"/>
      <c r="BK410" s="557"/>
      <c r="BL410" s="557"/>
      <c r="BM410" s="557"/>
      <c r="BN410" s="557"/>
      <c r="BO410" s="557"/>
      <c r="BP410" s="557"/>
      <c r="BQ410" s="557"/>
      <c r="BR410" s="557"/>
      <c r="BS410" s="557"/>
      <c r="BT410" s="557"/>
      <c r="BU410" s="557"/>
      <c r="BV410" s="557"/>
      <c r="BW410" s="557"/>
      <c r="BX410" s="557"/>
      <c r="BY410" s="557"/>
      <c r="BZ410" s="557"/>
      <c r="CA410" s="557"/>
      <c r="CB410" s="557"/>
      <c r="CC410" s="557"/>
      <c r="CD410" s="557"/>
      <c r="CE410" s="557"/>
      <c r="CF410" s="557"/>
      <c r="CG410" s="557"/>
      <c r="CH410" s="557"/>
      <c r="CI410" s="557"/>
      <c r="CJ410" s="557"/>
      <c r="CK410" s="557"/>
      <c r="CL410" s="557"/>
      <c r="CM410" s="557"/>
      <c r="CN410" s="557"/>
      <c r="CO410" s="557"/>
      <c r="CP410" s="557"/>
      <c r="CQ410" s="557"/>
      <c r="CR410" s="557"/>
      <c r="CS410" s="557"/>
      <c r="CT410" s="557"/>
      <c r="CU410" s="557"/>
      <c r="CV410" s="557"/>
      <c r="CW410" s="557"/>
      <c r="CX410" s="557"/>
      <c r="CY410" s="557"/>
      <c r="CZ410" s="557"/>
      <c r="DA410" s="557"/>
      <c r="DB410" s="557"/>
      <c r="DC410" s="557"/>
      <c r="DD410" s="557"/>
      <c r="DE410" s="557"/>
      <c r="DF410" s="557"/>
      <c r="DG410" s="557"/>
      <c r="DH410" s="557"/>
      <c r="DI410" s="557"/>
      <c r="DJ410" s="557"/>
      <c r="DK410" s="557"/>
      <c r="DL410" s="557"/>
      <c r="DM410" s="557"/>
      <c r="DN410" s="557"/>
      <c r="DO410" s="557"/>
      <c r="DP410" s="557"/>
      <c r="DQ410" s="557"/>
      <c r="DR410" s="557"/>
      <c r="DS410" s="557"/>
      <c r="DT410" s="557"/>
      <c r="DU410" s="557"/>
      <c r="DV410" s="557"/>
      <c r="DW410" s="557"/>
      <c r="DX410" s="557"/>
      <c r="DY410" s="557"/>
      <c r="DZ410" s="557"/>
      <c r="EA410" s="557"/>
      <c r="EB410" s="557"/>
      <c r="EC410" s="557"/>
      <c r="ED410" s="557"/>
      <c r="EE410" s="557"/>
      <c r="EF410" s="557"/>
      <c r="EG410" s="557"/>
      <c r="EH410" s="557"/>
      <c r="EI410" s="557"/>
      <c r="EJ410" s="557"/>
      <c r="EK410" s="557"/>
      <c r="EL410" s="557"/>
      <c r="EM410" s="557"/>
      <c r="EN410" s="557"/>
      <c r="EO410" s="557"/>
      <c r="EP410" s="557"/>
      <c r="EQ410" s="557"/>
      <c r="ER410" s="557"/>
      <c r="ES410" s="557"/>
      <c r="ET410" s="557"/>
      <c r="EU410" s="557"/>
      <c r="EV410" s="557"/>
      <c r="EW410" s="557"/>
      <c r="EX410" s="557"/>
      <c r="EY410" s="557"/>
      <c r="EZ410" s="557"/>
      <c r="FA410" s="557"/>
      <c r="FB410" s="557"/>
      <c r="FC410" s="557"/>
      <c r="FD410" s="557"/>
      <c r="FE410" s="557"/>
      <c r="FF410" s="557"/>
      <c r="FG410" s="557"/>
      <c r="FH410" s="557"/>
      <c r="FI410" s="557"/>
      <c r="FJ410" s="557"/>
      <c r="FK410" s="557"/>
      <c r="FL410" s="557"/>
      <c r="FM410" s="557"/>
      <c r="FN410" s="557"/>
      <c r="FO410" s="557"/>
      <c r="FP410" s="557"/>
      <c r="FQ410" s="557"/>
      <c r="FR410" s="557"/>
      <c r="FS410" s="557"/>
      <c r="FT410" s="557"/>
      <c r="FU410" s="557"/>
      <c r="FV410" s="557"/>
      <c r="FW410" s="557"/>
      <c r="FX410" s="557"/>
      <c r="FY410" s="557"/>
      <c r="FZ410" s="557"/>
      <c r="GA410" s="557"/>
      <c r="GB410" s="557"/>
      <c r="GC410" s="557"/>
      <c r="GD410" s="557"/>
      <c r="GE410" s="557"/>
      <c r="GF410" s="557"/>
      <c r="GG410" s="557"/>
      <c r="GH410" s="557"/>
      <c r="GI410" s="557"/>
      <c r="GJ410" s="557"/>
      <c r="GK410" s="557"/>
      <c r="GL410" s="557"/>
      <c r="GM410" s="557"/>
      <c r="GN410" s="557"/>
      <c r="GO410" s="557"/>
      <c r="GP410" s="557"/>
      <c r="GQ410" s="557"/>
      <c r="GR410" s="557"/>
      <c r="GS410" s="557"/>
      <c r="GT410" s="557"/>
      <c r="GU410" s="557"/>
      <c r="GV410" s="557"/>
      <c r="GW410" s="557"/>
      <c r="GX410" s="557"/>
      <c r="GY410" s="557"/>
      <c r="GZ410" s="557"/>
      <c r="HA410" s="557"/>
      <c r="HB410" s="557"/>
      <c r="HC410" s="557"/>
      <c r="HD410" s="557"/>
      <c r="HE410" s="557"/>
      <c r="HF410" s="557"/>
      <c r="HG410" s="557"/>
      <c r="HH410" s="557"/>
      <c r="HI410" s="557"/>
      <c r="HJ410" s="557"/>
      <c r="HK410" s="557"/>
      <c r="HL410" s="557"/>
      <c r="HM410" s="557"/>
      <c r="HN410" s="557"/>
      <c r="HO410" s="557"/>
      <c r="HP410" s="557"/>
      <c r="HQ410" s="557"/>
      <c r="HR410" s="557"/>
      <c r="HS410" s="557"/>
      <c r="HT410" s="557"/>
      <c r="HU410" s="575"/>
      <c r="HV410" s="575"/>
      <c r="HW410" s="575"/>
      <c r="HX410" s="575"/>
      <c r="HY410" s="575"/>
      <c r="HZ410" s="575"/>
      <c r="IA410" s="575"/>
      <c r="IB410" s="575"/>
      <c r="IC410" s="575"/>
      <c r="ID410" s="575"/>
      <c r="IE410" s="575"/>
      <c r="IF410" s="575"/>
      <c r="IG410" s="575"/>
      <c r="IH410" s="575"/>
      <c r="II410" s="575"/>
      <c r="IJ410" s="575"/>
      <c r="IK410" s="575"/>
      <c r="IL410" s="575"/>
      <c r="IM410" s="575"/>
      <c r="IN410" s="575"/>
    </row>
    <row r="411" s="311" customFormat="1" ht="19.5" customHeight="1" spans="1:255">
      <c r="A411" s="203" t="s">
        <v>452</v>
      </c>
      <c r="B411" s="569">
        <v>18959</v>
      </c>
      <c r="C411" s="328">
        <v>19464</v>
      </c>
      <c r="D411" s="330">
        <v>18626</v>
      </c>
      <c r="E411" s="332">
        <f t="shared" si="12"/>
        <v>-0.0175642175220212</v>
      </c>
      <c r="F411" s="332">
        <f t="shared" si="13"/>
        <v>0.956946157007809</v>
      </c>
      <c r="HU411" s="560"/>
      <c r="HV411" s="560"/>
      <c r="HW411" s="560"/>
      <c r="HX411" s="560"/>
      <c r="HY411" s="560"/>
      <c r="HZ411" s="560"/>
      <c r="IA411" s="560"/>
      <c r="IB411" s="560"/>
      <c r="IC411" s="560"/>
      <c r="ID411" s="560"/>
      <c r="IE411" s="560"/>
      <c r="IF411" s="560"/>
      <c r="IG411" s="560"/>
      <c r="IH411" s="560"/>
      <c r="II411" s="560"/>
      <c r="IJ411" s="560"/>
      <c r="IK411" s="560"/>
      <c r="IL411" s="560"/>
      <c r="IM411" s="560"/>
      <c r="IN411" s="560"/>
      <c r="IO411" s="560"/>
      <c r="IP411" s="560"/>
      <c r="IQ411" s="560"/>
      <c r="IR411" s="560"/>
      <c r="IS411" s="560"/>
      <c r="IT411" s="560"/>
      <c r="IU411" s="560"/>
    </row>
    <row r="412" s="311" customFormat="1" ht="19.5" customHeight="1" spans="1:255">
      <c r="A412" s="203" t="s">
        <v>453</v>
      </c>
      <c r="B412" s="582">
        <v>11750</v>
      </c>
      <c r="C412" s="328">
        <v>12522</v>
      </c>
      <c r="D412" s="330">
        <v>10710</v>
      </c>
      <c r="E412" s="332">
        <f t="shared" si="12"/>
        <v>-0.0885106382978723</v>
      </c>
      <c r="F412" s="332">
        <f t="shared" si="13"/>
        <v>0.855294681360805</v>
      </c>
      <c r="HU412" s="560"/>
      <c r="HV412" s="560"/>
      <c r="HW412" s="560"/>
      <c r="HX412" s="560"/>
      <c r="HY412" s="560"/>
      <c r="HZ412" s="560"/>
      <c r="IA412" s="560"/>
      <c r="IB412" s="560"/>
      <c r="IC412" s="560"/>
      <c r="ID412" s="560"/>
      <c r="IE412" s="560"/>
      <c r="IF412" s="560"/>
      <c r="IG412" s="560"/>
      <c r="IH412" s="560"/>
      <c r="II412" s="560"/>
      <c r="IJ412" s="560"/>
      <c r="IK412" s="560"/>
      <c r="IL412" s="560"/>
      <c r="IM412" s="560"/>
      <c r="IN412" s="560"/>
      <c r="IO412" s="560"/>
      <c r="IP412" s="560"/>
      <c r="IQ412" s="560"/>
      <c r="IR412" s="560"/>
      <c r="IS412" s="560"/>
      <c r="IT412" s="560"/>
      <c r="IU412" s="560"/>
    </row>
    <row r="413" s="311" customFormat="1" ht="19.5" customHeight="1" spans="1:255">
      <c r="A413" s="203" t="s">
        <v>454</v>
      </c>
      <c r="B413" s="582">
        <v>4599</v>
      </c>
      <c r="C413" s="328">
        <v>4945</v>
      </c>
      <c r="D413" s="330">
        <v>4580</v>
      </c>
      <c r="E413" s="332">
        <f t="shared" si="12"/>
        <v>-0.00413133289845624</v>
      </c>
      <c r="F413" s="332">
        <f t="shared" si="13"/>
        <v>0.92618806875632</v>
      </c>
      <c r="HU413" s="560"/>
      <c r="HV413" s="560"/>
      <c r="HW413" s="560"/>
      <c r="HX413" s="560"/>
      <c r="HY413" s="560"/>
      <c r="HZ413" s="560"/>
      <c r="IA413" s="560"/>
      <c r="IB413" s="560"/>
      <c r="IC413" s="560"/>
      <c r="ID413" s="560"/>
      <c r="IE413" s="560"/>
      <c r="IF413" s="560"/>
      <c r="IG413" s="560"/>
      <c r="IH413" s="560"/>
      <c r="II413" s="560"/>
      <c r="IJ413" s="560"/>
      <c r="IK413" s="560"/>
      <c r="IL413" s="560"/>
      <c r="IM413" s="560"/>
      <c r="IN413" s="560"/>
      <c r="IO413" s="560"/>
      <c r="IP413" s="560"/>
      <c r="IQ413" s="560"/>
      <c r="IR413" s="560"/>
      <c r="IS413" s="560"/>
      <c r="IT413" s="560"/>
      <c r="IU413" s="560"/>
    </row>
    <row r="414" s="311" customFormat="1" ht="19.5" customHeight="1" spans="1:255">
      <c r="A414" s="203" t="s">
        <v>455</v>
      </c>
      <c r="B414" s="582">
        <v>91</v>
      </c>
      <c r="C414" s="328">
        <v>21</v>
      </c>
      <c r="D414" s="337">
        <v>89</v>
      </c>
      <c r="E414" s="332">
        <f t="shared" si="12"/>
        <v>-0.021978021978022</v>
      </c>
      <c r="F414" s="332">
        <f t="shared" si="13"/>
        <v>4.23809523809524</v>
      </c>
      <c r="HU414" s="560"/>
      <c r="HV414" s="560"/>
      <c r="HW414" s="560"/>
      <c r="HX414" s="560"/>
      <c r="HY414" s="560"/>
      <c r="HZ414" s="560"/>
      <c r="IA414" s="560"/>
      <c r="IB414" s="560"/>
      <c r="IC414" s="560"/>
      <c r="ID414" s="560"/>
      <c r="IE414" s="560"/>
      <c r="IF414" s="560"/>
      <c r="IG414" s="560"/>
      <c r="IH414" s="560"/>
      <c r="II414" s="560"/>
      <c r="IJ414" s="560"/>
      <c r="IK414" s="560"/>
      <c r="IL414" s="560"/>
      <c r="IM414" s="560"/>
      <c r="IN414" s="560"/>
      <c r="IO414" s="560"/>
      <c r="IP414" s="560"/>
      <c r="IQ414" s="560"/>
      <c r="IR414" s="560"/>
      <c r="IS414" s="560"/>
      <c r="IT414" s="560"/>
      <c r="IU414" s="560"/>
    </row>
    <row r="415" s="311" customFormat="1" ht="19.5" customHeight="1" spans="1:255">
      <c r="A415" s="203" t="s">
        <v>456</v>
      </c>
      <c r="B415" s="582"/>
      <c r="C415" s="328"/>
      <c r="D415" s="330">
        <v>1</v>
      </c>
      <c r="E415" s="332" t="str">
        <f t="shared" si="12"/>
        <v/>
      </c>
      <c r="F415" s="332" t="str">
        <f t="shared" si="13"/>
        <v/>
      </c>
      <c r="HU415" s="560"/>
      <c r="HV415" s="560"/>
      <c r="HW415" s="560"/>
      <c r="HX415" s="560"/>
      <c r="HY415" s="560"/>
      <c r="HZ415" s="560"/>
      <c r="IA415" s="560"/>
      <c r="IB415" s="560"/>
      <c r="IC415" s="560"/>
      <c r="ID415" s="560"/>
      <c r="IE415" s="560"/>
      <c r="IF415" s="560"/>
      <c r="IG415" s="560"/>
      <c r="IH415" s="560"/>
      <c r="II415" s="560"/>
      <c r="IJ415" s="560"/>
      <c r="IK415" s="560"/>
      <c r="IL415" s="560"/>
      <c r="IM415" s="560"/>
      <c r="IN415" s="560"/>
      <c r="IO415" s="560"/>
      <c r="IP415" s="560"/>
      <c r="IQ415" s="560"/>
      <c r="IR415" s="560"/>
      <c r="IS415" s="560"/>
      <c r="IT415" s="560"/>
      <c r="IU415" s="560"/>
    </row>
    <row r="416" s="170" customFormat="1" ht="19.5" customHeight="1" spans="1:248">
      <c r="A416" s="583" t="s">
        <v>457</v>
      </c>
      <c r="B416" s="324">
        <f>SUM(B417:B421)</f>
        <v>1514</v>
      </c>
      <c r="C416" s="324">
        <f>SUM(C417:C421)</f>
        <v>1286</v>
      </c>
      <c r="D416" s="324">
        <f>SUM(D417:D421)</f>
        <v>1796</v>
      </c>
      <c r="E416" s="325">
        <f t="shared" si="12"/>
        <v>0.186261558784676</v>
      </c>
      <c r="F416" s="325">
        <f t="shared" si="13"/>
        <v>1.39657853810264</v>
      </c>
      <c r="G416" s="557"/>
      <c r="H416" s="557"/>
      <c r="I416" s="557"/>
      <c r="J416" s="557"/>
      <c r="K416" s="557"/>
      <c r="L416" s="557"/>
      <c r="M416" s="557"/>
      <c r="N416" s="557"/>
      <c r="O416" s="557"/>
      <c r="P416" s="557"/>
      <c r="Q416" s="557"/>
      <c r="R416" s="557"/>
      <c r="S416" s="557"/>
      <c r="T416" s="557"/>
      <c r="U416" s="557"/>
      <c r="V416" s="557"/>
      <c r="W416" s="557"/>
      <c r="X416" s="557"/>
      <c r="Y416" s="557"/>
      <c r="Z416" s="557"/>
      <c r="AA416" s="557"/>
      <c r="AB416" s="557"/>
      <c r="AC416" s="557"/>
      <c r="AD416" s="557"/>
      <c r="AE416" s="557"/>
      <c r="AF416" s="557"/>
      <c r="AG416" s="557"/>
      <c r="AH416" s="557"/>
      <c r="AI416" s="557"/>
      <c r="AJ416" s="557"/>
      <c r="AK416" s="557"/>
      <c r="AL416" s="557"/>
      <c r="AM416" s="557"/>
      <c r="AN416" s="557"/>
      <c r="AO416" s="557"/>
      <c r="AP416" s="557"/>
      <c r="AQ416" s="557"/>
      <c r="AR416" s="557"/>
      <c r="AS416" s="557"/>
      <c r="AT416" s="557"/>
      <c r="AU416" s="557"/>
      <c r="AV416" s="557"/>
      <c r="AW416" s="557"/>
      <c r="AX416" s="557"/>
      <c r="AY416" s="557"/>
      <c r="AZ416" s="557"/>
      <c r="BA416" s="557"/>
      <c r="BB416" s="557"/>
      <c r="BC416" s="557"/>
      <c r="BD416" s="557"/>
      <c r="BE416" s="557"/>
      <c r="BF416" s="557"/>
      <c r="BG416" s="557"/>
      <c r="BH416" s="557"/>
      <c r="BI416" s="557"/>
      <c r="BJ416" s="557"/>
      <c r="BK416" s="557"/>
      <c r="BL416" s="557"/>
      <c r="BM416" s="557"/>
      <c r="BN416" s="557"/>
      <c r="BO416" s="557"/>
      <c r="BP416" s="557"/>
      <c r="BQ416" s="557"/>
      <c r="BR416" s="557"/>
      <c r="BS416" s="557"/>
      <c r="BT416" s="557"/>
      <c r="BU416" s="557"/>
      <c r="BV416" s="557"/>
      <c r="BW416" s="557"/>
      <c r="BX416" s="557"/>
      <c r="BY416" s="557"/>
      <c r="BZ416" s="557"/>
      <c r="CA416" s="557"/>
      <c r="CB416" s="557"/>
      <c r="CC416" s="557"/>
      <c r="CD416" s="557"/>
      <c r="CE416" s="557"/>
      <c r="CF416" s="557"/>
      <c r="CG416" s="557"/>
      <c r="CH416" s="557"/>
      <c r="CI416" s="557"/>
      <c r="CJ416" s="557"/>
      <c r="CK416" s="557"/>
      <c r="CL416" s="557"/>
      <c r="CM416" s="557"/>
      <c r="CN416" s="557"/>
      <c r="CO416" s="557"/>
      <c r="CP416" s="557"/>
      <c r="CQ416" s="557"/>
      <c r="CR416" s="557"/>
      <c r="CS416" s="557"/>
      <c r="CT416" s="557"/>
      <c r="CU416" s="557"/>
      <c r="CV416" s="557"/>
      <c r="CW416" s="557"/>
      <c r="CX416" s="557"/>
      <c r="CY416" s="557"/>
      <c r="CZ416" s="557"/>
      <c r="DA416" s="557"/>
      <c r="DB416" s="557"/>
      <c r="DC416" s="557"/>
      <c r="DD416" s="557"/>
      <c r="DE416" s="557"/>
      <c r="DF416" s="557"/>
      <c r="DG416" s="557"/>
      <c r="DH416" s="557"/>
      <c r="DI416" s="557"/>
      <c r="DJ416" s="557"/>
      <c r="DK416" s="557"/>
      <c r="DL416" s="557"/>
      <c r="DM416" s="557"/>
      <c r="DN416" s="557"/>
      <c r="DO416" s="557"/>
      <c r="DP416" s="557"/>
      <c r="DQ416" s="557"/>
      <c r="DR416" s="557"/>
      <c r="DS416" s="557"/>
      <c r="DT416" s="557"/>
      <c r="DU416" s="557"/>
      <c r="DV416" s="557"/>
      <c r="DW416" s="557"/>
      <c r="DX416" s="557"/>
      <c r="DY416" s="557"/>
      <c r="DZ416" s="557"/>
      <c r="EA416" s="557"/>
      <c r="EB416" s="557"/>
      <c r="EC416" s="557"/>
      <c r="ED416" s="557"/>
      <c r="EE416" s="557"/>
      <c r="EF416" s="557"/>
      <c r="EG416" s="557"/>
      <c r="EH416" s="557"/>
      <c r="EI416" s="557"/>
      <c r="EJ416" s="557"/>
      <c r="EK416" s="557"/>
      <c r="EL416" s="557"/>
      <c r="EM416" s="557"/>
      <c r="EN416" s="557"/>
      <c r="EO416" s="557"/>
      <c r="EP416" s="557"/>
      <c r="EQ416" s="557"/>
      <c r="ER416" s="557"/>
      <c r="ES416" s="557"/>
      <c r="ET416" s="557"/>
      <c r="EU416" s="557"/>
      <c r="EV416" s="557"/>
      <c r="EW416" s="557"/>
      <c r="EX416" s="557"/>
      <c r="EY416" s="557"/>
      <c r="EZ416" s="557"/>
      <c r="FA416" s="557"/>
      <c r="FB416" s="557"/>
      <c r="FC416" s="557"/>
      <c r="FD416" s="557"/>
      <c r="FE416" s="557"/>
      <c r="FF416" s="557"/>
      <c r="FG416" s="557"/>
      <c r="FH416" s="557"/>
      <c r="FI416" s="557"/>
      <c r="FJ416" s="557"/>
      <c r="FK416" s="557"/>
      <c r="FL416" s="557"/>
      <c r="FM416" s="557"/>
      <c r="FN416" s="557"/>
      <c r="FO416" s="557"/>
      <c r="FP416" s="557"/>
      <c r="FQ416" s="557"/>
      <c r="FR416" s="557"/>
      <c r="FS416" s="557"/>
      <c r="FT416" s="557"/>
      <c r="FU416" s="557"/>
      <c r="FV416" s="557"/>
      <c r="FW416" s="557"/>
      <c r="FX416" s="557"/>
      <c r="FY416" s="557"/>
      <c r="FZ416" s="557"/>
      <c r="GA416" s="557"/>
      <c r="GB416" s="557"/>
      <c r="GC416" s="557"/>
      <c r="GD416" s="557"/>
      <c r="GE416" s="557"/>
      <c r="GF416" s="557"/>
      <c r="GG416" s="557"/>
      <c r="GH416" s="557"/>
      <c r="GI416" s="557"/>
      <c r="GJ416" s="557"/>
      <c r="GK416" s="557"/>
      <c r="GL416" s="557"/>
      <c r="GM416" s="557"/>
      <c r="GN416" s="557"/>
      <c r="GO416" s="557"/>
      <c r="GP416" s="557"/>
      <c r="GQ416" s="557"/>
      <c r="GR416" s="557"/>
      <c r="GS416" s="557"/>
      <c r="GT416" s="557"/>
      <c r="GU416" s="557"/>
      <c r="GV416" s="557"/>
      <c r="GW416" s="557"/>
      <c r="GX416" s="557"/>
      <c r="GY416" s="557"/>
      <c r="GZ416" s="557"/>
      <c r="HA416" s="557"/>
      <c r="HB416" s="557"/>
      <c r="HC416" s="557"/>
      <c r="HD416" s="557"/>
      <c r="HE416" s="557"/>
      <c r="HF416" s="557"/>
      <c r="HG416" s="557"/>
      <c r="HH416" s="557"/>
      <c r="HI416" s="557"/>
      <c r="HJ416" s="557"/>
      <c r="HK416" s="557"/>
      <c r="HL416" s="557"/>
      <c r="HM416" s="557"/>
      <c r="HN416" s="557"/>
      <c r="HO416" s="557"/>
      <c r="HP416" s="557"/>
      <c r="HQ416" s="557"/>
      <c r="HR416" s="557"/>
      <c r="HS416" s="557"/>
      <c r="HT416" s="557"/>
      <c r="HU416" s="575"/>
      <c r="HV416" s="575"/>
      <c r="HW416" s="575"/>
      <c r="HX416" s="575"/>
      <c r="HY416" s="575"/>
      <c r="HZ416" s="575"/>
      <c r="IA416" s="575"/>
      <c r="IB416" s="575"/>
      <c r="IC416" s="575"/>
      <c r="ID416" s="575"/>
      <c r="IE416" s="575"/>
      <c r="IF416" s="575"/>
      <c r="IG416" s="575"/>
      <c r="IH416" s="575"/>
      <c r="II416" s="575"/>
      <c r="IJ416" s="575"/>
      <c r="IK416" s="575"/>
      <c r="IL416" s="575"/>
      <c r="IM416" s="575"/>
      <c r="IN416" s="575"/>
    </row>
    <row r="417" s="311" customFormat="1" ht="19.5" customHeight="1" spans="1:255">
      <c r="A417" s="203" t="s">
        <v>458</v>
      </c>
      <c r="B417" s="582"/>
      <c r="C417" s="328"/>
      <c r="D417" s="330"/>
      <c r="E417" s="325" t="str">
        <f t="shared" si="12"/>
        <v/>
      </c>
      <c r="F417" s="325" t="str">
        <f t="shared" si="13"/>
        <v/>
      </c>
      <c r="HU417" s="560"/>
      <c r="HV417" s="560"/>
      <c r="HW417" s="560"/>
      <c r="HX417" s="560"/>
      <c r="HY417" s="560"/>
      <c r="HZ417" s="560"/>
      <c r="IA417" s="560"/>
      <c r="IB417" s="560"/>
      <c r="IC417" s="560"/>
      <c r="ID417" s="560"/>
      <c r="IE417" s="560"/>
      <c r="IF417" s="560"/>
      <c r="IG417" s="560"/>
      <c r="IH417" s="560"/>
      <c r="II417" s="560"/>
      <c r="IJ417" s="560"/>
      <c r="IK417" s="560"/>
      <c r="IL417" s="560"/>
      <c r="IM417" s="560"/>
      <c r="IN417" s="560"/>
      <c r="IO417" s="560"/>
      <c r="IP417" s="560"/>
      <c r="IQ417" s="560"/>
      <c r="IR417" s="560"/>
      <c r="IS417" s="560"/>
      <c r="IT417" s="560"/>
      <c r="IU417" s="560"/>
    </row>
    <row r="418" s="311" customFormat="1" ht="19.5" customHeight="1" spans="1:255">
      <c r="A418" s="218" t="s">
        <v>459</v>
      </c>
      <c r="B418" s="582">
        <v>1514</v>
      </c>
      <c r="C418" s="328">
        <v>1286</v>
      </c>
      <c r="D418" s="337">
        <v>1796</v>
      </c>
      <c r="E418" s="332">
        <f t="shared" si="12"/>
        <v>0.186261558784676</v>
      </c>
      <c r="F418" s="332">
        <f t="shared" si="13"/>
        <v>1.39657853810264</v>
      </c>
      <c r="HU418" s="560"/>
      <c r="HV418" s="560"/>
      <c r="HW418" s="560"/>
      <c r="HX418" s="560"/>
      <c r="HY418" s="560"/>
      <c r="HZ418" s="560"/>
      <c r="IA418" s="560"/>
      <c r="IB418" s="560"/>
      <c r="IC418" s="560"/>
      <c r="ID418" s="560"/>
      <c r="IE418" s="560"/>
      <c r="IF418" s="560"/>
      <c r="IG418" s="560"/>
      <c r="IH418" s="560"/>
      <c r="II418" s="560"/>
      <c r="IJ418" s="560"/>
      <c r="IK418" s="560"/>
      <c r="IL418" s="560"/>
      <c r="IM418" s="560"/>
      <c r="IN418" s="560"/>
      <c r="IO418" s="560"/>
      <c r="IP418" s="560"/>
      <c r="IQ418" s="560"/>
      <c r="IR418" s="560"/>
      <c r="IS418" s="560"/>
      <c r="IT418" s="560"/>
      <c r="IU418" s="560"/>
    </row>
    <row r="419" s="311" customFormat="1" ht="19.5" customHeight="1" spans="1:255">
      <c r="A419" s="218" t="s">
        <v>460</v>
      </c>
      <c r="B419" s="582"/>
      <c r="C419" s="328"/>
      <c r="D419" s="330"/>
      <c r="E419" s="325" t="str">
        <f t="shared" si="12"/>
        <v/>
      </c>
      <c r="F419" s="325" t="str">
        <f t="shared" si="13"/>
        <v/>
      </c>
      <c r="HU419" s="560"/>
      <c r="HV419" s="560"/>
      <c r="HW419" s="560"/>
      <c r="HX419" s="560"/>
      <c r="HY419" s="560"/>
      <c r="HZ419" s="560"/>
      <c r="IA419" s="560"/>
      <c r="IB419" s="560"/>
      <c r="IC419" s="560"/>
      <c r="ID419" s="560"/>
      <c r="IE419" s="560"/>
      <c r="IF419" s="560"/>
      <c r="IG419" s="560"/>
      <c r="IH419" s="560"/>
      <c r="II419" s="560"/>
      <c r="IJ419" s="560"/>
      <c r="IK419" s="560"/>
      <c r="IL419" s="560"/>
      <c r="IM419" s="560"/>
      <c r="IN419" s="560"/>
      <c r="IO419" s="560"/>
      <c r="IP419" s="560"/>
      <c r="IQ419" s="560"/>
      <c r="IR419" s="560"/>
      <c r="IS419" s="560"/>
      <c r="IT419" s="560"/>
      <c r="IU419" s="560"/>
    </row>
    <row r="420" s="311" customFormat="1" ht="19.5" customHeight="1" spans="1:255">
      <c r="A420" s="218" t="s">
        <v>461</v>
      </c>
      <c r="B420" s="582"/>
      <c r="C420" s="328"/>
      <c r="D420" s="330"/>
      <c r="E420" s="325" t="str">
        <f t="shared" si="12"/>
        <v/>
      </c>
      <c r="F420" s="325" t="str">
        <f t="shared" si="13"/>
        <v/>
      </c>
      <c r="HU420" s="560"/>
      <c r="HV420" s="560"/>
      <c r="HW420" s="560"/>
      <c r="HX420" s="560"/>
      <c r="HY420" s="560"/>
      <c r="HZ420" s="560"/>
      <c r="IA420" s="560"/>
      <c r="IB420" s="560"/>
      <c r="IC420" s="560"/>
      <c r="ID420" s="560"/>
      <c r="IE420" s="560"/>
      <c r="IF420" s="560"/>
      <c r="IG420" s="560"/>
      <c r="IH420" s="560"/>
      <c r="II420" s="560"/>
      <c r="IJ420" s="560"/>
      <c r="IK420" s="560"/>
      <c r="IL420" s="560"/>
      <c r="IM420" s="560"/>
      <c r="IN420" s="560"/>
      <c r="IO420" s="560"/>
      <c r="IP420" s="560"/>
      <c r="IQ420" s="560"/>
      <c r="IR420" s="560"/>
      <c r="IS420" s="560"/>
      <c r="IT420" s="560"/>
      <c r="IU420" s="560"/>
    </row>
    <row r="421" s="311" customFormat="1" ht="19.5" customHeight="1" spans="1:255">
      <c r="A421" s="218" t="s">
        <v>462</v>
      </c>
      <c r="B421" s="582"/>
      <c r="C421" s="328"/>
      <c r="D421" s="330"/>
      <c r="E421" s="332" t="str">
        <f t="shared" si="12"/>
        <v/>
      </c>
      <c r="F421" s="332" t="str">
        <f t="shared" si="13"/>
        <v/>
      </c>
      <c r="HU421" s="560"/>
      <c r="HV421" s="560"/>
      <c r="HW421" s="560"/>
      <c r="HX421" s="560"/>
      <c r="HY421" s="560"/>
      <c r="HZ421" s="560"/>
      <c r="IA421" s="560"/>
      <c r="IB421" s="560"/>
      <c r="IC421" s="560"/>
      <c r="ID421" s="560"/>
      <c r="IE421" s="560"/>
      <c r="IF421" s="560"/>
      <c r="IG421" s="560"/>
      <c r="IH421" s="560"/>
      <c r="II421" s="560"/>
      <c r="IJ421" s="560"/>
      <c r="IK421" s="560"/>
      <c r="IL421" s="560"/>
      <c r="IM421" s="560"/>
      <c r="IN421" s="560"/>
      <c r="IO421" s="560"/>
      <c r="IP421" s="560"/>
      <c r="IQ421" s="560"/>
      <c r="IR421" s="560"/>
      <c r="IS421" s="560"/>
      <c r="IT421" s="560"/>
      <c r="IU421" s="560"/>
    </row>
    <row r="422" s="170" customFormat="1" ht="19.5" customHeight="1" spans="1:248">
      <c r="A422" s="584" t="s">
        <v>463</v>
      </c>
      <c r="B422" s="324">
        <f>SUM(B423:B427)</f>
        <v>78</v>
      </c>
      <c r="C422" s="324">
        <f>SUM(C423:C427)</f>
        <v>80</v>
      </c>
      <c r="D422" s="324">
        <f>SUM(D423:D427)</f>
        <v>22</v>
      </c>
      <c r="E422" s="325">
        <f t="shared" si="12"/>
        <v>-0.717948717948718</v>
      </c>
      <c r="F422" s="325">
        <f t="shared" si="13"/>
        <v>0.275</v>
      </c>
      <c r="G422" s="557"/>
      <c r="H422" s="557"/>
      <c r="I422" s="557"/>
      <c r="J422" s="557"/>
      <c r="K422" s="557"/>
      <c r="L422" s="557"/>
      <c r="M422" s="557"/>
      <c r="N422" s="557"/>
      <c r="O422" s="557"/>
      <c r="P422" s="557"/>
      <c r="Q422" s="557"/>
      <c r="R422" s="557"/>
      <c r="S422" s="557"/>
      <c r="T422" s="557"/>
      <c r="U422" s="557"/>
      <c r="V422" s="557"/>
      <c r="W422" s="557"/>
      <c r="X422" s="557"/>
      <c r="Y422" s="557"/>
      <c r="Z422" s="557"/>
      <c r="AA422" s="557"/>
      <c r="AB422" s="557"/>
      <c r="AC422" s="557"/>
      <c r="AD422" s="557"/>
      <c r="AE422" s="557"/>
      <c r="AF422" s="557"/>
      <c r="AG422" s="557"/>
      <c r="AH422" s="557"/>
      <c r="AI422" s="557"/>
      <c r="AJ422" s="557"/>
      <c r="AK422" s="557"/>
      <c r="AL422" s="557"/>
      <c r="AM422" s="557"/>
      <c r="AN422" s="557"/>
      <c r="AO422" s="557"/>
      <c r="AP422" s="557"/>
      <c r="AQ422" s="557"/>
      <c r="AR422" s="557"/>
      <c r="AS422" s="557"/>
      <c r="AT422" s="557"/>
      <c r="AU422" s="557"/>
      <c r="AV422" s="557"/>
      <c r="AW422" s="557"/>
      <c r="AX422" s="557"/>
      <c r="AY422" s="557"/>
      <c r="AZ422" s="557"/>
      <c r="BA422" s="557"/>
      <c r="BB422" s="557"/>
      <c r="BC422" s="557"/>
      <c r="BD422" s="557"/>
      <c r="BE422" s="557"/>
      <c r="BF422" s="557"/>
      <c r="BG422" s="557"/>
      <c r="BH422" s="557"/>
      <c r="BI422" s="557"/>
      <c r="BJ422" s="557"/>
      <c r="BK422" s="557"/>
      <c r="BL422" s="557"/>
      <c r="BM422" s="557"/>
      <c r="BN422" s="557"/>
      <c r="BO422" s="557"/>
      <c r="BP422" s="557"/>
      <c r="BQ422" s="557"/>
      <c r="BR422" s="557"/>
      <c r="BS422" s="557"/>
      <c r="BT422" s="557"/>
      <c r="BU422" s="557"/>
      <c r="BV422" s="557"/>
      <c r="BW422" s="557"/>
      <c r="BX422" s="557"/>
      <c r="BY422" s="557"/>
      <c r="BZ422" s="557"/>
      <c r="CA422" s="557"/>
      <c r="CB422" s="557"/>
      <c r="CC422" s="557"/>
      <c r="CD422" s="557"/>
      <c r="CE422" s="557"/>
      <c r="CF422" s="557"/>
      <c r="CG422" s="557"/>
      <c r="CH422" s="557"/>
      <c r="CI422" s="557"/>
      <c r="CJ422" s="557"/>
      <c r="CK422" s="557"/>
      <c r="CL422" s="557"/>
      <c r="CM422" s="557"/>
      <c r="CN422" s="557"/>
      <c r="CO422" s="557"/>
      <c r="CP422" s="557"/>
      <c r="CQ422" s="557"/>
      <c r="CR422" s="557"/>
      <c r="CS422" s="557"/>
      <c r="CT422" s="557"/>
      <c r="CU422" s="557"/>
      <c r="CV422" s="557"/>
      <c r="CW422" s="557"/>
      <c r="CX422" s="557"/>
      <c r="CY422" s="557"/>
      <c r="CZ422" s="557"/>
      <c r="DA422" s="557"/>
      <c r="DB422" s="557"/>
      <c r="DC422" s="557"/>
      <c r="DD422" s="557"/>
      <c r="DE422" s="557"/>
      <c r="DF422" s="557"/>
      <c r="DG422" s="557"/>
      <c r="DH422" s="557"/>
      <c r="DI422" s="557"/>
      <c r="DJ422" s="557"/>
      <c r="DK422" s="557"/>
      <c r="DL422" s="557"/>
      <c r="DM422" s="557"/>
      <c r="DN422" s="557"/>
      <c r="DO422" s="557"/>
      <c r="DP422" s="557"/>
      <c r="DQ422" s="557"/>
      <c r="DR422" s="557"/>
      <c r="DS422" s="557"/>
      <c r="DT422" s="557"/>
      <c r="DU422" s="557"/>
      <c r="DV422" s="557"/>
      <c r="DW422" s="557"/>
      <c r="DX422" s="557"/>
      <c r="DY422" s="557"/>
      <c r="DZ422" s="557"/>
      <c r="EA422" s="557"/>
      <c r="EB422" s="557"/>
      <c r="EC422" s="557"/>
      <c r="ED422" s="557"/>
      <c r="EE422" s="557"/>
      <c r="EF422" s="557"/>
      <c r="EG422" s="557"/>
      <c r="EH422" s="557"/>
      <c r="EI422" s="557"/>
      <c r="EJ422" s="557"/>
      <c r="EK422" s="557"/>
      <c r="EL422" s="557"/>
      <c r="EM422" s="557"/>
      <c r="EN422" s="557"/>
      <c r="EO422" s="557"/>
      <c r="EP422" s="557"/>
      <c r="EQ422" s="557"/>
      <c r="ER422" s="557"/>
      <c r="ES422" s="557"/>
      <c r="ET422" s="557"/>
      <c r="EU422" s="557"/>
      <c r="EV422" s="557"/>
      <c r="EW422" s="557"/>
      <c r="EX422" s="557"/>
      <c r="EY422" s="557"/>
      <c r="EZ422" s="557"/>
      <c r="FA422" s="557"/>
      <c r="FB422" s="557"/>
      <c r="FC422" s="557"/>
      <c r="FD422" s="557"/>
      <c r="FE422" s="557"/>
      <c r="FF422" s="557"/>
      <c r="FG422" s="557"/>
      <c r="FH422" s="557"/>
      <c r="FI422" s="557"/>
      <c r="FJ422" s="557"/>
      <c r="FK422" s="557"/>
      <c r="FL422" s="557"/>
      <c r="FM422" s="557"/>
      <c r="FN422" s="557"/>
      <c r="FO422" s="557"/>
      <c r="FP422" s="557"/>
      <c r="FQ422" s="557"/>
      <c r="FR422" s="557"/>
      <c r="FS422" s="557"/>
      <c r="FT422" s="557"/>
      <c r="FU422" s="557"/>
      <c r="FV422" s="557"/>
      <c r="FW422" s="557"/>
      <c r="FX422" s="557"/>
      <c r="FY422" s="557"/>
      <c r="FZ422" s="557"/>
      <c r="GA422" s="557"/>
      <c r="GB422" s="557"/>
      <c r="GC422" s="557"/>
      <c r="GD422" s="557"/>
      <c r="GE422" s="557"/>
      <c r="GF422" s="557"/>
      <c r="GG422" s="557"/>
      <c r="GH422" s="557"/>
      <c r="GI422" s="557"/>
      <c r="GJ422" s="557"/>
      <c r="GK422" s="557"/>
      <c r="GL422" s="557"/>
      <c r="GM422" s="557"/>
      <c r="GN422" s="557"/>
      <c r="GO422" s="557"/>
      <c r="GP422" s="557"/>
      <c r="GQ422" s="557"/>
      <c r="GR422" s="557"/>
      <c r="GS422" s="557"/>
      <c r="GT422" s="557"/>
      <c r="GU422" s="557"/>
      <c r="GV422" s="557"/>
      <c r="GW422" s="557"/>
      <c r="GX422" s="557"/>
      <c r="GY422" s="557"/>
      <c r="GZ422" s="557"/>
      <c r="HA422" s="557"/>
      <c r="HB422" s="557"/>
      <c r="HC422" s="557"/>
      <c r="HD422" s="557"/>
      <c r="HE422" s="557"/>
      <c r="HF422" s="557"/>
      <c r="HG422" s="557"/>
      <c r="HH422" s="557"/>
      <c r="HI422" s="557"/>
      <c r="HJ422" s="557"/>
      <c r="HK422" s="557"/>
      <c r="HL422" s="557"/>
      <c r="HM422" s="557"/>
      <c r="HN422" s="557"/>
      <c r="HO422" s="557"/>
      <c r="HP422" s="557"/>
      <c r="HQ422" s="557"/>
      <c r="HR422" s="557"/>
      <c r="HS422" s="557"/>
      <c r="HT422" s="557"/>
      <c r="HU422" s="575"/>
      <c r="HV422" s="575"/>
      <c r="HW422" s="575"/>
      <c r="HX422" s="575"/>
      <c r="HY422" s="575"/>
      <c r="HZ422" s="575"/>
      <c r="IA422" s="575"/>
      <c r="IB422" s="575"/>
      <c r="IC422" s="575"/>
      <c r="ID422" s="575"/>
      <c r="IE422" s="575"/>
      <c r="IF422" s="575"/>
      <c r="IG422" s="575"/>
      <c r="IH422" s="575"/>
      <c r="II422" s="575"/>
      <c r="IJ422" s="575"/>
      <c r="IK422" s="575"/>
      <c r="IL422" s="575"/>
      <c r="IM422" s="575"/>
      <c r="IN422" s="575"/>
    </row>
    <row r="423" s="311" customFormat="1" ht="19.5" customHeight="1" spans="1:255">
      <c r="A423" s="218" t="s">
        <v>464</v>
      </c>
      <c r="B423" s="582"/>
      <c r="C423" s="328"/>
      <c r="D423" s="570"/>
      <c r="E423" s="325" t="str">
        <f t="shared" si="12"/>
        <v/>
      </c>
      <c r="F423" s="325" t="str">
        <f t="shared" si="13"/>
        <v/>
      </c>
      <c r="HU423" s="560"/>
      <c r="HV423" s="560"/>
      <c r="HW423" s="560"/>
      <c r="HX423" s="560"/>
      <c r="HY423" s="560"/>
      <c r="HZ423" s="560"/>
      <c r="IA423" s="560"/>
      <c r="IB423" s="560"/>
      <c r="IC423" s="560"/>
      <c r="ID423" s="560"/>
      <c r="IE423" s="560"/>
      <c r="IF423" s="560"/>
      <c r="IG423" s="560"/>
      <c r="IH423" s="560"/>
      <c r="II423" s="560"/>
      <c r="IJ423" s="560"/>
      <c r="IK423" s="560"/>
      <c r="IL423" s="560"/>
      <c r="IM423" s="560"/>
      <c r="IN423" s="560"/>
      <c r="IO423" s="560"/>
      <c r="IP423" s="560"/>
      <c r="IQ423" s="560"/>
      <c r="IR423" s="560"/>
      <c r="IS423" s="560"/>
      <c r="IT423" s="560"/>
      <c r="IU423" s="560"/>
    </row>
    <row r="424" s="311" customFormat="1" ht="19.5" customHeight="1" spans="1:255">
      <c r="A424" s="218" t="s">
        <v>465</v>
      </c>
      <c r="B424" s="582"/>
      <c r="C424" s="328"/>
      <c r="D424" s="570"/>
      <c r="E424" s="325" t="str">
        <f t="shared" si="12"/>
        <v/>
      </c>
      <c r="F424" s="325" t="str">
        <f t="shared" si="13"/>
        <v/>
      </c>
      <c r="HU424" s="560"/>
      <c r="HV424" s="560"/>
      <c r="HW424" s="560"/>
      <c r="HX424" s="560"/>
      <c r="HY424" s="560"/>
      <c r="HZ424" s="560"/>
      <c r="IA424" s="560"/>
      <c r="IB424" s="560"/>
      <c r="IC424" s="560"/>
      <c r="ID424" s="560"/>
      <c r="IE424" s="560"/>
      <c r="IF424" s="560"/>
      <c r="IG424" s="560"/>
      <c r="IH424" s="560"/>
      <c r="II424" s="560"/>
      <c r="IJ424" s="560"/>
      <c r="IK424" s="560"/>
      <c r="IL424" s="560"/>
      <c r="IM424" s="560"/>
      <c r="IN424" s="560"/>
      <c r="IO424" s="560"/>
      <c r="IP424" s="560"/>
      <c r="IQ424" s="560"/>
      <c r="IR424" s="560"/>
      <c r="IS424" s="560"/>
      <c r="IT424" s="560"/>
      <c r="IU424" s="560"/>
    </row>
    <row r="425" s="311" customFormat="1" ht="19.5" customHeight="1" spans="1:255">
      <c r="A425" s="218" t="s">
        <v>466</v>
      </c>
      <c r="B425" s="582"/>
      <c r="C425" s="328"/>
      <c r="D425" s="570"/>
      <c r="E425" s="325" t="str">
        <f t="shared" si="12"/>
        <v/>
      </c>
      <c r="F425" s="325" t="str">
        <f t="shared" si="13"/>
        <v/>
      </c>
      <c r="HU425" s="560"/>
      <c r="HV425" s="560"/>
      <c r="HW425" s="560"/>
      <c r="HX425" s="560"/>
      <c r="HY425" s="560"/>
      <c r="HZ425" s="560"/>
      <c r="IA425" s="560"/>
      <c r="IB425" s="560"/>
      <c r="IC425" s="560"/>
      <c r="ID425" s="560"/>
      <c r="IE425" s="560"/>
      <c r="IF425" s="560"/>
      <c r="IG425" s="560"/>
      <c r="IH425" s="560"/>
      <c r="II425" s="560"/>
      <c r="IJ425" s="560"/>
      <c r="IK425" s="560"/>
      <c r="IL425" s="560"/>
      <c r="IM425" s="560"/>
      <c r="IN425" s="560"/>
      <c r="IO425" s="560"/>
      <c r="IP425" s="560"/>
      <c r="IQ425" s="560"/>
      <c r="IR425" s="560"/>
      <c r="IS425" s="560"/>
      <c r="IT425" s="560"/>
      <c r="IU425" s="560"/>
    </row>
    <row r="426" s="170" customFormat="1" ht="19.5" customHeight="1" spans="1:248">
      <c r="A426" s="218" t="s">
        <v>467</v>
      </c>
      <c r="B426" s="324"/>
      <c r="C426" s="324"/>
      <c r="D426" s="324"/>
      <c r="E426" s="325" t="str">
        <f t="shared" si="12"/>
        <v/>
      </c>
      <c r="F426" s="325" t="str">
        <f t="shared" si="13"/>
        <v/>
      </c>
      <c r="G426" s="557"/>
      <c r="H426" s="557"/>
      <c r="I426" s="557"/>
      <c r="J426" s="557"/>
      <c r="K426" s="557"/>
      <c r="L426" s="557"/>
      <c r="M426" s="557"/>
      <c r="N426" s="557"/>
      <c r="O426" s="557"/>
      <c r="P426" s="557"/>
      <c r="Q426" s="557"/>
      <c r="R426" s="557"/>
      <c r="S426" s="557"/>
      <c r="T426" s="557"/>
      <c r="U426" s="557"/>
      <c r="V426" s="557"/>
      <c r="W426" s="557"/>
      <c r="X426" s="557"/>
      <c r="Y426" s="557"/>
      <c r="Z426" s="557"/>
      <c r="AA426" s="557"/>
      <c r="AB426" s="557"/>
      <c r="AC426" s="557"/>
      <c r="AD426" s="557"/>
      <c r="AE426" s="557"/>
      <c r="AF426" s="557"/>
      <c r="AG426" s="557"/>
      <c r="AH426" s="557"/>
      <c r="AI426" s="557"/>
      <c r="AJ426" s="557"/>
      <c r="AK426" s="557"/>
      <c r="AL426" s="557"/>
      <c r="AM426" s="557"/>
      <c r="AN426" s="557"/>
      <c r="AO426" s="557"/>
      <c r="AP426" s="557"/>
      <c r="AQ426" s="557"/>
      <c r="AR426" s="557"/>
      <c r="AS426" s="557"/>
      <c r="AT426" s="557"/>
      <c r="AU426" s="557"/>
      <c r="AV426" s="557"/>
      <c r="AW426" s="557"/>
      <c r="AX426" s="557"/>
      <c r="AY426" s="557"/>
      <c r="AZ426" s="557"/>
      <c r="BA426" s="557"/>
      <c r="BB426" s="557"/>
      <c r="BC426" s="557"/>
      <c r="BD426" s="557"/>
      <c r="BE426" s="557"/>
      <c r="BF426" s="557"/>
      <c r="BG426" s="557"/>
      <c r="BH426" s="557"/>
      <c r="BI426" s="557"/>
      <c r="BJ426" s="557"/>
      <c r="BK426" s="557"/>
      <c r="BL426" s="557"/>
      <c r="BM426" s="557"/>
      <c r="BN426" s="557"/>
      <c r="BO426" s="557"/>
      <c r="BP426" s="557"/>
      <c r="BQ426" s="557"/>
      <c r="BR426" s="557"/>
      <c r="BS426" s="557"/>
      <c r="BT426" s="557"/>
      <c r="BU426" s="557"/>
      <c r="BV426" s="557"/>
      <c r="BW426" s="557"/>
      <c r="BX426" s="557"/>
      <c r="BY426" s="557"/>
      <c r="BZ426" s="557"/>
      <c r="CA426" s="557"/>
      <c r="CB426" s="557"/>
      <c r="CC426" s="557"/>
      <c r="CD426" s="557"/>
      <c r="CE426" s="557"/>
      <c r="CF426" s="557"/>
      <c r="CG426" s="557"/>
      <c r="CH426" s="557"/>
      <c r="CI426" s="557"/>
      <c r="CJ426" s="557"/>
      <c r="CK426" s="557"/>
      <c r="CL426" s="557"/>
      <c r="CM426" s="557"/>
      <c r="CN426" s="557"/>
      <c r="CO426" s="557"/>
      <c r="CP426" s="557"/>
      <c r="CQ426" s="557"/>
      <c r="CR426" s="557"/>
      <c r="CS426" s="557"/>
      <c r="CT426" s="557"/>
      <c r="CU426" s="557"/>
      <c r="CV426" s="557"/>
      <c r="CW426" s="557"/>
      <c r="CX426" s="557"/>
      <c r="CY426" s="557"/>
      <c r="CZ426" s="557"/>
      <c r="DA426" s="557"/>
      <c r="DB426" s="557"/>
      <c r="DC426" s="557"/>
      <c r="DD426" s="557"/>
      <c r="DE426" s="557"/>
      <c r="DF426" s="557"/>
      <c r="DG426" s="557"/>
      <c r="DH426" s="557"/>
      <c r="DI426" s="557"/>
      <c r="DJ426" s="557"/>
      <c r="DK426" s="557"/>
      <c r="DL426" s="557"/>
      <c r="DM426" s="557"/>
      <c r="DN426" s="557"/>
      <c r="DO426" s="557"/>
      <c r="DP426" s="557"/>
      <c r="DQ426" s="557"/>
      <c r="DR426" s="557"/>
      <c r="DS426" s="557"/>
      <c r="DT426" s="557"/>
      <c r="DU426" s="557"/>
      <c r="DV426" s="557"/>
      <c r="DW426" s="557"/>
      <c r="DX426" s="557"/>
      <c r="DY426" s="557"/>
      <c r="DZ426" s="557"/>
      <c r="EA426" s="557"/>
      <c r="EB426" s="557"/>
      <c r="EC426" s="557"/>
      <c r="ED426" s="557"/>
      <c r="EE426" s="557"/>
      <c r="EF426" s="557"/>
      <c r="EG426" s="557"/>
      <c r="EH426" s="557"/>
      <c r="EI426" s="557"/>
      <c r="EJ426" s="557"/>
      <c r="EK426" s="557"/>
      <c r="EL426" s="557"/>
      <c r="EM426" s="557"/>
      <c r="EN426" s="557"/>
      <c r="EO426" s="557"/>
      <c r="EP426" s="557"/>
      <c r="EQ426" s="557"/>
      <c r="ER426" s="557"/>
      <c r="ES426" s="557"/>
      <c r="ET426" s="557"/>
      <c r="EU426" s="557"/>
      <c r="EV426" s="557"/>
      <c r="EW426" s="557"/>
      <c r="EX426" s="557"/>
      <c r="EY426" s="557"/>
      <c r="EZ426" s="557"/>
      <c r="FA426" s="557"/>
      <c r="FB426" s="557"/>
      <c r="FC426" s="557"/>
      <c r="FD426" s="557"/>
      <c r="FE426" s="557"/>
      <c r="FF426" s="557"/>
      <c r="FG426" s="557"/>
      <c r="FH426" s="557"/>
      <c r="FI426" s="557"/>
      <c r="FJ426" s="557"/>
      <c r="FK426" s="557"/>
      <c r="FL426" s="557"/>
      <c r="FM426" s="557"/>
      <c r="FN426" s="557"/>
      <c r="FO426" s="557"/>
      <c r="FP426" s="557"/>
      <c r="FQ426" s="557"/>
      <c r="FR426" s="557"/>
      <c r="FS426" s="557"/>
      <c r="FT426" s="557"/>
      <c r="FU426" s="557"/>
      <c r="FV426" s="557"/>
      <c r="FW426" s="557"/>
      <c r="FX426" s="557"/>
      <c r="FY426" s="557"/>
      <c r="FZ426" s="557"/>
      <c r="GA426" s="557"/>
      <c r="GB426" s="557"/>
      <c r="GC426" s="557"/>
      <c r="GD426" s="557"/>
      <c r="GE426" s="557"/>
      <c r="GF426" s="557"/>
      <c r="GG426" s="557"/>
      <c r="GH426" s="557"/>
      <c r="GI426" s="557"/>
      <c r="GJ426" s="557"/>
      <c r="GK426" s="557"/>
      <c r="GL426" s="557"/>
      <c r="GM426" s="557"/>
      <c r="GN426" s="557"/>
      <c r="GO426" s="557"/>
      <c r="GP426" s="557"/>
      <c r="GQ426" s="557"/>
      <c r="GR426" s="557"/>
      <c r="GS426" s="557"/>
      <c r="GT426" s="557"/>
      <c r="GU426" s="557"/>
      <c r="GV426" s="557"/>
      <c r="GW426" s="557"/>
      <c r="GX426" s="557"/>
      <c r="GY426" s="557"/>
      <c r="GZ426" s="557"/>
      <c r="HA426" s="557"/>
      <c r="HB426" s="557"/>
      <c r="HC426" s="557"/>
      <c r="HD426" s="557"/>
      <c r="HE426" s="557"/>
      <c r="HF426" s="557"/>
      <c r="HG426" s="557"/>
      <c r="HH426" s="557"/>
      <c r="HI426" s="557"/>
      <c r="HJ426" s="557"/>
      <c r="HK426" s="557"/>
      <c r="HL426" s="557"/>
      <c r="HM426" s="557"/>
      <c r="HN426" s="557"/>
      <c r="HO426" s="557"/>
      <c r="HP426" s="557"/>
      <c r="HQ426" s="557"/>
      <c r="HR426" s="557"/>
      <c r="HS426" s="557"/>
      <c r="HT426" s="557"/>
      <c r="HU426" s="575"/>
      <c r="HV426" s="575"/>
      <c r="HW426" s="575"/>
      <c r="HX426" s="575"/>
      <c r="HY426" s="575"/>
      <c r="HZ426" s="575"/>
      <c r="IA426" s="575"/>
      <c r="IB426" s="575"/>
      <c r="IC426" s="575"/>
      <c r="ID426" s="575"/>
      <c r="IE426" s="575"/>
      <c r="IF426" s="575"/>
      <c r="IG426" s="575"/>
      <c r="IH426" s="575"/>
      <c r="II426" s="575"/>
      <c r="IJ426" s="575"/>
      <c r="IK426" s="575"/>
      <c r="IL426" s="575"/>
      <c r="IM426" s="575"/>
      <c r="IN426" s="575"/>
    </row>
    <row r="427" s="311" customFormat="1" ht="19.5" customHeight="1" spans="1:255">
      <c r="A427" s="218" t="s">
        <v>468</v>
      </c>
      <c r="B427" s="582">
        <v>78</v>
      </c>
      <c r="C427" s="328">
        <v>80</v>
      </c>
      <c r="D427" s="330">
        <v>22</v>
      </c>
      <c r="E427" s="332">
        <f t="shared" si="12"/>
        <v>-0.717948717948718</v>
      </c>
      <c r="F427" s="332">
        <f t="shared" si="13"/>
        <v>0.275</v>
      </c>
      <c r="HU427" s="560"/>
      <c r="HV427" s="560"/>
      <c r="HW427" s="560"/>
      <c r="HX427" s="560"/>
      <c r="HY427" s="560"/>
      <c r="HZ427" s="560"/>
      <c r="IA427" s="560"/>
      <c r="IB427" s="560"/>
      <c r="IC427" s="560"/>
      <c r="ID427" s="560"/>
      <c r="IE427" s="560"/>
      <c r="IF427" s="560"/>
      <c r="IG427" s="560"/>
      <c r="IH427" s="560"/>
      <c r="II427" s="560"/>
      <c r="IJ427" s="560"/>
      <c r="IK427" s="560"/>
      <c r="IL427" s="560"/>
      <c r="IM427" s="560"/>
      <c r="IN427" s="560"/>
      <c r="IO427" s="560"/>
      <c r="IP427" s="560"/>
      <c r="IQ427" s="560"/>
      <c r="IR427" s="560"/>
      <c r="IS427" s="560"/>
      <c r="IT427" s="560"/>
      <c r="IU427" s="560"/>
    </row>
    <row r="428" s="311" customFormat="1" ht="19.5" customHeight="1" spans="1:255">
      <c r="A428" s="584" t="s">
        <v>469</v>
      </c>
      <c r="B428" s="585">
        <f>SUM(B429:B431)</f>
        <v>0</v>
      </c>
      <c r="C428" s="335">
        <f>SUM(C429:C431)</f>
        <v>0</v>
      </c>
      <c r="D428" s="324">
        <f>SUM(D429:D431)</f>
        <v>0</v>
      </c>
      <c r="E428" s="325" t="str">
        <f t="shared" si="12"/>
        <v/>
      </c>
      <c r="F428" s="325" t="str">
        <f t="shared" si="13"/>
        <v/>
      </c>
      <c r="HU428" s="560"/>
      <c r="HV428" s="560"/>
      <c r="HW428" s="560"/>
      <c r="HX428" s="560"/>
      <c r="HY428" s="560"/>
      <c r="HZ428" s="560"/>
      <c r="IA428" s="560"/>
      <c r="IB428" s="560"/>
      <c r="IC428" s="560"/>
      <c r="ID428" s="560"/>
      <c r="IE428" s="560"/>
      <c r="IF428" s="560"/>
      <c r="IG428" s="560"/>
      <c r="IH428" s="560"/>
      <c r="II428" s="560"/>
      <c r="IJ428" s="560"/>
      <c r="IK428" s="560"/>
      <c r="IL428" s="560"/>
      <c r="IM428" s="560"/>
      <c r="IN428" s="560"/>
      <c r="IO428" s="560"/>
      <c r="IP428" s="560"/>
      <c r="IQ428" s="560"/>
      <c r="IR428" s="560"/>
      <c r="IS428" s="560"/>
      <c r="IT428" s="560"/>
      <c r="IU428" s="560"/>
    </row>
    <row r="429" s="311" customFormat="1" ht="19.5" customHeight="1" spans="1:255">
      <c r="A429" s="218" t="s">
        <v>470</v>
      </c>
      <c r="B429" s="582"/>
      <c r="C429" s="328"/>
      <c r="D429" s="570"/>
      <c r="E429" s="325" t="str">
        <f t="shared" si="12"/>
        <v/>
      </c>
      <c r="F429" s="325" t="str">
        <f t="shared" si="13"/>
        <v/>
      </c>
      <c r="HU429" s="560"/>
      <c r="HV429" s="560"/>
      <c r="HW429" s="560"/>
      <c r="HX429" s="560"/>
      <c r="HY429" s="560"/>
      <c r="HZ429" s="560"/>
      <c r="IA429" s="560"/>
      <c r="IB429" s="560"/>
      <c r="IC429" s="560"/>
      <c r="ID429" s="560"/>
      <c r="IE429" s="560"/>
      <c r="IF429" s="560"/>
      <c r="IG429" s="560"/>
      <c r="IH429" s="560"/>
      <c r="II429" s="560"/>
      <c r="IJ429" s="560"/>
      <c r="IK429" s="560"/>
      <c r="IL429" s="560"/>
      <c r="IM429" s="560"/>
      <c r="IN429" s="560"/>
      <c r="IO429" s="560"/>
      <c r="IP429" s="560"/>
      <c r="IQ429" s="560"/>
      <c r="IR429" s="560"/>
      <c r="IS429" s="560"/>
      <c r="IT429" s="560"/>
      <c r="IU429" s="560"/>
    </row>
    <row r="430" s="170" customFormat="1" ht="19.5" customHeight="1" spans="1:248">
      <c r="A430" s="218" t="s">
        <v>471</v>
      </c>
      <c r="B430" s="324"/>
      <c r="C430" s="324"/>
      <c r="D430" s="324"/>
      <c r="E430" s="325" t="str">
        <f t="shared" si="12"/>
        <v/>
      </c>
      <c r="F430" s="325" t="str">
        <f t="shared" si="13"/>
        <v/>
      </c>
      <c r="G430" s="557"/>
      <c r="H430" s="557"/>
      <c r="I430" s="557"/>
      <c r="J430" s="557"/>
      <c r="K430" s="557"/>
      <c r="L430" s="557"/>
      <c r="M430" s="557"/>
      <c r="N430" s="557"/>
      <c r="O430" s="557"/>
      <c r="P430" s="557"/>
      <c r="Q430" s="557"/>
      <c r="R430" s="557"/>
      <c r="S430" s="557"/>
      <c r="T430" s="557"/>
      <c r="U430" s="557"/>
      <c r="V430" s="557"/>
      <c r="W430" s="557"/>
      <c r="X430" s="557"/>
      <c r="Y430" s="557"/>
      <c r="Z430" s="557"/>
      <c r="AA430" s="557"/>
      <c r="AB430" s="557"/>
      <c r="AC430" s="557"/>
      <c r="AD430" s="557"/>
      <c r="AE430" s="557"/>
      <c r="AF430" s="557"/>
      <c r="AG430" s="557"/>
      <c r="AH430" s="557"/>
      <c r="AI430" s="557"/>
      <c r="AJ430" s="557"/>
      <c r="AK430" s="557"/>
      <c r="AL430" s="557"/>
      <c r="AM430" s="557"/>
      <c r="AN430" s="557"/>
      <c r="AO430" s="557"/>
      <c r="AP430" s="557"/>
      <c r="AQ430" s="557"/>
      <c r="AR430" s="557"/>
      <c r="AS430" s="557"/>
      <c r="AT430" s="557"/>
      <c r="AU430" s="557"/>
      <c r="AV430" s="557"/>
      <c r="AW430" s="557"/>
      <c r="AX430" s="557"/>
      <c r="AY430" s="557"/>
      <c r="AZ430" s="557"/>
      <c r="BA430" s="557"/>
      <c r="BB430" s="557"/>
      <c r="BC430" s="557"/>
      <c r="BD430" s="557"/>
      <c r="BE430" s="557"/>
      <c r="BF430" s="557"/>
      <c r="BG430" s="557"/>
      <c r="BH430" s="557"/>
      <c r="BI430" s="557"/>
      <c r="BJ430" s="557"/>
      <c r="BK430" s="557"/>
      <c r="BL430" s="557"/>
      <c r="BM430" s="557"/>
      <c r="BN430" s="557"/>
      <c r="BO430" s="557"/>
      <c r="BP430" s="557"/>
      <c r="BQ430" s="557"/>
      <c r="BR430" s="557"/>
      <c r="BS430" s="557"/>
      <c r="BT430" s="557"/>
      <c r="BU430" s="557"/>
      <c r="BV430" s="557"/>
      <c r="BW430" s="557"/>
      <c r="BX430" s="557"/>
      <c r="BY430" s="557"/>
      <c r="BZ430" s="557"/>
      <c r="CA430" s="557"/>
      <c r="CB430" s="557"/>
      <c r="CC430" s="557"/>
      <c r="CD430" s="557"/>
      <c r="CE430" s="557"/>
      <c r="CF430" s="557"/>
      <c r="CG430" s="557"/>
      <c r="CH430" s="557"/>
      <c r="CI430" s="557"/>
      <c r="CJ430" s="557"/>
      <c r="CK430" s="557"/>
      <c r="CL430" s="557"/>
      <c r="CM430" s="557"/>
      <c r="CN430" s="557"/>
      <c r="CO430" s="557"/>
      <c r="CP430" s="557"/>
      <c r="CQ430" s="557"/>
      <c r="CR430" s="557"/>
      <c r="CS430" s="557"/>
      <c r="CT430" s="557"/>
      <c r="CU430" s="557"/>
      <c r="CV430" s="557"/>
      <c r="CW430" s="557"/>
      <c r="CX430" s="557"/>
      <c r="CY430" s="557"/>
      <c r="CZ430" s="557"/>
      <c r="DA430" s="557"/>
      <c r="DB430" s="557"/>
      <c r="DC430" s="557"/>
      <c r="DD430" s="557"/>
      <c r="DE430" s="557"/>
      <c r="DF430" s="557"/>
      <c r="DG430" s="557"/>
      <c r="DH430" s="557"/>
      <c r="DI430" s="557"/>
      <c r="DJ430" s="557"/>
      <c r="DK430" s="557"/>
      <c r="DL430" s="557"/>
      <c r="DM430" s="557"/>
      <c r="DN430" s="557"/>
      <c r="DO430" s="557"/>
      <c r="DP430" s="557"/>
      <c r="DQ430" s="557"/>
      <c r="DR430" s="557"/>
      <c r="DS430" s="557"/>
      <c r="DT430" s="557"/>
      <c r="DU430" s="557"/>
      <c r="DV430" s="557"/>
      <c r="DW430" s="557"/>
      <c r="DX430" s="557"/>
      <c r="DY430" s="557"/>
      <c r="DZ430" s="557"/>
      <c r="EA430" s="557"/>
      <c r="EB430" s="557"/>
      <c r="EC430" s="557"/>
      <c r="ED430" s="557"/>
      <c r="EE430" s="557"/>
      <c r="EF430" s="557"/>
      <c r="EG430" s="557"/>
      <c r="EH430" s="557"/>
      <c r="EI430" s="557"/>
      <c r="EJ430" s="557"/>
      <c r="EK430" s="557"/>
      <c r="EL430" s="557"/>
      <c r="EM430" s="557"/>
      <c r="EN430" s="557"/>
      <c r="EO430" s="557"/>
      <c r="EP430" s="557"/>
      <c r="EQ430" s="557"/>
      <c r="ER430" s="557"/>
      <c r="ES430" s="557"/>
      <c r="ET430" s="557"/>
      <c r="EU430" s="557"/>
      <c r="EV430" s="557"/>
      <c r="EW430" s="557"/>
      <c r="EX430" s="557"/>
      <c r="EY430" s="557"/>
      <c r="EZ430" s="557"/>
      <c r="FA430" s="557"/>
      <c r="FB430" s="557"/>
      <c r="FC430" s="557"/>
      <c r="FD430" s="557"/>
      <c r="FE430" s="557"/>
      <c r="FF430" s="557"/>
      <c r="FG430" s="557"/>
      <c r="FH430" s="557"/>
      <c r="FI430" s="557"/>
      <c r="FJ430" s="557"/>
      <c r="FK430" s="557"/>
      <c r="FL430" s="557"/>
      <c r="FM430" s="557"/>
      <c r="FN430" s="557"/>
      <c r="FO430" s="557"/>
      <c r="FP430" s="557"/>
      <c r="FQ430" s="557"/>
      <c r="FR430" s="557"/>
      <c r="FS430" s="557"/>
      <c r="FT430" s="557"/>
      <c r="FU430" s="557"/>
      <c r="FV430" s="557"/>
      <c r="FW430" s="557"/>
      <c r="FX430" s="557"/>
      <c r="FY430" s="557"/>
      <c r="FZ430" s="557"/>
      <c r="GA430" s="557"/>
      <c r="GB430" s="557"/>
      <c r="GC430" s="557"/>
      <c r="GD430" s="557"/>
      <c r="GE430" s="557"/>
      <c r="GF430" s="557"/>
      <c r="GG430" s="557"/>
      <c r="GH430" s="557"/>
      <c r="GI430" s="557"/>
      <c r="GJ430" s="557"/>
      <c r="GK430" s="557"/>
      <c r="GL430" s="557"/>
      <c r="GM430" s="557"/>
      <c r="GN430" s="557"/>
      <c r="GO430" s="557"/>
      <c r="GP430" s="557"/>
      <c r="GQ430" s="557"/>
      <c r="GR430" s="557"/>
      <c r="GS430" s="557"/>
      <c r="GT430" s="557"/>
      <c r="GU430" s="557"/>
      <c r="GV430" s="557"/>
      <c r="GW430" s="557"/>
      <c r="GX430" s="557"/>
      <c r="GY430" s="557"/>
      <c r="GZ430" s="557"/>
      <c r="HA430" s="557"/>
      <c r="HB430" s="557"/>
      <c r="HC430" s="557"/>
      <c r="HD430" s="557"/>
      <c r="HE430" s="557"/>
      <c r="HF430" s="557"/>
      <c r="HG430" s="557"/>
      <c r="HH430" s="557"/>
      <c r="HI430" s="557"/>
      <c r="HJ430" s="557"/>
      <c r="HK430" s="557"/>
      <c r="HL430" s="557"/>
      <c r="HM430" s="557"/>
      <c r="HN430" s="557"/>
      <c r="HO430" s="557"/>
      <c r="HP430" s="557"/>
      <c r="HQ430" s="557"/>
      <c r="HR430" s="557"/>
      <c r="HS430" s="557"/>
      <c r="HT430" s="557"/>
      <c r="HU430" s="575"/>
      <c r="HV430" s="575"/>
      <c r="HW430" s="575"/>
      <c r="HX430" s="575"/>
      <c r="HY430" s="575"/>
      <c r="HZ430" s="575"/>
      <c r="IA430" s="575"/>
      <c r="IB430" s="575"/>
      <c r="IC430" s="575"/>
      <c r="ID430" s="575"/>
      <c r="IE430" s="575"/>
      <c r="IF430" s="575"/>
      <c r="IG430" s="575"/>
      <c r="IH430" s="575"/>
      <c r="II430" s="575"/>
      <c r="IJ430" s="575"/>
      <c r="IK430" s="575"/>
      <c r="IL430" s="575"/>
      <c r="IM430" s="575"/>
      <c r="IN430" s="575"/>
    </row>
    <row r="431" s="311" customFormat="1" ht="19.5" customHeight="1" spans="1:255">
      <c r="A431" s="218" t="s">
        <v>472</v>
      </c>
      <c r="B431" s="582"/>
      <c r="C431" s="328"/>
      <c r="D431" s="570"/>
      <c r="E431" s="325" t="str">
        <f t="shared" si="12"/>
        <v/>
      </c>
      <c r="F431" s="325" t="str">
        <f t="shared" si="13"/>
        <v/>
      </c>
      <c r="HU431" s="560"/>
      <c r="HV431" s="560"/>
      <c r="HW431" s="560"/>
      <c r="HX431" s="560"/>
      <c r="HY431" s="560"/>
      <c r="HZ431" s="560"/>
      <c r="IA431" s="560"/>
      <c r="IB431" s="560"/>
      <c r="IC431" s="560"/>
      <c r="ID431" s="560"/>
      <c r="IE431" s="560"/>
      <c r="IF431" s="560"/>
      <c r="IG431" s="560"/>
      <c r="IH431" s="560"/>
      <c r="II431" s="560"/>
      <c r="IJ431" s="560"/>
      <c r="IK431" s="560"/>
      <c r="IL431" s="560"/>
      <c r="IM431" s="560"/>
      <c r="IN431" s="560"/>
      <c r="IO431" s="560"/>
      <c r="IP431" s="560"/>
      <c r="IQ431" s="560"/>
      <c r="IR431" s="560"/>
      <c r="IS431" s="560"/>
      <c r="IT431" s="560"/>
      <c r="IU431" s="560"/>
    </row>
    <row r="432" s="311" customFormat="1" ht="19.5" customHeight="1" spans="1:255">
      <c r="A432" s="584" t="s">
        <v>473</v>
      </c>
      <c r="B432" s="582">
        <f>SUM(B433:B435)</f>
        <v>0</v>
      </c>
      <c r="C432" s="328">
        <f>SUM(C433:C435)</f>
        <v>0</v>
      </c>
      <c r="D432" s="570">
        <f>SUM(D433:D435)</f>
        <v>0</v>
      </c>
      <c r="E432" s="325" t="str">
        <f t="shared" si="12"/>
        <v/>
      </c>
      <c r="F432" s="325" t="str">
        <f t="shared" si="13"/>
        <v/>
      </c>
      <c r="HU432" s="560"/>
      <c r="HV432" s="560"/>
      <c r="HW432" s="560"/>
      <c r="HX432" s="560"/>
      <c r="HY432" s="560"/>
      <c r="HZ432" s="560"/>
      <c r="IA432" s="560"/>
      <c r="IB432" s="560"/>
      <c r="IC432" s="560"/>
      <c r="ID432" s="560"/>
      <c r="IE432" s="560"/>
      <c r="IF432" s="560"/>
      <c r="IG432" s="560"/>
      <c r="IH432" s="560"/>
      <c r="II432" s="560"/>
      <c r="IJ432" s="560"/>
      <c r="IK432" s="560"/>
      <c r="IL432" s="560"/>
      <c r="IM432" s="560"/>
      <c r="IN432" s="560"/>
      <c r="IO432" s="560"/>
      <c r="IP432" s="560"/>
      <c r="IQ432" s="560"/>
      <c r="IR432" s="560"/>
      <c r="IS432" s="560"/>
      <c r="IT432" s="560"/>
      <c r="IU432" s="560"/>
    </row>
    <row r="433" s="311" customFormat="1" ht="19.5" customHeight="1" spans="1:255">
      <c r="A433" s="218" t="s">
        <v>474</v>
      </c>
      <c r="B433" s="582"/>
      <c r="C433" s="328"/>
      <c r="D433" s="570"/>
      <c r="E433" s="325" t="str">
        <f t="shared" si="12"/>
        <v/>
      </c>
      <c r="F433" s="325" t="str">
        <f t="shared" si="13"/>
        <v/>
      </c>
      <c r="HU433" s="560"/>
      <c r="HV433" s="560"/>
      <c r="HW433" s="560"/>
      <c r="HX433" s="560"/>
      <c r="HY433" s="560"/>
      <c r="HZ433" s="560"/>
      <c r="IA433" s="560"/>
      <c r="IB433" s="560"/>
      <c r="IC433" s="560"/>
      <c r="ID433" s="560"/>
      <c r="IE433" s="560"/>
      <c r="IF433" s="560"/>
      <c r="IG433" s="560"/>
      <c r="IH433" s="560"/>
      <c r="II433" s="560"/>
      <c r="IJ433" s="560"/>
      <c r="IK433" s="560"/>
      <c r="IL433" s="560"/>
      <c r="IM433" s="560"/>
      <c r="IN433" s="560"/>
      <c r="IO433" s="560"/>
      <c r="IP433" s="560"/>
      <c r="IQ433" s="560"/>
      <c r="IR433" s="560"/>
      <c r="IS433" s="560"/>
      <c r="IT433" s="560"/>
      <c r="IU433" s="560"/>
    </row>
    <row r="434" s="170" customFormat="1" ht="19.5" customHeight="1" spans="1:248">
      <c r="A434" s="218" t="s">
        <v>475</v>
      </c>
      <c r="B434" s="324"/>
      <c r="C434" s="324"/>
      <c r="D434" s="324"/>
      <c r="E434" s="325" t="str">
        <f t="shared" si="12"/>
        <v/>
      </c>
      <c r="F434" s="325" t="str">
        <f t="shared" si="13"/>
        <v/>
      </c>
      <c r="G434" s="557"/>
      <c r="H434" s="557"/>
      <c r="I434" s="557"/>
      <c r="J434" s="557"/>
      <c r="K434" s="557"/>
      <c r="L434" s="557"/>
      <c r="M434" s="557"/>
      <c r="N434" s="557"/>
      <c r="O434" s="557"/>
      <c r="P434" s="557"/>
      <c r="Q434" s="557"/>
      <c r="R434" s="557"/>
      <c r="S434" s="557"/>
      <c r="T434" s="557"/>
      <c r="U434" s="557"/>
      <c r="V434" s="557"/>
      <c r="W434" s="557"/>
      <c r="X434" s="557"/>
      <c r="Y434" s="557"/>
      <c r="Z434" s="557"/>
      <c r="AA434" s="557"/>
      <c r="AB434" s="557"/>
      <c r="AC434" s="557"/>
      <c r="AD434" s="557"/>
      <c r="AE434" s="557"/>
      <c r="AF434" s="557"/>
      <c r="AG434" s="557"/>
      <c r="AH434" s="557"/>
      <c r="AI434" s="557"/>
      <c r="AJ434" s="557"/>
      <c r="AK434" s="557"/>
      <c r="AL434" s="557"/>
      <c r="AM434" s="557"/>
      <c r="AN434" s="557"/>
      <c r="AO434" s="557"/>
      <c r="AP434" s="557"/>
      <c r="AQ434" s="557"/>
      <c r="AR434" s="557"/>
      <c r="AS434" s="557"/>
      <c r="AT434" s="557"/>
      <c r="AU434" s="557"/>
      <c r="AV434" s="557"/>
      <c r="AW434" s="557"/>
      <c r="AX434" s="557"/>
      <c r="AY434" s="557"/>
      <c r="AZ434" s="557"/>
      <c r="BA434" s="557"/>
      <c r="BB434" s="557"/>
      <c r="BC434" s="557"/>
      <c r="BD434" s="557"/>
      <c r="BE434" s="557"/>
      <c r="BF434" s="557"/>
      <c r="BG434" s="557"/>
      <c r="BH434" s="557"/>
      <c r="BI434" s="557"/>
      <c r="BJ434" s="557"/>
      <c r="BK434" s="557"/>
      <c r="BL434" s="557"/>
      <c r="BM434" s="557"/>
      <c r="BN434" s="557"/>
      <c r="BO434" s="557"/>
      <c r="BP434" s="557"/>
      <c r="BQ434" s="557"/>
      <c r="BR434" s="557"/>
      <c r="BS434" s="557"/>
      <c r="BT434" s="557"/>
      <c r="BU434" s="557"/>
      <c r="BV434" s="557"/>
      <c r="BW434" s="557"/>
      <c r="BX434" s="557"/>
      <c r="BY434" s="557"/>
      <c r="BZ434" s="557"/>
      <c r="CA434" s="557"/>
      <c r="CB434" s="557"/>
      <c r="CC434" s="557"/>
      <c r="CD434" s="557"/>
      <c r="CE434" s="557"/>
      <c r="CF434" s="557"/>
      <c r="CG434" s="557"/>
      <c r="CH434" s="557"/>
      <c r="CI434" s="557"/>
      <c r="CJ434" s="557"/>
      <c r="CK434" s="557"/>
      <c r="CL434" s="557"/>
      <c r="CM434" s="557"/>
      <c r="CN434" s="557"/>
      <c r="CO434" s="557"/>
      <c r="CP434" s="557"/>
      <c r="CQ434" s="557"/>
      <c r="CR434" s="557"/>
      <c r="CS434" s="557"/>
      <c r="CT434" s="557"/>
      <c r="CU434" s="557"/>
      <c r="CV434" s="557"/>
      <c r="CW434" s="557"/>
      <c r="CX434" s="557"/>
      <c r="CY434" s="557"/>
      <c r="CZ434" s="557"/>
      <c r="DA434" s="557"/>
      <c r="DB434" s="557"/>
      <c r="DC434" s="557"/>
      <c r="DD434" s="557"/>
      <c r="DE434" s="557"/>
      <c r="DF434" s="557"/>
      <c r="DG434" s="557"/>
      <c r="DH434" s="557"/>
      <c r="DI434" s="557"/>
      <c r="DJ434" s="557"/>
      <c r="DK434" s="557"/>
      <c r="DL434" s="557"/>
      <c r="DM434" s="557"/>
      <c r="DN434" s="557"/>
      <c r="DO434" s="557"/>
      <c r="DP434" s="557"/>
      <c r="DQ434" s="557"/>
      <c r="DR434" s="557"/>
      <c r="DS434" s="557"/>
      <c r="DT434" s="557"/>
      <c r="DU434" s="557"/>
      <c r="DV434" s="557"/>
      <c r="DW434" s="557"/>
      <c r="DX434" s="557"/>
      <c r="DY434" s="557"/>
      <c r="DZ434" s="557"/>
      <c r="EA434" s="557"/>
      <c r="EB434" s="557"/>
      <c r="EC434" s="557"/>
      <c r="ED434" s="557"/>
      <c r="EE434" s="557"/>
      <c r="EF434" s="557"/>
      <c r="EG434" s="557"/>
      <c r="EH434" s="557"/>
      <c r="EI434" s="557"/>
      <c r="EJ434" s="557"/>
      <c r="EK434" s="557"/>
      <c r="EL434" s="557"/>
      <c r="EM434" s="557"/>
      <c r="EN434" s="557"/>
      <c r="EO434" s="557"/>
      <c r="EP434" s="557"/>
      <c r="EQ434" s="557"/>
      <c r="ER434" s="557"/>
      <c r="ES434" s="557"/>
      <c r="ET434" s="557"/>
      <c r="EU434" s="557"/>
      <c r="EV434" s="557"/>
      <c r="EW434" s="557"/>
      <c r="EX434" s="557"/>
      <c r="EY434" s="557"/>
      <c r="EZ434" s="557"/>
      <c r="FA434" s="557"/>
      <c r="FB434" s="557"/>
      <c r="FC434" s="557"/>
      <c r="FD434" s="557"/>
      <c r="FE434" s="557"/>
      <c r="FF434" s="557"/>
      <c r="FG434" s="557"/>
      <c r="FH434" s="557"/>
      <c r="FI434" s="557"/>
      <c r="FJ434" s="557"/>
      <c r="FK434" s="557"/>
      <c r="FL434" s="557"/>
      <c r="FM434" s="557"/>
      <c r="FN434" s="557"/>
      <c r="FO434" s="557"/>
      <c r="FP434" s="557"/>
      <c r="FQ434" s="557"/>
      <c r="FR434" s="557"/>
      <c r="FS434" s="557"/>
      <c r="FT434" s="557"/>
      <c r="FU434" s="557"/>
      <c r="FV434" s="557"/>
      <c r="FW434" s="557"/>
      <c r="FX434" s="557"/>
      <c r="FY434" s="557"/>
      <c r="FZ434" s="557"/>
      <c r="GA434" s="557"/>
      <c r="GB434" s="557"/>
      <c r="GC434" s="557"/>
      <c r="GD434" s="557"/>
      <c r="GE434" s="557"/>
      <c r="GF434" s="557"/>
      <c r="GG434" s="557"/>
      <c r="GH434" s="557"/>
      <c r="GI434" s="557"/>
      <c r="GJ434" s="557"/>
      <c r="GK434" s="557"/>
      <c r="GL434" s="557"/>
      <c r="GM434" s="557"/>
      <c r="GN434" s="557"/>
      <c r="GO434" s="557"/>
      <c r="GP434" s="557"/>
      <c r="GQ434" s="557"/>
      <c r="GR434" s="557"/>
      <c r="GS434" s="557"/>
      <c r="GT434" s="557"/>
      <c r="GU434" s="557"/>
      <c r="GV434" s="557"/>
      <c r="GW434" s="557"/>
      <c r="GX434" s="557"/>
      <c r="GY434" s="557"/>
      <c r="GZ434" s="557"/>
      <c r="HA434" s="557"/>
      <c r="HB434" s="557"/>
      <c r="HC434" s="557"/>
      <c r="HD434" s="557"/>
      <c r="HE434" s="557"/>
      <c r="HF434" s="557"/>
      <c r="HG434" s="557"/>
      <c r="HH434" s="557"/>
      <c r="HI434" s="557"/>
      <c r="HJ434" s="557"/>
      <c r="HK434" s="557"/>
      <c r="HL434" s="557"/>
      <c r="HM434" s="557"/>
      <c r="HN434" s="557"/>
      <c r="HO434" s="557"/>
      <c r="HP434" s="557"/>
      <c r="HQ434" s="557"/>
      <c r="HR434" s="557"/>
      <c r="HS434" s="557"/>
      <c r="HT434" s="557"/>
      <c r="HU434" s="575"/>
      <c r="HV434" s="575"/>
      <c r="HW434" s="575"/>
      <c r="HX434" s="575"/>
      <c r="HY434" s="575"/>
      <c r="HZ434" s="575"/>
      <c r="IA434" s="575"/>
      <c r="IB434" s="575"/>
      <c r="IC434" s="575"/>
      <c r="ID434" s="575"/>
      <c r="IE434" s="575"/>
      <c r="IF434" s="575"/>
      <c r="IG434" s="575"/>
      <c r="IH434" s="575"/>
      <c r="II434" s="575"/>
      <c r="IJ434" s="575"/>
      <c r="IK434" s="575"/>
      <c r="IL434" s="575"/>
      <c r="IM434" s="575"/>
      <c r="IN434" s="575"/>
    </row>
    <row r="435" s="311" customFormat="1" ht="19.5" customHeight="1" spans="1:255">
      <c r="A435" s="218" t="s">
        <v>476</v>
      </c>
      <c r="B435" s="582"/>
      <c r="C435" s="328"/>
      <c r="D435" s="339"/>
      <c r="E435" s="325" t="str">
        <f t="shared" si="12"/>
        <v/>
      </c>
      <c r="F435" s="325" t="str">
        <f t="shared" si="13"/>
        <v/>
      </c>
      <c r="HU435" s="560"/>
      <c r="HV435" s="560"/>
      <c r="HW435" s="560"/>
      <c r="HX435" s="560"/>
      <c r="HY435" s="560"/>
      <c r="HZ435" s="560"/>
      <c r="IA435" s="560"/>
      <c r="IB435" s="560"/>
      <c r="IC435" s="560"/>
      <c r="ID435" s="560"/>
      <c r="IE435" s="560"/>
      <c r="IF435" s="560"/>
      <c r="IG435" s="560"/>
      <c r="IH435" s="560"/>
      <c r="II435" s="560"/>
      <c r="IJ435" s="560"/>
      <c r="IK435" s="560"/>
      <c r="IL435" s="560"/>
      <c r="IM435" s="560"/>
      <c r="IN435" s="560"/>
      <c r="IO435" s="560"/>
      <c r="IP435" s="560"/>
      <c r="IQ435" s="560"/>
      <c r="IR435" s="560"/>
      <c r="IS435" s="560"/>
      <c r="IT435" s="560"/>
      <c r="IU435" s="560"/>
    </row>
    <row r="436" s="311" customFormat="1" ht="19.5" customHeight="1" spans="1:255">
      <c r="A436" s="584" t="s">
        <v>477</v>
      </c>
      <c r="B436" s="585">
        <f>SUM(B437:B439)</f>
        <v>105</v>
      </c>
      <c r="C436" s="335">
        <f>SUM(C437:C439)</f>
        <v>118</v>
      </c>
      <c r="D436" s="573">
        <f>SUM(D437:D439)</f>
        <v>129</v>
      </c>
      <c r="E436" s="325">
        <f t="shared" si="12"/>
        <v>0.228571428571429</v>
      </c>
      <c r="F436" s="325">
        <f t="shared" si="13"/>
        <v>1.09322033898305</v>
      </c>
      <c r="HU436" s="560"/>
      <c r="HV436" s="560"/>
      <c r="HW436" s="560"/>
      <c r="HX436" s="560"/>
      <c r="HY436" s="560"/>
      <c r="HZ436" s="560"/>
      <c r="IA436" s="560"/>
      <c r="IB436" s="560"/>
      <c r="IC436" s="560"/>
      <c r="ID436" s="560"/>
      <c r="IE436" s="560"/>
      <c r="IF436" s="560"/>
      <c r="IG436" s="560"/>
      <c r="IH436" s="560"/>
      <c r="II436" s="560"/>
      <c r="IJ436" s="560"/>
      <c r="IK436" s="560"/>
      <c r="IL436" s="560"/>
      <c r="IM436" s="560"/>
      <c r="IN436" s="560"/>
      <c r="IO436" s="560"/>
      <c r="IP436" s="560"/>
      <c r="IQ436" s="560"/>
      <c r="IR436" s="560"/>
      <c r="IS436" s="560"/>
      <c r="IT436" s="560"/>
      <c r="IU436" s="560"/>
    </row>
    <row r="437" s="311" customFormat="1" ht="19.5" customHeight="1" spans="1:255">
      <c r="A437" s="218" t="s">
        <v>478</v>
      </c>
      <c r="B437" s="582">
        <v>105</v>
      </c>
      <c r="C437" s="328">
        <v>118</v>
      </c>
      <c r="D437" s="337">
        <v>129</v>
      </c>
      <c r="E437" s="332">
        <f t="shared" si="12"/>
        <v>0.228571428571429</v>
      </c>
      <c r="F437" s="332">
        <f t="shared" si="13"/>
        <v>1.09322033898305</v>
      </c>
      <c r="HU437" s="560"/>
      <c r="HV437" s="560"/>
      <c r="HW437" s="560"/>
      <c r="HX437" s="560"/>
      <c r="HY437" s="560"/>
      <c r="HZ437" s="560"/>
      <c r="IA437" s="560"/>
      <c r="IB437" s="560"/>
      <c r="IC437" s="560"/>
      <c r="ID437" s="560"/>
      <c r="IE437" s="560"/>
      <c r="IF437" s="560"/>
      <c r="IG437" s="560"/>
      <c r="IH437" s="560"/>
      <c r="II437" s="560"/>
      <c r="IJ437" s="560"/>
      <c r="IK437" s="560"/>
      <c r="IL437" s="560"/>
      <c r="IM437" s="560"/>
      <c r="IN437" s="560"/>
      <c r="IO437" s="560"/>
      <c r="IP437" s="560"/>
      <c r="IQ437" s="560"/>
      <c r="IR437" s="560"/>
      <c r="IS437" s="560"/>
      <c r="IT437" s="560"/>
      <c r="IU437" s="560"/>
    </row>
    <row r="438" s="311" customFormat="1" ht="19.5" customHeight="1" spans="1:255">
      <c r="A438" s="218" t="s">
        <v>479</v>
      </c>
      <c r="B438" s="582"/>
      <c r="C438" s="328"/>
      <c r="D438" s="324"/>
      <c r="E438" s="325" t="str">
        <f t="shared" si="12"/>
        <v/>
      </c>
      <c r="F438" s="325" t="str">
        <f t="shared" si="13"/>
        <v/>
      </c>
      <c r="HU438" s="560"/>
      <c r="HV438" s="560"/>
      <c r="HW438" s="560"/>
      <c r="HX438" s="560"/>
      <c r="HY438" s="560"/>
      <c r="HZ438" s="560"/>
      <c r="IA438" s="560"/>
      <c r="IB438" s="560"/>
      <c r="IC438" s="560"/>
      <c r="ID438" s="560"/>
      <c r="IE438" s="560"/>
      <c r="IF438" s="560"/>
      <c r="IG438" s="560"/>
      <c r="IH438" s="560"/>
      <c r="II438" s="560"/>
      <c r="IJ438" s="560"/>
      <c r="IK438" s="560"/>
      <c r="IL438" s="560"/>
      <c r="IM438" s="560"/>
      <c r="IN438" s="560"/>
      <c r="IO438" s="560"/>
      <c r="IP438" s="560"/>
      <c r="IQ438" s="560"/>
      <c r="IR438" s="560"/>
      <c r="IS438" s="560"/>
      <c r="IT438" s="560"/>
      <c r="IU438" s="560"/>
    </row>
    <row r="439" s="311" customFormat="1" ht="19.5" customHeight="1" spans="1:255">
      <c r="A439" s="218" t="s">
        <v>480</v>
      </c>
      <c r="B439" s="582"/>
      <c r="C439" s="328"/>
      <c r="D439" s="570"/>
      <c r="E439" s="325" t="str">
        <f t="shared" si="12"/>
        <v/>
      </c>
      <c r="F439" s="325" t="str">
        <f t="shared" si="13"/>
        <v/>
      </c>
      <c r="HU439" s="560"/>
      <c r="HV439" s="560"/>
      <c r="HW439" s="560"/>
      <c r="HX439" s="560"/>
      <c r="HY439" s="560"/>
      <c r="HZ439" s="560"/>
      <c r="IA439" s="560"/>
      <c r="IB439" s="560"/>
      <c r="IC439" s="560"/>
      <c r="ID439" s="560"/>
      <c r="IE439" s="560"/>
      <c r="IF439" s="560"/>
      <c r="IG439" s="560"/>
      <c r="IH439" s="560"/>
      <c r="II439" s="560"/>
      <c r="IJ439" s="560"/>
      <c r="IK439" s="560"/>
      <c r="IL439" s="560"/>
      <c r="IM439" s="560"/>
      <c r="IN439" s="560"/>
      <c r="IO439" s="560"/>
      <c r="IP439" s="560"/>
      <c r="IQ439" s="560"/>
      <c r="IR439" s="560"/>
      <c r="IS439" s="560"/>
      <c r="IT439" s="560"/>
      <c r="IU439" s="560"/>
    </row>
    <row r="440" s="170" customFormat="1" ht="19.5" customHeight="1" spans="1:248">
      <c r="A440" s="584" t="s">
        <v>481</v>
      </c>
      <c r="B440" s="324">
        <f>SUM(B441:B445)</f>
        <v>484</v>
      </c>
      <c r="C440" s="324">
        <f>SUM(C441:C445)</f>
        <v>655</v>
      </c>
      <c r="D440" s="324">
        <f>SUM(D441:D445)</f>
        <v>247</v>
      </c>
      <c r="E440" s="325">
        <f t="shared" si="12"/>
        <v>-0.489669421487603</v>
      </c>
      <c r="F440" s="325">
        <f t="shared" si="13"/>
        <v>0.377099236641221</v>
      </c>
      <c r="G440" s="557"/>
      <c r="H440" s="557"/>
      <c r="I440" s="557"/>
      <c r="J440" s="557"/>
      <c r="K440" s="557"/>
      <c r="L440" s="557"/>
      <c r="M440" s="557"/>
      <c r="N440" s="557"/>
      <c r="O440" s="557"/>
      <c r="P440" s="557"/>
      <c r="Q440" s="557"/>
      <c r="R440" s="557"/>
      <c r="S440" s="557"/>
      <c r="T440" s="557"/>
      <c r="U440" s="557"/>
      <c r="V440" s="557"/>
      <c r="W440" s="557"/>
      <c r="X440" s="557"/>
      <c r="Y440" s="557"/>
      <c r="Z440" s="557"/>
      <c r="AA440" s="557"/>
      <c r="AB440" s="557"/>
      <c r="AC440" s="557"/>
      <c r="AD440" s="557"/>
      <c r="AE440" s="557"/>
      <c r="AF440" s="557"/>
      <c r="AG440" s="557"/>
      <c r="AH440" s="557"/>
      <c r="AI440" s="557"/>
      <c r="AJ440" s="557"/>
      <c r="AK440" s="557"/>
      <c r="AL440" s="557"/>
      <c r="AM440" s="557"/>
      <c r="AN440" s="557"/>
      <c r="AO440" s="557"/>
      <c r="AP440" s="557"/>
      <c r="AQ440" s="557"/>
      <c r="AR440" s="557"/>
      <c r="AS440" s="557"/>
      <c r="AT440" s="557"/>
      <c r="AU440" s="557"/>
      <c r="AV440" s="557"/>
      <c r="AW440" s="557"/>
      <c r="AX440" s="557"/>
      <c r="AY440" s="557"/>
      <c r="AZ440" s="557"/>
      <c r="BA440" s="557"/>
      <c r="BB440" s="557"/>
      <c r="BC440" s="557"/>
      <c r="BD440" s="557"/>
      <c r="BE440" s="557"/>
      <c r="BF440" s="557"/>
      <c r="BG440" s="557"/>
      <c r="BH440" s="557"/>
      <c r="BI440" s="557"/>
      <c r="BJ440" s="557"/>
      <c r="BK440" s="557"/>
      <c r="BL440" s="557"/>
      <c r="BM440" s="557"/>
      <c r="BN440" s="557"/>
      <c r="BO440" s="557"/>
      <c r="BP440" s="557"/>
      <c r="BQ440" s="557"/>
      <c r="BR440" s="557"/>
      <c r="BS440" s="557"/>
      <c r="BT440" s="557"/>
      <c r="BU440" s="557"/>
      <c r="BV440" s="557"/>
      <c r="BW440" s="557"/>
      <c r="BX440" s="557"/>
      <c r="BY440" s="557"/>
      <c r="BZ440" s="557"/>
      <c r="CA440" s="557"/>
      <c r="CB440" s="557"/>
      <c r="CC440" s="557"/>
      <c r="CD440" s="557"/>
      <c r="CE440" s="557"/>
      <c r="CF440" s="557"/>
      <c r="CG440" s="557"/>
      <c r="CH440" s="557"/>
      <c r="CI440" s="557"/>
      <c r="CJ440" s="557"/>
      <c r="CK440" s="557"/>
      <c r="CL440" s="557"/>
      <c r="CM440" s="557"/>
      <c r="CN440" s="557"/>
      <c r="CO440" s="557"/>
      <c r="CP440" s="557"/>
      <c r="CQ440" s="557"/>
      <c r="CR440" s="557"/>
      <c r="CS440" s="557"/>
      <c r="CT440" s="557"/>
      <c r="CU440" s="557"/>
      <c r="CV440" s="557"/>
      <c r="CW440" s="557"/>
      <c r="CX440" s="557"/>
      <c r="CY440" s="557"/>
      <c r="CZ440" s="557"/>
      <c r="DA440" s="557"/>
      <c r="DB440" s="557"/>
      <c r="DC440" s="557"/>
      <c r="DD440" s="557"/>
      <c r="DE440" s="557"/>
      <c r="DF440" s="557"/>
      <c r="DG440" s="557"/>
      <c r="DH440" s="557"/>
      <c r="DI440" s="557"/>
      <c r="DJ440" s="557"/>
      <c r="DK440" s="557"/>
      <c r="DL440" s="557"/>
      <c r="DM440" s="557"/>
      <c r="DN440" s="557"/>
      <c r="DO440" s="557"/>
      <c r="DP440" s="557"/>
      <c r="DQ440" s="557"/>
      <c r="DR440" s="557"/>
      <c r="DS440" s="557"/>
      <c r="DT440" s="557"/>
      <c r="DU440" s="557"/>
      <c r="DV440" s="557"/>
      <c r="DW440" s="557"/>
      <c r="DX440" s="557"/>
      <c r="DY440" s="557"/>
      <c r="DZ440" s="557"/>
      <c r="EA440" s="557"/>
      <c r="EB440" s="557"/>
      <c r="EC440" s="557"/>
      <c r="ED440" s="557"/>
      <c r="EE440" s="557"/>
      <c r="EF440" s="557"/>
      <c r="EG440" s="557"/>
      <c r="EH440" s="557"/>
      <c r="EI440" s="557"/>
      <c r="EJ440" s="557"/>
      <c r="EK440" s="557"/>
      <c r="EL440" s="557"/>
      <c r="EM440" s="557"/>
      <c r="EN440" s="557"/>
      <c r="EO440" s="557"/>
      <c r="EP440" s="557"/>
      <c r="EQ440" s="557"/>
      <c r="ER440" s="557"/>
      <c r="ES440" s="557"/>
      <c r="ET440" s="557"/>
      <c r="EU440" s="557"/>
      <c r="EV440" s="557"/>
      <c r="EW440" s="557"/>
      <c r="EX440" s="557"/>
      <c r="EY440" s="557"/>
      <c r="EZ440" s="557"/>
      <c r="FA440" s="557"/>
      <c r="FB440" s="557"/>
      <c r="FC440" s="557"/>
      <c r="FD440" s="557"/>
      <c r="FE440" s="557"/>
      <c r="FF440" s="557"/>
      <c r="FG440" s="557"/>
      <c r="FH440" s="557"/>
      <c r="FI440" s="557"/>
      <c r="FJ440" s="557"/>
      <c r="FK440" s="557"/>
      <c r="FL440" s="557"/>
      <c r="FM440" s="557"/>
      <c r="FN440" s="557"/>
      <c r="FO440" s="557"/>
      <c r="FP440" s="557"/>
      <c r="FQ440" s="557"/>
      <c r="FR440" s="557"/>
      <c r="FS440" s="557"/>
      <c r="FT440" s="557"/>
      <c r="FU440" s="557"/>
      <c r="FV440" s="557"/>
      <c r="FW440" s="557"/>
      <c r="FX440" s="557"/>
      <c r="FY440" s="557"/>
      <c r="FZ440" s="557"/>
      <c r="GA440" s="557"/>
      <c r="GB440" s="557"/>
      <c r="GC440" s="557"/>
      <c r="GD440" s="557"/>
      <c r="GE440" s="557"/>
      <c r="GF440" s="557"/>
      <c r="GG440" s="557"/>
      <c r="GH440" s="557"/>
      <c r="GI440" s="557"/>
      <c r="GJ440" s="557"/>
      <c r="GK440" s="557"/>
      <c r="GL440" s="557"/>
      <c r="GM440" s="557"/>
      <c r="GN440" s="557"/>
      <c r="GO440" s="557"/>
      <c r="GP440" s="557"/>
      <c r="GQ440" s="557"/>
      <c r="GR440" s="557"/>
      <c r="GS440" s="557"/>
      <c r="GT440" s="557"/>
      <c r="GU440" s="557"/>
      <c r="GV440" s="557"/>
      <c r="GW440" s="557"/>
      <c r="GX440" s="557"/>
      <c r="GY440" s="557"/>
      <c r="GZ440" s="557"/>
      <c r="HA440" s="557"/>
      <c r="HB440" s="557"/>
      <c r="HC440" s="557"/>
      <c r="HD440" s="557"/>
      <c r="HE440" s="557"/>
      <c r="HF440" s="557"/>
      <c r="HG440" s="557"/>
      <c r="HH440" s="557"/>
      <c r="HI440" s="557"/>
      <c r="HJ440" s="557"/>
      <c r="HK440" s="557"/>
      <c r="HL440" s="557"/>
      <c r="HM440" s="557"/>
      <c r="HN440" s="557"/>
      <c r="HO440" s="557"/>
      <c r="HP440" s="557"/>
      <c r="HQ440" s="557"/>
      <c r="HR440" s="557"/>
      <c r="HS440" s="557"/>
      <c r="HT440" s="557"/>
      <c r="HU440" s="575"/>
      <c r="HV440" s="575"/>
      <c r="HW440" s="575"/>
      <c r="HX440" s="575"/>
      <c r="HY440" s="575"/>
      <c r="HZ440" s="575"/>
      <c r="IA440" s="575"/>
      <c r="IB440" s="575"/>
      <c r="IC440" s="575"/>
      <c r="ID440" s="575"/>
      <c r="IE440" s="575"/>
      <c r="IF440" s="575"/>
      <c r="IG440" s="575"/>
      <c r="IH440" s="575"/>
      <c r="II440" s="575"/>
      <c r="IJ440" s="575"/>
      <c r="IK440" s="575"/>
      <c r="IL440" s="575"/>
      <c r="IM440" s="575"/>
      <c r="IN440" s="575"/>
    </row>
    <row r="441" s="311" customFormat="1" ht="19.5" customHeight="1" spans="1:255">
      <c r="A441" s="218" t="s">
        <v>482</v>
      </c>
      <c r="B441" s="582"/>
      <c r="C441" s="328"/>
      <c r="D441" s="570"/>
      <c r="E441" s="325" t="str">
        <f t="shared" si="12"/>
        <v/>
      </c>
      <c r="F441" s="325" t="str">
        <f t="shared" si="13"/>
        <v/>
      </c>
      <c r="HU441" s="560"/>
      <c r="HV441" s="560"/>
      <c r="HW441" s="560"/>
      <c r="HX441" s="560"/>
      <c r="HY441" s="560"/>
      <c r="HZ441" s="560"/>
      <c r="IA441" s="560"/>
      <c r="IB441" s="560"/>
      <c r="IC441" s="560"/>
      <c r="ID441" s="560"/>
      <c r="IE441" s="560"/>
      <c r="IF441" s="560"/>
      <c r="IG441" s="560"/>
      <c r="IH441" s="560"/>
      <c r="II441" s="560"/>
      <c r="IJ441" s="560"/>
      <c r="IK441" s="560"/>
      <c r="IL441" s="560"/>
      <c r="IM441" s="560"/>
      <c r="IN441" s="560"/>
      <c r="IO441" s="560"/>
      <c r="IP441" s="560"/>
      <c r="IQ441" s="560"/>
      <c r="IR441" s="560"/>
      <c r="IS441" s="560"/>
      <c r="IT441" s="560"/>
      <c r="IU441" s="560"/>
    </row>
    <row r="442" s="311" customFormat="1" ht="19.5" customHeight="1" spans="1:255">
      <c r="A442" s="218" t="s">
        <v>483</v>
      </c>
      <c r="B442" s="582">
        <v>411</v>
      </c>
      <c r="C442" s="328">
        <v>423</v>
      </c>
      <c r="D442" s="570">
        <v>251</v>
      </c>
      <c r="E442" s="332">
        <f t="shared" si="12"/>
        <v>-0.389294403892944</v>
      </c>
      <c r="F442" s="332">
        <f t="shared" si="13"/>
        <v>0.59338061465721</v>
      </c>
      <c r="HU442" s="560"/>
      <c r="HV442" s="560"/>
      <c r="HW442" s="560"/>
      <c r="HX442" s="560"/>
      <c r="HY442" s="560"/>
      <c r="HZ442" s="560"/>
      <c r="IA442" s="560"/>
      <c r="IB442" s="560"/>
      <c r="IC442" s="560"/>
      <c r="ID442" s="560"/>
      <c r="IE442" s="560"/>
      <c r="IF442" s="560"/>
      <c r="IG442" s="560"/>
      <c r="IH442" s="560"/>
      <c r="II442" s="560"/>
      <c r="IJ442" s="560"/>
      <c r="IK442" s="560"/>
      <c r="IL442" s="560"/>
      <c r="IM442" s="560"/>
      <c r="IN442" s="560"/>
      <c r="IO442" s="560"/>
      <c r="IP442" s="560"/>
      <c r="IQ442" s="560"/>
      <c r="IR442" s="560"/>
      <c r="IS442" s="560"/>
      <c r="IT442" s="560"/>
      <c r="IU442" s="560"/>
    </row>
    <row r="443" s="311" customFormat="1" ht="19.5" customHeight="1" spans="1:255">
      <c r="A443" s="218" t="s">
        <v>484</v>
      </c>
      <c r="B443" s="582">
        <v>73</v>
      </c>
      <c r="C443" s="328">
        <v>232</v>
      </c>
      <c r="D443" s="337">
        <v>-4</v>
      </c>
      <c r="E443" s="332">
        <f t="shared" si="12"/>
        <v>-1.05479452054795</v>
      </c>
      <c r="F443" s="332">
        <f t="shared" si="13"/>
        <v>-0.0172413793103448</v>
      </c>
      <c r="HU443" s="560"/>
      <c r="HV443" s="560"/>
      <c r="HW443" s="560"/>
      <c r="HX443" s="560"/>
      <c r="HY443" s="560"/>
      <c r="HZ443" s="560"/>
      <c r="IA443" s="560"/>
      <c r="IB443" s="560"/>
      <c r="IC443" s="560"/>
      <c r="ID443" s="560"/>
      <c r="IE443" s="560"/>
      <c r="IF443" s="560"/>
      <c r="IG443" s="560"/>
      <c r="IH443" s="560"/>
      <c r="II443" s="560"/>
      <c r="IJ443" s="560"/>
      <c r="IK443" s="560"/>
      <c r="IL443" s="560"/>
      <c r="IM443" s="560"/>
      <c r="IN443" s="560"/>
      <c r="IO443" s="560"/>
      <c r="IP443" s="560"/>
      <c r="IQ443" s="560"/>
      <c r="IR443" s="560"/>
      <c r="IS443" s="560"/>
      <c r="IT443" s="560"/>
      <c r="IU443" s="560"/>
    </row>
    <row r="444" s="311" customFormat="1" ht="19.5" customHeight="1" spans="1:255">
      <c r="A444" s="218" t="s">
        <v>485</v>
      </c>
      <c r="B444" s="582"/>
      <c r="C444" s="328"/>
      <c r="D444" s="330"/>
      <c r="E444" s="325" t="str">
        <f t="shared" si="12"/>
        <v/>
      </c>
      <c r="F444" s="325" t="str">
        <f t="shared" si="13"/>
        <v/>
      </c>
      <c r="HU444" s="560"/>
      <c r="HV444" s="560"/>
      <c r="HW444" s="560"/>
      <c r="HX444" s="560"/>
      <c r="HY444" s="560"/>
      <c r="HZ444" s="560"/>
      <c r="IA444" s="560"/>
      <c r="IB444" s="560"/>
      <c r="IC444" s="560"/>
      <c r="ID444" s="560"/>
      <c r="IE444" s="560"/>
      <c r="IF444" s="560"/>
      <c r="IG444" s="560"/>
      <c r="IH444" s="560"/>
      <c r="II444" s="560"/>
      <c r="IJ444" s="560"/>
      <c r="IK444" s="560"/>
      <c r="IL444" s="560"/>
      <c r="IM444" s="560"/>
      <c r="IN444" s="560"/>
      <c r="IO444" s="560"/>
      <c r="IP444" s="560"/>
      <c r="IQ444" s="560"/>
      <c r="IR444" s="560"/>
      <c r="IS444" s="560"/>
      <c r="IT444" s="560"/>
      <c r="IU444" s="560"/>
    </row>
    <row r="445" s="311" customFormat="1" ht="19.5" customHeight="1" spans="1:255">
      <c r="A445" s="218" t="s">
        <v>486</v>
      </c>
      <c r="B445" s="582"/>
      <c r="C445" s="328"/>
      <c r="D445" s="330"/>
      <c r="E445" s="325" t="str">
        <f t="shared" si="12"/>
        <v/>
      </c>
      <c r="F445" s="325" t="str">
        <f t="shared" si="13"/>
        <v/>
      </c>
      <c r="HU445" s="560"/>
      <c r="HV445" s="560"/>
      <c r="HW445" s="560"/>
      <c r="HX445" s="560"/>
      <c r="HY445" s="560"/>
      <c r="HZ445" s="560"/>
      <c r="IA445" s="560"/>
      <c r="IB445" s="560"/>
      <c r="IC445" s="560"/>
      <c r="ID445" s="560"/>
      <c r="IE445" s="560"/>
      <c r="IF445" s="560"/>
      <c r="IG445" s="560"/>
      <c r="IH445" s="560"/>
      <c r="II445" s="560"/>
      <c r="IJ445" s="560"/>
      <c r="IK445" s="560"/>
      <c r="IL445" s="560"/>
      <c r="IM445" s="560"/>
      <c r="IN445" s="560"/>
      <c r="IO445" s="560"/>
      <c r="IP445" s="560"/>
      <c r="IQ445" s="560"/>
      <c r="IR445" s="560"/>
      <c r="IS445" s="560"/>
      <c r="IT445" s="560"/>
      <c r="IU445" s="560"/>
    </row>
    <row r="446" s="311" customFormat="1" ht="19.5" customHeight="1" spans="1:255">
      <c r="A446" s="584" t="s">
        <v>487</v>
      </c>
      <c r="B446" s="585">
        <f>SUM(B447:B452)</f>
        <v>60</v>
      </c>
      <c r="C446" s="335">
        <f>SUM(C447:C452)</f>
        <v>2631</v>
      </c>
      <c r="D446" s="339">
        <f>SUM(D447:D452)</f>
        <v>0</v>
      </c>
      <c r="E446" s="325" t="str">
        <f t="shared" si="12"/>
        <v/>
      </c>
      <c r="F446" s="325" t="str">
        <f t="shared" si="13"/>
        <v/>
      </c>
      <c r="HU446" s="560"/>
      <c r="HV446" s="560"/>
      <c r="HW446" s="560"/>
      <c r="HX446" s="560"/>
      <c r="HY446" s="560"/>
      <c r="HZ446" s="560"/>
      <c r="IA446" s="560"/>
      <c r="IB446" s="560"/>
      <c r="IC446" s="560"/>
      <c r="ID446" s="560"/>
      <c r="IE446" s="560"/>
      <c r="IF446" s="560"/>
      <c r="IG446" s="560"/>
      <c r="IH446" s="560"/>
      <c r="II446" s="560"/>
      <c r="IJ446" s="560"/>
      <c r="IK446" s="560"/>
      <c r="IL446" s="560"/>
      <c r="IM446" s="560"/>
      <c r="IN446" s="560"/>
      <c r="IO446" s="560"/>
      <c r="IP446" s="560"/>
      <c r="IQ446" s="560"/>
      <c r="IR446" s="560"/>
      <c r="IS446" s="560"/>
      <c r="IT446" s="560"/>
      <c r="IU446" s="560"/>
    </row>
    <row r="447" s="170" customFormat="1" ht="19.5" customHeight="1" spans="1:248">
      <c r="A447" s="218" t="s">
        <v>488</v>
      </c>
      <c r="B447" s="339"/>
      <c r="C447" s="339"/>
      <c r="D447" s="339"/>
      <c r="E447" s="325" t="str">
        <f t="shared" si="12"/>
        <v/>
      </c>
      <c r="F447" s="325" t="str">
        <f t="shared" si="13"/>
        <v/>
      </c>
      <c r="G447" s="557"/>
      <c r="H447" s="557"/>
      <c r="I447" s="557"/>
      <c r="J447" s="557"/>
      <c r="K447" s="557"/>
      <c r="L447" s="557"/>
      <c r="M447" s="557"/>
      <c r="N447" s="557"/>
      <c r="O447" s="557"/>
      <c r="P447" s="557"/>
      <c r="Q447" s="557"/>
      <c r="R447" s="557"/>
      <c r="S447" s="557"/>
      <c r="T447" s="557"/>
      <c r="U447" s="557"/>
      <c r="V447" s="557"/>
      <c r="W447" s="557"/>
      <c r="X447" s="557"/>
      <c r="Y447" s="557"/>
      <c r="Z447" s="557"/>
      <c r="AA447" s="557"/>
      <c r="AB447" s="557"/>
      <c r="AC447" s="557"/>
      <c r="AD447" s="557"/>
      <c r="AE447" s="557"/>
      <c r="AF447" s="557"/>
      <c r="AG447" s="557"/>
      <c r="AH447" s="557"/>
      <c r="AI447" s="557"/>
      <c r="AJ447" s="557"/>
      <c r="AK447" s="557"/>
      <c r="AL447" s="557"/>
      <c r="AM447" s="557"/>
      <c r="AN447" s="557"/>
      <c r="AO447" s="557"/>
      <c r="AP447" s="557"/>
      <c r="AQ447" s="557"/>
      <c r="AR447" s="557"/>
      <c r="AS447" s="557"/>
      <c r="AT447" s="557"/>
      <c r="AU447" s="557"/>
      <c r="AV447" s="557"/>
      <c r="AW447" s="557"/>
      <c r="AX447" s="557"/>
      <c r="AY447" s="557"/>
      <c r="AZ447" s="557"/>
      <c r="BA447" s="557"/>
      <c r="BB447" s="557"/>
      <c r="BC447" s="557"/>
      <c r="BD447" s="557"/>
      <c r="BE447" s="557"/>
      <c r="BF447" s="557"/>
      <c r="BG447" s="557"/>
      <c r="BH447" s="557"/>
      <c r="BI447" s="557"/>
      <c r="BJ447" s="557"/>
      <c r="BK447" s="557"/>
      <c r="BL447" s="557"/>
      <c r="BM447" s="557"/>
      <c r="BN447" s="557"/>
      <c r="BO447" s="557"/>
      <c r="BP447" s="557"/>
      <c r="BQ447" s="557"/>
      <c r="BR447" s="557"/>
      <c r="BS447" s="557"/>
      <c r="BT447" s="557"/>
      <c r="BU447" s="557"/>
      <c r="BV447" s="557"/>
      <c r="BW447" s="557"/>
      <c r="BX447" s="557"/>
      <c r="BY447" s="557"/>
      <c r="BZ447" s="557"/>
      <c r="CA447" s="557"/>
      <c r="CB447" s="557"/>
      <c r="CC447" s="557"/>
      <c r="CD447" s="557"/>
      <c r="CE447" s="557"/>
      <c r="CF447" s="557"/>
      <c r="CG447" s="557"/>
      <c r="CH447" s="557"/>
      <c r="CI447" s="557"/>
      <c r="CJ447" s="557"/>
      <c r="CK447" s="557"/>
      <c r="CL447" s="557"/>
      <c r="CM447" s="557"/>
      <c r="CN447" s="557"/>
      <c r="CO447" s="557"/>
      <c r="CP447" s="557"/>
      <c r="CQ447" s="557"/>
      <c r="CR447" s="557"/>
      <c r="CS447" s="557"/>
      <c r="CT447" s="557"/>
      <c r="CU447" s="557"/>
      <c r="CV447" s="557"/>
      <c r="CW447" s="557"/>
      <c r="CX447" s="557"/>
      <c r="CY447" s="557"/>
      <c r="CZ447" s="557"/>
      <c r="DA447" s="557"/>
      <c r="DB447" s="557"/>
      <c r="DC447" s="557"/>
      <c r="DD447" s="557"/>
      <c r="DE447" s="557"/>
      <c r="DF447" s="557"/>
      <c r="DG447" s="557"/>
      <c r="DH447" s="557"/>
      <c r="DI447" s="557"/>
      <c r="DJ447" s="557"/>
      <c r="DK447" s="557"/>
      <c r="DL447" s="557"/>
      <c r="DM447" s="557"/>
      <c r="DN447" s="557"/>
      <c r="DO447" s="557"/>
      <c r="DP447" s="557"/>
      <c r="DQ447" s="557"/>
      <c r="DR447" s="557"/>
      <c r="DS447" s="557"/>
      <c r="DT447" s="557"/>
      <c r="DU447" s="557"/>
      <c r="DV447" s="557"/>
      <c r="DW447" s="557"/>
      <c r="DX447" s="557"/>
      <c r="DY447" s="557"/>
      <c r="DZ447" s="557"/>
      <c r="EA447" s="557"/>
      <c r="EB447" s="557"/>
      <c r="EC447" s="557"/>
      <c r="ED447" s="557"/>
      <c r="EE447" s="557"/>
      <c r="EF447" s="557"/>
      <c r="EG447" s="557"/>
      <c r="EH447" s="557"/>
      <c r="EI447" s="557"/>
      <c r="EJ447" s="557"/>
      <c r="EK447" s="557"/>
      <c r="EL447" s="557"/>
      <c r="EM447" s="557"/>
      <c r="EN447" s="557"/>
      <c r="EO447" s="557"/>
      <c r="EP447" s="557"/>
      <c r="EQ447" s="557"/>
      <c r="ER447" s="557"/>
      <c r="ES447" s="557"/>
      <c r="ET447" s="557"/>
      <c r="EU447" s="557"/>
      <c r="EV447" s="557"/>
      <c r="EW447" s="557"/>
      <c r="EX447" s="557"/>
      <c r="EY447" s="557"/>
      <c r="EZ447" s="557"/>
      <c r="FA447" s="557"/>
      <c r="FB447" s="557"/>
      <c r="FC447" s="557"/>
      <c r="FD447" s="557"/>
      <c r="FE447" s="557"/>
      <c r="FF447" s="557"/>
      <c r="FG447" s="557"/>
      <c r="FH447" s="557"/>
      <c r="FI447" s="557"/>
      <c r="FJ447" s="557"/>
      <c r="FK447" s="557"/>
      <c r="FL447" s="557"/>
      <c r="FM447" s="557"/>
      <c r="FN447" s="557"/>
      <c r="FO447" s="557"/>
      <c r="FP447" s="557"/>
      <c r="FQ447" s="557"/>
      <c r="FR447" s="557"/>
      <c r="FS447" s="557"/>
      <c r="FT447" s="557"/>
      <c r="FU447" s="557"/>
      <c r="FV447" s="557"/>
      <c r="FW447" s="557"/>
      <c r="FX447" s="557"/>
      <c r="FY447" s="557"/>
      <c r="FZ447" s="557"/>
      <c r="GA447" s="557"/>
      <c r="GB447" s="557"/>
      <c r="GC447" s="557"/>
      <c r="GD447" s="557"/>
      <c r="GE447" s="557"/>
      <c r="GF447" s="557"/>
      <c r="GG447" s="557"/>
      <c r="GH447" s="557"/>
      <c r="GI447" s="557"/>
      <c r="GJ447" s="557"/>
      <c r="GK447" s="557"/>
      <c r="GL447" s="557"/>
      <c r="GM447" s="557"/>
      <c r="GN447" s="557"/>
      <c r="GO447" s="557"/>
      <c r="GP447" s="557"/>
      <c r="GQ447" s="557"/>
      <c r="GR447" s="557"/>
      <c r="GS447" s="557"/>
      <c r="GT447" s="557"/>
      <c r="GU447" s="557"/>
      <c r="GV447" s="557"/>
      <c r="GW447" s="557"/>
      <c r="GX447" s="557"/>
      <c r="GY447" s="557"/>
      <c r="GZ447" s="557"/>
      <c r="HA447" s="557"/>
      <c r="HB447" s="557"/>
      <c r="HC447" s="557"/>
      <c r="HD447" s="557"/>
      <c r="HE447" s="557"/>
      <c r="HF447" s="557"/>
      <c r="HG447" s="557"/>
      <c r="HH447" s="557"/>
      <c r="HI447" s="557"/>
      <c r="HJ447" s="557"/>
      <c r="HK447" s="557"/>
      <c r="HL447" s="557"/>
      <c r="HM447" s="557"/>
      <c r="HN447" s="557"/>
      <c r="HO447" s="557"/>
      <c r="HP447" s="557"/>
      <c r="HQ447" s="557"/>
      <c r="HR447" s="557"/>
      <c r="HS447" s="557"/>
      <c r="HT447" s="557"/>
      <c r="HU447" s="575"/>
      <c r="HV447" s="575"/>
      <c r="HW447" s="575"/>
      <c r="HX447" s="575"/>
      <c r="HY447" s="575"/>
      <c r="HZ447" s="575"/>
      <c r="IA447" s="575"/>
      <c r="IB447" s="575"/>
      <c r="IC447" s="575"/>
      <c r="ID447" s="575"/>
      <c r="IE447" s="575"/>
      <c r="IF447" s="575"/>
      <c r="IG447" s="575"/>
      <c r="IH447" s="575"/>
      <c r="II447" s="575"/>
      <c r="IJ447" s="575"/>
      <c r="IK447" s="575"/>
      <c r="IL447" s="575"/>
      <c r="IM447" s="575"/>
      <c r="IN447" s="575"/>
    </row>
    <row r="448" s="311" customFormat="1" ht="19.5" customHeight="1" spans="1:255">
      <c r="A448" s="218" t="s">
        <v>489</v>
      </c>
      <c r="B448" s="582">
        <v>18</v>
      </c>
      <c r="C448" s="328"/>
      <c r="D448" s="330"/>
      <c r="E448" s="332" t="str">
        <f t="shared" si="12"/>
        <v/>
      </c>
      <c r="F448" s="332" t="str">
        <f t="shared" si="13"/>
        <v/>
      </c>
      <c r="HU448" s="560"/>
      <c r="HV448" s="560"/>
      <c r="HW448" s="560"/>
      <c r="HX448" s="560"/>
      <c r="HY448" s="560"/>
      <c r="HZ448" s="560"/>
      <c r="IA448" s="560"/>
      <c r="IB448" s="560"/>
      <c r="IC448" s="560"/>
      <c r="ID448" s="560"/>
      <c r="IE448" s="560"/>
      <c r="IF448" s="560"/>
      <c r="IG448" s="560"/>
      <c r="IH448" s="560"/>
      <c r="II448" s="560"/>
      <c r="IJ448" s="560"/>
      <c r="IK448" s="560"/>
      <c r="IL448" s="560"/>
      <c r="IM448" s="560"/>
      <c r="IN448" s="560"/>
      <c r="IO448" s="560"/>
      <c r="IP448" s="560"/>
      <c r="IQ448" s="560"/>
      <c r="IR448" s="560"/>
      <c r="IS448" s="560"/>
      <c r="IT448" s="560"/>
      <c r="IU448" s="560"/>
    </row>
    <row r="449" s="311" customFormat="1" ht="19.5" customHeight="1" spans="1:255">
      <c r="A449" s="218" t="s">
        <v>490</v>
      </c>
      <c r="B449" s="324"/>
      <c r="C449" s="324"/>
      <c r="D449" s="324"/>
      <c r="E449" s="325" t="str">
        <f t="shared" si="12"/>
        <v/>
      </c>
      <c r="F449" s="325" t="str">
        <f t="shared" si="13"/>
        <v/>
      </c>
      <c r="HU449" s="560"/>
      <c r="HV449" s="560"/>
      <c r="HW449" s="560"/>
      <c r="HX449" s="560"/>
      <c r="HY449" s="560"/>
      <c r="HZ449" s="560"/>
      <c r="IA449" s="560"/>
      <c r="IB449" s="560"/>
      <c r="IC449" s="560"/>
      <c r="ID449" s="560"/>
      <c r="IE449" s="560"/>
      <c r="IF449" s="560"/>
      <c r="IG449" s="560"/>
      <c r="IH449" s="560"/>
      <c r="II449" s="560"/>
      <c r="IJ449" s="560"/>
      <c r="IK449" s="560"/>
      <c r="IL449" s="560"/>
      <c r="IM449" s="560"/>
      <c r="IN449" s="560"/>
      <c r="IO449" s="560"/>
      <c r="IP449" s="560"/>
      <c r="IQ449" s="560"/>
      <c r="IR449" s="560"/>
      <c r="IS449" s="560"/>
      <c r="IT449" s="560"/>
      <c r="IU449" s="560"/>
    </row>
    <row r="450" s="170" customFormat="1" ht="19.5" customHeight="1" spans="1:248">
      <c r="A450" s="218" t="s">
        <v>491</v>
      </c>
      <c r="B450" s="324"/>
      <c r="C450" s="324"/>
      <c r="D450" s="324"/>
      <c r="E450" s="325" t="str">
        <f t="shared" si="12"/>
        <v/>
      </c>
      <c r="F450" s="325" t="str">
        <f t="shared" si="13"/>
        <v/>
      </c>
      <c r="G450" s="557"/>
      <c r="H450" s="557"/>
      <c r="I450" s="557"/>
      <c r="J450" s="557"/>
      <c r="K450" s="557"/>
      <c r="L450" s="557"/>
      <c r="M450" s="557"/>
      <c r="N450" s="557"/>
      <c r="O450" s="557"/>
      <c r="P450" s="557"/>
      <c r="Q450" s="557"/>
      <c r="R450" s="557"/>
      <c r="S450" s="557"/>
      <c r="T450" s="557"/>
      <c r="U450" s="557"/>
      <c r="V450" s="557"/>
      <c r="W450" s="557"/>
      <c r="X450" s="557"/>
      <c r="Y450" s="557"/>
      <c r="Z450" s="557"/>
      <c r="AA450" s="557"/>
      <c r="AB450" s="557"/>
      <c r="AC450" s="557"/>
      <c r="AD450" s="557"/>
      <c r="AE450" s="557"/>
      <c r="AF450" s="557"/>
      <c r="AG450" s="557"/>
      <c r="AH450" s="557"/>
      <c r="AI450" s="557"/>
      <c r="AJ450" s="557"/>
      <c r="AK450" s="557"/>
      <c r="AL450" s="557"/>
      <c r="AM450" s="557"/>
      <c r="AN450" s="557"/>
      <c r="AO450" s="557"/>
      <c r="AP450" s="557"/>
      <c r="AQ450" s="557"/>
      <c r="AR450" s="557"/>
      <c r="AS450" s="557"/>
      <c r="AT450" s="557"/>
      <c r="AU450" s="557"/>
      <c r="AV450" s="557"/>
      <c r="AW450" s="557"/>
      <c r="AX450" s="557"/>
      <c r="AY450" s="557"/>
      <c r="AZ450" s="557"/>
      <c r="BA450" s="557"/>
      <c r="BB450" s="557"/>
      <c r="BC450" s="557"/>
      <c r="BD450" s="557"/>
      <c r="BE450" s="557"/>
      <c r="BF450" s="557"/>
      <c r="BG450" s="557"/>
      <c r="BH450" s="557"/>
      <c r="BI450" s="557"/>
      <c r="BJ450" s="557"/>
      <c r="BK450" s="557"/>
      <c r="BL450" s="557"/>
      <c r="BM450" s="557"/>
      <c r="BN450" s="557"/>
      <c r="BO450" s="557"/>
      <c r="BP450" s="557"/>
      <c r="BQ450" s="557"/>
      <c r="BR450" s="557"/>
      <c r="BS450" s="557"/>
      <c r="BT450" s="557"/>
      <c r="BU450" s="557"/>
      <c r="BV450" s="557"/>
      <c r="BW450" s="557"/>
      <c r="BX450" s="557"/>
      <c r="BY450" s="557"/>
      <c r="BZ450" s="557"/>
      <c r="CA450" s="557"/>
      <c r="CB450" s="557"/>
      <c r="CC450" s="557"/>
      <c r="CD450" s="557"/>
      <c r="CE450" s="557"/>
      <c r="CF450" s="557"/>
      <c r="CG450" s="557"/>
      <c r="CH450" s="557"/>
      <c r="CI450" s="557"/>
      <c r="CJ450" s="557"/>
      <c r="CK450" s="557"/>
      <c r="CL450" s="557"/>
      <c r="CM450" s="557"/>
      <c r="CN450" s="557"/>
      <c r="CO450" s="557"/>
      <c r="CP450" s="557"/>
      <c r="CQ450" s="557"/>
      <c r="CR450" s="557"/>
      <c r="CS450" s="557"/>
      <c r="CT450" s="557"/>
      <c r="CU450" s="557"/>
      <c r="CV450" s="557"/>
      <c r="CW450" s="557"/>
      <c r="CX450" s="557"/>
      <c r="CY450" s="557"/>
      <c r="CZ450" s="557"/>
      <c r="DA450" s="557"/>
      <c r="DB450" s="557"/>
      <c r="DC450" s="557"/>
      <c r="DD450" s="557"/>
      <c r="DE450" s="557"/>
      <c r="DF450" s="557"/>
      <c r="DG450" s="557"/>
      <c r="DH450" s="557"/>
      <c r="DI450" s="557"/>
      <c r="DJ450" s="557"/>
      <c r="DK450" s="557"/>
      <c r="DL450" s="557"/>
      <c r="DM450" s="557"/>
      <c r="DN450" s="557"/>
      <c r="DO450" s="557"/>
      <c r="DP450" s="557"/>
      <c r="DQ450" s="557"/>
      <c r="DR450" s="557"/>
      <c r="DS450" s="557"/>
      <c r="DT450" s="557"/>
      <c r="DU450" s="557"/>
      <c r="DV450" s="557"/>
      <c r="DW450" s="557"/>
      <c r="DX450" s="557"/>
      <c r="DY450" s="557"/>
      <c r="DZ450" s="557"/>
      <c r="EA450" s="557"/>
      <c r="EB450" s="557"/>
      <c r="EC450" s="557"/>
      <c r="ED450" s="557"/>
      <c r="EE450" s="557"/>
      <c r="EF450" s="557"/>
      <c r="EG450" s="557"/>
      <c r="EH450" s="557"/>
      <c r="EI450" s="557"/>
      <c r="EJ450" s="557"/>
      <c r="EK450" s="557"/>
      <c r="EL450" s="557"/>
      <c r="EM450" s="557"/>
      <c r="EN450" s="557"/>
      <c r="EO450" s="557"/>
      <c r="EP450" s="557"/>
      <c r="EQ450" s="557"/>
      <c r="ER450" s="557"/>
      <c r="ES450" s="557"/>
      <c r="ET450" s="557"/>
      <c r="EU450" s="557"/>
      <c r="EV450" s="557"/>
      <c r="EW450" s="557"/>
      <c r="EX450" s="557"/>
      <c r="EY450" s="557"/>
      <c r="EZ450" s="557"/>
      <c r="FA450" s="557"/>
      <c r="FB450" s="557"/>
      <c r="FC450" s="557"/>
      <c r="FD450" s="557"/>
      <c r="FE450" s="557"/>
      <c r="FF450" s="557"/>
      <c r="FG450" s="557"/>
      <c r="FH450" s="557"/>
      <c r="FI450" s="557"/>
      <c r="FJ450" s="557"/>
      <c r="FK450" s="557"/>
      <c r="FL450" s="557"/>
      <c r="FM450" s="557"/>
      <c r="FN450" s="557"/>
      <c r="FO450" s="557"/>
      <c r="FP450" s="557"/>
      <c r="FQ450" s="557"/>
      <c r="FR450" s="557"/>
      <c r="FS450" s="557"/>
      <c r="FT450" s="557"/>
      <c r="FU450" s="557"/>
      <c r="FV450" s="557"/>
      <c r="FW450" s="557"/>
      <c r="FX450" s="557"/>
      <c r="FY450" s="557"/>
      <c r="FZ450" s="557"/>
      <c r="GA450" s="557"/>
      <c r="GB450" s="557"/>
      <c r="GC450" s="557"/>
      <c r="GD450" s="557"/>
      <c r="GE450" s="557"/>
      <c r="GF450" s="557"/>
      <c r="GG450" s="557"/>
      <c r="GH450" s="557"/>
      <c r="GI450" s="557"/>
      <c r="GJ450" s="557"/>
      <c r="GK450" s="557"/>
      <c r="GL450" s="557"/>
      <c r="GM450" s="557"/>
      <c r="GN450" s="557"/>
      <c r="GO450" s="557"/>
      <c r="GP450" s="557"/>
      <c r="GQ450" s="557"/>
      <c r="GR450" s="557"/>
      <c r="GS450" s="557"/>
      <c r="GT450" s="557"/>
      <c r="GU450" s="557"/>
      <c r="GV450" s="557"/>
      <c r="GW450" s="557"/>
      <c r="GX450" s="557"/>
      <c r="GY450" s="557"/>
      <c r="GZ450" s="557"/>
      <c r="HA450" s="557"/>
      <c r="HB450" s="557"/>
      <c r="HC450" s="557"/>
      <c r="HD450" s="557"/>
      <c r="HE450" s="557"/>
      <c r="HF450" s="557"/>
      <c r="HG450" s="557"/>
      <c r="HH450" s="557"/>
      <c r="HI450" s="557"/>
      <c r="HJ450" s="557"/>
      <c r="HK450" s="557"/>
      <c r="HL450" s="557"/>
      <c r="HM450" s="557"/>
      <c r="HN450" s="557"/>
      <c r="HO450" s="557"/>
      <c r="HP450" s="557"/>
      <c r="HQ450" s="557"/>
      <c r="HR450" s="557"/>
      <c r="HS450" s="557"/>
      <c r="HT450" s="557"/>
      <c r="HU450" s="575"/>
      <c r="HV450" s="575"/>
      <c r="HW450" s="575"/>
      <c r="HX450" s="575"/>
      <c r="HY450" s="575"/>
      <c r="HZ450" s="575"/>
      <c r="IA450" s="575"/>
      <c r="IB450" s="575"/>
      <c r="IC450" s="575"/>
      <c r="ID450" s="575"/>
      <c r="IE450" s="575"/>
      <c r="IF450" s="575"/>
      <c r="IG450" s="575"/>
      <c r="IH450" s="575"/>
      <c r="II450" s="575"/>
      <c r="IJ450" s="575"/>
      <c r="IK450" s="575"/>
      <c r="IL450" s="575"/>
      <c r="IM450" s="575"/>
      <c r="IN450" s="575"/>
    </row>
    <row r="451" s="311" customFormat="1" ht="19.5" customHeight="1" spans="1:255">
      <c r="A451" s="218" t="s">
        <v>492</v>
      </c>
      <c r="B451" s="582"/>
      <c r="C451" s="328"/>
      <c r="D451" s="330"/>
      <c r="E451" s="325" t="str">
        <f t="shared" si="12"/>
        <v/>
      </c>
      <c r="F451" s="325" t="str">
        <f t="shared" si="13"/>
        <v/>
      </c>
      <c r="HU451" s="560"/>
      <c r="HV451" s="560"/>
      <c r="HW451" s="560"/>
      <c r="HX451" s="560"/>
      <c r="HY451" s="560"/>
      <c r="HZ451" s="560"/>
      <c r="IA451" s="560"/>
      <c r="IB451" s="560"/>
      <c r="IC451" s="560"/>
      <c r="ID451" s="560"/>
      <c r="IE451" s="560"/>
      <c r="IF451" s="560"/>
      <c r="IG451" s="560"/>
      <c r="IH451" s="560"/>
      <c r="II451" s="560"/>
      <c r="IJ451" s="560"/>
      <c r="IK451" s="560"/>
      <c r="IL451" s="560"/>
      <c r="IM451" s="560"/>
      <c r="IN451" s="560"/>
      <c r="IO451" s="560"/>
      <c r="IP451" s="560"/>
      <c r="IQ451" s="560"/>
      <c r="IR451" s="560"/>
      <c r="IS451" s="560"/>
      <c r="IT451" s="560"/>
      <c r="IU451" s="560"/>
    </row>
    <row r="452" s="311" customFormat="1" ht="19.5" customHeight="1" spans="1:255">
      <c r="A452" s="218" t="s">
        <v>493</v>
      </c>
      <c r="B452" s="582">
        <v>42</v>
      </c>
      <c r="C452" s="328">
        <v>2631</v>
      </c>
      <c r="D452" s="337"/>
      <c r="E452" s="332" t="str">
        <f t="shared" si="12"/>
        <v/>
      </c>
      <c r="F452" s="332" t="str">
        <f t="shared" si="13"/>
        <v/>
      </c>
      <c r="HU452" s="560"/>
      <c r="HV452" s="560"/>
      <c r="HW452" s="560"/>
      <c r="HX452" s="560"/>
      <c r="HY452" s="560"/>
      <c r="HZ452" s="560"/>
      <c r="IA452" s="560"/>
      <c r="IB452" s="560"/>
      <c r="IC452" s="560"/>
      <c r="ID452" s="560"/>
      <c r="IE452" s="560"/>
      <c r="IF452" s="560"/>
      <c r="IG452" s="560"/>
      <c r="IH452" s="560"/>
      <c r="II452" s="560"/>
      <c r="IJ452" s="560"/>
      <c r="IK452" s="560"/>
      <c r="IL452" s="560"/>
      <c r="IM452" s="560"/>
      <c r="IN452" s="560"/>
      <c r="IO452" s="560"/>
      <c r="IP452" s="560"/>
      <c r="IQ452" s="560"/>
      <c r="IR452" s="560"/>
      <c r="IS452" s="560"/>
      <c r="IT452" s="560"/>
      <c r="IU452" s="560"/>
    </row>
    <row r="453" s="311" customFormat="1" ht="19.5" customHeight="1" spans="1:255">
      <c r="A453" s="584" t="s">
        <v>494</v>
      </c>
      <c r="B453" s="574">
        <f>SUM(B454)</f>
        <v>15</v>
      </c>
      <c r="C453" s="335">
        <f>SUM(C454)</f>
        <v>2200</v>
      </c>
      <c r="D453" s="339">
        <f>SUM(D454)</f>
        <v>0</v>
      </c>
      <c r="E453" s="325" t="str">
        <f t="shared" ref="E453:E516" si="14">IF(OR(VALUE(D453)=0,ISERROR(D453/B453-1)),"",D453/B453-1)</f>
        <v/>
      </c>
      <c r="F453" s="325" t="str">
        <f t="shared" ref="F453:F516" si="15">IF(OR(VALUE(D453)=0,ISERROR(D453/C453)),"",D453/C453)</f>
        <v/>
      </c>
      <c r="HU453" s="560"/>
      <c r="HV453" s="560"/>
      <c r="HW453" s="560"/>
      <c r="HX453" s="560"/>
      <c r="HY453" s="560"/>
      <c r="HZ453" s="560"/>
      <c r="IA453" s="560"/>
      <c r="IB453" s="560"/>
      <c r="IC453" s="560"/>
      <c r="ID453" s="560"/>
      <c r="IE453" s="560"/>
      <c r="IF453" s="560"/>
      <c r="IG453" s="560"/>
      <c r="IH453" s="560"/>
      <c r="II453" s="560"/>
      <c r="IJ453" s="560"/>
      <c r="IK453" s="560"/>
      <c r="IL453" s="560"/>
      <c r="IM453" s="560"/>
      <c r="IN453" s="560"/>
      <c r="IO453" s="560"/>
      <c r="IP453" s="560"/>
      <c r="IQ453" s="560"/>
      <c r="IR453" s="560"/>
      <c r="IS453" s="560"/>
      <c r="IT453" s="560"/>
      <c r="IU453" s="560"/>
    </row>
    <row r="454" s="311" customFormat="1" ht="19.5" customHeight="1" spans="1:255">
      <c r="A454" s="347" t="s">
        <v>495</v>
      </c>
      <c r="B454" s="582">
        <v>15</v>
      </c>
      <c r="C454" s="328">
        <v>2200</v>
      </c>
      <c r="D454" s="330"/>
      <c r="E454" s="332" t="str">
        <f t="shared" si="14"/>
        <v/>
      </c>
      <c r="F454" s="332" t="str">
        <f t="shared" si="15"/>
        <v/>
      </c>
      <c r="HU454" s="560"/>
      <c r="HV454" s="560"/>
      <c r="HW454" s="560"/>
      <c r="HX454" s="560"/>
      <c r="HY454" s="560"/>
      <c r="HZ454" s="560"/>
      <c r="IA454" s="560"/>
      <c r="IB454" s="560"/>
      <c r="IC454" s="560"/>
      <c r="ID454" s="560"/>
      <c r="IE454" s="560"/>
      <c r="IF454" s="560"/>
      <c r="IG454" s="560"/>
      <c r="IH454" s="560"/>
      <c r="II454" s="560"/>
      <c r="IJ454" s="560"/>
      <c r="IK454" s="560"/>
      <c r="IL454" s="560"/>
      <c r="IM454" s="560"/>
      <c r="IN454" s="560"/>
      <c r="IO454" s="560"/>
      <c r="IP454" s="560"/>
      <c r="IQ454" s="560"/>
      <c r="IR454" s="560"/>
      <c r="IS454" s="560"/>
      <c r="IT454" s="560"/>
      <c r="IU454" s="560"/>
    </row>
    <row r="455" s="170" customFormat="1" ht="19.5" customHeight="1" spans="1:248">
      <c r="A455" s="584" t="s">
        <v>496</v>
      </c>
      <c r="B455" s="324">
        <f>B456+B461+B470+B476+B481+B486+B491+B498+B502+B506</f>
        <v>265</v>
      </c>
      <c r="C455" s="324">
        <f>C456+C461+C470+C476+C481+C486+C491+C498+C502+C506</f>
        <v>264</v>
      </c>
      <c r="D455" s="324">
        <f>D456+D461+D470+D476+D481+D486+D491+D498+D502+D506</f>
        <v>502</v>
      </c>
      <c r="E455" s="325">
        <f t="shared" si="14"/>
        <v>0.894339622641509</v>
      </c>
      <c r="F455" s="325">
        <f t="shared" si="15"/>
        <v>1.90151515151515</v>
      </c>
      <c r="G455" s="557"/>
      <c r="H455" s="557"/>
      <c r="I455" s="557"/>
      <c r="J455" s="557"/>
      <c r="K455" s="557"/>
      <c r="L455" s="557"/>
      <c r="M455" s="557"/>
      <c r="N455" s="557"/>
      <c r="O455" s="557"/>
      <c r="P455" s="557"/>
      <c r="Q455" s="557"/>
      <c r="R455" s="557"/>
      <c r="S455" s="557"/>
      <c r="T455" s="557"/>
      <c r="U455" s="557"/>
      <c r="V455" s="557"/>
      <c r="W455" s="557"/>
      <c r="X455" s="557"/>
      <c r="Y455" s="557"/>
      <c r="Z455" s="557"/>
      <c r="AA455" s="557"/>
      <c r="AB455" s="557"/>
      <c r="AC455" s="557"/>
      <c r="AD455" s="557"/>
      <c r="AE455" s="557"/>
      <c r="AF455" s="557"/>
      <c r="AG455" s="557"/>
      <c r="AH455" s="557"/>
      <c r="AI455" s="557"/>
      <c r="AJ455" s="557"/>
      <c r="AK455" s="557"/>
      <c r="AL455" s="557"/>
      <c r="AM455" s="557"/>
      <c r="AN455" s="557"/>
      <c r="AO455" s="557"/>
      <c r="AP455" s="557"/>
      <c r="AQ455" s="557"/>
      <c r="AR455" s="557"/>
      <c r="AS455" s="557"/>
      <c r="AT455" s="557"/>
      <c r="AU455" s="557"/>
      <c r="AV455" s="557"/>
      <c r="AW455" s="557"/>
      <c r="AX455" s="557"/>
      <c r="AY455" s="557"/>
      <c r="AZ455" s="557"/>
      <c r="BA455" s="557"/>
      <c r="BB455" s="557"/>
      <c r="BC455" s="557"/>
      <c r="BD455" s="557"/>
      <c r="BE455" s="557"/>
      <c r="BF455" s="557"/>
      <c r="BG455" s="557"/>
      <c r="BH455" s="557"/>
      <c r="BI455" s="557"/>
      <c r="BJ455" s="557"/>
      <c r="BK455" s="557"/>
      <c r="BL455" s="557"/>
      <c r="BM455" s="557"/>
      <c r="BN455" s="557"/>
      <c r="BO455" s="557"/>
      <c r="BP455" s="557"/>
      <c r="BQ455" s="557"/>
      <c r="BR455" s="557"/>
      <c r="BS455" s="557"/>
      <c r="BT455" s="557"/>
      <c r="BU455" s="557"/>
      <c r="BV455" s="557"/>
      <c r="BW455" s="557"/>
      <c r="BX455" s="557"/>
      <c r="BY455" s="557"/>
      <c r="BZ455" s="557"/>
      <c r="CA455" s="557"/>
      <c r="CB455" s="557"/>
      <c r="CC455" s="557"/>
      <c r="CD455" s="557"/>
      <c r="CE455" s="557"/>
      <c r="CF455" s="557"/>
      <c r="CG455" s="557"/>
      <c r="CH455" s="557"/>
      <c r="CI455" s="557"/>
      <c r="CJ455" s="557"/>
      <c r="CK455" s="557"/>
      <c r="CL455" s="557"/>
      <c r="CM455" s="557"/>
      <c r="CN455" s="557"/>
      <c r="CO455" s="557"/>
      <c r="CP455" s="557"/>
      <c r="CQ455" s="557"/>
      <c r="CR455" s="557"/>
      <c r="CS455" s="557"/>
      <c r="CT455" s="557"/>
      <c r="CU455" s="557"/>
      <c r="CV455" s="557"/>
      <c r="CW455" s="557"/>
      <c r="CX455" s="557"/>
      <c r="CY455" s="557"/>
      <c r="CZ455" s="557"/>
      <c r="DA455" s="557"/>
      <c r="DB455" s="557"/>
      <c r="DC455" s="557"/>
      <c r="DD455" s="557"/>
      <c r="DE455" s="557"/>
      <c r="DF455" s="557"/>
      <c r="DG455" s="557"/>
      <c r="DH455" s="557"/>
      <c r="DI455" s="557"/>
      <c r="DJ455" s="557"/>
      <c r="DK455" s="557"/>
      <c r="DL455" s="557"/>
      <c r="DM455" s="557"/>
      <c r="DN455" s="557"/>
      <c r="DO455" s="557"/>
      <c r="DP455" s="557"/>
      <c r="DQ455" s="557"/>
      <c r="DR455" s="557"/>
      <c r="DS455" s="557"/>
      <c r="DT455" s="557"/>
      <c r="DU455" s="557"/>
      <c r="DV455" s="557"/>
      <c r="DW455" s="557"/>
      <c r="DX455" s="557"/>
      <c r="DY455" s="557"/>
      <c r="DZ455" s="557"/>
      <c r="EA455" s="557"/>
      <c r="EB455" s="557"/>
      <c r="EC455" s="557"/>
      <c r="ED455" s="557"/>
      <c r="EE455" s="557"/>
      <c r="EF455" s="557"/>
      <c r="EG455" s="557"/>
      <c r="EH455" s="557"/>
      <c r="EI455" s="557"/>
      <c r="EJ455" s="557"/>
      <c r="EK455" s="557"/>
      <c r="EL455" s="557"/>
      <c r="EM455" s="557"/>
      <c r="EN455" s="557"/>
      <c r="EO455" s="557"/>
      <c r="EP455" s="557"/>
      <c r="EQ455" s="557"/>
      <c r="ER455" s="557"/>
      <c r="ES455" s="557"/>
      <c r="ET455" s="557"/>
      <c r="EU455" s="557"/>
      <c r="EV455" s="557"/>
      <c r="EW455" s="557"/>
      <c r="EX455" s="557"/>
      <c r="EY455" s="557"/>
      <c r="EZ455" s="557"/>
      <c r="FA455" s="557"/>
      <c r="FB455" s="557"/>
      <c r="FC455" s="557"/>
      <c r="FD455" s="557"/>
      <c r="FE455" s="557"/>
      <c r="FF455" s="557"/>
      <c r="FG455" s="557"/>
      <c r="FH455" s="557"/>
      <c r="FI455" s="557"/>
      <c r="FJ455" s="557"/>
      <c r="FK455" s="557"/>
      <c r="FL455" s="557"/>
      <c r="FM455" s="557"/>
      <c r="FN455" s="557"/>
      <c r="FO455" s="557"/>
      <c r="FP455" s="557"/>
      <c r="FQ455" s="557"/>
      <c r="FR455" s="557"/>
      <c r="FS455" s="557"/>
      <c r="FT455" s="557"/>
      <c r="FU455" s="557"/>
      <c r="FV455" s="557"/>
      <c r="FW455" s="557"/>
      <c r="FX455" s="557"/>
      <c r="FY455" s="557"/>
      <c r="FZ455" s="557"/>
      <c r="GA455" s="557"/>
      <c r="GB455" s="557"/>
      <c r="GC455" s="557"/>
      <c r="GD455" s="557"/>
      <c r="GE455" s="557"/>
      <c r="GF455" s="557"/>
      <c r="GG455" s="557"/>
      <c r="GH455" s="557"/>
      <c r="GI455" s="557"/>
      <c r="GJ455" s="557"/>
      <c r="GK455" s="557"/>
      <c r="GL455" s="557"/>
      <c r="GM455" s="557"/>
      <c r="GN455" s="557"/>
      <c r="GO455" s="557"/>
      <c r="GP455" s="557"/>
      <c r="GQ455" s="557"/>
      <c r="GR455" s="557"/>
      <c r="GS455" s="557"/>
      <c r="GT455" s="557"/>
      <c r="GU455" s="557"/>
      <c r="GV455" s="557"/>
      <c r="GW455" s="557"/>
      <c r="GX455" s="557"/>
      <c r="GY455" s="557"/>
      <c r="GZ455" s="557"/>
      <c r="HA455" s="557"/>
      <c r="HB455" s="557"/>
      <c r="HC455" s="557"/>
      <c r="HD455" s="557"/>
      <c r="HE455" s="557"/>
      <c r="HF455" s="557"/>
      <c r="HG455" s="557"/>
      <c r="HH455" s="557"/>
      <c r="HI455" s="557"/>
      <c r="HJ455" s="557"/>
      <c r="HK455" s="557"/>
      <c r="HL455" s="557"/>
      <c r="HM455" s="557"/>
      <c r="HN455" s="557"/>
      <c r="HO455" s="557"/>
      <c r="HP455" s="557"/>
      <c r="HQ455" s="557"/>
      <c r="HR455" s="557"/>
      <c r="HS455" s="557"/>
      <c r="HT455" s="557"/>
      <c r="HU455" s="575"/>
      <c r="HV455" s="575"/>
      <c r="HW455" s="575"/>
      <c r="HX455" s="575"/>
      <c r="HY455" s="575"/>
      <c r="HZ455" s="575"/>
      <c r="IA455" s="575"/>
      <c r="IB455" s="575"/>
      <c r="IC455" s="575"/>
      <c r="ID455" s="575"/>
      <c r="IE455" s="575"/>
      <c r="IF455" s="575"/>
      <c r="IG455" s="575"/>
      <c r="IH455" s="575"/>
      <c r="II455" s="575"/>
      <c r="IJ455" s="575"/>
      <c r="IK455" s="575"/>
      <c r="IL455" s="575"/>
      <c r="IM455" s="575"/>
      <c r="IN455" s="575"/>
    </row>
    <row r="456" s="311" customFormat="1" ht="19.5" customHeight="1" spans="1:255">
      <c r="A456" s="567" t="s">
        <v>497</v>
      </c>
      <c r="B456" s="585">
        <f>SUM(B457:B460)</f>
        <v>5</v>
      </c>
      <c r="C456" s="335">
        <f>SUM(C457:C460)</f>
        <v>5</v>
      </c>
      <c r="D456" s="339">
        <f>SUM(D457:D460)</f>
        <v>1</v>
      </c>
      <c r="E456" s="325">
        <f t="shared" si="14"/>
        <v>-0.8</v>
      </c>
      <c r="F456" s="325">
        <f t="shared" si="15"/>
        <v>0.2</v>
      </c>
      <c r="HU456" s="560"/>
      <c r="HV456" s="560"/>
      <c r="HW456" s="560"/>
      <c r="HX456" s="560"/>
      <c r="HY456" s="560"/>
      <c r="HZ456" s="560"/>
      <c r="IA456" s="560"/>
      <c r="IB456" s="560"/>
      <c r="IC456" s="560"/>
      <c r="ID456" s="560"/>
      <c r="IE456" s="560"/>
      <c r="IF456" s="560"/>
      <c r="IG456" s="560"/>
      <c r="IH456" s="560"/>
      <c r="II456" s="560"/>
      <c r="IJ456" s="560"/>
      <c r="IK456" s="560"/>
      <c r="IL456" s="560"/>
      <c r="IM456" s="560"/>
      <c r="IN456" s="560"/>
      <c r="IO456" s="560"/>
      <c r="IP456" s="560"/>
      <c r="IQ456" s="560"/>
      <c r="IR456" s="560"/>
      <c r="IS456" s="560"/>
      <c r="IT456" s="560"/>
      <c r="IU456" s="560"/>
    </row>
    <row r="457" s="311" customFormat="1" ht="19.5" customHeight="1" spans="1:255">
      <c r="A457" s="218" t="s">
        <v>203</v>
      </c>
      <c r="B457" s="582"/>
      <c r="C457" s="328"/>
      <c r="D457" s="330">
        <v>1</v>
      </c>
      <c r="E457" s="325" t="str">
        <f t="shared" si="14"/>
        <v/>
      </c>
      <c r="F457" s="325" t="str">
        <f t="shared" si="15"/>
        <v/>
      </c>
      <c r="HU457" s="560"/>
      <c r="HV457" s="560"/>
      <c r="HW457" s="560"/>
      <c r="HX457" s="560"/>
      <c r="HY457" s="560"/>
      <c r="HZ457" s="560"/>
      <c r="IA457" s="560"/>
      <c r="IB457" s="560"/>
      <c r="IC457" s="560"/>
      <c r="ID457" s="560"/>
      <c r="IE457" s="560"/>
      <c r="IF457" s="560"/>
      <c r="IG457" s="560"/>
      <c r="IH457" s="560"/>
      <c r="II457" s="560"/>
      <c r="IJ457" s="560"/>
      <c r="IK457" s="560"/>
      <c r="IL457" s="560"/>
      <c r="IM457" s="560"/>
      <c r="IN457" s="560"/>
      <c r="IO457" s="560"/>
      <c r="IP457" s="560"/>
      <c r="IQ457" s="560"/>
      <c r="IR457" s="560"/>
      <c r="IS457" s="560"/>
      <c r="IT457" s="560"/>
      <c r="IU457" s="560"/>
    </row>
    <row r="458" s="311" customFormat="1" ht="19.5" customHeight="1" spans="1:255">
      <c r="A458" s="218" t="s">
        <v>204</v>
      </c>
      <c r="B458" s="582"/>
      <c r="C458" s="328"/>
      <c r="D458" s="324"/>
      <c r="E458" s="325" t="str">
        <f t="shared" si="14"/>
        <v/>
      </c>
      <c r="F458" s="325" t="str">
        <f t="shared" si="15"/>
        <v/>
      </c>
      <c r="HU458" s="560"/>
      <c r="HV458" s="560"/>
      <c r="HW458" s="560"/>
      <c r="HX458" s="560"/>
      <c r="HY458" s="560"/>
      <c r="HZ458" s="560"/>
      <c r="IA458" s="560"/>
      <c r="IB458" s="560"/>
      <c r="IC458" s="560"/>
      <c r="ID458" s="560"/>
      <c r="IE458" s="560"/>
      <c r="IF458" s="560"/>
      <c r="IG458" s="560"/>
      <c r="IH458" s="560"/>
      <c r="II458" s="560"/>
      <c r="IJ458" s="560"/>
      <c r="IK458" s="560"/>
      <c r="IL458" s="560"/>
      <c r="IM458" s="560"/>
      <c r="IN458" s="560"/>
      <c r="IO458" s="560"/>
      <c r="IP458" s="560"/>
      <c r="IQ458" s="560"/>
      <c r="IR458" s="560"/>
      <c r="IS458" s="560"/>
      <c r="IT458" s="560"/>
      <c r="IU458" s="560"/>
    </row>
    <row r="459" s="311" customFormat="1" ht="19.5" customHeight="1" spans="1:255">
      <c r="A459" s="203" t="s">
        <v>205</v>
      </c>
      <c r="B459" s="582"/>
      <c r="C459" s="328"/>
      <c r="D459" s="330"/>
      <c r="E459" s="325" t="str">
        <f t="shared" si="14"/>
        <v/>
      </c>
      <c r="F459" s="325" t="str">
        <f t="shared" si="15"/>
        <v/>
      </c>
      <c r="HU459" s="560"/>
      <c r="HV459" s="560"/>
      <c r="HW459" s="560"/>
      <c r="HX459" s="560"/>
      <c r="HY459" s="560"/>
      <c r="HZ459" s="560"/>
      <c r="IA459" s="560"/>
      <c r="IB459" s="560"/>
      <c r="IC459" s="560"/>
      <c r="ID459" s="560"/>
      <c r="IE459" s="560"/>
      <c r="IF459" s="560"/>
      <c r="IG459" s="560"/>
      <c r="IH459" s="560"/>
      <c r="II459" s="560"/>
      <c r="IJ459" s="560"/>
      <c r="IK459" s="560"/>
      <c r="IL459" s="560"/>
      <c r="IM459" s="560"/>
      <c r="IN459" s="560"/>
      <c r="IO459" s="560"/>
      <c r="IP459" s="560"/>
      <c r="IQ459" s="560"/>
      <c r="IR459" s="560"/>
      <c r="IS459" s="560"/>
      <c r="IT459" s="560"/>
      <c r="IU459" s="560"/>
    </row>
    <row r="460" s="311" customFormat="1" ht="19.5" customHeight="1" spans="1:255">
      <c r="A460" s="218" t="s">
        <v>498</v>
      </c>
      <c r="B460" s="582">
        <v>5</v>
      </c>
      <c r="C460" s="328">
        <v>5</v>
      </c>
      <c r="D460" s="330"/>
      <c r="E460" s="325" t="str">
        <f t="shared" si="14"/>
        <v/>
      </c>
      <c r="F460" s="325" t="str">
        <f t="shared" si="15"/>
        <v/>
      </c>
      <c r="HU460" s="560"/>
      <c r="HV460" s="560"/>
      <c r="HW460" s="560"/>
      <c r="HX460" s="560"/>
      <c r="HY460" s="560"/>
      <c r="HZ460" s="560"/>
      <c r="IA460" s="560"/>
      <c r="IB460" s="560"/>
      <c r="IC460" s="560"/>
      <c r="ID460" s="560"/>
      <c r="IE460" s="560"/>
      <c r="IF460" s="560"/>
      <c r="IG460" s="560"/>
      <c r="IH460" s="560"/>
      <c r="II460" s="560"/>
      <c r="IJ460" s="560"/>
      <c r="IK460" s="560"/>
      <c r="IL460" s="560"/>
      <c r="IM460" s="560"/>
      <c r="IN460" s="560"/>
      <c r="IO460" s="560"/>
      <c r="IP460" s="560"/>
      <c r="IQ460" s="560"/>
      <c r="IR460" s="560"/>
      <c r="IS460" s="560"/>
      <c r="IT460" s="560"/>
      <c r="IU460" s="560"/>
    </row>
    <row r="461" s="311" customFormat="1" ht="19.5" customHeight="1" spans="1:255">
      <c r="A461" s="567" t="s">
        <v>499</v>
      </c>
      <c r="B461" s="585">
        <f>SUM(B462:B469)</f>
        <v>0</v>
      </c>
      <c r="C461" s="335">
        <f>SUM(C462:C469)</f>
        <v>0</v>
      </c>
      <c r="D461" s="339">
        <f>SUM(D462:D469)</f>
        <v>0</v>
      </c>
      <c r="E461" s="325" t="str">
        <f t="shared" si="14"/>
        <v/>
      </c>
      <c r="F461" s="325" t="str">
        <f t="shared" si="15"/>
        <v/>
      </c>
      <c r="HU461" s="560"/>
      <c r="HV461" s="560"/>
      <c r="HW461" s="560"/>
      <c r="HX461" s="560"/>
      <c r="HY461" s="560"/>
      <c r="HZ461" s="560"/>
      <c r="IA461" s="560"/>
      <c r="IB461" s="560"/>
      <c r="IC461" s="560"/>
      <c r="ID461" s="560"/>
      <c r="IE461" s="560"/>
      <c r="IF461" s="560"/>
      <c r="IG461" s="560"/>
      <c r="IH461" s="560"/>
      <c r="II461" s="560"/>
      <c r="IJ461" s="560"/>
      <c r="IK461" s="560"/>
      <c r="IL461" s="560"/>
      <c r="IM461" s="560"/>
      <c r="IN461" s="560"/>
      <c r="IO461" s="560"/>
      <c r="IP461" s="560"/>
      <c r="IQ461" s="560"/>
      <c r="IR461" s="560"/>
      <c r="IS461" s="560"/>
      <c r="IT461" s="560"/>
      <c r="IU461" s="560"/>
    </row>
    <row r="462" s="311" customFormat="1" ht="19.5" customHeight="1" spans="1:255">
      <c r="A462" s="218" t="s">
        <v>500</v>
      </c>
      <c r="B462" s="582"/>
      <c r="C462" s="328"/>
      <c r="D462" s="570"/>
      <c r="E462" s="325" t="str">
        <f t="shared" si="14"/>
        <v/>
      </c>
      <c r="F462" s="325" t="str">
        <f t="shared" si="15"/>
        <v/>
      </c>
      <c r="HU462" s="560"/>
      <c r="HV462" s="560"/>
      <c r="HW462" s="560"/>
      <c r="HX462" s="560"/>
      <c r="HY462" s="560"/>
      <c r="HZ462" s="560"/>
      <c r="IA462" s="560"/>
      <c r="IB462" s="560"/>
      <c r="IC462" s="560"/>
      <c r="ID462" s="560"/>
      <c r="IE462" s="560"/>
      <c r="IF462" s="560"/>
      <c r="IG462" s="560"/>
      <c r="IH462" s="560"/>
      <c r="II462" s="560"/>
      <c r="IJ462" s="560"/>
      <c r="IK462" s="560"/>
      <c r="IL462" s="560"/>
      <c r="IM462" s="560"/>
      <c r="IN462" s="560"/>
      <c r="IO462" s="560"/>
      <c r="IP462" s="560"/>
      <c r="IQ462" s="560"/>
      <c r="IR462" s="560"/>
      <c r="IS462" s="560"/>
      <c r="IT462" s="560"/>
      <c r="IU462" s="560"/>
    </row>
    <row r="463" s="311" customFormat="1" ht="19.5" customHeight="1" spans="1:255">
      <c r="A463" s="218" t="s">
        <v>501</v>
      </c>
      <c r="B463" s="582"/>
      <c r="C463" s="328"/>
      <c r="D463" s="324"/>
      <c r="E463" s="325" t="str">
        <f t="shared" si="14"/>
        <v/>
      </c>
      <c r="F463" s="325" t="str">
        <f t="shared" si="15"/>
        <v/>
      </c>
      <c r="HU463" s="560"/>
      <c r="HV463" s="560"/>
      <c r="HW463" s="560"/>
      <c r="HX463" s="560"/>
      <c r="HY463" s="560"/>
      <c r="HZ463" s="560"/>
      <c r="IA463" s="560"/>
      <c r="IB463" s="560"/>
      <c r="IC463" s="560"/>
      <c r="ID463" s="560"/>
      <c r="IE463" s="560"/>
      <c r="IF463" s="560"/>
      <c r="IG463" s="560"/>
      <c r="IH463" s="560"/>
      <c r="II463" s="560"/>
      <c r="IJ463" s="560"/>
      <c r="IK463" s="560"/>
      <c r="IL463" s="560"/>
      <c r="IM463" s="560"/>
      <c r="IN463" s="560"/>
      <c r="IO463" s="560"/>
      <c r="IP463" s="560"/>
      <c r="IQ463" s="560"/>
      <c r="IR463" s="560"/>
      <c r="IS463" s="560"/>
      <c r="IT463" s="560"/>
      <c r="IU463" s="560"/>
    </row>
    <row r="464" s="170" customFormat="1" ht="19.5" customHeight="1" spans="1:248">
      <c r="A464" s="218" t="s">
        <v>502</v>
      </c>
      <c r="B464" s="324"/>
      <c r="C464" s="324"/>
      <c r="D464" s="324"/>
      <c r="E464" s="325" t="str">
        <f t="shared" si="14"/>
        <v/>
      </c>
      <c r="F464" s="325" t="str">
        <f t="shared" si="15"/>
        <v/>
      </c>
      <c r="G464" s="557"/>
      <c r="H464" s="557"/>
      <c r="I464" s="557"/>
      <c r="J464" s="557"/>
      <c r="K464" s="557"/>
      <c r="L464" s="557"/>
      <c r="M464" s="557"/>
      <c r="N464" s="557"/>
      <c r="O464" s="557"/>
      <c r="P464" s="557"/>
      <c r="Q464" s="557"/>
      <c r="R464" s="557"/>
      <c r="S464" s="557"/>
      <c r="T464" s="557"/>
      <c r="U464" s="557"/>
      <c r="V464" s="557"/>
      <c r="W464" s="557"/>
      <c r="X464" s="557"/>
      <c r="Y464" s="557"/>
      <c r="Z464" s="557"/>
      <c r="AA464" s="557"/>
      <c r="AB464" s="557"/>
      <c r="AC464" s="557"/>
      <c r="AD464" s="557"/>
      <c r="AE464" s="557"/>
      <c r="AF464" s="557"/>
      <c r="AG464" s="557"/>
      <c r="AH464" s="557"/>
      <c r="AI464" s="557"/>
      <c r="AJ464" s="557"/>
      <c r="AK464" s="557"/>
      <c r="AL464" s="557"/>
      <c r="AM464" s="557"/>
      <c r="AN464" s="557"/>
      <c r="AO464" s="557"/>
      <c r="AP464" s="557"/>
      <c r="AQ464" s="557"/>
      <c r="AR464" s="557"/>
      <c r="AS464" s="557"/>
      <c r="AT464" s="557"/>
      <c r="AU464" s="557"/>
      <c r="AV464" s="557"/>
      <c r="AW464" s="557"/>
      <c r="AX464" s="557"/>
      <c r="AY464" s="557"/>
      <c r="AZ464" s="557"/>
      <c r="BA464" s="557"/>
      <c r="BB464" s="557"/>
      <c r="BC464" s="557"/>
      <c r="BD464" s="557"/>
      <c r="BE464" s="557"/>
      <c r="BF464" s="557"/>
      <c r="BG464" s="557"/>
      <c r="BH464" s="557"/>
      <c r="BI464" s="557"/>
      <c r="BJ464" s="557"/>
      <c r="BK464" s="557"/>
      <c r="BL464" s="557"/>
      <c r="BM464" s="557"/>
      <c r="BN464" s="557"/>
      <c r="BO464" s="557"/>
      <c r="BP464" s="557"/>
      <c r="BQ464" s="557"/>
      <c r="BR464" s="557"/>
      <c r="BS464" s="557"/>
      <c r="BT464" s="557"/>
      <c r="BU464" s="557"/>
      <c r="BV464" s="557"/>
      <c r="BW464" s="557"/>
      <c r="BX464" s="557"/>
      <c r="BY464" s="557"/>
      <c r="BZ464" s="557"/>
      <c r="CA464" s="557"/>
      <c r="CB464" s="557"/>
      <c r="CC464" s="557"/>
      <c r="CD464" s="557"/>
      <c r="CE464" s="557"/>
      <c r="CF464" s="557"/>
      <c r="CG464" s="557"/>
      <c r="CH464" s="557"/>
      <c r="CI464" s="557"/>
      <c r="CJ464" s="557"/>
      <c r="CK464" s="557"/>
      <c r="CL464" s="557"/>
      <c r="CM464" s="557"/>
      <c r="CN464" s="557"/>
      <c r="CO464" s="557"/>
      <c r="CP464" s="557"/>
      <c r="CQ464" s="557"/>
      <c r="CR464" s="557"/>
      <c r="CS464" s="557"/>
      <c r="CT464" s="557"/>
      <c r="CU464" s="557"/>
      <c r="CV464" s="557"/>
      <c r="CW464" s="557"/>
      <c r="CX464" s="557"/>
      <c r="CY464" s="557"/>
      <c r="CZ464" s="557"/>
      <c r="DA464" s="557"/>
      <c r="DB464" s="557"/>
      <c r="DC464" s="557"/>
      <c r="DD464" s="557"/>
      <c r="DE464" s="557"/>
      <c r="DF464" s="557"/>
      <c r="DG464" s="557"/>
      <c r="DH464" s="557"/>
      <c r="DI464" s="557"/>
      <c r="DJ464" s="557"/>
      <c r="DK464" s="557"/>
      <c r="DL464" s="557"/>
      <c r="DM464" s="557"/>
      <c r="DN464" s="557"/>
      <c r="DO464" s="557"/>
      <c r="DP464" s="557"/>
      <c r="DQ464" s="557"/>
      <c r="DR464" s="557"/>
      <c r="DS464" s="557"/>
      <c r="DT464" s="557"/>
      <c r="DU464" s="557"/>
      <c r="DV464" s="557"/>
      <c r="DW464" s="557"/>
      <c r="DX464" s="557"/>
      <c r="DY464" s="557"/>
      <c r="DZ464" s="557"/>
      <c r="EA464" s="557"/>
      <c r="EB464" s="557"/>
      <c r="EC464" s="557"/>
      <c r="ED464" s="557"/>
      <c r="EE464" s="557"/>
      <c r="EF464" s="557"/>
      <c r="EG464" s="557"/>
      <c r="EH464" s="557"/>
      <c r="EI464" s="557"/>
      <c r="EJ464" s="557"/>
      <c r="EK464" s="557"/>
      <c r="EL464" s="557"/>
      <c r="EM464" s="557"/>
      <c r="EN464" s="557"/>
      <c r="EO464" s="557"/>
      <c r="EP464" s="557"/>
      <c r="EQ464" s="557"/>
      <c r="ER464" s="557"/>
      <c r="ES464" s="557"/>
      <c r="ET464" s="557"/>
      <c r="EU464" s="557"/>
      <c r="EV464" s="557"/>
      <c r="EW464" s="557"/>
      <c r="EX464" s="557"/>
      <c r="EY464" s="557"/>
      <c r="EZ464" s="557"/>
      <c r="FA464" s="557"/>
      <c r="FB464" s="557"/>
      <c r="FC464" s="557"/>
      <c r="FD464" s="557"/>
      <c r="FE464" s="557"/>
      <c r="FF464" s="557"/>
      <c r="FG464" s="557"/>
      <c r="FH464" s="557"/>
      <c r="FI464" s="557"/>
      <c r="FJ464" s="557"/>
      <c r="FK464" s="557"/>
      <c r="FL464" s="557"/>
      <c r="FM464" s="557"/>
      <c r="FN464" s="557"/>
      <c r="FO464" s="557"/>
      <c r="FP464" s="557"/>
      <c r="FQ464" s="557"/>
      <c r="FR464" s="557"/>
      <c r="FS464" s="557"/>
      <c r="FT464" s="557"/>
      <c r="FU464" s="557"/>
      <c r="FV464" s="557"/>
      <c r="FW464" s="557"/>
      <c r="FX464" s="557"/>
      <c r="FY464" s="557"/>
      <c r="FZ464" s="557"/>
      <c r="GA464" s="557"/>
      <c r="GB464" s="557"/>
      <c r="GC464" s="557"/>
      <c r="GD464" s="557"/>
      <c r="GE464" s="557"/>
      <c r="GF464" s="557"/>
      <c r="GG464" s="557"/>
      <c r="GH464" s="557"/>
      <c r="GI464" s="557"/>
      <c r="GJ464" s="557"/>
      <c r="GK464" s="557"/>
      <c r="GL464" s="557"/>
      <c r="GM464" s="557"/>
      <c r="GN464" s="557"/>
      <c r="GO464" s="557"/>
      <c r="GP464" s="557"/>
      <c r="GQ464" s="557"/>
      <c r="GR464" s="557"/>
      <c r="GS464" s="557"/>
      <c r="GT464" s="557"/>
      <c r="GU464" s="557"/>
      <c r="GV464" s="557"/>
      <c r="GW464" s="557"/>
      <c r="GX464" s="557"/>
      <c r="GY464" s="557"/>
      <c r="GZ464" s="557"/>
      <c r="HA464" s="557"/>
      <c r="HB464" s="557"/>
      <c r="HC464" s="557"/>
      <c r="HD464" s="557"/>
      <c r="HE464" s="557"/>
      <c r="HF464" s="557"/>
      <c r="HG464" s="557"/>
      <c r="HH464" s="557"/>
      <c r="HI464" s="557"/>
      <c r="HJ464" s="557"/>
      <c r="HK464" s="557"/>
      <c r="HL464" s="557"/>
      <c r="HM464" s="557"/>
      <c r="HN464" s="557"/>
      <c r="HO464" s="557"/>
      <c r="HP464" s="557"/>
      <c r="HQ464" s="557"/>
      <c r="HR464" s="557"/>
      <c r="HS464" s="557"/>
      <c r="HT464" s="557"/>
      <c r="HU464" s="575"/>
      <c r="HV464" s="575"/>
      <c r="HW464" s="575"/>
      <c r="HX464" s="575"/>
      <c r="HY464" s="575"/>
      <c r="HZ464" s="575"/>
      <c r="IA464" s="575"/>
      <c r="IB464" s="575"/>
      <c r="IC464" s="575"/>
      <c r="ID464" s="575"/>
      <c r="IE464" s="575"/>
      <c r="IF464" s="575"/>
      <c r="IG464" s="575"/>
      <c r="IH464" s="575"/>
      <c r="II464" s="575"/>
      <c r="IJ464" s="575"/>
      <c r="IK464" s="575"/>
      <c r="IL464" s="575"/>
      <c r="IM464" s="575"/>
      <c r="IN464" s="575"/>
    </row>
    <row r="465" s="311" customFormat="1" ht="19.5" customHeight="1" spans="1:255">
      <c r="A465" s="218" t="s">
        <v>503</v>
      </c>
      <c r="B465" s="582"/>
      <c r="C465" s="328"/>
      <c r="D465" s="330"/>
      <c r="E465" s="325" t="str">
        <f t="shared" si="14"/>
        <v/>
      </c>
      <c r="F465" s="325" t="str">
        <f t="shared" si="15"/>
        <v/>
      </c>
      <c r="HU465" s="560"/>
      <c r="HV465" s="560"/>
      <c r="HW465" s="560"/>
      <c r="HX465" s="560"/>
      <c r="HY465" s="560"/>
      <c r="HZ465" s="560"/>
      <c r="IA465" s="560"/>
      <c r="IB465" s="560"/>
      <c r="IC465" s="560"/>
      <c r="ID465" s="560"/>
      <c r="IE465" s="560"/>
      <c r="IF465" s="560"/>
      <c r="IG465" s="560"/>
      <c r="IH465" s="560"/>
      <c r="II465" s="560"/>
      <c r="IJ465" s="560"/>
      <c r="IK465" s="560"/>
      <c r="IL465" s="560"/>
      <c r="IM465" s="560"/>
      <c r="IN465" s="560"/>
      <c r="IO465" s="560"/>
      <c r="IP465" s="560"/>
      <c r="IQ465" s="560"/>
      <c r="IR465" s="560"/>
      <c r="IS465" s="560"/>
      <c r="IT465" s="560"/>
      <c r="IU465" s="560"/>
    </row>
    <row r="466" s="311" customFormat="1" ht="19.5" customHeight="1" spans="1:255">
      <c r="A466" s="218" t="s">
        <v>504</v>
      </c>
      <c r="B466" s="582"/>
      <c r="C466" s="328"/>
      <c r="D466" s="330"/>
      <c r="E466" s="325" t="str">
        <f t="shared" si="14"/>
        <v/>
      </c>
      <c r="F466" s="325" t="str">
        <f t="shared" si="15"/>
        <v/>
      </c>
      <c r="HU466" s="560"/>
      <c r="HV466" s="560"/>
      <c r="HW466" s="560"/>
      <c r="HX466" s="560"/>
      <c r="HY466" s="560"/>
      <c r="HZ466" s="560"/>
      <c r="IA466" s="560"/>
      <c r="IB466" s="560"/>
      <c r="IC466" s="560"/>
      <c r="ID466" s="560"/>
      <c r="IE466" s="560"/>
      <c r="IF466" s="560"/>
      <c r="IG466" s="560"/>
      <c r="IH466" s="560"/>
      <c r="II466" s="560"/>
      <c r="IJ466" s="560"/>
      <c r="IK466" s="560"/>
      <c r="IL466" s="560"/>
      <c r="IM466" s="560"/>
      <c r="IN466" s="560"/>
      <c r="IO466" s="560"/>
      <c r="IP466" s="560"/>
      <c r="IQ466" s="560"/>
      <c r="IR466" s="560"/>
      <c r="IS466" s="560"/>
      <c r="IT466" s="560"/>
      <c r="IU466" s="560"/>
    </row>
    <row r="467" s="311" customFormat="1" ht="19.5" customHeight="1" spans="1:255">
      <c r="A467" s="218" t="s">
        <v>505</v>
      </c>
      <c r="B467" s="582"/>
      <c r="C467" s="328"/>
      <c r="D467" s="330"/>
      <c r="E467" s="325" t="str">
        <f t="shared" si="14"/>
        <v/>
      </c>
      <c r="F467" s="325" t="str">
        <f t="shared" si="15"/>
        <v/>
      </c>
      <c r="HU467" s="560"/>
      <c r="HV467" s="560"/>
      <c r="HW467" s="560"/>
      <c r="HX467" s="560"/>
      <c r="HY467" s="560"/>
      <c r="HZ467" s="560"/>
      <c r="IA467" s="560"/>
      <c r="IB467" s="560"/>
      <c r="IC467" s="560"/>
      <c r="ID467" s="560"/>
      <c r="IE467" s="560"/>
      <c r="IF467" s="560"/>
      <c r="IG467" s="560"/>
      <c r="IH467" s="560"/>
      <c r="II467" s="560"/>
      <c r="IJ467" s="560"/>
      <c r="IK467" s="560"/>
      <c r="IL467" s="560"/>
      <c r="IM467" s="560"/>
      <c r="IN467" s="560"/>
      <c r="IO467" s="560"/>
      <c r="IP467" s="560"/>
      <c r="IQ467" s="560"/>
      <c r="IR467" s="560"/>
      <c r="IS467" s="560"/>
      <c r="IT467" s="560"/>
      <c r="IU467" s="560"/>
    </row>
    <row r="468" s="311" customFormat="1" ht="19.5" customHeight="1" spans="1:255">
      <c r="A468" s="218" t="s">
        <v>506</v>
      </c>
      <c r="B468" s="582"/>
      <c r="C468" s="328"/>
      <c r="D468" s="337"/>
      <c r="E468" s="325" t="str">
        <f t="shared" si="14"/>
        <v/>
      </c>
      <c r="F468" s="325" t="str">
        <f t="shared" si="15"/>
        <v/>
      </c>
      <c r="HU468" s="560"/>
      <c r="HV468" s="560"/>
      <c r="HW468" s="560"/>
      <c r="HX468" s="560"/>
      <c r="HY468" s="560"/>
      <c r="HZ468" s="560"/>
      <c r="IA468" s="560"/>
      <c r="IB468" s="560"/>
      <c r="IC468" s="560"/>
      <c r="ID468" s="560"/>
      <c r="IE468" s="560"/>
      <c r="IF468" s="560"/>
      <c r="IG468" s="560"/>
      <c r="IH468" s="560"/>
      <c r="II468" s="560"/>
      <c r="IJ468" s="560"/>
      <c r="IK468" s="560"/>
      <c r="IL468" s="560"/>
      <c r="IM468" s="560"/>
      <c r="IN468" s="560"/>
      <c r="IO468" s="560"/>
      <c r="IP468" s="560"/>
      <c r="IQ468" s="560"/>
      <c r="IR468" s="560"/>
      <c r="IS468" s="560"/>
      <c r="IT468" s="560"/>
      <c r="IU468" s="560"/>
    </row>
    <row r="469" s="311" customFormat="1" ht="19.5" customHeight="1" spans="1:255">
      <c r="A469" s="218" t="s">
        <v>507</v>
      </c>
      <c r="B469" s="582"/>
      <c r="C469" s="328"/>
      <c r="D469" s="330"/>
      <c r="E469" s="325" t="str">
        <f t="shared" si="14"/>
        <v/>
      </c>
      <c r="F469" s="325" t="str">
        <f t="shared" si="15"/>
        <v/>
      </c>
      <c r="HU469" s="560"/>
      <c r="HV469" s="560"/>
      <c r="HW469" s="560"/>
      <c r="HX469" s="560"/>
      <c r="HY469" s="560"/>
      <c r="HZ469" s="560"/>
      <c r="IA469" s="560"/>
      <c r="IB469" s="560"/>
      <c r="IC469" s="560"/>
      <c r="ID469" s="560"/>
      <c r="IE469" s="560"/>
      <c r="IF469" s="560"/>
      <c r="IG469" s="560"/>
      <c r="IH469" s="560"/>
      <c r="II469" s="560"/>
      <c r="IJ469" s="560"/>
      <c r="IK469" s="560"/>
      <c r="IL469" s="560"/>
      <c r="IM469" s="560"/>
      <c r="IN469" s="560"/>
      <c r="IO469" s="560"/>
      <c r="IP469" s="560"/>
      <c r="IQ469" s="560"/>
      <c r="IR469" s="560"/>
      <c r="IS469" s="560"/>
      <c r="IT469" s="560"/>
      <c r="IU469" s="560"/>
    </row>
    <row r="470" s="170" customFormat="1" ht="19.5" customHeight="1" spans="1:248">
      <c r="A470" s="583" t="s">
        <v>508</v>
      </c>
      <c r="B470" s="324">
        <f>SUM(B471:B475)</f>
        <v>0</v>
      </c>
      <c r="C470" s="324">
        <f>SUM(C471:C475)</f>
        <v>0</v>
      </c>
      <c r="D470" s="324">
        <f>SUM(D471:D475)</f>
        <v>0</v>
      </c>
      <c r="E470" s="325" t="str">
        <f t="shared" si="14"/>
        <v/>
      </c>
      <c r="F470" s="325" t="str">
        <f t="shared" si="15"/>
        <v/>
      </c>
      <c r="G470" s="557"/>
      <c r="H470" s="557"/>
      <c r="I470" s="557"/>
      <c r="J470" s="557"/>
      <c r="K470" s="557"/>
      <c r="L470" s="557"/>
      <c r="M470" s="557"/>
      <c r="N470" s="557"/>
      <c r="O470" s="557"/>
      <c r="P470" s="557"/>
      <c r="Q470" s="557"/>
      <c r="R470" s="557"/>
      <c r="S470" s="557"/>
      <c r="T470" s="557"/>
      <c r="U470" s="557"/>
      <c r="V470" s="557"/>
      <c r="W470" s="557"/>
      <c r="X470" s="557"/>
      <c r="Y470" s="557"/>
      <c r="Z470" s="557"/>
      <c r="AA470" s="557"/>
      <c r="AB470" s="557"/>
      <c r="AC470" s="557"/>
      <c r="AD470" s="557"/>
      <c r="AE470" s="557"/>
      <c r="AF470" s="557"/>
      <c r="AG470" s="557"/>
      <c r="AH470" s="557"/>
      <c r="AI470" s="557"/>
      <c r="AJ470" s="557"/>
      <c r="AK470" s="557"/>
      <c r="AL470" s="557"/>
      <c r="AM470" s="557"/>
      <c r="AN470" s="557"/>
      <c r="AO470" s="557"/>
      <c r="AP470" s="557"/>
      <c r="AQ470" s="557"/>
      <c r="AR470" s="557"/>
      <c r="AS470" s="557"/>
      <c r="AT470" s="557"/>
      <c r="AU470" s="557"/>
      <c r="AV470" s="557"/>
      <c r="AW470" s="557"/>
      <c r="AX470" s="557"/>
      <c r="AY470" s="557"/>
      <c r="AZ470" s="557"/>
      <c r="BA470" s="557"/>
      <c r="BB470" s="557"/>
      <c r="BC470" s="557"/>
      <c r="BD470" s="557"/>
      <c r="BE470" s="557"/>
      <c r="BF470" s="557"/>
      <c r="BG470" s="557"/>
      <c r="BH470" s="557"/>
      <c r="BI470" s="557"/>
      <c r="BJ470" s="557"/>
      <c r="BK470" s="557"/>
      <c r="BL470" s="557"/>
      <c r="BM470" s="557"/>
      <c r="BN470" s="557"/>
      <c r="BO470" s="557"/>
      <c r="BP470" s="557"/>
      <c r="BQ470" s="557"/>
      <c r="BR470" s="557"/>
      <c r="BS470" s="557"/>
      <c r="BT470" s="557"/>
      <c r="BU470" s="557"/>
      <c r="BV470" s="557"/>
      <c r="BW470" s="557"/>
      <c r="BX470" s="557"/>
      <c r="BY470" s="557"/>
      <c r="BZ470" s="557"/>
      <c r="CA470" s="557"/>
      <c r="CB470" s="557"/>
      <c r="CC470" s="557"/>
      <c r="CD470" s="557"/>
      <c r="CE470" s="557"/>
      <c r="CF470" s="557"/>
      <c r="CG470" s="557"/>
      <c r="CH470" s="557"/>
      <c r="CI470" s="557"/>
      <c r="CJ470" s="557"/>
      <c r="CK470" s="557"/>
      <c r="CL470" s="557"/>
      <c r="CM470" s="557"/>
      <c r="CN470" s="557"/>
      <c r="CO470" s="557"/>
      <c r="CP470" s="557"/>
      <c r="CQ470" s="557"/>
      <c r="CR470" s="557"/>
      <c r="CS470" s="557"/>
      <c r="CT470" s="557"/>
      <c r="CU470" s="557"/>
      <c r="CV470" s="557"/>
      <c r="CW470" s="557"/>
      <c r="CX470" s="557"/>
      <c r="CY470" s="557"/>
      <c r="CZ470" s="557"/>
      <c r="DA470" s="557"/>
      <c r="DB470" s="557"/>
      <c r="DC470" s="557"/>
      <c r="DD470" s="557"/>
      <c r="DE470" s="557"/>
      <c r="DF470" s="557"/>
      <c r="DG470" s="557"/>
      <c r="DH470" s="557"/>
      <c r="DI470" s="557"/>
      <c r="DJ470" s="557"/>
      <c r="DK470" s="557"/>
      <c r="DL470" s="557"/>
      <c r="DM470" s="557"/>
      <c r="DN470" s="557"/>
      <c r="DO470" s="557"/>
      <c r="DP470" s="557"/>
      <c r="DQ470" s="557"/>
      <c r="DR470" s="557"/>
      <c r="DS470" s="557"/>
      <c r="DT470" s="557"/>
      <c r="DU470" s="557"/>
      <c r="DV470" s="557"/>
      <c r="DW470" s="557"/>
      <c r="DX470" s="557"/>
      <c r="DY470" s="557"/>
      <c r="DZ470" s="557"/>
      <c r="EA470" s="557"/>
      <c r="EB470" s="557"/>
      <c r="EC470" s="557"/>
      <c r="ED470" s="557"/>
      <c r="EE470" s="557"/>
      <c r="EF470" s="557"/>
      <c r="EG470" s="557"/>
      <c r="EH470" s="557"/>
      <c r="EI470" s="557"/>
      <c r="EJ470" s="557"/>
      <c r="EK470" s="557"/>
      <c r="EL470" s="557"/>
      <c r="EM470" s="557"/>
      <c r="EN470" s="557"/>
      <c r="EO470" s="557"/>
      <c r="EP470" s="557"/>
      <c r="EQ470" s="557"/>
      <c r="ER470" s="557"/>
      <c r="ES470" s="557"/>
      <c r="ET470" s="557"/>
      <c r="EU470" s="557"/>
      <c r="EV470" s="557"/>
      <c r="EW470" s="557"/>
      <c r="EX470" s="557"/>
      <c r="EY470" s="557"/>
      <c r="EZ470" s="557"/>
      <c r="FA470" s="557"/>
      <c r="FB470" s="557"/>
      <c r="FC470" s="557"/>
      <c r="FD470" s="557"/>
      <c r="FE470" s="557"/>
      <c r="FF470" s="557"/>
      <c r="FG470" s="557"/>
      <c r="FH470" s="557"/>
      <c r="FI470" s="557"/>
      <c r="FJ470" s="557"/>
      <c r="FK470" s="557"/>
      <c r="FL470" s="557"/>
      <c r="FM470" s="557"/>
      <c r="FN470" s="557"/>
      <c r="FO470" s="557"/>
      <c r="FP470" s="557"/>
      <c r="FQ470" s="557"/>
      <c r="FR470" s="557"/>
      <c r="FS470" s="557"/>
      <c r="FT470" s="557"/>
      <c r="FU470" s="557"/>
      <c r="FV470" s="557"/>
      <c r="FW470" s="557"/>
      <c r="FX470" s="557"/>
      <c r="FY470" s="557"/>
      <c r="FZ470" s="557"/>
      <c r="GA470" s="557"/>
      <c r="GB470" s="557"/>
      <c r="GC470" s="557"/>
      <c r="GD470" s="557"/>
      <c r="GE470" s="557"/>
      <c r="GF470" s="557"/>
      <c r="GG470" s="557"/>
      <c r="GH470" s="557"/>
      <c r="GI470" s="557"/>
      <c r="GJ470" s="557"/>
      <c r="GK470" s="557"/>
      <c r="GL470" s="557"/>
      <c r="GM470" s="557"/>
      <c r="GN470" s="557"/>
      <c r="GO470" s="557"/>
      <c r="GP470" s="557"/>
      <c r="GQ470" s="557"/>
      <c r="GR470" s="557"/>
      <c r="GS470" s="557"/>
      <c r="GT470" s="557"/>
      <c r="GU470" s="557"/>
      <c r="GV470" s="557"/>
      <c r="GW470" s="557"/>
      <c r="GX470" s="557"/>
      <c r="GY470" s="557"/>
      <c r="GZ470" s="557"/>
      <c r="HA470" s="557"/>
      <c r="HB470" s="557"/>
      <c r="HC470" s="557"/>
      <c r="HD470" s="557"/>
      <c r="HE470" s="557"/>
      <c r="HF470" s="557"/>
      <c r="HG470" s="557"/>
      <c r="HH470" s="557"/>
      <c r="HI470" s="557"/>
      <c r="HJ470" s="557"/>
      <c r="HK470" s="557"/>
      <c r="HL470" s="557"/>
      <c r="HM470" s="557"/>
      <c r="HN470" s="557"/>
      <c r="HO470" s="557"/>
      <c r="HP470" s="557"/>
      <c r="HQ470" s="557"/>
      <c r="HR470" s="557"/>
      <c r="HS470" s="557"/>
      <c r="HT470" s="557"/>
      <c r="HU470" s="575"/>
      <c r="HV470" s="575"/>
      <c r="HW470" s="575"/>
      <c r="HX470" s="575"/>
      <c r="HY470" s="575"/>
      <c r="HZ470" s="575"/>
      <c r="IA470" s="575"/>
      <c r="IB470" s="575"/>
      <c r="IC470" s="575"/>
      <c r="ID470" s="575"/>
      <c r="IE470" s="575"/>
      <c r="IF470" s="575"/>
      <c r="IG470" s="575"/>
      <c r="IH470" s="575"/>
      <c r="II470" s="575"/>
      <c r="IJ470" s="575"/>
      <c r="IK470" s="575"/>
      <c r="IL470" s="575"/>
      <c r="IM470" s="575"/>
      <c r="IN470" s="575"/>
    </row>
    <row r="471" s="311" customFormat="1" ht="19.5" customHeight="1" spans="1:255">
      <c r="A471" s="218" t="s">
        <v>500</v>
      </c>
      <c r="B471" s="582"/>
      <c r="C471" s="328"/>
      <c r="D471" s="330"/>
      <c r="E471" s="325" t="str">
        <f t="shared" si="14"/>
        <v/>
      </c>
      <c r="F471" s="325" t="str">
        <f t="shared" si="15"/>
        <v/>
      </c>
      <c r="HU471" s="560"/>
      <c r="HV471" s="560"/>
      <c r="HW471" s="560"/>
      <c r="HX471" s="560"/>
      <c r="HY471" s="560"/>
      <c r="HZ471" s="560"/>
      <c r="IA471" s="560"/>
      <c r="IB471" s="560"/>
      <c r="IC471" s="560"/>
      <c r="ID471" s="560"/>
      <c r="IE471" s="560"/>
      <c r="IF471" s="560"/>
      <c r="IG471" s="560"/>
      <c r="IH471" s="560"/>
      <c r="II471" s="560"/>
      <c r="IJ471" s="560"/>
      <c r="IK471" s="560"/>
      <c r="IL471" s="560"/>
      <c r="IM471" s="560"/>
      <c r="IN471" s="560"/>
      <c r="IO471" s="560"/>
      <c r="IP471" s="560"/>
      <c r="IQ471" s="560"/>
      <c r="IR471" s="560"/>
      <c r="IS471" s="560"/>
      <c r="IT471" s="560"/>
      <c r="IU471" s="560"/>
    </row>
    <row r="472" s="311" customFormat="1" ht="19.5" customHeight="1" spans="1:255">
      <c r="A472" s="218" t="s">
        <v>509</v>
      </c>
      <c r="B472" s="582"/>
      <c r="C472" s="328"/>
      <c r="D472" s="330"/>
      <c r="E472" s="325" t="str">
        <f t="shared" si="14"/>
        <v/>
      </c>
      <c r="F472" s="325" t="str">
        <f t="shared" si="15"/>
        <v/>
      </c>
      <c r="HU472" s="560"/>
      <c r="HV472" s="560"/>
      <c r="HW472" s="560"/>
      <c r="HX472" s="560"/>
      <c r="HY472" s="560"/>
      <c r="HZ472" s="560"/>
      <c r="IA472" s="560"/>
      <c r="IB472" s="560"/>
      <c r="IC472" s="560"/>
      <c r="ID472" s="560"/>
      <c r="IE472" s="560"/>
      <c r="IF472" s="560"/>
      <c r="IG472" s="560"/>
      <c r="IH472" s="560"/>
      <c r="II472" s="560"/>
      <c r="IJ472" s="560"/>
      <c r="IK472" s="560"/>
      <c r="IL472" s="560"/>
      <c r="IM472" s="560"/>
      <c r="IN472" s="560"/>
      <c r="IO472" s="560"/>
      <c r="IP472" s="560"/>
      <c r="IQ472" s="560"/>
      <c r="IR472" s="560"/>
      <c r="IS472" s="560"/>
      <c r="IT472" s="560"/>
      <c r="IU472" s="560"/>
    </row>
    <row r="473" s="311" customFormat="1" ht="19.5" customHeight="1" spans="1:255">
      <c r="A473" s="218" t="s">
        <v>510</v>
      </c>
      <c r="B473" s="582"/>
      <c r="C473" s="328"/>
      <c r="D473" s="324"/>
      <c r="E473" s="325" t="str">
        <f t="shared" si="14"/>
        <v/>
      </c>
      <c r="F473" s="325" t="str">
        <f t="shared" si="15"/>
        <v/>
      </c>
      <c r="HU473" s="560"/>
      <c r="HV473" s="560"/>
      <c r="HW473" s="560"/>
      <c r="HX473" s="560"/>
      <c r="HY473" s="560"/>
      <c r="HZ473" s="560"/>
      <c r="IA473" s="560"/>
      <c r="IB473" s="560"/>
      <c r="IC473" s="560"/>
      <c r="ID473" s="560"/>
      <c r="IE473" s="560"/>
      <c r="IF473" s="560"/>
      <c r="IG473" s="560"/>
      <c r="IH473" s="560"/>
      <c r="II473" s="560"/>
      <c r="IJ473" s="560"/>
      <c r="IK473" s="560"/>
      <c r="IL473" s="560"/>
      <c r="IM473" s="560"/>
      <c r="IN473" s="560"/>
      <c r="IO473" s="560"/>
      <c r="IP473" s="560"/>
      <c r="IQ473" s="560"/>
      <c r="IR473" s="560"/>
      <c r="IS473" s="560"/>
      <c r="IT473" s="560"/>
      <c r="IU473" s="560"/>
    </row>
    <row r="474" s="311" customFormat="1" ht="19.5" customHeight="1" spans="1:255">
      <c r="A474" s="218" t="s">
        <v>511</v>
      </c>
      <c r="B474" s="582"/>
      <c r="C474" s="328"/>
      <c r="D474" s="570"/>
      <c r="E474" s="332" t="str">
        <f t="shared" si="14"/>
        <v/>
      </c>
      <c r="F474" s="325" t="str">
        <f t="shared" si="15"/>
        <v/>
      </c>
      <c r="HU474" s="560"/>
      <c r="HV474" s="560"/>
      <c r="HW474" s="560"/>
      <c r="HX474" s="560"/>
      <c r="HY474" s="560"/>
      <c r="HZ474" s="560"/>
      <c r="IA474" s="560"/>
      <c r="IB474" s="560"/>
      <c r="IC474" s="560"/>
      <c r="ID474" s="560"/>
      <c r="IE474" s="560"/>
      <c r="IF474" s="560"/>
      <c r="IG474" s="560"/>
      <c r="IH474" s="560"/>
      <c r="II474" s="560"/>
      <c r="IJ474" s="560"/>
      <c r="IK474" s="560"/>
      <c r="IL474" s="560"/>
      <c r="IM474" s="560"/>
      <c r="IN474" s="560"/>
      <c r="IO474" s="560"/>
      <c r="IP474" s="560"/>
      <c r="IQ474" s="560"/>
      <c r="IR474" s="560"/>
      <c r="IS474" s="560"/>
      <c r="IT474" s="560"/>
      <c r="IU474" s="560"/>
    </row>
    <row r="475" s="170" customFormat="1" ht="19.5" customHeight="1" spans="1:248">
      <c r="A475" s="218" t="s">
        <v>512</v>
      </c>
      <c r="B475" s="324"/>
      <c r="C475" s="324"/>
      <c r="D475" s="324"/>
      <c r="E475" s="325" t="str">
        <f t="shared" si="14"/>
        <v/>
      </c>
      <c r="F475" s="325" t="str">
        <f t="shared" si="15"/>
        <v/>
      </c>
      <c r="G475" s="557"/>
      <c r="H475" s="557"/>
      <c r="I475" s="557"/>
      <c r="J475" s="557"/>
      <c r="K475" s="557"/>
      <c r="L475" s="557"/>
      <c r="M475" s="557"/>
      <c r="N475" s="557"/>
      <c r="O475" s="557"/>
      <c r="P475" s="557"/>
      <c r="Q475" s="557"/>
      <c r="R475" s="557"/>
      <c r="S475" s="557"/>
      <c r="T475" s="557"/>
      <c r="U475" s="557"/>
      <c r="V475" s="557"/>
      <c r="W475" s="557"/>
      <c r="X475" s="557"/>
      <c r="Y475" s="557"/>
      <c r="Z475" s="557"/>
      <c r="AA475" s="557"/>
      <c r="AB475" s="557"/>
      <c r="AC475" s="557"/>
      <c r="AD475" s="557"/>
      <c r="AE475" s="557"/>
      <c r="AF475" s="557"/>
      <c r="AG475" s="557"/>
      <c r="AH475" s="557"/>
      <c r="AI475" s="557"/>
      <c r="AJ475" s="557"/>
      <c r="AK475" s="557"/>
      <c r="AL475" s="557"/>
      <c r="AM475" s="557"/>
      <c r="AN475" s="557"/>
      <c r="AO475" s="557"/>
      <c r="AP475" s="557"/>
      <c r="AQ475" s="557"/>
      <c r="AR475" s="557"/>
      <c r="AS475" s="557"/>
      <c r="AT475" s="557"/>
      <c r="AU475" s="557"/>
      <c r="AV475" s="557"/>
      <c r="AW475" s="557"/>
      <c r="AX475" s="557"/>
      <c r="AY475" s="557"/>
      <c r="AZ475" s="557"/>
      <c r="BA475" s="557"/>
      <c r="BB475" s="557"/>
      <c r="BC475" s="557"/>
      <c r="BD475" s="557"/>
      <c r="BE475" s="557"/>
      <c r="BF475" s="557"/>
      <c r="BG475" s="557"/>
      <c r="BH475" s="557"/>
      <c r="BI475" s="557"/>
      <c r="BJ475" s="557"/>
      <c r="BK475" s="557"/>
      <c r="BL475" s="557"/>
      <c r="BM475" s="557"/>
      <c r="BN475" s="557"/>
      <c r="BO475" s="557"/>
      <c r="BP475" s="557"/>
      <c r="BQ475" s="557"/>
      <c r="BR475" s="557"/>
      <c r="BS475" s="557"/>
      <c r="BT475" s="557"/>
      <c r="BU475" s="557"/>
      <c r="BV475" s="557"/>
      <c r="BW475" s="557"/>
      <c r="BX475" s="557"/>
      <c r="BY475" s="557"/>
      <c r="BZ475" s="557"/>
      <c r="CA475" s="557"/>
      <c r="CB475" s="557"/>
      <c r="CC475" s="557"/>
      <c r="CD475" s="557"/>
      <c r="CE475" s="557"/>
      <c r="CF475" s="557"/>
      <c r="CG475" s="557"/>
      <c r="CH475" s="557"/>
      <c r="CI475" s="557"/>
      <c r="CJ475" s="557"/>
      <c r="CK475" s="557"/>
      <c r="CL475" s="557"/>
      <c r="CM475" s="557"/>
      <c r="CN475" s="557"/>
      <c r="CO475" s="557"/>
      <c r="CP475" s="557"/>
      <c r="CQ475" s="557"/>
      <c r="CR475" s="557"/>
      <c r="CS475" s="557"/>
      <c r="CT475" s="557"/>
      <c r="CU475" s="557"/>
      <c r="CV475" s="557"/>
      <c r="CW475" s="557"/>
      <c r="CX475" s="557"/>
      <c r="CY475" s="557"/>
      <c r="CZ475" s="557"/>
      <c r="DA475" s="557"/>
      <c r="DB475" s="557"/>
      <c r="DC475" s="557"/>
      <c r="DD475" s="557"/>
      <c r="DE475" s="557"/>
      <c r="DF475" s="557"/>
      <c r="DG475" s="557"/>
      <c r="DH475" s="557"/>
      <c r="DI475" s="557"/>
      <c r="DJ475" s="557"/>
      <c r="DK475" s="557"/>
      <c r="DL475" s="557"/>
      <c r="DM475" s="557"/>
      <c r="DN475" s="557"/>
      <c r="DO475" s="557"/>
      <c r="DP475" s="557"/>
      <c r="DQ475" s="557"/>
      <c r="DR475" s="557"/>
      <c r="DS475" s="557"/>
      <c r="DT475" s="557"/>
      <c r="DU475" s="557"/>
      <c r="DV475" s="557"/>
      <c r="DW475" s="557"/>
      <c r="DX475" s="557"/>
      <c r="DY475" s="557"/>
      <c r="DZ475" s="557"/>
      <c r="EA475" s="557"/>
      <c r="EB475" s="557"/>
      <c r="EC475" s="557"/>
      <c r="ED475" s="557"/>
      <c r="EE475" s="557"/>
      <c r="EF475" s="557"/>
      <c r="EG475" s="557"/>
      <c r="EH475" s="557"/>
      <c r="EI475" s="557"/>
      <c r="EJ475" s="557"/>
      <c r="EK475" s="557"/>
      <c r="EL475" s="557"/>
      <c r="EM475" s="557"/>
      <c r="EN475" s="557"/>
      <c r="EO475" s="557"/>
      <c r="EP475" s="557"/>
      <c r="EQ475" s="557"/>
      <c r="ER475" s="557"/>
      <c r="ES475" s="557"/>
      <c r="ET475" s="557"/>
      <c r="EU475" s="557"/>
      <c r="EV475" s="557"/>
      <c r="EW475" s="557"/>
      <c r="EX475" s="557"/>
      <c r="EY475" s="557"/>
      <c r="EZ475" s="557"/>
      <c r="FA475" s="557"/>
      <c r="FB475" s="557"/>
      <c r="FC475" s="557"/>
      <c r="FD475" s="557"/>
      <c r="FE475" s="557"/>
      <c r="FF475" s="557"/>
      <c r="FG475" s="557"/>
      <c r="FH475" s="557"/>
      <c r="FI475" s="557"/>
      <c r="FJ475" s="557"/>
      <c r="FK475" s="557"/>
      <c r="FL475" s="557"/>
      <c r="FM475" s="557"/>
      <c r="FN475" s="557"/>
      <c r="FO475" s="557"/>
      <c r="FP475" s="557"/>
      <c r="FQ475" s="557"/>
      <c r="FR475" s="557"/>
      <c r="FS475" s="557"/>
      <c r="FT475" s="557"/>
      <c r="FU475" s="557"/>
      <c r="FV475" s="557"/>
      <c r="FW475" s="557"/>
      <c r="FX475" s="557"/>
      <c r="FY475" s="557"/>
      <c r="FZ475" s="557"/>
      <c r="GA475" s="557"/>
      <c r="GB475" s="557"/>
      <c r="GC475" s="557"/>
      <c r="GD475" s="557"/>
      <c r="GE475" s="557"/>
      <c r="GF475" s="557"/>
      <c r="GG475" s="557"/>
      <c r="GH475" s="557"/>
      <c r="GI475" s="557"/>
      <c r="GJ475" s="557"/>
      <c r="GK475" s="557"/>
      <c r="GL475" s="557"/>
      <c r="GM475" s="557"/>
      <c r="GN475" s="557"/>
      <c r="GO475" s="557"/>
      <c r="GP475" s="557"/>
      <c r="GQ475" s="557"/>
      <c r="GR475" s="557"/>
      <c r="GS475" s="557"/>
      <c r="GT475" s="557"/>
      <c r="GU475" s="557"/>
      <c r="GV475" s="557"/>
      <c r="GW475" s="557"/>
      <c r="GX475" s="557"/>
      <c r="GY475" s="557"/>
      <c r="GZ475" s="557"/>
      <c r="HA475" s="557"/>
      <c r="HB475" s="557"/>
      <c r="HC475" s="557"/>
      <c r="HD475" s="557"/>
      <c r="HE475" s="557"/>
      <c r="HF475" s="557"/>
      <c r="HG475" s="557"/>
      <c r="HH475" s="557"/>
      <c r="HI475" s="557"/>
      <c r="HJ475" s="557"/>
      <c r="HK475" s="557"/>
      <c r="HL475" s="557"/>
      <c r="HM475" s="557"/>
      <c r="HN475" s="557"/>
      <c r="HO475" s="557"/>
      <c r="HP475" s="557"/>
      <c r="HQ475" s="557"/>
      <c r="HR475" s="557"/>
      <c r="HS475" s="557"/>
      <c r="HT475" s="557"/>
      <c r="HU475" s="575"/>
      <c r="HV475" s="575"/>
      <c r="HW475" s="575"/>
      <c r="HX475" s="575"/>
      <c r="HY475" s="575"/>
      <c r="HZ475" s="575"/>
      <c r="IA475" s="575"/>
      <c r="IB475" s="575"/>
      <c r="IC475" s="575"/>
      <c r="ID475" s="575"/>
      <c r="IE475" s="575"/>
      <c r="IF475" s="575"/>
      <c r="IG475" s="575"/>
      <c r="IH475" s="575"/>
      <c r="II475" s="575"/>
      <c r="IJ475" s="575"/>
      <c r="IK475" s="575"/>
      <c r="IL475" s="575"/>
      <c r="IM475" s="575"/>
      <c r="IN475" s="575"/>
    </row>
    <row r="476" s="311" customFormat="1" ht="19.5" customHeight="1" spans="1:255">
      <c r="A476" s="584" t="s">
        <v>513</v>
      </c>
      <c r="B476" s="585">
        <f>SUM(B477:B480)</f>
        <v>0</v>
      </c>
      <c r="C476" s="335">
        <f>SUM(C477:C480)</f>
        <v>100</v>
      </c>
      <c r="D476" s="573">
        <f>SUM(D477:D480)</f>
        <v>350</v>
      </c>
      <c r="E476" s="325" t="str">
        <f t="shared" si="14"/>
        <v/>
      </c>
      <c r="F476" s="325">
        <f t="shared" si="15"/>
        <v>3.5</v>
      </c>
      <c r="HU476" s="560"/>
      <c r="HV476" s="560"/>
      <c r="HW476" s="560"/>
      <c r="HX476" s="560"/>
      <c r="HY476" s="560"/>
      <c r="HZ476" s="560"/>
      <c r="IA476" s="560"/>
      <c r="IB476" s="560"/>
      <c r="IC476" s="560"/>
      <c r="ID476" s="560"/>
      <c r="IE476" s="560"/>
      <c r="IF476" s="560"/>
      <c r="IG476" s="560"/>
      <c r="IH476" s="560"/>
      <c r="II476" s="560"/>
      <c r="IJ476" s="560"/>
      <c r="IK476" s="560"/>
      <c r="IL476" s="560"/>
      <c r="IM476" s="560"/>
      <c r="IN476" s="560"/>
      <c r="IO476" s="560"/>
      <c r="IP476" s="560"/>
      <c r="IQ476" s="560"/>
      <c r="IR476" s="560"/>
      <c r="IS476" s="560"/>
      <c r="IT476" s="560"/>
      <c r="IU476" s="560"/>
    </row>
    <row r="477" s="311" customFormat="1" ht="19.5" customHeight="1" spans="1:255">
      <c r="A477" s="218" t="s">
        <v>500</v>
      </c>
      <c r="B477" s="582"/>
      <c r="C477" s="328"/>
      <c r="D477" s="570"/>
      <c r="E477" s="325" t="str">
        <f t="shared" si="14"/>
        <v/>
      </c>
      <c r="F477" s="325" t="str">
        <f t="shared" si="15"/>
        <v/>
      </c>
      <c r="HU477" s="560"/>
      <c r="HV477" s="560"/>
      <c r="HW477" s="560"/>
      <c r="HX477" s="560"/>
      <c r="HY477" s="560"/>
      <c r="HZ477" s="560"/>
      <c r="IA477" s="560"/>
      <c r="IB477" s="560"/>
      <c r="IC477" s="560"/>
      <c r="ID477" s="560"/>
      <c r="IE477" s="560"/>
      <c r="IF477" s="560"/>
      <c r="IG477" s="560"/>
      <c r="IH477" s="560"/>
      <c r="II477" s="560"/>
      <c r="IJ477" s="560"/>
      <c r="IK477" s="560"/>
      <c r="IL477" s="560"/>
      <c r="IM477" s="560"/>
      <c r="IN477" s="560"/>
      <c r="IO477" s="560"/>
      <c r="IP477" s="560"/>
      <c r="IQ477" s="560"/>
      <c r="IR477" s="560"/>
      <c r="IS477" s="560"/>
      <c r="IT477" s="560"/>
      <c r="IU477" s="560"/>
    </row>
    <row r="478" s="311" customFormat="1" ht="19.5" customHeight="1" spans="1:255">
      <c r="A478" s="218" t="s">
        <v>514</v>
      </c>
      <c r="B478" s="582"/>
      <c r="C478" s="328">
        <v>100</v>
      </c>
      <c r="D478" s="570"/>
      <c r="E478" s="325" t="str">
        <f t="shared" si="14"/>
        <v/>
      </c>
      <c r="F478" s="332" t="str">
        <f t="shared" si="15"/>
        <v/>
      </c>
      <c r="HU478" s="560"/>
      <c r="HV478" s="560"/>
      <c r="HW478" s="560"/>
      <c r="HX478" s="560"/>
      <c r="HY478" s="560"/>
      <c r="HZ478" s="560"/>
      <c r="IA478" s="560"/>
      <c r="IB478" s="560"/>
      <c r="IC478" s="560"/>
      <c r="ID478" s="560"/>
      <c r="IE478" s="560"/>
      <c r="IF478" s="560"/>
      <c r="IG478" s="560"/>
      <c r="IH478" s="560"/>
      <c r="II478" s="560"/>
      <c r="IJ478" s="560"/>
      <c r="IK478" s="560"/>
      <c r="IL478" s="560"/>
      <c r="IM478" s="560"/>
      <c r="IN478" s="560"/>
      <c r="IO478" s="560"/>
      <c r="IP478" s="560"/>
      <c r="IQ478" s="560"/>
      <c r="IR478" s="560"/>
      <c r="IS478" s="560"/>
      <c r="IT478" s="560"/>
      <c r="IU478" s="560"/>
    </row>
    <row r="479" s="311" customFormat="1" ht="19.5" customHeight="1" spans="1:255">
      <c r="A479" s="218" t="s">
        <v>515</v>
      </c>
      <c r="B479" s="582"/>
      <c r="C479" s="328"/>
      <c r="D479" s="570"/>
      <c r="E479" s="325" t="str">
        <f t="shared" si="14"/>
        <v/>
      </c>
      <c r="F479" s="325" t="str">
        <f t="shared" si="15"/>
        <v/>
      </c>
      <c r="HU479" s="560"/>
      <c r="HV479" s="560"/>
      <c r="HW479" s="560"/>
      <c r="HX479" s="560"/>
      <c r="HY479" s="560"/>
      <c r="HZ479" s="560"/>
      <c r="IA479" s="560"/>
      <c r="IB479" s="560"/>
      <c r="IC479" s="560"/>
      <c r="ID479" s="560"/>
      <c r="IE479" s="560"/>
      <c r="IF479" s="560"/>
      <c r="IG479" s="560"/>
      <c r="IH479" s="560"/>
      <c r="II479" s="560"/>
      <c r="IJ479" s="560"/>
      <c r="IK479" s="560"/>
      <c r="IL479" s="560"/>
      <c r="IM479" s="560"/>
      <c r="IN479" s="560"/>
      <c r="IO479" s="560"/>
      <c r="IP479" s="560"/>
      <c r="IQ479" s="560"/>
      <c r="IR479" s="560"/>
      <c r="IS479" s="560"/>
      <c r="IT479" s="560"/>
      <c r="IU479" s="560"/>
    </row>
    <row r="480" s="170" customFormat="1" ht="19.5" customHeight="1" spans="1:248">
      <c r="A480" s="218" t="s">
        <v>516</v>
      </c>
      <c r="B480" s="324"/>
      <c r="C480" s="324"/>
      <c r="D480" s="324">
        <v>350</v>
      </c>
      <c r="E480" s="325" t="str">
        <f t="shared" si="14"/>
        <v/>
      </c>
      <c r="F480" s="325" t="str">
        <f t="shared" si="15"/>
        <v/>
      </c>
      <c r="G480" s="557"/>
      <c r="H480" s="557"/>
      <c r="I480" s="557"/>
      <c r="J480" s="557"/>
      <c r="K480" s="557"/>
      <c r="L480" s="557"/>
      <c r="M480" s="557"/>
      <c r="N480" s="557"/>
      <c r="O480" s="557"/>
      <c r="P480" s="557"/>
      <c r="Q480" s="557"/>
      <c r="R480" s="557"/>
      <c r="S480" s="557"/>
      <c r="T480" s="557"/>
      <c r="U480" s="557"/>
      <c r="V480" s="557"/>
      <c r="W480" s="557"/>
      <c r="X480" s="557"/>
      <c r="Y480" s="557"/>
      <c r="Z480" s="557"/>
      <c r="AA480" s="557"/>
      <c r="AB480" s="557"/>
      <c r="AC480" s="557"/>
      <c r="AD480" s="557"/>
      <c r="AE480" s="557"/>
      <c r="AF480" s="557"/>
      <c r="AG480" s="557"/>
      <c r="AH480" s="557"/>
      <c r="AI480" s="557"/>
      <c r="AJ480" s="557"/>
      <c r="AK480" s="557"/>
      <c r="AL480" s="557"/>
      <c r="AM480" s="557"/>
      <c r="AN480" s="557"/>
      <c r="AO480" s="557"/>
      <c r="AP480" s="557"/>
      <c r="AQ480" s="557"/>
      <c r="AR480" s="557"/>
      <c r="AS480" s="557"/>
      <c r="AT480" s="557"/>
      <c r="AU480" s="557"/>
      <c r="AV480" s="557"/>
      <c r="AW480" s="557"/>
      <c r="AX480" s="557"/>
      <c r="AY480" s="557"/>
      <c r="AZ480" s="557"/>
      <c r="BA480" s="557"/>
      <c r="BB480" s="557"/>
      <c r="BC480" s="557"/>
      <c r="BD480" s="557"/>
      <c r="BE480" s="557"/>
      <c r="BF480" s="557"/>
      <c r="BG480" s="557"/>
      <c r="BH480" s="557"/>
      <c r="BI480" s="557"/>
      <c r="BJ480" s="557"/>
      <c r="BK480" s="557"/>
      <c r="BL480" s="557"/>
      <c r="BM480" s="557"/>
      <c r="BN480" s="557"/>
      <c r="BO480" s="557"/>
      <c r="BP480" s="557"/>
      <c r="BQ480" s="557"/>
      <c r="BR480" s="557"/>
      <c r="BS480" s="557"/>
      <c r="BT480" s="557"/>
      <c r="BU480" s="557"/>
      <c r="BV480" s="557"/>
      <c r="BW480" s="557"/>
      <c r="BX480" s="557"/>
      <c r="BY480" s="557"/>
      <c r="BZ480" s="557"/>
      <c r="CA480" s="557"/>
      <c r="CB480" s="557"/>
      <c r="CC480" s="557"/>
      <c r="CD480" s="557"/>
      <c r="CE480" s="557"/>
      <c r="CF480" s="557"/>
      <c r="CG480" s="557"/>
      <c r="CH480" s="557"/>
      <c r="CI480" s="557"/>
      <c r="CJ480" s="557"/>
      <c r="CK480" s="557"/>
      <c r="CL480" s="557"/>
      <c r="CM480" s="557"/>
      <c r="CN480" s="557"/>
      <c r="CO480" s="557"/>
      <c r="CP480" s="557"/>
      <c r="CQ480" s="557"/>
      <c r="CR480" s="557"/>
      <c r="CS480" s="557"/>
      <c r="CT480" s="557"/>
      <c r="CU480" s="557"/>
      <c r="CV480" s="557"/>
      <c r="CW480" s="557"/>
      <c r="CX480" s="557"/>
      <c r="CY480" s="557"/>
      <c r="CZ480" s="557"/>
      <c r="DA480" s="557"/>
      <c r="DB480" s="557"/>
      <c r="DC480" s="557"/>
      <c r="DD480" s="557"/>
      <c r="DE480" s="557"/>
      <c r="DF480" s="557"/>
      <c r="DG480" s="557"/>
      <c r="DH480" s="557"/>
      <c r="DI480" s="557"/>
      <c r="DJ480" s="557"/>
      <c r="DK480" s="557"/>
      <c r="DL480" s="557"/>
      <c r="DM480" s="557"/>
      <c r="DN480" s="557"/>
      <c r="DO480" s="557"/>
      <c r="DP480" s="557"/>
      <c r="DQ480" s="557"/>
      <c r="DR480" s="557"/>
      <c r="DS480" s="557"/>
      <c r="DT480" s="557"/>
      <c r="DU480" s="557"/>
      <c r="DV480" s="557"/>
      <c r="DW480" s="557"/>
      <c r="DX480" s="557"/>
      <c r="DY480" s="557"/>
      <c r="DZ480" s="557"/>
      <c r="EA480" s="557"/>
      <c r="EB480" s="557"/>
      <c r="EC480" s="557"/>
      <c r="ED480" s="557"/>
      <c r="EE480" s="557"/>
      <c r="EF480" s="557"/>
      <c r="EG480" s="557"/>
      <c r="EH480" s="557"/>
      <c r="EI480" s="557"/>
      <c r="EJ480" s="557"/>
      <c r="EK480" s="557"/>
      <c r="EL480" s="557"/>
      <c r="EM480" s="557"/>
      <c r="EN480" s="557"/>
      <c r="EO480" s="557"/>
      <c r="EP480" s="557"/>
      <c r="EQ480" s="557"/>
      <c r="ER480" s="557"/>
      <c r="ES480" s="557"/>
      <c r="ET480" s="557"/>
      <c r="EU480" s="557"/>
      <c r="EV480" s="557"/>
      <c r="EW480" s="557"/>
      <c r="EX480" s="557"/>
      <c r="EY480" s="557"/>
      <c r="EZ480" s="557"/>
      <c r="FA480" s="557"/>
      <c r="FB480" s="557"/>
      <c r="FC480" s="557"/>
      <c r="FD480" s="557"/>
      <c r="FE480" s="557"/>
      <c r="FF480" s="557"/>
      <c r="FG480" s="557"/>
      <c r="FH480" s="557"/>
      <c r="FI480" s="557"/>
      <c r="FJ480" s="557"/>
      <c r="FK480" s="557"/>
      <c r="FL480" s="557"/>
      <c r="FM480" s="557"/>
      <c r="FN480" s="557"/>
      <c r="FO480" s="557"/>
      <c r="FP480" s="557"/>
      <c r="FQ480" s="557"/>
      <c r="FR480" s="557"/>
      <c r="FS480" s="557"/>
      <c r="FT480" s="557"/>
      <c r="FU480" s="557"/>
      <c r="FV480" s="557"/>
      <c r="FW480" s="557"/>
      <c r="FX480" s="557"/>
      <c r="FY480" s="557"/>
      <c r="FZ480" s="557"/>
      <c r="GA480" s="557"/>
      <c r="GB480" s="557"/>
      <c r="GC480" s="557"/>
      <c r="GD480" s="557"/>
      <c r="GE480" s="557"/>
      <c r="GF480" s="557"/>
      <c r="GG480" s="557"/>
      <c r="GH480" s="557"/>
      <c r="GI480" s="557"/>
      <c r="GJ480" s="557"/>
      <c r="GK480" s="557"/>
      <c r="GL480" s="557"/>
      <c r="GM480" s="557"/>
      <c r="GN480" s="557"/>
      <c r="GO480" s="557"/>
      <c r="GP480" s="557"/>
      <c r="GQ480" s="557"/>
      <c r="GR480" s="557"/>
      <c r="GS480" s="557"/>
      <c r="GT480" s="557"/>
      <c r="GU480" s="557"/>
      <c r="GV480" s="557"/>
      <c r="GW480" s="557"/>
      <c r="GX480" s="557"/>
      <c r="GY480" s="557"/>
      <c r="GZ480" s="557"/>
      <c r="HA480" s="557"/>
      <c r="HB480" s="557"/>
      <c r="HC480" s="557"/>
      <c r="HD480" s="557"/>
      <c r="HE480" s="557"/>
      <c r="HF480" s="557"/>
      <c r="HG480" s="557"/>
      <c r="HH480" s="557"/>
      <c r="HI480" s="557"/>
      <c r="HJ480" s="557"/>
      <c r="HK480" s="557"/>
      <c r="HL480" s="557"/>
      <c r="HM480" s="557"/>
      <c r="HN480" s="557"/>
      <c r="HO480" s="557"/>
      <c r="HP480" s="557"/>
      <c r="HQ480" s="557"/>
      <c r="HR480" s="557"/>
      <c r="HS480" s="557"/>
      <c r="HT480" s="557"/>
      <c r="HU480" s="575"/>
      <c r="HV480" s="575"/>
      <c r="HW480" s="575"/>
      <c r="HX480" s="575"/>
      <c r="HY480" s="575"/>
      <c r="HZ480" s="575"/>
      <c r="IA480" s="575"/>
      <c r="IB480" s="575"/>
      <c r="IC480" s="575"/>
      <c r="ID480" s="575"/>
      <c r="IE480" s="575"/>
      <c r="IF480" s="575"/>
      <c r="IG480" s="575"/>
      <c r="IH480" s="575"/>
      <c r="II480" s="575"/>
      <c r="IJ480" s="575"/>
      <c r="IK480" s="575"/>
      <c r="IL480" s="575"/>
      <c r="IM480" s="575"/>
      <c r="IN480" s="575"/>
    </row>
    <row r="481" s="311" customFormat="1" ht="19.5" customHeight="1" spans="1:255">
      <c r="A481" s="584" t="s">
        <v>517</v>
      </c>
      <c r="B481" s="582">
        <f>SUM(B482:B485)</f>
        <v>0</v>
      </c>
      <c r="C481" s="328">
        <f>SUM(C482:C485)</f>
        <v>0</v>
      </c>
      <c r="D481" s="330">
        <f>SUM(D482:D485)</f>
        <v>0</v>
      </c>
      <c r="E481" s="325" t="str">
        <f t="shared" si="14"/>
        <v/>
      </c>
      <c r="F481" s="325" t="str">
        <f t="shared" si="15"/>
        <v/>
      </c>
      <c r="HU481" s="560"/>
      <c r="HV481" s="560"/>
      <c r="HW481" s="560"/>
      <c r="HX481" s="560"/>
      <c r="HY481" s="560"/>
      <c r="HZ481" s="560"/>
      <c r="IA481" s="560"/>
      <c r="IB481" s="560"/>
      <c r="IC481" s="560"/>
      <c r="ID481" s="560"/>
      <c r="IE481" s="560"/>
      <c r="IF481" s="560"/>
      <c r="IG481" s="560"/>
      <c r="IH481" s="560"/>
      <c r="II481" s="560"/>
      <c r="IJ481" s="560"/>
      <c r="IK481" s="560"/>
      <c r="IL481" s="560"/>
      <c r="IM481" s="560"/>
      <c r="IN481" s="560"/>
      <c r="IO481" s="560"/>
      <c r="IP481" s="560"/>
      <c r="IQ481" s="560"/>
      <c r="IR481" s="560"/>
      <c r="IS481" s="560"/>
      <c r="IT481" s="560"/>
      <c r="IU481" s="560"/>
    </row>
    <row r="482" s="311" customFormat="1" ht="19.5" customHeight="1" spans="1:255">
      <c r="A482" s="218" t="s">
        <v>500</v>
      </c>
      <c r="B482" s="582"/>
      <c r="C482" s="328"/>
      <c r="D482" s="330"/>
      <c r="E482" s="325" t="str">
        <f t="shared" si="14"/>
        <v/>
      </c>
      <c r="F482" s="325" t="str">
        <f t="shared" si="15"/>
        <v/>
      </c>
      <c r="HU482" s="560"/>
      <c r="HV482" s="560"/>
      <c r="HW482" s="560"/>
      <c r="HX482" s="560"/>
      <c r="HY482" s="560"/>
      <c r="HZ482" s="560"/>
      <c r="IA482" s="560"/>
      <c r="IB482" s="560"/>
      <c r="IC482" s="560"/>
      <c r="ID482" s="560"/>
      <c r="IE482" s="560"/>
      <c r="IF482" s="560"/>
      <c r="IG482" s="560"/>
      <c r="IH482" s="560"/>
      <c r="II482" s="560"/>
      <c r="IJ482" s="560"/>
      <c r="IK482" s="560"/>
      <c r="IL482" s="560"/>
      <c r="IM482" s="560"/>
      <c r="IN482" s="560"/>
      <c r="IO482" s="560"/>
      <c r="IP482" s="560"/>
      <c r="IQ482" s="560"/>
      <c r="IR482" s="560"/>
      <c r="IS482" s="560"/>
      <c r="IT482" s="560"/>
      <c r="IU482" s="560"/>
    </row>
    <row r="483" s="311" customFormat="1" ht="19.5" customHeight="1" spans="1:255">
      <c r="A483" s="218" t="s">
        <v>518</v>
      </c>
      <c r="B483" s="582"/>
      <c r="C483" s="328"/>
      <c r="D483" s="330"/>
      <c r="E483" s="325" t="str">
        <f t="shared" si="14"/>
        <v/>
      </c>
      <c r="F483" s="325" t="str">
        <f t="shared" si="15"/>
        <v/>
      </c>
      <c r="HU483" s="560"/>
      <c r="HV483" s="560"/>
      <c r="HW483" s="560"/>
      <c r="HX483" s="560"/>
      <c r="HY483" s="560"/>
      <c r="HZ483" s="560"/>
      <c r="IA483" s="560"/>
      <c r="IB483" s="560"/>
      <c r="IC483" s="560"/>
      <c r="ID483" s="560"/>
      <c r="IE483" s="560"/>
      <c r="IF483" s="560"/>
      <c r="IG483" s="560"/>
      <c r="IH483" s="560"/>
      <c r="II483" s="560"/>
      <c r="IJ483" s="560"/>
      <c r="IK483" s="560"/>
      <c r="IL483" s="560"/>
      <c r="IM483" s="560"/>
      <c r="IN483" s="560"/>
      <c r="IO483" s="560"/>
      <c r="IP483" s="560"/>
      <c r="IQ483" s="560"/>
      <c r="IR483" s="560"/>
      <c r="IS483" s="560"/>
      <c r="IT483" s="560"/>
      <c r="IU483" s="560"/>
    </row>
    <row r="484" s="311" customFormat="1" ht="19.5" customHeight="1" spans="1:255">
      <c r="A484" s="218" t="s">
        <v>519</v>
      </c>
      <c r="B484" s="582"/>
      <c r="C484" s="328"/>
      <c r="D484" s="339"/>
      <c r="E484" s="325" t="str">
        <f t="shared" si="14"/>
        <v/>
      </c>
      <c r="F484" s="325" t="str">
        <f t="shared" si="15"/>
        <v/>
      </c>
      <c r="HU484" s="560"/>
      <c r="HV484" s="560"/>
      <c r="HW484" s="560"/>
      <c r="HX484" s="560"/>
      <c r="HY484" s="560"/>
      <c r="HZ484" s="560"/>
      <c r="IA484" s="560"/>
      <c r="IB484" s="560"/>
      <c r="IC484" s="560"/>
      <c r="ID484" s="560"/>
      <c r="IE484" s="560"/>
      <c r="IF484" s="560"/>
      <c r="IG484" s="560"/>
      <c r="IH484" s="560"/>
      <c r="II484" s="560"/>
      <c r="IJ484" s="560"/>
      <c r="IK484" s="560"/>
      <c r="IL484" s="560"/>
      <c r="IM484" s="560"/>
      <c r="IN484" s="560"/>
      <c r="IO484" s="560"/>
      <c r="IP484" s="560"/>
      <c r="IQ484" s="560"/>
      <c r="IR484" s="560"/>
      <c r="IS484" s="560"/>
      <c r="IT484" s="560"/>
      <c r="IU484" s="560"/>
    </row>
    <row r="485" s="170" customFormat="1" ht="19.5" customHeight="1" spans="1:248">
      <c r="A485" s="218" t="s">
        <v>520</v>
      </c>
      <c r="B485" s="324"/>
      <c r="C485" s="324"/>
      <c r="D485" s="324"/>
      <c r="E485" s="325" t="str">
        <f t="shared" si="14"/>
        <v/>
      </c>
      <c r="F485" s="325" t="str">
        <f t="shared" si="15"/>
        <v/>
      </c>
      <c r="G485" s="557"/>
      <c r="H485" s="557"/>
      <c r="I485" s="557"/>
      <c r="J485" s="557"/>
      <c r="K485" s="557"/>
      <c r="L485" s="557"/>
      <c r="M485" s="557"/>
      <c r="N485" s="557"/>
      <c r="O485" s="557"/>
      <c r="P485" s="557"/>
      <c r="Q485" s="557"/>
      <c r="R485" s="557"/>
      <c r="S485" s="557"/>
      <c r="T485" s="557"/>
      <c r="U485" s="557"/>
      <c r="V485" s="557"/>
      <c r="W485" s="557"/>
      <c r="X485" s="557"/>
      <c r="Y485" s="557"/>
      <c r="Z485" s="557"/>
      <c r="AA485" s="557"/>
      <c r="AB485" s="557"/>
      <c r="AC485" s="557"/>
      <c r="AD485" s="557"/>
      <c r="AE485" s="557"/>
      <c r="AF485" s="557"/>
      <c r="AG485" s="557"/>
      <c r="AH485" s="557"/>
      <c r="AI485" s="557"/>
      <c r="AJ485" s="557"/>
      <c r="AK485" s="557"/>
      <c r="AL485" s="557"/>
      <c r="AM485" s="557"/>
      <c r="AN485" s="557"/>
      <c r="AO485" s="557"/>
      <c r="AP485" s="557"/>
      <c r="AQ485" s="557"/>
      <c r="AR485" s="557"/>
      <c r="AS485" s="557"/>
      <c r="AT485" s="557"/>
      <c r="AU485" s="557"/>
      <c r="AV485" s="557"/>
      <c r="AW485" s="557"/>
      <c r="AX485" s="557"/>
      <c r="AY485" s="557"/>
      <c r="AZ485" s="557"/>
      <c r="BA485" s="557"/>
      <c r="BB485" s="557"/>
      <c r="BC485" s="557"/>
      <c r="BD485" s="557"/>
      <c r="BE485" s="557"/>
      <c r="BF485" s="557"/>
      <c r="BG485" s="557"/>
      <c r="BH485" s="557"/>
      <c r="BI485" s="557"/>
      <c r="BJ485" s="557"/>
      <c r="BK485" s="557"/>
      <c r="BL485" s="557"/>
      <c r="BM485" s="557"/>
      <c r="BN485" s="557"/>
      <c r="BO485" s="557"/>
      <c r="BP485" s="557"/>
      <c r="BQ485" s="557"/>
      <c r="BR485" s="557"/>
      <c r="BS485" s="557"/>
      <c r="BT485" s="557"/>
      <c r="BU485" s="557"/>
      <c r="BV485" s="557"/>
      <c r="BW485" s="557"/>
      <c r="BX485" s="557"/>
      <c r="BY485" s="557"/>
      <c r="BZ485" s="557"/>
      <c r="CA485" s="557"/>
      <c r="CB485" s="557"/>
      <c r="CC485" s="557"/>
      <c r="CD485" s="557"/>
      <c r="CE485" s="557"/>
      <c r="CF485" s="557"/>
      <c r="CG485" s="557"/>
      <c r="CH485" s="557"/>
      <c r="CI485" s="557"/>
      <c r="CJ485" s="557"/>
      <c r="CK485" s="557"/>
      <c r="CL485" s="557"/>
      <c r="CM485" s="557"/>
      <c r="CN485" s="557"/>
      <c r="CO485" s="557"/>
      <c r="CP485" s="557"/>
      <c r="CQ485" s="557"/>
      <c r="CR485" s="557"/>
      <c r="CS485" s="557"/>
      <c r="CT485" s="557"/>
      <c r="CU485" s="557"/>
      <c r="CV485" s="557"/>
      <c r="CW485" s="557"/>
      <c r="CX485" s="557"/>
      <c r="CY485" s="557"/>
      <c r="CZ485" s="557"/>
      <c r="DA485" s="557"/>
      <c r="DB485" s="557"/>
      <c r="DC485" s="557"/>
      <c r="DD485" s="557"/>
      <c r="DE485" s="557"/>
      <c r="DF485" s="557"/>
      <c r="DG485" s="557"/>
      <c r="DH485" s="557"/>
      <c r="DI485" s="557"/>
      <c r="DJ485" s="557"/>
      <c r="DK485" s="557"/>
      <c r="DL485" s="557"/>
      <c r="DM485" s="557"/>
      <c r="DN485" s="557"/>
      <c r="DO485" s="557"/>
      <c r="DP485" s="557"/>
      <c r="DQ485" s="557"/>
      <c r="DR485" s="557"/>
      <c r="DS485" s="557"/>
      <c r="DT485" s="557"/>
      <c r="DU485" s="557"/>
      <c r="DV485" s="557"/>
      <c r="DW485" s="557"/>
      <c r="DX485" s="557"/>
      <c r="DY485" s="557"/>
      <c r="DZ485" s="557"/>
      <c r="EA485" s="557"/>
      <c r="EB485" s="557"/>
      <c r="EC485" s="557"/>
      <c r="ED485" s="557"/>
      <c r="EE485" s="557"/>
      <c r="EF485" s="557"/>
      <c r="EG485" s="557"/>
      <c r="EH485" s="557"/>
      <c r="EI485" s="557"/>
      <c r="EJ485" s="557"/>
      <c r="EK485" s="557"/>
      <c r="EL485" s="557"/>
      <c r="EM485" s="557"/>
      <c r="EN485" s="557"/>
      <c r="EO485" s="557"/>
      <c r="EP485" s="557"/>
      <c r="EQ485" s="557"/>
      <c r="ER485" s="557"/>
      <c r="ES485" s="557"/>
      <c r="ET485" s="557"/>
      <c r="EU485" s="557"/>
      <c r="EV485" s="557"/>
      <c r="EW485" s="557"/>
      <c r="EX485" s="557"/>
      <c r="EY485" s="557"/>
      <c r="EZ485" s="557"/>
      <c r="FA485" s="557"/>
      <c r="FB485" s="557"/>
      <c r="FC485" s="557"/>
      <c r="FD485" s="557"/>
      <c r="FE485" s="557"/>
      <c r="FF485" s="557"/>
      <c r="FG485" s="557"/>
      <c r="FH485" s="557"/>
      <c r="FI485" s="557"/>
      <c r="FJ485" s="557"/>
      <c r="FK485" s="557"/>
      <c r="FL485" s="557"/>
      <c r="FM485" s="557"/>
      <c r="FN485" s="557"/>
      <c r="FO485" s="557"/>
      <c r="FP485" s="557"/>
      <c r="FQ485" s="557"/>
      <c r="FR485" s="557"/>
      <c r="FS485" s="557"/>
      <c r="FT485" s="557"/>
      <c r="FU485" s="557"/>
      <c r="FV485" s="557"/>
      <c r="FW485" s="557"/>
      <c r="FX485" s="557"/>
      <c r="FY485" s="557"/>
      <c r="FZ485" s="557"/>
      <c r="GA485" s="557"/>
      <c r="GB485" s="557"/>
      <c r="GC485" s="557"/>
      <c r="GD485" s="557"/>
      <c r="GE485" s="557"/>
      <c r="GF485" s="557"/>
      <c r="GG485" s="557"/>
      <c r="GH485" s="557"/>
      <c r="GI485" s="557"/>
      <c r="GJ485" s="557"/>
      <c r="GK485" s="557"/>
      <c r="GL485" s="557"/>
      <c r="GM485" s="557"/>
      <c r="GN485" s="557"/>
      <c r="GO485" s="557"/>
      <c r="GP485" s="557"/>
      <c r="GQ485" s="557"/>
      <c r="GR485" s="557"/>
      <c r="GS485" s="557"/>
      <c r="GT485" s="557"/>
      <c r="GU485" s="557"/>
      <c r="GV485" s="557"/>
      <c r="GW485" s="557"/>
      <c r="GX485" s="557"/>
      <c r="GY485" s="557"/>
      <c r="GZ485" s="557"/>
      <c r="HA485" s="557"/>
      <c r="HB485" s="557"/>
      <c r="HC485" s="557"/>
      <c r="HD485" s="557"/>
      <c r="HE485" s="557"/>
      <c r="HF485" s="557"/>
      <c r="HG485" s="557"/>
      <c r="HH485" s="557"/>
      <c r="HI485" s="557"/>
      <c r="HJ485" s="557"/>
      <c r="HK485" s="557"/>
      <c r="HL485" s="557"/>
      <c r="HM485" s="557"/>
      <c r="HN485" s="557"/>
      <c r="HO485" s="557"/>
      <c r="HP485" s="557"/>
      <c r="HQ485" s="557"/>
      <c r="HR485" s="557"/>
      <c r="HS485" s="557"/>
      <c r="HT485" s="557"/>
      <c r="HU485" s="575"/>
      <c r="HV485" s="575"/>
      <c r="HW485" s="575"/>
      <c r="HX485" s="575"/>
      <c r="HY485" s="575"/>
      <c r="HZ485" s="575"/>
      <c r="IA485" s="575"/>
      <c r="IB485" s="575"/>
      <c r="IC485" s="575"/>
      <c r="ID485" s="575"/>
      <c r="IE485" s="575"/>
      <c r="IF485" s="575"/>
      <c r="IG485" s="575"/>
      <c r="IH485" s="575"/>
      <c r="II485" s="575"/>
      <c r="IJ485" s="575"/>
      <c r="IK485" s="575"/>
      <c r="IL485" s="575"/>
      <c r="IM485" s="575"/>
      <c r="IN485" s="575"/>
    </row>
    <row r="486" s="311" customFormat="1" ht="19.5" customHeight="1" spans="1:255">
      <c r="A486" s="584" t="s">
        <v>521</v>
      </c>
      <c r="B486" s="582">
        <f>SUM(B487:B490)</f>
        <v>0</v>
      </c>
      <c r="C486" s="328">
        <f>SUM(C487:C490)</f>
        <v>0</v>
      </c>
      <c r="D486" s="330">
        <f>SUM(D487:D490)</f>
        <v>0</v>
      </c>
      <c r="E486" s="332" t="str">
        <f t="shared" si="14"/>
        <v/>
      </c>
      <c r="F486" s="332" t="str">
        <f t="shared" si="15"/>
        <v/>
      </c>
      <c r="HU486" s="560"/>
      <c r="HV486" s="560"/>
      <c r="HW486" s="560"/>
      <c r="HX486" s="560"/>
      <c r="HY486" s="560"/>
      <c r="HZ486" s="560"/>
      <c r="IA486" s="560"/>
      <c r="IB486" s="560"/>
      <c r="IC486" s="560"/>
      <c r="ID486" s="560"/>
      <c r="IE486" s="560"/>
      <c r="IF486" s="560"/>
      <c r="IG486" s="560"/>
      <c r="IH486" s="560"/>
      <c r="II486" s="560"/>
      <c r="IJ486" s="560"/>
      <c r="IK486" s="560"/>
      <c r="IL486" s="560"/>
      <c r="IM486" s="560"/>
      <c r="IN486" s="560"/>
      <c r="IO486" s="560"/>
      <c r="IP486" s="560"/>
      <c r="IQ486" s="560"/>
      <c r="IR486" s="560"/>
      <c r="IS486" s="560"/>
      <c r="IT486" s="560"/>
      <c r="IU486" s="560"/>
    </row>
    <row r="487" s="311" customFormat="1" ht="19.5" customHeight="1" spans="1:255">
      <c r="A487" s="218" t="s">
        <v>522</v>
      </c>
      <c r="B487" s="582"/>
      <c r="C487" s="328"/>
      <c r="D487" s="330"/>
      <c r="E487" s="332" t="str">
        <f t="shared" si="14"/>
        <v/>
      </c>
      <c r="F487" s="332" t="str">
        <f t="shared" si="15"/>
        <v/>
      </c>
      <c r="HU487" s="560"/>
      <c r="HV487" s="560"/>
      <c r="HW487" s="560"/>
      <c r="HX487" s="560"/>
      <c r="HY487" s="560"/>
      <c r="HZ487" s="560"/>
      <c r="IA487" s="560"/>
      <c r="IB487" s="560"/>
      <c r="IC487" s="560"/>
      <c r="ID487" s="560"/>
      <c r="IE487" s="560"/>
      <c r="IF487" s="560"/>
      <c r="IG487" s="560"/>
      <c r="IH487" s="560"/>
      <c r="II487" s="560"/>
      <c r="IJ487" s="560"/>
      <c r="IK487" s="560"/>
      <c r="IL487" s="560"/>
      <c r="IM487" s="560"/>
      <c r="IN487" s="560"/>
      <c r="IO487" s="560"/>
      <c r="IP487" s="560"/>
      <c r="IQ487" s="560"/>
      <c r="IR487" s="560"/>
      <c r="IS487" s="560"/>
      <c r="IT487" s="560"/>
      <c r="IU487" s="560"/>
    </row>
    <row r="488" s="311" customFormat="1" ht="19.5" customHeight="1" spans="1:255">
      <c r="A488" s="218" t="s">
        <v>523</v>
      </c>
      <c r="B488" s="582"/>
      <c r="C488" s="328"/>
      <c r="D488" s="324"/>
      <c r="E488" s="332" t="str">
        <f t="shared" si="14"/>
        <v/>
      </c>
      <c r="F488" s="332" t="str">
        <f t="shared" si="15"/>
        <v/>
      </c>
      <c r="HU488" s="560"/>
      <c r="HV488" s="560"/>
      <c r="HW488" s="560"/>
      <c r="HX488" s="560"/>
      <c r="HY488" s="560"/>
      <c r="HZ488" s="560"/>
      <c r="IA488" s="560"/>
      <c r="IB488" s="560"/>
      <c r="IC488" s="560"/>
      <c r="ID488" s="560"/>
      <c r="IE488" s="560"/>
      <c r="IF488" s="560"/>
      <c r="IG488" s="560"/>
      <c r="IH488" s="560"/>
      <c r="II488" s="560"/>
      <c r="IJ488" s="560"/>
      <c r="IK488" s="560"/>
      <c r="IL488" s="560"/>
      <c r="IM488" s="560"/>
      <c r="IN488" s="560"/>
      <c r="IO488" s="560"/>
      <c r="IP488" s="560"/>
      <c r="IQ488" s="560"/>
      <c r="IR488" s="560"/>
      <c r="IS488" s="560"/>
      <c r="IT488" s="560"/>
      <c r="IU488" s="560"/>
    </row>
    <row r="489" s="311" customFormat="1" ht="19.5" customHeight="1" spans="1:255">
      <c r="A489" s="218" t="s">
        <v>524</v>
      </c>
      <c r="B489" s="582"/>
      <c r="C489" s="328"/>
      <c r="D489" s="330"/>
      <c r="E489" s="332" t="str">
        <f t="shared" si="14"/>
        <v/>
      </c>
      <c r="F489" s="332" t="str">
        <f t="shared" si="15"/>
        <v/>
      </c>
      <c r="HU489" s="560"/>
      <c r="HV489" s="560"/>
      <c r="HW489" s="560"/>
      <c r="HX489" s="560"/>
      <c r="HY489" s="560"/>
      <c r="HZ489" s="560"/>
      <c r="IA489" s="560"/>
      <c r="IB489" s="560"/>
      <c r="IC489" s="560"/>
      <c r="ID489" s="560"/>
      <c r="IE489" s="560"/>
      <c r="IF489" s="560"/>
      <c r="IG489" s="560"/>
      <c r="IH489" s="560"/>
      <c r="II489" s="560"/>
      <c r="IJ489" s="560"/>
      <c r="IK489" s="560"/>
      <c r="IL489" s="560"/>
      <c r="IM489" s="560"/>
      <c r="IN489" s="560"/>
      <c r="IO489" s="560"/>
      <c r="IP489" s="560"/>
      <c r="IQ489" s="560"/>
      <c r="IR489" s="560"/>
      <c r="IS489" s="560"/>
      <c r="IT489" s="560"/>
      <c r="IU489" s="560"/>
    </row>
    <row r="490" s="311" customFormat="1" ht="19.5" customHeight="1" spans="1:255">
      <c r="A490" s="218" t="s">
        <v>525</v>
      </c>
      <c r="B490" s="582"/>
      <c r="C490" s="328"/>
      <c r="D490" s="330"/>
      <c r="E490" s="332" t="str">
        <f t="shared" si="14"/>
        <v/>
      </c>
      <c r="F490" s="332" t="str">
        <f t="shared" si="15"/>
        <v/>
      </c>
      <c r="HU490" s="560"/>
      <c r="HV490" s="560"/>
      <c r="HW490" s="560"/>
      <c r="HX490" s="560"/>
      <c r="HY490" s="560"/>
      <c r="HZ490" s="560"/>
      <c r="IA490" s="560"/>
      <c r="IB490" s="560"/>
      <c r="IC490" s="560"/>
      <c r="ID490" s="560"/>
      <c r="IE490" s="560"/>
      <c r="IF490" s="560"/>
      <c r="IG490" s="560"/>
      <c r="IH490" s="560"/>
      <c r="II490" s="560"/>
      <c r="IJ490" s="560"/>
      <c r="IK490" s="560"/>
      <c r="IL490" s="560"/>
      <c r="IM490" s="560"/>
      <c r="IN490" s="560"/>
      <c r="IO490" s="560"/>
      <c r="IP490" s="560"/>
      <c r="IQ490" s="560"/>
      <c r="IR490" s="560"/>
      <c r="IS490" s="560"/>
      <c r="IT490" s="560"/>
      <c r="IU490" s="560"/>
    </row>
    <row r="491" s="311" customFormat="1" ht="19.5" customHeight="1" spans="1:255">
      <c r="A491" s="584" t="s">
        <v>526</v>
      </c>
      <c r="B491" s="585">
        <f>SUM(B492:B497)</f>
        <v>240</v>
      </c>
      <c r="C491" s="335">
        <f>SUM(C492:C497)</f>
        <v>159</v>
      </c>
      <c r="D491" s="339">
        <f>SUM(D492:D497)</f>
        <v>125</v>
      </c>
      <c r="E491" s="325">
        <f t="shared" si="14"/>
        <v>-0.479166666666667</v>
      </c>
      <c r="F491" s="325">
        <f t="shared" si="15"/>
        <v>0.786163522012579</v>
      </c>
      <c r="HU491" s="560"/>
      <c r="HV491" s="560"/>
      <c r="HW491" s="560"/>
      <c r="HX491" s="560"/>
      <c r="HY491" s="560"/>
      <c r="HZ491" s="560"/>
      <c r="IA491" s="560"/>
      <c r="IB491" s="560"/>
      <c r="IC491" s="560"/>
      <c r="ID491" s="560"/>
      <c r="IE491" s="560"/>
      <c r="IF491" s="560"/>
      <c r="IG491" s="560"/>
      <c r="IH491" s="560"/>
      <c r="II491" s="560"/>
      <c r="IJ491" s="560"/>
      <c r="IK491" s="560"/>
      <c r="IL491" s="560"/>
      <c r="IM491" s="560"/>
      <c r="IN491" s="560"/>
      <c r="IO491" s="560"/>
      <c r="IP491" s="560"/>
      <c r="IQ491" s="560"/>
      <c r="IR491" s="560"/>
      <c r="IS491" s="560"/>
      <c r="IT491" s="560"/>
      <c r="IU491" s="560"/>
    </row>
    <row r="492" s="170" customFormat="1" ht="19.5" customHeight="1" spans="1:248">
      <c r="A492" s="218" t="s">
        <v>500</v>
      </c>
      <c r="B492" s="337">
        <v>135</v>
      </c>
      <c r="C492" s="337">
        <v>121</v>
      </c>
      <c r="D492" s="337">
        <v>112</v>
      </c>
      <c r="E492" s="332">
        <f t="shared" si="14"/>
        <v>-0.17037037037037</v>
      </c>
      <c r="F492" s="332">
        <f t="shared" si="15"/>
        <v>0.925619834710744</v>
      </c>
      <c r="G492" s="557"/>
      <c r="H492" s="557"/>
      <c r="I492" s="557"/>
      <c r="J492" s="557"/>
      <c r="K492" s="557"/>
      <c r="L492" s="557"/>
      <c r="M492" s="557"/>
      <c r="N492" s="557"/>
      <c r="O492" s="557"/>
      <c r="P492" s="557"/>
      <c r="Q492" s="557"/>
      <c r="R492" s="557"/>
      <c r="S492" s="557"/>
      <c r="T492" s="557"/>
      <c r="U492" s="557"/>
      <c r="V492" s="557"/>
      <c r="W492" s="557"/>
      <c r="X492" s="557"/>
      <c r="Y492" s="557"/>
      <c r="Z492" s="557"/>
      <c r="AA492" s="557"/>
      <c r="AB492" s="557"/>
      <c r="AC492" s="557"/>
      <c r="AD492" s="557"/>
      <c r="AE492" s="557"/>
      <c r="AF492" s="557"/>
      <c r="AG492" s="557"/>
      <c r="AH492" s="557"/>
      <c r="AI492" s="557"/>
      <c r="AJ492" s="557"/>
      <c r="AK492" s="557"/>
      <c r="AL492" s="557"/>
      <c r="AM492" s="557"/>
      <c r="AN492" s="557"/>
      <c r="AO492" s="557"/>
      <c r="AP492" s="557"/>
      <c r="AQ492" s="557"/>
      <c r="AR492" s="557"/>
      <c r="AS492" s="557"/>
      <c r="AT492" s="557"/>
      <c r="AU492" s="557"/>
      <c r="AV492" s="557"/>
      <c r="AW492" s="557"/>
      <c r="AX492" s="557"/>
      <c r="AY492" s="557"/>
      <c r="AZ492" s="557"/>
      <c r="BA492" s="557"/>
      <c r="BB492" s="557"/>
      <c r="BC492" s="557"/>
      <c r="BD492" s="557"/>
      <c r="BE492" s="557"/>
      <c r="BF492" s="557"/>
      <c r="BG492" s="557"/>
      <c r="BH492" s="557"/>
      <c r="BI492" s="557"/>
      <c r="BJ492" s="557"/>
      <c r="BK492" s="557"/>
      <c r="BL492" s="557"/>
      <c r="BM492" s="557"/>
      <c r="BN492" s="557"/>
      <c r="BO492" s="557"/>
      <c r="BP492" s="557"/>
      <c r="BQ492" s="557"/>
      <c r="BR492" s="557"/>
      <c r="BS492" s="557"/>
      <c r="BT492" s="557"/>
      <c r="BU492" s="557"/>
      <c r="BV492" s="557"/>
      <c r="BW492" s="557"/>
      <c r="BX492" s="557"/>
      <c r="BY492" s="557"/>
      <c r="BZ492" s="557"/>
      <c r="CA492" s="557"/>
      <c r="CB492" s="557"/>
      <c r="CC492" s="557"/>
      <c r="CD492" s="557"/>
      <c r="CE492" s="557"/>
      <c r="CF492" s="557"/>
      <c r="CG492" s="557"/>
      <c r="CH492" s="557"/>
      <c r="CI492" s="557"/>
      <c r="CJ492" s="557"/>
      <c r="CK492" s="557"/>
      <c r="CL492" s="557"/>
      <c r="CM492" s="557"/>
      <c r="CN492" s="557"/>
      <c r="CO492" s="557"/>
      <c r="CP492" s="557"/>
      <c r="CQ492" s="557"/>
      <c r="CR492" s="557"/>
      <c r="CS492" s="557"/>
      <c r="CT492" s="557"/>
      <c r="CU492" s="557"/>
      <c r="CV492" s="557"/>
      <c r="CW492" s="557"/>
      <c r="CX492" s="557"/>
      <c r="CY492" s="557"/>
      <c r="CZ492" s="557"/>
      <c r="DA492" s="557"/>
      <c r="DB492" s="557"/>
      <c r="DC492" s="557"/>
      <c r="DD492" s="557"/>
      <c r="DE492" s="557"/>
      <c r="DF492" s="557"/>
      <c r="DG492" s="557"/>
      <c r="DH492" s="557"/>
      <c r="DI492" s="557"/>
      <c r="DJ492" s="557"/>
      <c r="DK492" s="557"/>
      <c r="DL492" s="557"/>
      <c r="DM492" s="557"/>
      <c r="DN492" s="557"/>
      <c r="DO492" s="557"/>
      <c r="DP492" s="557"/>
      <c r="DQ492" s="557"/>
      <c r="DR492" s="557"/>
      <c r="DS492" s="557"/>
      <c r="DT492" s="557"/>
      <c r="DU492" s="557"/>
      <c r="DV492" s="557"/>
      <c r="DW492" s="557"/>
      <c r="DX492" s="557"/>
      <c r="DY492" s="557"/>
      <c r="DZ492" s="557"/>
      <c r="EA492" s="557"/>
      <c r="EB492" s="557"/>
      <c r="EC492" s="557"/>
      <c r="ED492" s="557"/>
      <c r="EE492" s="557"/>
      <c r="EF492" s="557"/>
      <c r="EG492" s="557"/>
      <c r="EH492" s="557"/>
      <c r="EI492" s="557"/>
      <c r="EJ492" s="557"/>
      <c r="EK492" s="557"/>
      <c r="EL492" s="557"/>
      <c r="EM492" s="557"/>
      <c r="EN492" s="557"/>
      <c r="EO492" s="557"/>
      <c r="EP492" s="557"/>
      <c r="EQ492" s="557"/>
      <c r="ER492" s="557"/>
      <c r="ES492" s="557"/>
      <c r="ET492" s="557"/>
      <c r="EU492" s="557"/>
      <c r="EV492" s="557"/>
      <c r="EW492" s="557"/>
      <c r="EX492" s="557"/>
      <c r="EY492" s="557"/>
      <c r="EZ492" s="557"/>
      <c r="FA492" s="557"/>
      <c r="FB492" s="557"/>
      <c r="FC492" s="557"/>
      <c r="FD492" s="557"/>
      <c r="FE492" s="557"/>
      <c r="FF492" s="557"/>
      <c r="FG492" s="557"/>
      <c r="FH492" s="557"/>
      <c r="FI492" s="557"/>
      <c r="FJ492" s="557"/>
      <c r="FK492" s="557"/>
      <c r="FL492" s="557"/>
      <c r="FM492" s="557"/>
      <c r="FN492" s="557"/>
      <c r="FO492" s="557"/>
      <c r="FP492" s="557"/>
      <c r="FQ492" s="557"/>
      <c r="FR492" s="557"/>
      <c r="FS492" s="557"/>
      <c r="FT492" s="557"/>
      <c r="FU492" s="557"/>
      <c r="FV492" s="557"/>
      <c r="FW492" s="557"/>
      <c r="FX492" s="557"/>
      <c r="FY492" s="557"/>
      <c r="FZ492" s="557"/>
      <c r="GA492" s="557"/>
      <c r="GB492" s="557"/>
      <c r="GC492" s="557"/>
      <c r="GD492" s="557"/>
      <c r="GE492" s="557"/>
      <c r="GF492" s="557"/>
      <c r="GG492" s="557"/>
      <c r="GH492" s="557"/>
      <c r="GI492" s="557"/>
      <c r="GJ492" s="557"/>
      <c r="GK492" s="557"/>
      <c r="GL492" s="557"/>
      <c r="GM492" s="557"/>
      <c r="GN492" s="557"/>
      <c r="GO492" s="557"/>
      <c r="GP492" s="557"/>
      <c r="GQ492" s="557"/>
      <c r="GR492" s="557"/>
      <c r="GS492" s="557"/>
      <c r="GT492" s="557"/>
      <c r="GU492" s="557"/>
      <c r="GV492" s="557"/>
      <c r="GW492" s="557"/>
      <c r="GX492" s="557"/>
      <c r="GY492" s="557"/>
      <c r="GZ492" s="557"/>
      <c r="HA492" s="557"/>
      <c r="HB492" s="557"/>
      <c r="HC492" s="557"/>
      <c r="HD492" s="557"/>
      <c r="HE492" s="557"/>
      <c r="HF492" s="557"/>
      <c r="HG492" s="557"/>
      <c r="HH492" s="557"/>
      <c r="HI492" s="557"/>
      <c r="HJ492" s="557"/>
      <c r="HK492" s="557"/>
      <c r="HL492" s="557"/>
      <c r="HM492" s="557"/>
      <c r="HN492" s="557"/>
      <c r="HO492" s="557"/>
      <c r="HP492" s="557"/>
      <c r="HQ492" s="557"/>
      <c r="HR492" s="557"/>
      <c r="HS492" s="557"/>
      <c r="HT492" s="557"/>
      <c r="HU492" s="575"/>
      <c r="HV492" s="575"/>
      <c r="HW492" s="575"/>
      <c r="HX492" s="575"/>
      <c r="HY492" s="575"/>
      <c r="HZ492" s="575"/>
      <c r="IA492" s="575"/>
      <c r="IB492" s="575"/>
      <c r="IC492" s="575"/>
      <c r="ID492" s="575"/>
      <c r="IE492" s="575"/>
      <c r="IF492" s="575"/>
      <c r="IG492" s="575"/>
      <c r="IH492" s="575"/>
      <c r="II492" s="575"/>
      <c r="IJ492" s="575"/>
      <c r="IK492" s="575"/>
      <c r="IL492" s="575"/>
      <c r="IM492" s="575"/>
      <c r="IN492" s="575"/>
    </row>
    <row r="493" s="311" customFormat="1" ht="19.5" customHeight="1" spans="1:255">
      <c r="A493" s="218" t="s">
        <v>527</v>
      </c>
      <c r="B493" s="582">
        <v>105</v>
      </c>
      <c r="C493" s="328">
        <v>38</v>
      </c>
      <c r="D493" s="337">
        <v>13</v>
      </c>
      <c r="E493" s="332">
        <f t="shared" si="14"/>
        <v>-0.876190476190476</v>
      </c>
      <c r="F493" s="332">
        <f t="shared" si="15"/>
        <v>0.342105263157895</v>
      </c>
      <c r="HU493" s="560"/>
      <c r="HV493" s="560"/>
      <c r="HW493" s="560"/>
      <c r="HX493" s="560"/>
      <c r="HY493" s="560"/>
      <c r="HZ493" s="560"/>
      <c r="IA493" s="560"/>
      <c r="IB493" s="560"/>
      <c r="IC493" s="560"/>
      <c r="ID493" s="560"/>
      <c r="IE493" s="560"/>
      <c r="IF493" s="560"/>
      <c r="IG493" s="560"/>
      <c r="IH493" s="560"/>
      <c r="II493" s="560"/>
      <c r="IJ493" s="560"/>
      <c r="IK493" s="560"/>
      <c r="IL493" s="560"/>
      <c r="IM493" s="560"/>
      <c r="IN493" s="560"/>
      <c r="IO493" s="560"/>
      <c r="IP493" s="560"/>
      <c r="IQ493" s="560"/>
      <c r="IR493" s="560"/>
      <c r="IS493" s="560"/>
      <c r="IT493" s="560"/>
      <c r="IU493" s="560"/>
    </row>
    <row r="494" s="311" customFormat="1" ht="19.5" customHeight="1" spans="1:255">
      <c r="A494" s="218" t="s">
        <v>528</v>
      </c>
      <c r="B494" s="582"/>
      <c r="C494" s="328"/>
      <c r="D494" s="324"/>
      <c r="E494" s="325" t="str">
        <f t="shared" si="14"/>
        <v/>
      </c>
      <c r="F494" s="325" t="str">
        <f t="shared" si="15"/>
        <v/>
      </c>
      <c r="HU494" s="560"/>
      <c r="HV494" s="560"/>
      <c r="HW494" s="560"/>
      <c r="HX494" s="560"/>
      <c r="HY494" s="560"/>
      <c r="HZ494" s="560"/>
      <c r="IA494" s="560"/>
      <c r="IB494" s="560"/>
      <c r="IC494" s="560"/>
      <c r="ID494" s="560"/>
      <c r="IE494" s="560"/>
      <c r="IF494" s="560"/>
      <c r="IG494" s="560"/>
      <c r="IH494" s="560"/>
      <c r="II494" s="560"/>
      <c r="IJ494" s="560"/>
      <c r="IK494" s="560"/>
      <c r="IL494" s="560"/>
      <c r="IM494" s="560"/>
      <c r="IN494" s="560"/>
      <c r="IO494" s="560"/>
      <c r="IP494" s="560"/>
      <c r="IQ494" s="560"/>
      <c r="IR494" s="560"/>
      <c r="IS494" s="560"/>
      <c r="IT494" s="560"/>
      <c r="IU494" s="560"/>
    </row>
    <row r="495" s="311" customFormat="1" ht="19.5" customHeight="1" spans="1:255">
      <c r="A495" s="218" t="s">
        <v>529</v>
      </c>
      <c r="B495" s="582"/>
      <c r="C495" s="328"/>
      <c r="D495" s="570"/>
      <c r="E495" s="325" t="str">
        <f t="shared" si="14"/>
        <v/>
      </c>
      <c r="F495" s="325" t="str">
        <f t="shared" si="15"/>
        <v/>
      </c>
      <c r="HU495" s="560"/>
      <c r="HV495" s="560"/>
      <c r="HW495" s="560"/>
      <c r="HX495" s="560"/>
      <c r="HY495" s="560"/>
      <c r="HZ495" s="560"/>
      <c r="IA495" s="560"/>
      <c r="IB495" s="560"/>
      <c r="IC495" s="560"/>
      <c r="ID495" s="560"/>
      <c r="IE495" s="560"/>
      <c r="IF495" s="560"/>
      <c r="IG495" s="560"/>
      <c r="IH495" s="560"/>
      <c r="II495" s="560"/>
      <c r="IJ495" s="560"/>
      <c r="IK495" s="560"/>
      <c r="IL495" s="560"/>
      <c r="IM495" s="560"/>
      <c r="IN495" s="560"/>
      <c r="IO495" s="560"/>
      <c r="IP495" s="560"/>
      <c r="IQ495" s="560"/>
      <c r="IR495" s="560"/>
      <c r="IS495" s="560"/>
      <c r="IT495" s="560"/>
      <c r="IU495" s="560"/>
    </row>
    <row r="496" s="170" customFormat="1" ht="19.5" customHeight="1" spans="1:248">
      <c r="A496" s="218" t="s">
        <v>530</v>
      </c>
      <c r="B496" s="339"/>
      <c r="C496" s="339"/>
      <c r="D496" s="339"/>
      <c r="E496" s="325" t="str">
        <f t="shared" si="14"/>
        <v/>
      </c>
      <c r="F496" s="325" t="str">
        <f t="shared" si="15"/>
        <v/>
      </c>
      <c r="G496" s="557"/>
      <c r="H496" s="557"/>
      <c r="I496" s="557"/>
      <c r="J496" s="557"/>
      <c r="K496" s="557"/>
      <c r="L496" s="557"/>
      <c r="M496" s="557"/>
      <c r="N496" s="557"/>
      <c r="O496" s="557"/>
      <c r="P496" s="557"/>
      <c r="Q496" s="557"/>
      <c r="R496" s="557"/>
      <c r="S496" s="557"/>
      <c r="T496" s="557"/>
      <c r="U496" s="557"/>
      <c r="V496" s="557"/>
      <c r="W496" s="557"/>
      <c r="X496" s="557"/>
      <c r="Y496" s="557"/>
      <c r="Z496" s="557"/>
      <c r="AA496" s="557"/>
      <c r="AB496" s="557"/>
      <c r="AC496" s="557"/>
      <c r="AD496" s="557"/>
      <c r="AE496" s="557"/>
      <c r="AF496" s="557"/>
      <c r="AG496" s="557"/>
      <c r="AH496" s="557"/>
      <c r="AI496" s="557"/>
      <c r="AJ496" s="557"/>
      <c r="AK496" s="557"/>
      <c r="AL496" s="557"/>
      <c r="AM496" s="557"/>
      <c r="AN496" s="557"/>
      <c r="AO496" s="557"/>
      <c r="AP496" s="557"/>
      <c r="AQ496" s="557"/>
      <c r="AR496" s="557"/>
      <c r="AS496" s="557"/>
      <c r="AT496" s="557"/>
      <c r="AU496" s="557"/>
      <c r="AV496" s="557"/>
      <c r="AW496" s="557"/>
      <c r="AX496" s="557"/>
      <c r="AY496" s="557"/>
      <c r="AZ496" s="557"/>
      <c r="BA496" s="557"/>
      <c r="BB496" s="557"/>
      <c r="BC496" s="557"/>
      <c r="BD496" s="557"/>
      <c r="BE496" s="557"/>
      <c r="BF496" s="557"/>
      <c r="BG496" s="557"/>
      <c r="BH496" s="557"/>
      <c r="BI496" s="557"/>
      <c r="BJ496" s="557"/>
      <c r="BK496" s="557"/>
      <c r="BL496" s="557"/>
      <c r="BM496" s="557"/>
      <c r="BN496" s="557"/>
      <c r="BO496" s="557"/>
      <c r="BP496" s="557"/>
      <c r="BQ496" s="557"/>
      <c r="BR496" s="557"/>
      <c r="BS496" s="557"/>
      <c r="BT496" s="557"/>
      <c r="BU496" s="557"/>
      <c r="BV496" s="557"/>
      <c r="BW496" s="557"/>
      <c r="BX496" s="557"/>
      <c r="BY496" s="557"/>
      <c r="BZ496" s="557"/>
      <c r="CA496" s="557"/>
      <c r="CB496" s="557"/>
      <c r="CC496" s="557"/>
      <c r="CD496" s="557"/>
      <c r="CE496" s="557"/>
      <c r="CF496" s="557"/>
      <c r="CG496" s="557"/>
      <c r="CH496" s="557"/>
      <c r="CI496" s="557"/>
      <c r="CJ496" s="557"/>
      <c r="CK496" s="557"/>
      <c r="CL496" s="557"/>
      <c r="CM496" s="557"/>
      <c r="CN496" s="557"/>
      <c r="CO496" s="557"/>
      <c r="CP496" s="557"/>
      <c r="CQ496" s="557"/>
      <c r="CR496" s="557"/>
      <c r="CS496" s="557"/>
      <c r="CT496" s="557"/>
      <c r="CU496" s="557"/>
      <c r="CV496" s="557"/>
      <c r="CW496" s="557"/>
      <c r="CX496" s="557"/>
      <c r="CY496" s="557"/>
      <c r="CZ496" s="557"/>
      <c r="DA496" s="557"/>
      <c r="DB496" s="557"/>
      <c r="DC496" s="557"/>
      <c r="DD496" s="557"/>
      <c r="DE496" s="557"/>
      <c r="DF496" s="557"/>
      <c r="DG496" s="557"/>
      <c r="DH496" s="557"/>
      <c r="DI496" s="557"/>
      <c r="DJ496" s="557"/>
      <c r="DK496" s="557"/>
      <c r="DL496" s="557"/>
      <c r="DM496" s="557"/>
      <c r="DN496" s="557"/>
      <c r="DO496" s="557"/>
      <c r="DP496" s="557"/>
      <c r="DQ496" s="557"/>
      <c r="DR496" s="557"/>
      <c r="DS496" s="557"/>
      <c r="DT496" s="557"/>
      <c r="DU496" s="557"/>
      <c r="DV496" s="557"/>
      <c r="DW496" s="557"/>
      <c r="DX496" s="557"/>
      <c r="DY496" s="557"/>
      <c r="DZ496" s="557"/>
      <c r="EA496" s="557"/>
      <c r="EB496" s="557"/>
      <c r="EC496" s="557"/>
      <c r="ED496" s="557"/>
      <c r="EE496" s="557"/>
      <c r="EF496" s="557"/>
      <c r="EG496" s="557"/>
      <c r="EH496" s="557"/>
      <c r="EI496" s="557"/>
      <c r="EJ496" s="557"/>
      <c r="EK496" s="557"/>
      <c r="EL496" s="557"/>
      <c r="EM496" s="557"/>
      <c r="EN496" s="557"/>
      <c r="EO496" s="557"/>
      <c r="EP496" s="557"/>
      <c r="EQ496" s="557"/>
      <c r="ER496" s="557"/>
      <c r="ES496" s="557"/>
      <c r="ET496" s="557"/>
      <c r="EU496" s="557"/>
      <c r="EV496" s="557"/>
      <c r="EW496" s="557"/>
      <c r="EX496" s="557"/>
      <c r="EY496" s="557"/>
      <c r="EZ496" s="557"/>
      <c r="FA496" s="557"/>
      <c r="FB496" s="557"/>
      <c r="FC496" s="557"/>
      <c r="FD496" s="557"/>
      <c r="FE496" s="557"/>
      <c r="FF496" s="557"/>
      <c r="FG496" s="557"/>
      <c r="FH496" s="557"/>
      <c r="FI496" s="557"/>
      <c r="FJ496" s="557"/>
      <c r="FK496" s="557"/>
      <c r="FL496" s="557"/>
      <c r="FM496" s="557"/>
      <c r="FN496" s="557"/>
      <c r="FO496" s="557"/>
      <c r="FP496" s="557"/>
      <c r="FQ496" s="557"/>
      <c r="FR496" s="557"/>
      <c r="FS496" s="557"/>
      <c r="FT496" s="557"/>
      <c r="FU496" s="557"/>
      <c r="FV496" s="557"/>
      <c r="FW496" s="557"/>
      <c r="FX496" s="557"/>
      <c r="FY496" s="557"/>
      <c r="FZ496" s="557"/>
      <c r="GA496" s="557"/>
      <c r="GB496" s="557"/>
      <c r="GC496" s="557"/>
      <c r="GD496" s="557"/>
      <c r="GE496" s="557"/>
      <c r="GF496" s="557"/>
      <c r="GG496" s="557"/>
      <c r="GH496" s="557"/>
      <c r="GI496" s="557"/>
      <c r="GJ496" s="557"/>
      <c r="GK496" s="557"/>
      <c r="GL496" s="557"/>
      <c r="GM496" s="557"/>
      <c r="GN496" s="557"/>
      <c r="GO496" s="557"/>
      <c r="GP496" s="557"/>
      <c r="GQ496" s="557"/>
      <c r="GR496" s="557"/>
      <c r="GS496" s="557"/>
      <c r="GT496" s="557"/>
      <c r="GU496" s="557"/>
      <c r="GV496" s="557"/>
      <c r="GW496" s="557"/>
      <c r="GX496" s="557"/>
      <c r="GY496" s="557"/>
      <c r="GZ496" s="557"/>
      <c r="HA496" s="557"/>
      <c r="HB496" s="557"/>
      <c r="HC496" s="557"/>
      <c r="HD496" s="557"/>
      <c r="HE496" s="557"/>
      <c r="HF496" s="557"/>
      <c r="HG496" s="557"/>
      <c r="HH496" s="557"/>
      <c r="HI496" s="557"/>
      <c r="HJ496" s="557"/>
      <c r="HK496" s="557"/>
      <c r="HL496" s="557"/>
      <c r="HM496" s="557"/>
      <c r="HN496" s="557"/>
      <c r="HO496" s="557"/>
      <c r="HP496" s="557"/>
      <c r="HQ496" s="557"/>
      <c r="HR496" s="557"/>
      <c r="HS496" s="557"/>
      <c r="HT496" s="557"/>
      <c r="HU496" s="575"/>
      <c r="HV496" s="575"/>
      <c r="HW496" s="575"/>
      <c r="HX496" s="575"/>
      <c r="HY496" s="575"/>
      <c r="HZ496" s="575"/>
      <c r="IA496" s="575"/>
      <c r="IB496" s="575"/>
      <c r="IC496" s="575"/>
      <c r="ID496" s="575"/>
      <c r="IE496" s="575"/>
      <c r="IF496" s="575"/>
      <c r="IG496" s="575"/>
      <c r="IH496" s="575"/>
      <c r="II496" s="575"/>
      <c r="IJ496" s="575"/>
      <c r="IK496" s="575"/>
      <c r="IL496" s="575"/>
      <c r="IM496" s="575"/>
      <c r="IN496" s="575"/>
    </row>
    <row r="497" s="311" customFormat="1" ht="19.5" customHeight="1" spans="1:255">
      <c r="A497" s="218" t="s">
        <v>531</v>
      </c>
      <c r="B497" s="582"/>
      <c r="C497" s="328"/>
      <c r="D497" s="570"/>
      <c r="E497" s="325" t="str">
        <f t="shared" si="14"/>
        <v/>
      </c>
      <c r="F497" s="325" t="str">
        <f t="shared" si="15"/>
        <v/>
      </c>
      <c r="HU497" s="560"/>
      <c r="HV497" s="560"/>
      <c r="HW497" s="560"/>
      <c r="HX497" s="560"/>
      <c r="HY497" s="560"/>
      <c r="HZ497" s="560"/>
      <c r="IA497" s="560"/>
      <c r="IB497" s="560"/>
      <c r="IC497" s="560"/>
      <c r="ID497" s="560"/>
      <c r="IE497" s="560"/>
      <c r="IF497" s="560"/>
      <c r="IG497" s="560"/>
      <c r="IH497" s="560"/>
      <c r="II497" s="560"/>
      <c r="IJ497" s="560"/>
      <c r="IK497" s="560"/>
      <c r="IL497" s="560"/>
      <c r="IM497" s="560"/>
      <c r="IN497" s="560"/>
      <c r="IO497" s="560"/>
      <c r="IP497" s="560"/>
      <c r="IQ497" s="560"/>
      <c r="IR497" s="560"/>
      <c r="IS497" s="560"/>
      <c r="IT497" s="560"/>
      <c r="IU497" s="560"/>
    </row>
    <row r="498" s="311" customFormat="1" ht="19.5" customHeight="1" spans="1:255">
      <c r="A498" s="584" t="s">
        <v>532</v>
      </c>
      <c r="B498" s="582">
        <f>SUM(B499:B501)</f>
        <v>0</v>
      </c>
      <c r="C498" s="328">
        <f>SUM(C499:C501)</f>
        <v>0</v>
      </c>
      <c r="D498" s="570">
        <f>SUM(D499:D501)</f>
        <v>0</v>
      </c>
      <c r="E498" s="325" t="str">
        <f t="shared" si="14"/>
        <v/>
      </c>
      <c r="F498" s="325" t="str">
        <f t="shared" si="15"/>
        <v/>
      </c>
      <c r="HU498" s="560"/>
      <c r="HV498" s="560"/>
      <c r="HW498" s="560"/>
      <c r="HX498" s="560"/>
      <c r="HY498" s="560"/>
      <c r="HZ498" s="560"/>
      <c r="IA498" s="560"/>
      <c r="IB498" s="560"/>
      <c r="IC498" s="560"/>
      <c r="ID498" s="560"/>
      <c r="IE498" s="560"/>
      <c r="IF498" s="560"/>
      <c r="IG498" s="560"/>
      <c r="IH498" s="560"/>
      <c r="II498" s="560"/>
      <c r="IJ498" s="560"/>
      <c r="IK498" s="560"/>
      <c r="IL498" s="560"/>
      <c r="IM498" s="560"/>
      <c r="IN498" s="560"/>
      <c r="IO498" s="560"/>
      <c r="IP498" s="560"/>
      <c r="IQ498" s="560"/>
      <c r="IR498" s="560"/>
      <c r="IS498" s="560"/>
      <c r="IT498" s="560"/>
      <c r="IU498" s="560"/>
    </row>
    <row r="499" s="311" customFormat="1" ht="19.5" customHeight="1" spans="1:255">
      <c r="A499" s="218" t="s">
        <v>533</v>
      </c>
      <c r="B499" s="582"/>
      <c r="C499" s="328"/>
      <c r="D499" s="570"/>
      <c r="E499" s="325" t="str">
        <f t="shared" si="14"/>
        <v/>
      </c>
      <c r="F499" s="325" t="str">
        <f t="shared" si="15"/>
        <v/>
      </c>
      <c r="HU499" s="560"/>
      <c r="HV499" s="560"/>
      <c r="HW499" s="560"/>
      <c r="HX499" s="560"/>
      <c r="HY499" s="560"/>
      <c r="HZ499" s="560"/>
      <c r="IA499" s="560"/>
      <c r="IB499" s="560"/>
      <c r="IC499" s="560"/>
      <c r="ID499" s="560"/>
      <c r="IE499" s="560"/>
      <c r="IF499" s="560"/>
      <c r="IG499" s="560"/>
      <c r="IH499" s="560"/>
      <c r="II499" s="560"/>
      <c r="IJ499" s="560"/>
      <c r="IK499" s="560"/>
      <c r="IL499" s="560"/>
      <c r="IM499" s="560"/>
      <c r="IN499" s="560"/>
      <c r="IO499" s="560"/>
      <c r="IP499" s="560"/>
      <c r="IQ499" s="560"/>
      <c r="IR499" s="560"/>
      <c r="IS499" s="560"/>
      <c r="IT499" s="560"/>
      <c r="IU499" s="560"/>
    </row>
    <row r="500" s="170" customFormat="1" ht="19.5" customHeight="1" spans="1:248">
      <c r="A500" s="218" t="s">
        <v>534</v>
      </c>
      <c r="B500" s="324"/>
      <c r="C500" s="324"/>
      <c r="D500" s="324"/>
      <c r="E500" s="325" t="str">
        <f t="shared" si="14"/>
        <v/>
      </c>
      <c r="F500" s="325" t="str">
        <f t="shared" si="15"/>
        <v/>
      </c>
      <c r="G500" s="557"/>
      <c r="H500" s="557"/>
      <c r="I500" s="557"/>
      <c r="J500" s="557"/>
      <c r="K500" s="557"/>
      <c r="L500" s="557"/>
      <c r="M500" s="557"/>
      <c r="N500" s="557"/>
      <c r="O500" s="557"/>
      <c r="P500" s="557"/>
      <c r="Q500" s="557"/>
      <c r="R500" s="557"/>
      <c r="S500" s="557"/>
      <c r="T500" s="557"/>
      <c r="U500" s="557"/>
      <c r="V500" s="557"/>
      <c r="W500" s="557"/>
      <c r="X500" s="557"/>
      <c r="Y500" s="557"/>
      <c r="Z500" s="557"/>
      <c r="AA500" s="557"/>
      <c r="AB500" s="557"/>
      <c r="AC500" s="557"/>
      <c r="AD500" s="557"/>
      <c r="AE500" s="557"/>
      <c r="AF500" s="557"/>
      <c r="AG500" s="557"/>
      <c r="AH500" s="557"/>
      <c r="AI500" s="557"/>
      <c r="AJ500" s="557"/>
      <c r="AK500" s="557"/>
      <c r="AL500" s="557"/>
      <c r="AM500" s="557"/>
      <c r="AN500" s="557"/>
      <c r="AO500" s="557"/>
      <c r="AP500" s="557"/>
      <c r="AQ500" s="557"/>
      <c r="AR500" s="557"/>
      <c r="AS500" s="557"/>
      <c r="AT500" s="557"/>
      <c r="AU500" s="557"/>
      <c r="AV500" s="557"/>
      <c r="AW500" s="557"/>
      <c r="AX500" s="557"/>
      <c r="AY500" s="557"/>
      <c r="AZ500" s="557"/>
      <c r="BA500" s="557"/>
      <c r="BB500" s="557"/>
      <c r="BC500" s="557"/>
      <c r="BD500" s="557"/>
      <c r="BE500" s="557"/>
      <c r="BF500" s="557"/>
      <c r="BG500" s="557"/>
      <c r="BH500" s="557"/>
      <c r="BI500" s="557"/>
      <c r="BJ500" s="557"/>
      <c r="BK500" s="557"/>
      <c r="BL500" s="557"/>
      <c r="BM500" s="557"/>
      <c r="BN500" s="557"/>
      <c r="BO500" s="557"/>
      <c r="BP500" s="557"/>
      <c r="BQ500" s="557"/>
      <c r="BR500" s="557"/>
      <c r="BS500" s="557"/>
      <c r="BT500" s="557"/>
      <c r="BU500" s="557"/>
      <c r="BV500" s="557"/>
      <c r="BW500" s="557"/>
      <c r="BX500" s="557"/>
      <c r="BY500" s="557"/>
      <c r="BZ500" s="557"/>
      <c r="CA500" s="557"/>
      <c r="CB500" s="557"/>
      <c r="CC500" s="557"/>
      <c r="CD500" s="557"/>
      <c r="CE500" s="557"/>
      <c r="CF500" s="557"/>
      <c r="CG500" s="557"/>
      <c r="CH500" s="557"/>
      <c r="CI500" s="557"/>
      <c r="CJ500" s="557"/>
      <c r="CK500" s="557"/>
      <c r="CL500" s="557"/>
      <c r="CM500" s="557"/>
      <c r="CN500" s="557"/>
      <c r="CO500" s="557"/>
      <c r="CP500" s="557"/>
      <c r="CQ500" s="557"/>
      <c r="CR500" s="557"/>
      <c r="CS500" s="557"/>
      <c r="CT500" s="557"/>
      <c r="CU500" s="557"/>
      <c r="CV500" s="557"/>
      <c r="CW500" s="557"/>
      <c r="CX500" s="557"/>
      <c r="CY500" s="557"/>
      <c r="CZ500" s="557"/>
      <c r="DA500" s="557"/>
      <c r="DB500" s="557"/>
      <c r="DC500" s="557"/>
      <c r="DD500" s="557"/>
      <c r="DE500" s="557"/>
      <c r="DF500" s="557"/>
      <c r="DG500" s="557"/>
      <c r="DH500" s="557"/>
      <c r="DI500" s="557"/>
      <c r="DJ500" s="557"/>
      <c r="DK500" s="557"/>
      <c r="DL500" s="557"/>
      <c r="DM500" s="557"/>
      <c r="DN500" s="557"/>
      <c r="DO500" s="557"/>
      <c r="DP500" s="557"/>
      <c r="DQ500" s="557"/>
      <c r="DR500" s="557"/>
      <c r="DS500" s="557"/>
      <c r="DT500" s="557"/>
      <c r="DU500" s="557"/>
      <c r="DV500" s="557"/>
      <c r="DW500" s="557"/>
      <c r="DX500" s="557"/>
      <c r="DY500" s="557"/>
      <c r="DZ500" s="557"/>
      <c r="EA500" s="557"/>
      <c r="EB500" s="557"/>
      <c r="EC500" s="557"/>
      <c r="ED500" s="557"/>
      <c r="EE500" s="557"/>
      <c r="EF500" s="557"/>
      <c r="EG500" s="557"/>
      <c r="EH500" s="557"/>
      <c r="EI500" s="557"/>
      <c r="EJ500" s="557"/>
      <c r="EK500" s="557"/>
      <c r="EL500" s="557"/>
      <c r="EM500" s="557"/>
      <c r="EN500" s="557"/>
      <c r="EO500" s="557"/>
      <c r="EP500" s="557"/>
      <c r="EQ500" s="557"/>
      <c r="ER500" s="557"/>
      <c r="ES500" s="557"/>
      <c r="ET500" s="557"/>
      <c r="EU500" s="557"/>
      <c r="EV500" s="557"/>
      <c r="EW500" s="557"/>
      <c r="EX500" s="557"/>
      <c r="EY500" s="557"/>
      <c r="EZ500" s="557"/>
      <c r="FA500" s="557"/>
      <c r="FB500" s="557"/>
      <c r="FC500" s="557"/>
      <c r="FD500" s="557"/>
      <c r="FE500" s="557"/>
      <c r="FF500" s="557"/>
      <c r="FG500" s="557"/>
      <c r="FH500" s="557"/>
      <c r="FI500" s="557"/>
      <c r="FJ500" s="557"/>
      <c r="FK500" s="557"/>
      <c r="FL500" s="557"/>
      <c r="FM500" s="557"/>
      <c r="FN500" s="557"/>
      <c r="FO500" s="557"/>
      <c r="FP500" s="557"/>
      <c r="FQ500" s="557"/>
      <c r="FR500" s="557"/>
      <c r="FS500" s="557"/>
      <c r="FT500" s="557"/>
      <c r="FU500" s="557"/>
      <c r="FV500" s="557"/>
      <c r="FW500" s="557"/>
      <c r="FX500" s="557"/>
      <c r="FY500" s="557"/>
      <c r="FZ500" s="557"/>
      <c r="GA500" s="557"/>
      <c r="GB500" s="557"/>
      <c r="GC500" s="557"/>
      <c r="GD500" s="557"/>
      <c r="GE500" s="557"/>
      <c r="GF500" s="557"/>
      <c r="GG500" s="557"/>
      <c r="GH500" s="557"/>
      <c r="GI500" s="557"/>
      <c r="GJ500" s="557"/>
      <c r="GK500" s="557"/>
      <c r="GL500" s="557"/>
      <c r="GM500" s="557"/>
      <c r="GN500" s="557"/>
      <c r="GO500" s="557"/>
      <c r="GP500" s="557"/>
      <c r="GQ500" s="557"/>
      <c r="GR500" s="557"/>
      <c r="GS500" s="557"/>
      <c r="GT500" s="557"/>
      <c r="GU500" s="557"/>
      <c r="GV500" s="557"/>
      <c r="GW500" s="557"/>
      <c r="GX500" s="557"/>
      <c r="GY500" s="557"/>
      <c r="GZ500" s="557"/>
      <c r="HA500" s="557"/>
      <c r="HB500" s="557"/>
      <c r="HC500" s="557"/>
      <c r="HD500" s="557"/>
      <c r="HE500" s="557"/>
      <c r="HF500" s="557"/>
      <c r="HG500" s="557"/>
      <c r="HH500" s="557"/>
      <c r="HI500" s="557"/>
      <c r="HJ500" s="557"/>
      <c r="HK500" s="557"/>
      <c r="HL500" s="557"/>
      <c r="HM500" s="557"/>
      <c r="HN500" s="557"/>
      <c r="HO500" s="557"/>
      <c r="HP500" s="557"/>
      <c r="HQ500" s="557"/>
      <c r="HR500" s="557"/>
      <c r="HS500" s="557"/>
      <c r="HT500" s="557"/>
      <c r="HU500" s="575"/>
      <c r="HV500" s="575"/>
      <c r="HW500" s="575"/>
      <c r="HX500" s="575"/>
      <c r="HY500" s="575"/>
      <c r="HZ500" s="575"/>
      <c r="IA500" s="575"/>
      <c r="IB500" s="575"/>
      <c r="IC500" s="575"/>
      <c r="ID500" s="575"/>
      <c r="IE500" s="575"/>
      <c r="IF500" s="575"/>
      <c r="IG500" s="575"/>
      <c r="IH500" s="575"/>
      <c r="II500" s="575"/>
      <c r="IJ500" s="575"/>
      <c r="IK500" s="575"/>
      <c r="IL500" s="575"/>
      <c r="IM500" s="575"/>
      <c r="IN500" s="575"/>
    </row>
    <row r="501" s="311" customFormat="1" ht="19.5" customHeight="1" spans="1:255">
      <c r="A501" s="218" t="s">
        <v>535</v>
      </c>
      <c r="B501" s="582"/>
      <c r="C501" s="328"/>
      <c r="D501" s="570"/>
      <c r="E501" s="325" t="str">
        <f t="shared" si="14"/>
        <v/>
      </c>
      <c r="F501" s="325" t="str">
        <f t="shared" si="15"/>
        <v/>
      </c>
      <c r="HU501" s="560"/>
      <c r="HV501" s="560"/>
      <c r="HW501" s="560"/>
      <c r="HX501" s="560"/>
      <c r="HY501" s="560"/>
      <c r="HZ501" s="560"/>
      <c r="IA501" s="560"/>
      <c r="IB501" s="560"/>
      <c r="IC501" s="560"/>
      <c r="ID501" s="560"/>
      <c r="IE501" s="560"/>
      <c r="IF501" s="560"/>
      <c r="IG501" s="560"/>
      <c r="IH501" s="560"/>
      <c r="II501" s="560"/>
      <c r="IJ501" s="560"/>
      <c r="IK501" s="560"/>
      <c r="IL501" s="560"/>
      <c r="IM501" s="560"/>
      <c r="IN501" s="560"/>
      <c r="IO501" s="560"/>
      <c r="IP501" s="560"/>
      <c r="IQ501" s="560"/>
      <c r="IR501" s="560"/>
      <c r="IS501" s="560"/>
      <c r="IT501" s="560"/>
      <c r="IU501" s="560"/>
    </row>
    <row r="502" s="311" customFormat="1" ht="19.5" customHeight="1" spans="1:255">
      <c r="A502" s="584" t="s">
        <v>536</v>
      </c>
      <c r="B502" s="582">
        <f>SUM(B503:B505)</f>
        <v>0</v>
      </c>
      <c r="C502" s="328">
        <f>SUM(C503:C505)</f>
        <v>0</v>
      </c>
      <c r="D502" s="570">
        <f>SUM(D503:D505)</f>
        <v>0</v>
      </c>
      <c r="E502" s="325" t="str">
        <f t="shared" si="14"/>
        <v/>
      </c>
      <c r="F502" s="325" t="str">
        <f t="shared" si="15"/>
        <v/>
      </c>
      <c r="HU502" s="560"/>
      <c r="HV502" s="560"/>
      <c r="HW502" s="560"/>
      <c r="HX502" s="560"/>
      <c r="HY502" s="560"/>
      <c r="HZ502" s="560"/>
      <c r="IA502" s="560"/>
      <c r="IB502" s="560"/>
      <c r="IC502" s="560"/>
      <c r="ID502" s="560"/>
      <c r="IE502" s="560"/>
      <c r="IF502" s="560"/>
      <c r="IG502" s="560"/>
      <c r="IH502" s="560"/>
      <c r="II502" s="560"/>
      <c r="IJ502" s="560"/>
      <c r="IK502" s="560"/>
      <c r="IL502" s="560"/>
      <c r="IM502" s="560"/>
      <c r="IN502" s="560"/>
      <c r="IO502" s="560"/>
      <c r="IP502" s="560"/>
      <c r="IQ502" s="560"/>
      <c r="IR502" s="560"/>
      <c r="IS502" s="560"/>
      <c r="IT502" s="560"/>
      <c r="IU502" s="560"/>
    </row>
    <row r="503" s="311" customFormat="1" ht="19.5" customHeight="1" spans="1:255">
      <c r="A503" s="347" t="s">
        <v>537</v>
      </c>
      <c r="B503" s="582"/>
      <c r="C503" s="328"/>
      <c r="D503" s="570"/>
      <c r="E503" s="325" t="str">
        <f t="shared" si="14"/>
        <v/>
      </c>
      <c r="F503" s="325" t="str">
        <f t="shared" si="15"/>
        <v/>
      </c>
      <c r="HU503" s="560"/>
      <c r="HV503" s="560"/>
      <c r="HW503" s="560"/>
      <c r="HX503" s="560"/>
      <c r="HY503" s="560"/>
      <c r="HZ503" s="560"/>
      <c r="IA503" s="560"/>
      <c r="IB503" s="560"/>
      <c r="IC503" s="560"/>
      <c r="ID503" s="560"/>
      <c r="IE503" s="560"/>
      <c r="IF503" s="560"/>
      <c r="IG503" s="560"/>
      <c r="IH503" s="560"/>
      <c r="II503" s="560"/>
      <c r="IJ503" s="560"/>
      <c r="IK503" s="560"/>
      <c r="IL503" s="560"/>
      <c r="IM503" s="560"/>
      <c r="IN503" s="560"/>
      <c r="IO503" s="560"/>
      <c r="IP503" s="560"/>
      <c r="IQ503" s="560"/>
      <c r="IR503" s="560"/>
      <c r="IS503" s="560"/>
      <c r="IT503" s="560"/>
      <c r="IU503" s="560"/>
    </row>
    <row r="504" s="311" customFormat="1" ht="19.5" customHeight="1" spans="1:255">
      <c r="A504" s="347" t="s">
        <v>538</v>
      </c>
      <c r="B504" s="582"/>
      <c r="C504" s="328"/>
      <c r="D504" s="570"/>
      <c r="E504" s="325" t="str">
        <f t="shared" si="14"/>
        <v/>
      </c>
      <c r="F504" s="325" t="str">
        <f t="shared" si="15"/>
        <v/>
      </c>
      <c r="HU504" s="560"/>
      <c r="HV504" s="560"/>
      <c r="HW504" s="560"/>
      <c r="HX504" s="560"/>
      <c r="HY504" s="560"/>
      <c r="HZ504" s="560"/>
      <c r="IA504" s="560"/>
      <c r="IB504" s="560"/>
      <c r="IC504" s="560"/>
      <c r="ID504" s="560"/>
      <c r="IE504" s="560"/>
      <c r="IF504" s="560"/>
      <c r="IG504" s="560"/>
      <c r="IH504" s="560"/>
      <c r="II504" s="560"/>
      <c r="IJ504" s="560"/>
      <c r="IK504" s="560"/>
      <c r="IL504" s="560"/>
      <c r="IM504" s="560"/>
      <c r="IN504" s="560"/>
      <c r="IO504" s="560"/>
      <c r="IP504" s="560"/>
      <c r="IQ504" s="560"/>
      <c r="IR504" s="560"/>
      <c r="IS504" s="560"/>
      <c r="IT504" s="560"/>
      <c r="IU504" s="560"/>
    </row>
    <row r="505" s="311" customFormat="1" ht="19.5" customHeight="1" spans="1:255">
      <c r="A505" s="347" t="s">
        <v>539</v>
      </c>
      <c r="B505" s="324"/>
      <c r="C505" s="324"/>
      <c r="D505" s="324"/>
      <c r="E505" s="325" t="str">
        <f t="shared" si="14"/>
        <v/>
      </c>
      <c r="F505" s="325" t="str">
        <f t="shared" si="15"/>
        <v/>
      </c>
      <c r="HU505" s="560"/>
      <c r="HV505" s="560"/>
      <c r="HW505" s="560"/>
      <c r="HX505" s="560"/>
      <c r="HY505" s="560"/>
      <c r="HZ505" s="560"/>
      <c r="IA505" s="560"/>
      <c r="IB505" s="560"/>
      <c r="IC505" s="560"/>
      <c r="ID505" s="560"/>
      <c r="IE505" s="560"/>
      <c r="IF505" s="560"/>
      <c r="IG505" s="560"/>
      <c r="IH505" s="560"/>
      <c r="II505" s="560"/>
      <c r="IJ505" s="560"/>
      <c r="IK505" s="560"/>
      <c r="IL505" s="560"/>
      <c r="IM505" s="560"/>
      <c r="IN505" s="560"/>
      <c r="IO505" s="560"/>
      <c r="IP505" s="560"/>
      <c r="IQ505" s="560"/>
      <c r="IR505" s="560"/>
      <c r="IS505" s="560"/>
      <c r="IT505" s="560"/>
      <c r="IU505" s="560"/>
    </row>
    <row r="506" s="170" customFormat="1" ht="19.5" customHeight="1" spans="1:248">
      <c r="A506" s="584" t="s">
        <v>540</v>
      </c>
      <c r="B506" s="324">
        <f>SUM(B507:B510)</f>
        <v>20</v>
      </c>
      <c r="C506" s="324">
        <f>SUM(C507:C510)</f>
        <v>0</v>
      </c>
      <c r="D506" s="324">
        <f>SUM(D507:D510)</f>
        <v>26</v>
      </c>
      <c r="E506" s="325">
        <f t="shared" si="14"/>
        <v>0.3</v>
      </c>
      <c r="F506" s="325" t="str">
        <f t="shared" si="15"/>
        <v/>
      </c>
      <c r="G506" s="557"/>
      <c r="H506" s="557"/>
      <c r="I506" s="557"/>
      <c r="J506" s="557"/>
      <c r="K506" s="557"/>
      <c r="L506" s="557"/>
      <c r="M506" s="557"/>
      <c r="N506" s="557"/>
      <c r="O506" s="557"/>
      <c r="P506" s="557"/>
      <c r="Q506" s="557"/>
      <c r="R506" s="557"/>
      <c r="S506" s="557"/>
      <c r="T506" s="557"/>
      <c r="U506" s="557"/>
      <c r="V506" s="557"/>
      <c r="W506" s="557"/>
      <c r="X506" s="557"/>
      <c r="Y506" s="557"/>
      <c r="Z506" s="557"/>
      <c r="AA506" s="557"/>
      <c r="AB506" s="557"/>
      <c r="AC506" s="557"/>
      <c r="AD506" s="557"/>
      <c r="AE506" s="557"/>
      <c r="AF506" s="557"/>
      <c r="AG506" s="557"/>
      <c r="AH506" s="557"/>
      <c r="AI506" s="557"/>
      <c r="AJ506" s="557"/>
      <c r="AK506" s="557"/>
      <c r="AL506" s="557"/>
      <c r="AM506" s="557"/>
      <c r="AN506" s="557"/>
      <c r="AO506" s="557"/>
      <c r="AP506" s="557"/>
      <c r="AQ506" s="557"/>
      <c r="AR506" s="557"/>
      <c r="AS506" s="557"/>
      <c r="AT506" s="557"/>
      <c r="AU506" s="557"/>
      <c r="AV506" s="557"/>
      <c r="AW506" s="557"/>
      <c r="AX506" s="557"/>
      <c r="AY506" s="557"/>
      <c r="AZ506" s="557"/>
      <c r="BA506" s="557"/>
      <c r="BB506" s="557"/>
      <c r="BC506" s="557"/>
      <c r="BD506" s="557"/>
      <c r="BE506" s="557"/>
      <c r="BF506" s="557"/>
      <c r="BG506" s="557"/>
      <c r="BH506" s="557"/>
      <c r="BI506" s="557"/>
      <c r="BJ506" s="557"/>
      <c r="BK506" s="557"/>
      <c r="BL506" s="557"/>
      <c r="BM506" s="557"/>
      <c r="BN506" s="557"/>
      <c r="BO506" s="557"/>
      <c r="BP506" s="557"/>
      <c r="BQ506" s="557"/>
      <c r="BR506" s="557"/>
      <c r="BS506" s="557"/>
      <c r="BT506" s="557"/>
      <c r="BU506" s="557"/>
      <c r="BV506" s="557"/>
      <c r="BW506" s="557"/>
      <c r="BX506" s="557"/>
      <c r="BY506" s="557"/>
      <c r="BZ506" s="557"/>
      <c r="CA506" s="557"/>
      <c r="CB506" s="557"/>
      <c r="CC506" s="557"/>
      <c r="CD506" s="557"/>
      <c r="CE506" s="557"/>
      <c r="CF506" s="557"/>
      <c r="CG506" s="557"/>
      <c r="CH506" s="557"/>
      <c r="CI506" s="557"/>
      <c r="CJ506" s="557"/>
      <c r="CK506" s="557"/>
      <c r="CL506" s="557"/>
      <c r="CM506" s="557"/>
      <c r="CN506" s="557"/>
      <c r="CO506" s="557"/>
      <c r="CP506" s="557"/>
      <c r="CQ506" s="557"/>
      <c r="CR506" s="557"/>
      <c r="CS506" s="557"/>
      <c r="CT506" s="557"/>
      <c r="CU506" s="557"/>
      <c r="CV506" s="557"/>
      <c r="CW506" s="557"/>
      <c r="CX506" s="557"/>
      <c r="CY506" s="557"/>
      <c r="CZ506" s="557"/>
      <c r="DA506" s="557"/>
      <c r="DB506" s="557"/>
      <c r="DC506" s="557"/>
      <c r="DD506" s="557"/>
      <c r="DE506" s="557"/>
      <c r="DF506" s="557"/>
      <c r="DG506" s="557"/>
      <c r="DH506" s="557"/>
      <c r="DI506" s="557"/>
      <c r="DJ506" s="557"/>
      <c r="DK506" s="557"/>
      <c r="DL506" s="557"/>
      <c r="DM506" s="557"/>
      <c r="DN506" s="557"/>
      <c r="DO506" s="557"/>
      <c r="DP506" s="557"/>
      <c r="DQ506" s="557"/>
      <c r="DR506" s="557"/>
      <c r="DS506" s="557"/>
      <c r="DT506" s="557"/>
      <c r="DU506" s="557"/>
      <c r="DV506" s="557"/>
      <c r="DW506" s="557"/>
      <c r="DX506" s="557"/>
      <c r="DY506" s="557"/>
      <c r="DZ506" s="557"/>
      <c r="EA506" s="557"/>
      <c r="EB506" s="557"/>
      <c r="EC506" s="557"/>
      <c r="ED506" s="557"/>
      <c r="EE506" s="557"/>
      <c r="EF506" s="557"/>
      <c r="EG506" s="557"/>
      <c r="EH506" s="557"/>
      <c r="EI506" s="557"/>
      <c r="EJ506" s="557"/>
      <c r="EK506" s="557"/>
      <c r="EL506" s="557"/>
      <c r="EM506" s="557"/>
      <c r="EN506" s="557"/>
      <c r="EO506" s="557"/>
      <c r="EP506" s="557"/>
      <c r="EQ506" s="557"/>
      <c r="ER506" s="557"/>
      <c r="ES506" s="557"/>
      <c r="ET506" s="557"/>
      <c r="EU506" s="557"/>
      <c r="EV506" s="557"/>
      <c r="EW506" s="557"/>
      <c r="EX506" s="557"/>
      <c r="EY506" s="557"/>
      <c r="EZ506" s="557"/>
      <c r="FA506" s="557"/>
      <c r="FB506" s="557"/>
      <c r="FC506" s="557"/>
      <c r="FD506" s="557"/>
      <c r="FE506" s="557"/>
      <c r="FF506" s="557"/>
      <c r="FG506" s="557"/>
      <c r="FH506" s="557"/>
      <c r="FI506" s="557"/>
      <c r="FJ506" s="557"/>
      <c r="FK506" s="557"/>
      <c r="FL506" s="557"/>
      <c r="FM506" s="557"/>
      <c r="FN506" s="557"/>
      <c r="FO506" s="557"/>
      <c r="FP506" s="557"/>
      <c r="FQ506" s="557"/>
      <c r="FR506" s="557"/>
      <c r="FS506" s="557"/>
      <c r="FT506" s="557"/>
      <c r="FU506" s="557"/>
      <c r="FV506" s="557"/>
      <c r="FW506" s="557"/>
      <c r="FX506" s="557"/>
      <c r="FY506" s="557"/>
      <c r="FZ506" s="557"/>
      <c r="GA506" s="557"/>
      <c r="GB506" s="557"/>
      <c r="GC506" s="557"/>
      <c r="GD506" s="557"/>
      <c r="GE506" s="557"/>
      <c r="GF506" s="557"/>
      <c r="GG506" s="557"/>
      <c r="GH506" s="557"/>
      <c r="GI506" s="557"/>
      <c r="GJ506" s="557"/>
      <c r="GK506" s="557"/>
      <c r="GL506" s="557"/>
      <c r="GM506" s="557"/>
      <c r="GN506" s="557"/>
      <c r="GO506" s="557"/>
      <c r="GP506" s="557"/>
      <c r="GQ506" s="557"/>
      <c r="GR506" s="557"/>
      <c r="GS506" s="557"/>
      <c r="GT506" s="557"/>
      <c r="GU506" s="557"/>
      <c r="GV506" s="557"/>
      <c r="GW506" s="557"/>
      <c r="GX506" s="557"/>
      <c r="GY506" s="557"/>
      <c r="GZ506" s="557"/>
      <c r="HA506" s="557"/>
      <c r="HB506" s="557"/>
      <c r="HC506" s="557"/>
      <c r="HD506" s="557"/>
      <c r="HE506" s="557"/>
      <c r="HF506" s="557"/>
      <c r="HG506" s="557"/>
      <c r="HH506" s="557"/>
      <c r="HI506" s="557"/>
      <c r="HJ506" s="557"/>
      <c r="HK506" s="557"/>
      <c r="HL506" s="557"/>
      <c r="HM506" s="557"/>
      <c r="HN506" s="557"/>
      <c r="HO506" s="557"/>
      <c r="HP506" s="557"/>
      <c r="HQ506" s="557"/>
      <c r="HR506" s="557"/>
      <c r="HS506" s="557"/>
      <c r="HT506" s="557"/>
      <c r="HU506" s="575"/>
      <c r="HV506" s="575"/>
      <c r="HW506" s="575"/>
      <c r="HX506" s="575"/>
      <c r="HY506" s="575"/>
      <c r="HZ506" s="575"/>
      <c r="IA506" s="575"/>
      <c r="IB506" s="575"/>
      <c r="IC506" s="575"/>
      <c r="ID506" s="575"/>
      <c r="IE506" s="575"/>
      <c r="IF506" s="575"/>
      <c r="IG506" s="575"/>
      <c r="IH506" s="575"/>
      <c r="II506" s="575"/>
      <c r="IJ506" s="575"/>
      <c r="IK506" s="575"/>
      <c r="IL506" s="575"/>
      <c r="IM506" s="575"/>
      <c r="IN506" s="575"/>
    </row>
    <row r="507" s="311" customFormat="1" ht="19.5" customHeight="1" spans="1:255">
      <c r="A507" s="218" t="s">
        <v>541</v>
      </c>
      <c r="B507" s="582"/>
      <c r="C507" s="328"/>
      <c r="D507" s="570"/>
      <c r="E507" s="332" t="str">
        <f t="shared" si="14"/>
        <v/>
      </c>
      <c r="F507" s="332" t="str">
        <f t="shared" si="15"/>
        <v/>
      </c>
      <c r="HU507" s="560"/>
      <c r="HV507" s="560"/>
      <c r="HW507" s="560"/>
      <c r="HX507" s="560"/>
      <c r="HY507" s="560"/>
      <c r="HZ507" s="560"/>
      <c r="IA507" s="560"/>
      <c r="IB507" s="560"/>
      <c r="IC507" s="560"/>
      <c r="ID507" s="560"/>
      <c r="IE507" s="560"/>
      <c r="IF507" s="560"/>
      <c r="IG507" s="560"/>
      <c r="IH507" s="560"/>
      <c r="II507" s="560"/>
      <c r="IJ507" s="560"/>
      <c r="IK507" s="560"/>
      <c r="IL507" s="560"/>
      <c r="IM507" s="560"/>
      <c r="IN507" s="560"/>
      <c r="IO507" s="560"/>
      <c r="IP507" s="560"/>
      <c r="IQ507" s="560"/>
      <c r="IR507" s="560"/>
      <c r="IS507" s="560"/>
      <c r="IT507" s="560"/>
      <c r="IU507" s="560"/>
    </row>
    <row r="508" s="311" customFormat="1" ht="19.5" customHeight="1" spans="1:255">
      <c r="A508" s="218" t="s">
        <v>542</v>
      </c>
      <c r="B508" s="582"/>
      <c r="C508" s="328"/>
      <c r="D508" s="570"/>
      <c r="E508" s="332" t="str">
        <f t="shared" si="14"/>
        <v/>
      </c>
      <c r="F508" s="332" t="str">
        <f t="shared" si="15"/>
        <v/>
      </c>
      <c r="HU508" s="560"/>
      <c r="HV508" s="560"/>
      <c r="HW508" s="560"/>
      <c r="HX508" s="560"/>
      <c r="HY508" s="560"/>
      <c r="HZ508" s="560"/>
      <c r="IA508" s="560"/>
      <c r="IB508" s="560"/>
      <c r="IC508" s="560"/>
      <c r="ID508" s="560"/>
      <c r="IE508" s="560"/>
      <c r="IF508" s="560"/>
      <c r="IG508" s="560"/>
      <c r="IH508" s="560"/>
      <c r="II508" s="560"/>
      <c r="IJ508" s="560"/>
      <c r="IK508" s="560"/>
      <c r="IL508" s="560"/>
      <c r="IM508" s="560"/>
      <c r="IN508" s="560"/>
      <c r="IO508" s="560"/>
      <c r="IP508" s="560"/>
      <c r="IQ508" s="560"/>
      <c r="IR508" s="560"/>
      <c r="IS508" s="560"/>
      <c r="IT508" s="560"/>
      <c r="IU508" s="560"/>
    </row>
    <row r="509" s="311" customFormat="1" ht="19.5" customHeight="1" spans="1:255">
      <c r="A509" s="218" t="s">
        <v>543</v>
      </c>
      <c r="B509" s="582"/>
      <c r="C509" s="328"/>
      <c r="D509" s="570"/>
      <c r="E509" s="332" t="str">
        <f t="shared" si="14"/>
        <v/>
      </c>
      <c r="F509" s="332" t="str">
        <f t="shared" si="15"/>
        <v/>
      </c>
      <c r="HU509" s="560"/>
      <c r="HV509" s="560"/>
      <c r="HW509" s="560"/>
      <c r="HX509" s="560"/>
      <c r="HY509" s="560"/>
      <c r="HZ509" s="560"/>
      <c r="IA509" s="560"/>
      <c r="IB509" s="560"/>
      <c r="IC509" s="560"/>
      <c r="ID509" s="560"/>
      <c r="IE509" s="560"/>
      <c r="IF509" s="560"/>
      <c r="IG509" s="560"/>
      <c r="IH509" s="560"/>
      <c r="II509" s="560"/>
      <c r="IJ509" s="560"/>
      <c r="IK509" s="560"/>
      <c r="IL509" s="560"/>
      <c r="IM509" s="560"/>
      <c r="IN509" s="560"/>
      <c r="IO509" s="560"/>
      <c r="IP509" s="560"/>
      <c r="IQ509" s="560"/>
      <c r="IR509" s="560"/>
      <c r="IS509" s="560"/>
      <c r="IT509" s="560"/>
      <c r="IU509" s="560"/>
    </row>
    <row r="510" s="311" customFormat="1" ht="19.5" customHeight="1" spans="1:255">
      <c r="A510" s="218" t="s">
        <v>544</v>
      </c>
      <c r="B510" s="582">
        <v>20</v>
      </c>
      <c r="C510" s="328"/>
      <c r="D510" s="337">
        <v>26</v>
      </c>
      <c r="E510" s="332">
        <f t="shared" si="14"/>
        <v>0.3</v>
      </c>
      <c r="F510" s="332" t="str">
        <f t="shared" si="15"/>
        <v/>
      </c>
      <c r="HU510" s="560"/>
      <c r="HV510" s="560"/>
      <c r="HW510" s="560"/>
      <c r="HX510" s="560"/>
      <c r="HY510" s="560"/>
      <c r="HZ510" s="560"/>
      <c r="IA510" s="560"/>
      <c r="IB510" s="560"/>
      <c r="IC510" s="560"/>
      <c r="ID510" s="560"/>
      <c r="IE510" s="560"/>
      <c r="IF510" s="560"/>
      <c r="IG510" s="560"/>
      <c r="IH510" s="560"/>
      <c r="II510" s="560"/>
      <c r="IJ510" s="560"/>
      <c r="IK510" s="560"/>
      <c r="IL510" s="560"/>
      <c r="IM510" s="560"/>
      <c r="IN510" s="560"/>
      <c r="IO510" s="560"/>
      <c r="IP510" s="560"/>
      <c r="IQ510" s="560"/>
      <c r="IR510" s="560"/>
      <c r="IS510" s="560"/>
      <c r="IT510" s="560"/>
      <c r="IU510" s="560"/>
    </row>
    <row r="511" s="311" customFormat="1" ht="19.5" customHeight="1" spans="1:255">
      <c r="A511" s="584" t="s">
        <v>545</v>
      </c>
      <c r="B511" s="585">
        <f>B512+B528+B536+B547+B556+B564</f>
        <v>2424</v>
      </c>
      <c r="C511" s="335">
        <f>C512+C528+C536+C547+C556+C564</f>
        <v>3358</v>
      </c>
      <c r="D511" s="573">
        <f>D512+D528+D536+D547+D556+D564</f>
        <v>1712</v>
      </c>
      <c r="E511" s="325">
        <f t="shared" si="14"/>
        <v>-0.293729372937294</v>
      </c>
      <c r="F511" s="325">
        <f t="shared" si="15"/>
        <v>0.509827278141751</v>
      </c>
      <c r="HU511" s="560"/>
      <c r="HV511" s="560"/>
      <c r="HW511" s="560"/>
      <c r="HX511" s="560"/>
      <c r="HY511" s="560"/>
      <c r="HZ511" s="560"/>
      <c r="IA511" s="560"/>
      <c r="IB511" s="560"/>
      <c r="IC511" s="560"/>
      <c r="ID511" s="560"/>
      <c r="IE511" s="560"/>
      <c r="IF511" s="560"/>
      <c r="IG511" s="560"/>
      <c r="IH511" s="560"/>
      <c r="II511" s="560"/>
      <c r="IJ511" s="560"/>
      <c r="IK511" s="560"/>
      <c r="IL511" s="560"/>
      <c r="IM511" s="560"/>
      <c r="IN511" s="560"/>
      <c r="IO511" s="560"/>
      <c r="IP511" s="560"/>
      <c r="IQ511" s="560"/>
      <c r="IR511" s="560"/>
      <c r="IS511" s="560"/>
      <c r="IT511" s="560"/>
      <c r="IU511" s="560"/>
    </row>
    <row r="512" s="311" customFormat="1" ht="19.5" customHeight="1" spans="1:255">
      <c r="A512" s="584" t="s">
        <v>546</v>
      </c>
      <c r="B512" s="585">
        <f>SUM(B513:B527)</f>
        <v>1249</v>
      </c>
      <c r="C512" s="335">
        <f>SUM(C513:C527)</f>
        <v>1254</v>
      </c>
      <c r="D512" s="573">
        <f>SUM(D513:D527)</f>
        <v>1040</v>
      </c>
      <c r="E512" s="325">
        <f t="shared" si="14"/>
        <v>-0.167333867093675</v>
      </c>
      <c r="F512" s="325">
        <f t="shared" si="15"/>
        <v>0.829346092503987</v>
      </c>
      <c r="HU512" s="560"/>
      <c r="HV512" s="560"/>
      <c r="HW512" s="560"/>
      <c r="HX512" s="560"/>
      <c r="HY512" s="560"/>
      <c r="HZ512" s="560"/>
      <c r="IA512" s="560"/>
      <c r="IB512" s="560"/>
      <c r="IC512" s="560"/>
      <c r="ID512" s="560"/>
      <c r="IE512" s="560"/>
      <c r="IF512" s="560"/>
      <c r="IG512" s="560"/>
      <c r="IH512" s="560"/>
      <c r="II512" s="560"/>
      <c r="IJ512" s="560"/>
      <c r="IK512" s="560"/>
      <c r="IL512" s="560"/>
      <c r="IM512" s="560"/>
      <c r="IN512" s="560"/>
      <c r="IO512" s="560"/>
      <c r="IP512" s="560"/>
      <c r="IQ512" s="560"/>
      <c r="IR512" s="560"/>
      <c r="IS512" s="560"/>
      <c r="IT512" s="560"/>
      <c r="IU512" s="560"/>
    </row>
    <row r="513" s="311" customFormat="1" ht="19.5" customHeight="1" spans="1:255">
      <c r="A513" s="218" t="s">
        <v>203</v>
      </c>
      <c r="B513" s="582">
        <v>332</v>
      </c>
      <c r="C513" s="328">
        <v>296</v>
      </c>
      <c r="D513" s="570">
        <v>300</v>
      </c>
      <c r="E513" s="332">
        <f t="shared" si="14"/>
        <v>-0.0963855421686747</v>
      </c>
      <c r="F513" s="332">
        <f t="shared" si="15"/>
        <v>1.01351351351351</v>
      </c>
      <c r="HU513" s="560"/>
      <c r="HV513" s="560"/>
      <c r="HW513" s="560"/>
      <c r="HX513" s="560"/>
      <c r="HY513" s="560"/>
      <c r="HZ513" s="560"/>
      <c r="IA513" s="560"/>
      <c r="IB513" s="560"/>
      <c r="IC513" s="560"/>
      <c r="ID513" s="560"/>
      <c r="IE513" s="560"/>
      <c r="IF513" s="560"/>
      <c r="IG513" s="560"/>
      <c r="IH513" s="560"/>
      <c r="II513" s="560"/>
      <c r="IJ513" s="560"/>
      <c r="IK513" s="560"/>
      <c r="IL513" s="560"/>
      <c r="IM513" s="560"/>
      <c r="IN513" s="560"/>
      <c r="IO513" s="560"/>
      <c r="IP513" s="560"/>
      <c r="IQ513" s="560"/>
      <c r="IR513" s="560"/>
      <c r="IS513" s="560"/>
      <c r="IT513" s="560"/>
      <c r="IU513" s="560"/>
    </row>
    <row r="514" s="311" customFormat="1" ht="19.5" customHeight="1" spans="1:255">
      <c r="A514" s="218" t="s">
        <v>204</v>
      </c>
      <c r="B514" s="582">
        <v>27</v>
      </c>
      <c r="C514" s="328"/>
      <c r="D514" s="570"/>
      <c r="E514" s="332" t="str">
        <f t="shared" si="14"/>
        <v/>
      </c>
      <c r="F514" s="332" t="str">
        <f t="shared" si="15"/>
        <v/>
      </c>
      <c r="HU514" s="560"/>
      <c r="HV514" s="560"/>
      <c r="HW514" s="560"/>
      <c r="HX514" s="560"/>
      <c r="HY514" s="560"/>
      <c r="HZ514" s="560"/>
      <c r="IA514" s="560"/>
      <c r="IB514" s="560"/>
      <c r="IC514" s="560"/>
      <c r="ID514" s="560"/>
      <c r="IE514" s="560"/>
      <c r="IF514" s="560"/>
      <c r="IG514" s="560"/>
      <c r="IH514" s="560"/>
      <c r="II514" s="560"/>
      <c r="IJ514" s="560"/>
      <c r="IK514" s="560"/>
      <c r="IL514" s="560"/>
      <c r="IM514" s="560"/>
      <c r="IN514" s="560"/>
      <c r="IO514" s="560"/>
      <c r="IP514" s="560"/>
      <c r="IQ514" s="560"/>
      <c r="IR514" s="560"/>
      <c r="IS514" s="560"/>
      <c r="IT514" s="560"/>
      <c r="IU514" s="560"/>
    </row>
    <row r="515" s="311" customFormat="1" ht="19.5" customHeight="1" spans="1:255">
      <c r="A515" s="218" t="s">
        <v>205</v>
      </c>
      <c r="B515" s="582">
        <v>0</v>
      </c>
      <c r="C515" s="328"/>
      <c r="D515" s="570"/>
      <c r="E515" s="332" t="str">
        <f t="shared" si="14"/>
        <v/>
      </c>
      <c r="F515" s="332" t="str">
        <f t="shared" si="15"/>
        <v/>
      </c>
      <c r="HU515" s="560"/>
      <c r="HV515" s="560"/>
      <c r="HW515" s="560"/>
      <c r="HX515" s="560"/>
      <c r="HY515" s="560"/>
      <c r="HZ515" s="560"/>
      <c r="IA515" s="560"/>
      <c r="IB515" s="560"/>
      <c r="IC515" s="560"/>
      <c r="ID515" s="560"/>
      <c r="IE515" s="560"/>
      <c r="IF515" s="560"/>
      <c r="IG515" s="560"/>
      <c r="IH515" s="560"/>
      <c r="II515" s="560"/>
      <c r="IJ515" s="560"/>
      <c r="IK515" s="560"/>
      <c r="IL515" s="560"/>
      <c r="IM515" s="560"/>
      <c r="IN515" s="560"/>
      <c r="IO515" s="560"/>
      <c r="IP515" s="560"/>
      <c r="IQ515" s="560"/>
      <c r="IR515" s="560"/>
      <c r="IS515" s="560"/>
      <c r="IT515" s="560"/>
      <c r="IU515" s="560"/>
    </row>
    <row r="516" s="311" customFormat="1" ht="19.5" customHeight="1" spans="1:255">
      <c r="A516" s="218" t="s">
        <v>547</v>
      </c>
      <c r="B516" s="582">
        <v>11</v>
      </c>
      <c r="C516" s="328">
        <v>21</v>
      </c>
      <c r="D516" s="570"/>
      <c r="E516" s="332" t="str">
        <f t="shared" si="14"/>
        <v/>
      </c>
      <c r="F516" s="332" t="str">
        <f t="shared" si="15"/>
        <v/>
      </c>
      <c r="HU516" s="560"/>
      <c r="HV516" s="560"/>
      <c r="HW516" s="560"/>
      <c r="HX516" s="560"/>
      <c r="HY516" s="560"/>
      <c r="HZ516" s="560"/>
      <c r="IA516" s="560"/>
      <c r="IB516" s="560"/>
      <c r="IC516" s="560"/>
      <c r="ID516" s="560"/>
      <c r="IE516" s="560"/>
      <c r="IF516" s="560"/>
      <c r="IG516" s="560"/>
      <c r="IH516" s="560"/>
      <c r="II516" s="560"/>
      <c r="IJ516" s="560"/>
      <c r="IK516" s="560"/>
      <c r="IL516" s="560"/>
      <c r="IM516" s="560"/>
      <c r="IN516" s="560"/>
      <c r="IO516" s="560"/>
      <c r="IP516" s="560"/>
      <c r="IQ516" s="560"/>
      <c r="IR516" s="560"/>
      <c r="IS516" s="560"/>
      <c r="IT516" s="560"/>
      <c r="IU516" s="560"/>
    </row>
    <row r="517" s="311" customFormat="1" ht="19.5" customHeight="1" spans="1:255">
      <c r="A517" s="218" t="s">
        <v>548</v>
      </c>
      <c r="B517" s="582">
        <v>124</v>
      </c>
      <c r="C517" s="328">
        <v>40</v>
      </c>
      <c r="D517" s="570">
        <v>22</v>
      </c>
      <c r="E517" s="332">
        <f t="shared" ref="E517:E580" si="16">IF(OR(VALUE(D517)=0,ISERROR(D517/B517-1)),"",D517/B517-1)</f>
        <v>-0.82258064516129</v>
      </c>
      <c r="F517" s="332">
        <f t="shared" ref="F517:F580" si="17">IF(OR(VALUE(D517)=0,ISERROR(D517/C517)),"",D517/C517)</f>
        <v>0.55</v>
      </c>
      <c r="HU517" s="560"/>
      <c r="HV517" s="560"/>
      <c r="HW517" s="560"/>
      <c r="HX517" s="560"/>
      <c r="HY517" s="560"/>
      <c r="HZ517" s="560"/>
      <c r="IA517" s="560"/>
      <c r="IB517" s="560"/>
      <c r="IC517" s="560"/>
      <c r="ID517" s="560"/>
      <c r="IE517" s="560"/>
      <c r="IF517" s="560"/>
      <c r="IG517" s="560"/>
      <c r="IH517" s="560"/>
      <c r="II517" s="560"/>
      <c r="IJ517" s="560"/>
      <c r="IK517" s="560"/>
      <c r="IL517" s="560"/>
      <c r="IM517" s="560"/>
      <c r="IN517" s="560"/>
      <c r="IO517" s="560"/>
      <c r="IP517" s="560"/>
      <c r="IQ517" s="560"/>
      <c r="IR517" s="560"/>
      <c r="IS517" s="560"/>
      <c r="IT517" s="560"/>
      <c r="IU517" s="560"/>
    </row>
    <row r="518" s="311" customFormat="1" ht="19.5" customHeight="1" spans="1:255">
      <c r="A518" s="218" t="s">
        <v>549</v>
      </c>
      <c r="B518" s="582"/>
      <c r="C518" s="328"/>
      <c r="D518" s="337"/>
      <c r="E518" s="332" t="str">
        <f t="shared" si="16"/>
        <v/>
      </c>
      <c r="F518" s="332" t="str">
        <f t="shared" si="17"/>
        <v/>
      </c>
      <c r="HU518" s="560"/>
      <c r="HV518" s="560"/>
      <c r="HW518" s="560"/>
      <c r="HX518" s="560"/>
      <c r="HY518" s="560"/>
      <c r="HZ518" s="560"/>
      <c r="IA518" s="560"/>
      <c r="IB518" s="560"/>
      <c r="IC518" s="560"/>
      <c r="ID518" s="560"/>
      <c r="IE518" s="560"/>
      <c r="IF518" s="560"/>
      <c r="IG518" s="560"/>
      <c r="IH518" s="560"/>
      <c r="II518" s="560"/>
      <c r="IJ518" s="560"/>
      <c r="IK518" s="560"/>
      <c r="IL518" s="560"/>
      <c r="IM518" s="560"/>
      <c r="IN518" s="560"/>
      <c r="IO518" s="560"/>
      <c r="IP518" s="560"/>
      <c r="IQ518" s="560"/>
      <c r="IR518" s="560"/>
      <c r="IS518" s="560"/>
      <c r="IT518" s="560"/>
      <c r="IU518" s="560"/>
    </row>
    <row r="519" s="311" customFormat="1" ht="19.5" customHeight="1" spans="1:255">
      <c r="A519" s="218" t="s">
        <v>550</v>
      </c>
      <c r="B519" s="582">
        <v>587</v>
      </c>
      <c r="C519" s="328">
        <v>546</v>
      </c>
      <c r="D519" s="570">
        <v>478</v>
      </c>
      <c r="E519" s="332">
        <f t="shared" si="16"/>
        <v>-0.185689948892675</v>
      </c>
      <c r="F519" s="332">
        <f t="shared" si="17"/>
        <v>0.875457875457875</v>
      </c>
      <c r="HU519" s="560"/>
      <c r="HV519" s="560"/>
      <c r="HW519" s="560"/>
      <c r="HX519" s="560"/>
      <c r="HY519" s="560"/>
      <c r="HZ519" s="560"/>
      <c r="IA519" s="560"/>
      <c r="IB519" s="560"/>
      <c r="IC519" s="560"/>
      <c r="ID519" s="560"/>
      <c r="IE519" s="560"/>
      <c r="IF519" s="560"/>
      <c r="IG519" s="560"/>
      <c r="IH519" s="560"/>
      <c r="II519" s="560"/>
      <c r="IJ519" s="560"/>
      <c r="IK519" s="560"/>
      <c r="IL519" s="560"/>
      <c r="IM519" s="560"/>
      <c r="IN519" s="560"/>
      <c r="IO519" s="560"/>
      <c r="IP519" s="560"/>
      <c r="IQ519" s="560"/>
      <c r="IR519" s="560"/>
      <c r="IS519" s="560"/>
      <c r="IT519" s="560"/>
      <c r="IU519" s="560"/>
    </row>
    <row r="520" s="311" customFormat="1" ht="19.5" customHeight="1" spans="1:255">
      <c r="A520" s="218" t="s">
        <v>551</v>
      </c>
      <c r="B520" s="582">
        <v>0</v>
      </c>
      <c r="C520" s="328"/>
      <c r="D520" s="570"/>
      <c r="E520" s="332" t="str">
        <f t="shared" si="16"/>
        <v/>
      </c>
      <c r="F520" s="332" t="str">
        <f t="shared" si="17"/>
        <v/>
      </c>
      <c r="HU520" s="560"/>
      <c r="HV520" s="560"/>
      <c r="HW520" s="560"/>
      <c r="HX520" s="560"/>
      <c r="HY520" s="560"/>
      <c r="HZ520" s="560"/>
      <c r="IA520" s="560"/>
      <c r="IB520" s="560"/>
      <c r="IC520" s="560"/>
      <c r="ID520" s="560"/>
      <c r="IE520" s="560"/>
      <c r="IF520" s="560"/>
      <c r="IG520" s="560"/>
      <c r="IH520" s="560"/>
      <c r="II520" s="560"/>
      <c r="IJ520" s="560"/>
      <c r="IK520" s="560"/>
      <c r="IL520" s="560"/>
      <c r="IM520" s="560"/>
      <c r="IN520" s="560"/>
      <c r="IO520" s="560"/>
      <c r="IP520" s="560"/>
      <c r="IQ520" s="560"/>
      <c r="IR520" s="560"/>
      <c r="IS520" s="560"/>
      <c r="IT520" s="560"/>
      <c r="IU520" s="560"/>
    </row>
    <row r="521" s="311" customFormat="1" ht="19.5" customHeight="1" spans="1:255">
      <c r="A521" s="218" t="s">
        <v>552</v>
      </c>
      <c r="B521" s="582">
        <v>77</v>
      </c>
      <c r="C521" s="328">
        <v>24</v>
      </c>
      <c r="D521" s="570">
        <v>10</v>
      </c>
      <c r="E521" s="332">
        <f t="shared" si="16"/>
        <v>-0.87012987012987</v>
      </c>
      <c r="F521" s="332">
        <f t="shared" si="17"/>
        <v>0.416666666666667</v>
      </c>
      <c r="HU521" s="560"/>
      <c r="HV521" s="560"/>
      <c r="HW521" s="560"/>
      <c r="HX521" s="560"/>
      <c r="HY521" s="560"/>
      <c r="HZ521" s="560"/>
      <c r="IA521" s="560"/>
      <c r="IB521" s="560"/>
      <c r="IC521" s="560"/>
      <c r="ID521" s="560"/>
      <c r="IE521" s="560"/>
      <c r="IF521" s="560"/>
      <c r="IG521" s="560"/>
      <c r="IH521" s="560"/>
      <c r="II521" s="560"/>
      <c r="IJ521" s="560"/>
      <c r="IK521" s="560"/>
      <c r="IL521" s="560"/>
      <c r="IM521" s="560"/>
      <c r="IN521" s="560"/>
      <c r="IO521" s="560"/>
      <c r="IP521" s="560"/>
      <c r="IQ521" s="560"/>
      <c r="IR521" s="560"/>
      <c r="IS521" s="560"/>
      <c r="IT521" s="560"/>
      <c r="IU521" s="560"/>
    </row>
    <row r="522" s="170" customFormat="1" ht="19.5" customHeight="1" spans="1:248">
      <c r="A522" s="218" t="s">
        <v>553</v>
      </c>
      <c r="B522" s="324"/>
      <c r="C522" s="324"/>
      <c r="D522" s="324"/>
      <c r="E522" s="325" t="str">
        <f t="shared" si="16"/>
        <v/>
      </c>
      <c r="F522" s="325" t="str">
        <f t="shared" si="17"/>
        <v/>
      </c>
      <c r="G522" s="557"/>
      <c r="H522" s="557"/>
      <c r="I522" s="557"/>
      <c r="J522" s="557"/>
      <c r="K522" s="557"/>
      <c r="L522" s="557"/>
      <c r="M522" s="557"/>
      <c r="N522" s="557"/>
      <c r="O522" s="557"/>
      <c r="P522" s="557"/>
      <c r="Q522" s="557"/>
      <c r="R522" s="557"/>
      <c r="S522" s="557"/>
      <c r="T522" s="557"/>
      <c r="U522" s="557"/>
      <c r="V522" s="557"/>
      <c r="W522" s="557"/>
      <c r="X522" s="557"/>
      <c r="Y522" s="557"/>
      <c r="Z522" s="557"/>
      <c r="AA522" s="557"/>
      <c r="AB522" s="557"/>
      <c r="AC522" s="557"/>
      <c r="AD522" s="557"/>
      <c r="AE522" s="557"/>
      <c r="AF522" s="557"/>
      <c r="AG522" s="557"/>
      <c r="AH522" s="557"/>
      <c r="AI522" s="557"/>
      <c r="AJ522" s="557"/>
      <c r="AK522" s="557"/>
      <c r="AL522" s="557"/>
      <c r="AM522" s="557"/>
      <c r="AN522" s="557"/>
      <c r="AO522" s="557"/>
      <c r="AP522" s="557"/>
      <c r="AQ522" s="557"/>
      <c r="AR522" s="557"/>
      <c r="AS522" s="557"/>
      <c r="AT522" s="557"/>
      <c r="AU522" s="557"/>
      <c r="AV522" s="557"/>
      <c r="AW522" s="557"/>
      <c r="AX522" s="557"/>
      <c r="AY522" s="557"/>
      <c r="AZ522" s="557"/>
      <c r="BA522" s="557"/>
      <c r="BB522" s="557"/>
      <c r="BC522" s="557"/>
      <c r="BD522" s="557"/>
      <c r="BE522" s="557"/>
      <c r="BF522" s="557"/>
      <c r="BG522" s="557"/>
      <c r="BH522" s="557"/>
      <c r="BI522" s="557"/>
      <c r="BJ522" s="557"/>
      <c r="BK522" s="557"/>
      <c r="BL522" s="557"/>
      <c r="BM522" s="557"/>
      <c r="BN522" s="557"/>
      <c r="BO522" s="557"/>
      <c r="BP522" s="557"/>
      <c r="BQ522" s="557"/>
      <c r="BR522" s="557"/>
      <c r="BS522" s="557"/>
      <c r="BT522" s="557"/>
      <c r="BU522" s="557"/>
      <c r="BV522" s="557"/>
      <c r="BW522" s="557"/>
      <c r="BX522" s="557"/>
      <c r="BY522" s="557"/>
      <c r="BZ522" s="557"/>
      <c r="CA522" s="557"/>
      <c r="CB522" s="557"/>
      <c r="CC522" s="557"/>
      <c r="CD522" s="557"/>
      <c r="CE522" s="557"/>
      <c r="CF522" s="557"/>
      <c r="CG522" s="557"/>
      <c r="CH522" s="557"/>
      <c r="CI522" s="557"/>
      <c r="CJ522" s="557"/>
      <c r="CK522" s="557"/>
      <c r="CL522" s="557"/>
      <c r="CM522" s="557"/>
      <c r="CN522" s="557"/>
      <c r="CO522" s="557"/>
      <c r="CP522" s="557"/>
      <c r="CQ522" s="557"/>
      <c r="CR522" s="557"/>
      <c r="CS522" s="557"/>
      <c r="CT522" s="557"/>
      <c r="CU522" s="557"/>
      <c r="CV522" s="557"/>
      <c r="CW522" s="557"/>
      <c r="CX522" s="557"/>
      <c r="CY522" s="557"/>
      <c r="CZ522" s="557"/>
      <c r="DA522" s="557"/>
      <c r="DB522" s="557"/>
      <c r="DC522" s="557"/>
      <c r="DD522" s="557"/>
      <c r="DE522" s="557"/>
      <c r="DF522" s="557"/>
      <c r="DG522" s="557"/>
      <c r="DH522" s="557"/>
      <c r="DI522" s="557"/>
      <c r="DJ522" s="557"/>
      <c r="DK522" s="557"/>
      <c r="DL522" s="557"/>
      <c r="DM522" s="557"/>
      <c r="DN522" s="557"/>
      <c r="DO522" s="557"/>
      <c r="DP522" s="557"/>
      <c r="DQ522" s="557"/>
      <c r="DR522" s="557"/>
      <c r="DS522" s="557"/>
      <c r="DT522" s="557"/>
      <c r="DU522" s="557"/>
      <c r="DV522" s="557"/>
      <c r="DW522" s="557"/>
      <c r="DX522" s="557"/>
      <c r="DY522" s="557"/>
      <c r="DZ522" s="557"/>
      <c r="EA522" s="557"/>
      <c r="EB522" s="557"/>
      <c r="EC522" s="557"/>
      <c r="ED522" s="557"/>
      <c r="EE522" s="557"/>
      <c r="EF522" s="557"/>
      <c r="EG522" s="557"/>
      <c r="EH522" s="557"/>
      <c r="EI522" s="557"/>
      <c r="EJ522" s="557"/>
      <c r="EK522" s="557"/>
      <c r="EL522" s="557"/>
      <c r="EM522" s="557"/>
      <c r="EN522" s="557"/>
      <c r="EO522" s="557"/>
      <c r="EP522" s="557"/>
      <c r="EQ522" s="557"/>
      <c r="ER522" s="557"/>
      <c r="ES522" s="557"/>
      <c r="ET522" s="557"/>
      <c r="EU522" s="557"/>
      <c r="EV522" s="557"/>
      <c r="EW522" s="557"/>
      <c r="EX522" s="557"/>
      <c r="EY522" s="557"/>
      <c r="EZ522" s="557"/>
      <c r="FA522" s="557"/>
      <c r="FB522" s="557"/>
      <c r="FC522" s="557"/>
      <c r="FD522" s="557"/>
      <c r="FE522" s="557"/>
      <c r="FF522" s="557"/>
      <c r="FG522" s="557"/>
      <c r="FH522" s="557"/>
      <c r="FI522" s="557"/>
      <c r="FJ522" s="557"/>
      <c r="FK522" s="557"/>
      <c r="FL522" s="557"/>
      <c r="FM522" s="557"/>
      <c r="FN522" s="557"/>
      <c r="FO522" s="557"/>
      <c r="FP522" s="557"/>
      <c r="FQ522" s="557"/>
      <c r="FR522" s="557"/>
      <c r="FS522" s="557"/>
      <c r="FT522" s="557"/>
      <c r="FU522" s="557"/>
      <c r="FV522" s="557"/>
      <c r="FW522" s="557"/>
      <c r="FX522" s="557"/>
      <c r="FY522" s="557"/>
      <c r="FZ522" s="557"/>
      <c r="GA522" s="557"/>
      <c r="GB522" s="557"/>
      <c r="GC522" s="557"/>
      <c r="GD522" s="557"/>
      <c r="GE522" s="557"/>
      <c r="GF522" s="557"/>
      <c r="GG522" s="557"/>
      <c r="GH522" s="557"/>
      <c r="GI522" s="557"/>
      <c r="GJ522" s="557"/>
      <c r="GK522" s="557"/>
      <c r="GL522" s="557"/>
      <c r="GM522" s="557"/>
      <c r="GN522" s="557"/>
      <c r="GO522" s="557"/>
      <c r="GP522" s="557"/>
      <c r="GQ522" s="557"/>
      <c r="GR522" s="557"/>
      <c r="GS522" s="557"/>
      <c r="GT522" s="557"/>
      <c r="GU522" s="557"/>
      <c r="GV522" s="557"/>
      <c r="GW522" s="557"/>
      <c r="GX522" s="557"/>
      <c r="GY522" s="557"/>
      <c r="GZ522" s="557"/>
      <c r="HA522" s="557"/>
      <c r="HB522" s="557"/>
      <c r="HC522" s="557"/>
      <c r="HD522" s="557"/>
      <c r="HE522" s="557"/>
      <c r="HF522" s="557"/>
      <c r="HG522" s="557"/>
      <c r="HH522" s="557"/>
      <c r="HI522" s="557"/>
      <c r="HJ522" s="557"/>
      <c r="HK522" s="557"/>
      <c r="HL522" s="557"/>
      <c r="HM522" s="557"/>
      <c r="HN522" s="557"/>
      <c r="HO522" s="557"/>
      <c r="HP522" s="557"/>
      <c r="HQ522" s="557"/>
      <c r="HR522" s="557"/>
      <c r="HS522" s="557"/>
      <c r="HT522" s="557"/>
      <c r="HU522" s="575"/>
      <c r="HV522" s="575"/>
      <c r="HW522" s="575"/>
      <c r="HX522" s="575"/>
      <c r="HY522" s="575"/>
      <c r="HZ522" s="575"/>
      <c r="IA522" s="575"/>
      <c r="IB522" s="575"/>
      <c r="IC522" s="575"/>
      <c r="ID522" s="575"/>
      <c r="IE522" s="575"/>
      <c r="IF522" s="575"/>
      <c r="IG522" s="575"/>
      <c r="IH522" s="575"/>
      <c r="II522" s="575"/>
      <c r="IJ522" s="575"/>
      <c r="IK522" s="575"/>
      <c r="IL522" s="575"/>
      <c r="IM522" s="575"/>
      <c r="IN522" s="575"/>
    </row>
    <row r="523" s="311" customFormat="1" ht="19.5" customHeight="1" spans="1:255">
      <c r="A523" s="218" t="s">
        <v>554</v>
      </c>
      <c r="B523" s="582">
        <v>20</v>
      </c>
      <c r="C523" s="328">
        <v>18</v>
      </c>
      <c r="D523" s="570">
        <v>5</v>
      </c>
      <c r="E523" s="332">
        <f t="shared" si="16"/>
        <v>-0.75</v>
      </c>
      <c r="F523" s="332">
        <f t="shared" si="17"/>
        <v>0.277777777777778</v>
      </c>
      <c r="HU523" s="560"/>
      <c r="HV523" s="560"/>
      <c r="HW523" s="560"/>
      <c r="HX523" s="560"/>
      <c r="HY523" s="560"/>
      <c r="HZ523" s="560"/>
      <c r="IA523" s="560"/>
      <c r="IB523" s="560"/>
      <c r="IC523" s="560"/>
      <c r="ID523" s="560"/>
      <c r="IE523" s="560"/>
      <c r="IF523" s="560"/>
      <c r="IG523" s="560"/>
      <c r="IH523" s="560"/>
      <c r="II523" s="560"/>
      <c r="IJ523" s="560"/>
      <c r="IK523" s="560"/>
      <c r="IL523" s="560"/>
      <c r="IM523" s="560"/>
      <c r="IN523" s="560"/>
      <c r="IO523" s="560"/>
      <c r="IP523" s="560"/>
      <c r="IQ523" s="560"/>
      <c r="IR523" s="560"/>
      <c r="IS523" s="560"/>
      <c r="IT523" s="560"/>
      <c r="IU523" s="560"/>
    </row>
    <row r="524" s="311" customFormat="1" ht="19.5" customHeight="1" spans="1:255">
      <c r="A524" s="218" t="s">
        <v>555</v>
      </c>
      <c r="B524" s="582"/>
      <c r="C524" s="328">
        <v>4</v>
      </c>
      <c r="D524" s="570"/>
      <c r="E524" s="332" t="str">
        <f t="shared" si="16"/>
        <v/>
      </c>
      <c r="F524" s="332" t="str">
        <f t="shared" si="17"/>
        <v/>
      </c>
      <c r="HU524" s="560"/>
      <c r="HV524" s="560"/>
      <c r="HW524" s="560"/>
      <c r="HX524" s="560"/>
      <c r="HY524" s="560"/>
      <c r="HZ524" s="560"/>
      <c r="IA524" s="560"/>
      <c r="IB524" s="560"/>
      <c r="IC524" s="560"/>
      <c r="ID524" s="560"/>
      <c r="IE524" s="560"/>
      <c r="IF524" s="560"/>
      <c r="IG524" s="560"/>
      <c r="IH524" s="560"/>
      <c r="II524" s="560"/>
      <c r="IJ524" s="560"/>
      <c r="IK524" s="560"/>
      <c r="IL524" s="560"/>
      <c r="IM524" s="560"/>
      <c r="IN524" s="560"/>
      <c r="IO524" s="560"/>
      <c r="IP524" s="560"/>
      <c r="IQ524" s="560"/>
      <c r="IR524" s="560"/>
      <c r="IS524" s="560"/>
      <c r="IT524" s="560"/>
      <c r="IU524" s="560"/>
    </row>
    <row r="525" s="311" customFormat="1" ht="19.5" customHeight="1" spans="1:255">
      <c r="A525" s="218" t="s">
        <v>556</v>
      </c>
      <c r="B525" s="582"/>
      <c r="C525" s="328"/>
      <c r="D525" s="570"/>
      <c r="E525" s="332" t="str">
        <f t="shared" si="16"/>
        <v/>
      </c>
      <c r="F525" s="332" t="str">
        <f t="shared" si="17"/>
        <v/>
      </c>
      <c r="HU525" s="560"/>
      <c r="HV525" s="560"/>
      <c r="HW525" s="560"/>
      <c r="HX525" s="560"/>
      <c r="HY525" s="560"/>
      <c r="HZ525" s="560"/>
      <c r="IA525" s="560"/>
      <c r="IB525" s="560"/>
      <c r="IC525" s="560"/>
      <c r="ID525" s="560"/>
      <c r="IE525" s="560"/>
      <c r="IF525" s="560"/>
      <c r="IG525" s="560"/>
      <c r="IH525" s="560"/>
      <c r="II525" s="560"/>
      <c r="IJ525" s="560"/>
      <c r="IK525" s="560"/>
      <c r="IL525" s="560"/>
      <c r="IM525" s="560"/>
      <c r="IN525" s="560"/>
      <c r="IO525" s="560"/>
      <c r="IP525" s="560"/>
      <c r="IQ525" s="560"/>
      <c r="IR525" s="560"/>
      <c r="IS525" s="560"/>
      <c r="IT525" s="560"/>
      <c r="IU525" s="560"/>
    </row>
    <row r="526" s="311" customFormat="1" ht="19.5" customHeight="1" spans="1:255">
      <c r="A526" s="218" t="s">
        <v>557</v>
      </c>
      <c r="B526" s="582"/>
      <c r="C526" s="328">
        <v>210</v>
      </c>
      <c r="D526" s="570">
        <v>168</v>
      </c>
      <c r="E526" s="332" t="str">
        <f t="shared" si="16"/>
        <v/>
      </c>
      <c r="F526" s="332">
        <f t="shared" si="17"/>
        <v>0.8</v>
      </c>
      <c r="HU526" s="560"/>
      <c r="HV526" s="560"/>
      <c r="HW526" s="560"/>
      <c r="HX526" s="560"/>
      <c r="HY526" s="560"/>
      <c r="HZ526" s="560"/>
      <c r="IA526" s="560"/>
      <c r="IB526" s="560"/>
      <c r="IC526" s="560"/>
      <c r="ID526" s="560"/>
      <c r="IE526" s="560"/>
      <c r="IF526" s="560"/>
      <c r="IG526" s="560"/>
      <c r="IH526" s="560"/>
      <c r="II526" s="560"/>
      <c r="IJ526" s="560"/>
      <c r="IK526" s="560"/>
      <c r="IL526" s="560"/>
      <c r="IM526" s="560"/>
      <c r="IN526" s="560"/>
      <c r="IO526" s="560"/>
      <c r="IP526" s="560"/>
      <c r="IQ526" s="560"/>
      <c r="IR526" s="560"/>
      <c r="IS526" s="560"/>
      <c r="IT526" s="560"/>
      <c r="IU526" s="560"/>
    </row>
    <row r="527" s="311" customFormat="1" ht="19.5" customHeight="1" spans="1:255">
      <c r="A527" s="218" t="s">
        <v>558</v>
      </c>
      <c r="B527" s="582">
        <v>71</v>
      </c>
      <c r="C527" s="328">
        <v>95</v>
      </c>
      <c r="D527" s="570">
        <v>57</v>
      </c>
      <c r="E527" s="332">
        <f t="shared" si="16"/>
        <v>-0.197183098591549</v>
      </c>
      <c r="F527" s="332">
        <f t="shared" si="17"/>
        <v>0.6</v>
      </c>
      <c r="HU527" s="560"/>
      <c r="HV527" s="560"/>
      <c r="HW527" s="560"/>
      <c r="HX527" s="560"/>
      <c r="HY527" s="560"/>
      <c r="HZ527" s="560"/>
      <c r="IA527" s="560"/>
      <c r="IB527" s="560"/>
      <c r="IC527" s="560"/>
      <c r="ID527" s="560"/>
      <c r="IE527" s="560"/>
      <c r="IF527" s="560"/>
      <c r="IG527" s="560"/>
      <c r="IH527" s="560"/>
      <c r="II527" s="560"/>
      <c r="IJ527" s="560"/>
      <c r="IK527" s="560"/>
      <c r="IL527" s="560"/>
      <c r="IM527" s="560"/>
      <c r="IN527" s="560"/>
      <c r="IO527" s="560"/>
      <c r="IP527" s="560"/>
      <c r="IQ527" s="560"/>
      <c r="IR527" s="560"/>
      <c r="IS527" s="560"/>
      <c r="IT527" s="560"/>
      <c r="IU527" s="560"/>
    </row>
    <row r="528" s="311" customFormat="1" ht="19.5" customHeight="1" spans="1:255">
      <c r="A528" s="583" t="s">
        <v>559</v>
      </c>
      <c r="B528" s="585">
        <f>SUM(B529:B535)</f>
        <v>30</v>
      </c>
      <c r="C528" s="335">
        <f>SUM(C529:C535)</f>
        <v>86</v>
      </c>
      <c r="D528" s="573">
        <f>SUM(D529:D535)</f>
        <v>10</v>
      </c>
      <c r="E528" s="325">
        <f t="shared" si="16"/>
        <v>-0.666666666666667</v>
      </c>
      <c r="F528" s="325">
        <f t="shared" si="17"/>
        <v>0.116279069767442</v>
      </c>
      <c r="HU528" s="560"/>
      <c r="HV528" s="560"/>
      <c r="HW528" s="560"/>
      <c r="HX528" s="560"/>
      <c r="HY528" s="560"/>
      <c r="HZ528" s="560"/>
      <c r="IA528" s="560"/>
      <c r="IB528" s="560"/>
      <c r="IC528" s="560"/>
      <c r="ID528" s="560"/>
      <c r="IE528" s="560"/>
      <c r="IF528" s="560"/>
      <c r="IG528" s="560"/>
      <c r="IH528" s="560"/>
      <c r="II528" s="560"/>
      <c r="IJ528" s="560"/>
      <c r="IK528" s="560"/>
      <c r="IL528" s="560"/>
      <c r="IM528" s="560"/>
      <c r="IN528" s="560"/>
      <c r="IO528" s="560"/>
      <c r="IP528" s="560"/>
      <c r="IQ528" s="560"/>
      <c r="IR528" s="560"/>
      <c r="IS528" s="560"/>
      <c r="IT528" s="560"/>
      <c r="IU528" s="560"/>
    </row>
    <row r="529" s="311" customFormat="1" ht="19.5" customHeight="1" spans="1:255">
      <c r="A529" s="218" t="s">
        <v>203</v>
      </c>
      <c r="B529" s="582"/>
      <c r="C529" s="328"/>
      <c r="D529" s="324"/>
      <c r="E529" s="325" t="str">
        <f t="shared" si="16"/>
        <v/>
      </c>
      <c r="F529" s="325" t="str">
        <f t="shared" si="17"/>
        <v/>
      </c>
      <c r="HU529" s="560"/>
      <c r="HV529" s="560"/>
      <c r="HW529" s="560"/>
      <c r="HX529" s="560"/>
      <c r="HY529" s="560"/>
      <c r="HZ529" s="560"/>
      <c r="IA529" s="560"/>
      <c r="IB529" s="560"/>
      <c r="IC529" s="560"/>
      <c r="ID529" s="560"/>
      <c r="IE529" s="560"/>
      <c r="IF529" s="560"/>
      <c r="IG529" s="560"/>
      <c r="IH529" s="560"/>
      <c r="II529" s="560"/>
      <c r="IJ529" s="560"/>
      <c r="IK529" s="560"/>
      <c r="IL529" s="560"/>
      <c r="IM529" s="560"/>
      <c r="IN529" s="560"/>
      <c r="IO529" s="560"/>
      <c r="IP529" s="560"/>
      <c r="IQ529" s="560"/>
      <c r="IR529" s="560"/>
      <c r="IS529" s="560"/>
      <c r="IT529" s="560"/>
      <c r="IU529" s="560"/>
    </row>
    <row r="530" s="170" customFormat="1" ht="19.5" customHeight="1" spans="1:248">
      <c r="A530" s="218" t="s">
        <v>204</v>
      </c>
      <c r="B530" s="324"/>
      <c r="C530" s="324"/>
      <c r="D530" s="324"/>
      <c r="E530" s="325" t="str">
        <f t="shared" si="16"/>
        <v/>
      </c>
      <c r="F530" s="325" t="str">
        <f t="shared" si="17"/>
        <v/>
      </c>
      <c r="G530" s="557"/>
      <c r="H530" s="557"/>
      <c r="I530" s="557"/>
      <c r="J530" s="557"/>
      <c r="K530" s="557"/>
      <c r="L530" s="557"/>
      <c r="M530" s="557"/>
      <c r="N530" s="557"/>
      <c r="O530" s="557"/>
      <c r="P530" s="557"/>
      <c r="Q530" s="557"/>
      <c r="R530" s="557"/>
      <c r="S530" s="557"/>
      <c r="T530" s="557"/>
      <c r="U530" s="557"/>
      <c r="V530" s="557"/>
      <c r="W530" s="557"/>
      <c r="X530" s="557"/>
      <c r="Y530" s="557"/>
      <c r="Z530" s="557"/>
      <c r="AA530" s="557"/>
      <c r="AB530" s="557"/>
      <c r="AC530" s="557"/>
      <c r="AD530" s="557"/>
      <c r="AE530" s="557"/>
      <c r="AF530" s="557"/>
      <c r="AG530" s="557"/>
      <c r="AH530" s="557"/>
      <c r="AI530" s="557"/>
      <c r="AJ530" s="557"/>
      <c r="AK530" s="557"/>
      <c r="AL530" s="557"/>
      <c r="AM530" s="557"/>
      <c r="AN530" s="557"/>
      <c r="AO530" s="557"/>
      <c r="AP530" s="557"/>
      <c r="AQ530" s="557"/>
      <c r="AR530" s="557"/>
      <c r="AS530" s="557"/>
      <c r="AT530" s="557"/>
      <c r="AU530" s="557"/>
      <c r="AV530" s="557"/>
      <c r="AW530" s="557"/>
      <c r="AX530" s="557"/>
      <c r="AY530" s="557"/>
      <c r="AZ530" s="557"/>
      <c r="BA530" s="557"/>
      <c r="BB530" s="557"/>
      <c r="BC530" s="557"/>
      <c r="BD530" s="557"/>
      <c r="BE530" s="557"/>
      <c r="BF530" s="557"/>
      <c r="BG530" s="557"/>
      <c r="BH530" s="557"/>
      <c r="BI530" s="557"/>
      <c r="BJ530" s="557"/>
      <c r="BK530" s="557"/>
      <c r="BL530" s="557"/>
      <c r="BM530" s="557"/>
      <c r="BN530" s="557"/>
      <c r="BO530" s="557"/>
      <c r="BP530" s="557"/>
      <c r="BQ530" s="557"/>
      <c r="BR530" s="557"/>
      <c r="BS530" s="557"/>
      <c r="BT530" s="557"/>
      <c r="BU530" s="557"/>
      <c r="BV530" s="557"/>
      <c r="BW530" s="557"/>
      <c r="BX530" s="557"/>
      <c r="BY530" s="557"/>
      <c r="BZ530" s="557"/>
      <c r="CA530" s="557"/>
      <c r="CB530" s="557"/>
      <c r="CC530" s="557"/>
      <c r="CD530" s="557"/>
      <c r="CE530" s="557"/>
      <c r="CF530" s="557"/>
      <c r="CG530" s="557"/>
      <c r="CH530" s="557"/>
      <c r="CI530" s="557"/>
      <c r="CJ530" s="557"/>
      <c r="CK530" s="557"/>
      <c r="CL530" s="557"/>
      <c r="CM530" s="557"/>
      <c r="CN530" s="557"/>
      <c r="CO530" s="557"/>
      <c r="CP530" s="557"/>
      <c r="CQ530" s="557"/>
      <c r="CR530" s="557"/>
      <c r="CS530" s="557"/>
      <c r="CT530" s="557"/>
      <c r="CU530" s="557"/>
      <c r="CV530" s="557"/>
      <c r="CW530" s="557"/>
      <c r="CX530" s="557"/>
      <c r="CY530" s="557"/>
      <c r="CZ530" s="557"/>
      <c r="DA530" s="557"/>
      <c r="DB530" s="557"/>
      <c r="DC530" s="557"/>
      <c r="DD530" s="557"/>
      <c r="DE530" s="557"/>
      <c r="DF530" s="557"/>
      <c r="DG530" s="557"/>
      <c r="DH530" s="557"/>
      <c r="DI530" s="557"/>
      <c r="DJ530" s="557"/>
      <c r="DK530" s="557"/>
      <c r="DL530" s="557"/>
      <c r="DM530" s="557"/>
      <c r="DN530" s="557"/>
      <c r="DO530" s="557"/>
      <c r="DP530" s="557"/>
      <c r="DQ530" s="557"/>
      <c r="DR530" s="557"/>
      <c r="DS530" s="557"/>
      <c r="DT530" s="557"/>
      <c r="DU530" s="557"/>
      <c r="DV530" s="557"/>
      <c r="DW530" s="557"/>
      <c r="DX530" s="557"/>
      <c r="DY530" s="557"/>
      <c r="DZ530" s="557"/>
      <c r="EA530" s="557"/>
      <c r="EB530" s="557"/>
      <c r="EC530" s="557"/>
      <c r="ED530" s="557"/>
      <c r="EE530" s="557"/>
      <c r="EF530" s="557"/>
      <c r="EG530" s="557"/>
      <c r="EH530" s="557"/>
      <c r="EI530" s="557"/>
      <c r="EJ530" s="557"/>
      <c r="EK530" s="557"/>
      <c r="EL530" s="557"/>
      <c r="EM530" s="557"/>
      <c r="EN530" s="557"/>
      <c r="EO530" s="557"/>
      <c r="EP530" s="557"/>
      <c r="EQ530" s="557"/>
      <c r="ER530" s="557"/>
      <c r="ES530" s="557"/>
      <c r="ET530" s="557"/>
      <c r="EU530" s="557"/>
      <c r="EV530" s="557"/>
      <c r="EW530" s="557"/>
      <c r="EX530" s="557"/>
      <c r="EY530" s="557"/>
      <c r="EZ530" s="557"/>
      <c r="FA530" s="557"/>
      <c r="FB530" s="557"/>
      <c r="FC530" s="557"/>
      <c r="FD530" s="557"/>
      <c r="FE530" s="557"/>
      <c r="FF530" s="557"/>
      <c r="FG530" s="557"/>
      <c r="FH530" s="557"/>
      <c r="FI530" s="557"/>
      <c r="FJ530" s="557"/>
      <c r="FK530" s="557"/>
      <c r="FL530" s="557"/>
      <c r="FM530" s="557"/>
      <c r="FN530" s="557"/>
      <c r="FO530" s="557"/>
      <c r="FP530" s="557"/>
      <c r="FQ530" s="557"/>
      <c r="FR530" s="557"/>
      <c r="FS530" s="557"/>
      <c r="FT530" s="557"/>
      <c r="FU530" s="557"/>
      <c r="FV530" s="557"/>
      <c r="FW530" s="557"/>
      <c r="FX530" s="557"/>
      <c r="FY530" s="557"/>
      <c r="FZ530" s="557"/>
      <c r="GA530" s="557"/>
      <c r="GB530" s="557"/>
      <c r="GC530" s="557"/>
      <c r="GD530" s="557"/>
      <c r="GE530" s="557"/>
      <c r="GF530" s="557"/>
      <c r="GG530" s="557"/>
      <c r="GH530" s="557"/>
      <c r="GI530" s="557"/>
      <c r="GJ530" s="557"/>
      <c r="GK530" s="557"/>
      <c r="GL530" s="557"/>
      <c r="GM530" s="557"/>
      <c r="GN530" s="557"/>
      <c r="GO530" s="557"/>
      <c r="GP530" s="557"/>
      <c r="GQ530" s="557"/>
      <c r="GR530" s="557"/>
      <c r="GS530" s="557"/>
      <c r="GT530" s="557"/>
      <c r="GU530" s="557"/>
      <c r="GV530" s="557"/>
      <c r="GW530" s="557"/>
      <c r="GX530" s="557"/>
      <c r="GY530" s="557"/>
      <c r="GZ530" s="557"/>
      <c r="HA530" s="557"/>
      <c r="HB530" s="557"/>
      <c r="HC530" s="557"/>
      <c r="HD530" s="557"/>
      <c r="HE530" s="557"/>
      <c r="HF530" s="557"/>
      <c r="HG530" s="557"/>
      <c r="HH530" s="557"/>
      <c r="HI530" s="557"/>
      <c r="HJ530" s="557"/>
      <c r="HK530" s="557"/>
      <c r="HL530" s="557"/>
      <c r="HM530" s="557"/>
      <c r="HN530" s="557"/>
      <c r="HO530" s="557"/>
      <c r="HP530" s="557"/>
      <c r="HQ530" s="557"/>
      <c r="HR530" s="557"/>
      <c r="HS530" s="557"/>
      <c r="HT530" s="557"/>
      <c r="HU530" s="575"/>
      <c r="HV530" s="575"/>
      <c r="HW530" s="575"/>
      <c r="HX530" s="575"/>
      <c r="HY530" s="575"/>
      <c r="HZ530" s="575"/>
      <c r="IA530" s="575"/>
      <c r="IB530" s="575"/>
      <c r="IC530" s="575"/>
      <c r="ID530" s="575"/>
      <c r="IE530" s="575"/>
      <c r="IF530" s="575"/>
      <c r="IG530" s="575"/>
      <c r="IH530" s="575"/>
      <c r="II530" s="575"/>
      <c r="IJ530" s="575"/>
      <c r="IK530" s="575"/>
      <c r="IL530" s="575"/>
      <c r="IM530" s="575"/>
      <c r="IN530" s="575"/>
    </row>
    <row r="531" s="311" customFormat="1" ht="19.5" customHeight="1" spans="1:255">
      <c r="A531" s="218" t="s">
        <v>205</v>
      </c>
      <c r="B531" s="582"/>
      <c r="C531" s="328"/>
      <c r="D531" s="330"/>
      <c r="E531" s="332" t="str">
        <f t="shared" si="16"/>
        <v/>
      </c>
      <c r="F531" s="332" t="str">
        <f t="shared" si="17"/>
        <v/>
      </c>
      <c r="HU531" s="560"/>
      <c r="HV531" s="560"/>
      <c r="HW531" s="560"/>
      <c r="HX531" s="560"/>
      <c r="HY531" s="560"/>
      <c r="HZ531" s="560"/>
      <c r="IA531" s="560"/>
      <c r="IB531" s="560"/>
      <c r="IC531" s="560"/>
      <c r="ID531" s="560"/>
      <c r="IE531" s="560"/>
      <c r="IF531" s="560"/>
      <c r="IG531" s="560"/>
      <c r="IH531" s="560"/>
      <c r="II531" s="560"/>
      <c r="IJ531" s="560"/>
      <c r="IK531" s="560"/>
      <c r="IL531" s="560"/>
      <c r="IM531" s="560"/>
      <c r="IN531" s="560"/>
      <c r="IO531" s="560"/>
      <c r="IP531" s="560"/>
      <c r="IQ531" s="560"/>
      <c r="IR531" s="560"/>
      <c r="IS531" s="560"/>
      <c r="IT531" s="560"/>
      <c r="IU531" s="560"/>
    </row>
    <row r="532" s="311" customFormat="1" ht="19.5" customHeight="1" spans="1:255">
      <c r="A532" s="218" t="s">
        <v>560</v>
      </c>
      <c r="B532" s="582">
        <v>30</v>
      </c>
      <c r="C532" s="328">
        <v>86</v>
      </c>
      <c r="D532" s="330">
        <v>10</v>
      </c>
      <c r="E532" s="332">
        <f t="shared" si="16"/>
        <v>-0.666666666666667</v>
      </c>
      <c r="F532" s="332">
        <f t="shared" si="17"/>
        <v>0.116279069767442</v>
      </c>
      <c r="HU532" s="560"/>
      <c r="HV532" s="560"/>
      <c r="HW532" s="560"/>
      <c r="HX532" s="560"/>
      <c r="HY532" s="560"/>
      <c r="HZ532" s="560"/>
      <c r="IA532" s="560"/>
      <c r="IB532" s="560"/>
      <c r="IC532" s="560"/>
      <c r="ID532" s="560"/>
      <c r="IE532" s="560"/>
      <c r="IF532" s="560"/>
      <c r="IG532" s="560"/>
      <c r="IH532" s="560"/>
      <c r="II532" s="560"/>
      <c r="IJ532" s="560"/>
      <c r="IK532" s="560"/>
      <c r="IL532" s="560"/>
      <c r="IM532" s="560"/>
      <c r="IN532" s="560"/>
      <c r="IO532" s="560"/>
      <c r="IP532" s="560"/>
      <c r="IQ532" s="560"/>
      <c r="IR532" s="560"/>
      <c r="IS532" s="560"/>
      <c r="IT532" s="560"/>
      <c r="IU532" s="560"/>
    </row>
    <row r="533" s="311" customFormat="1" ht="19.5" customHeight="1" spans="1:255">
      <c r="A533" s="218" t="s">
        <v>561</v>
      </c>
      <c r="B533" s="582"/>
      <c r="C533" s="328"/>
      <c r="D533" s="330"/>
      <c r="E533" s="332" t="str">
        <f t="shared" si="16"/>
        <v/>
      </c>
      <c r="F533" s="332" t="str">
        <f t="shared" si="17"/>
        <v/>
      </c>
      <c r="HU533" s="560"/>
      <c r="HV533" s="560"/>
      <c r="HW533" s="560"/>
      <c r="HX533" s="560"/>
      <c r="HY533" s="560"/>
      <c r="HZ533" s="560"/>
      <c r="IA533" s="560"/>
      <c r="IB533" s="560"/>
      <c r="IC533" s="560"/>
      <c r="ID533" s="560"/>
      <c r="IE533" s="560"/>
      <c r="IF533" s="560"/>
      <c r="IG533" s="560"/>
      <c r="IH533" s="560"/>
      <c r="II533" s="560"/>
      <c r="IJ533" s="560"/>
      <c r="IK533" s="560"/>
      <c r="IL533" s="560"/>
      <c r="IM533" s="560"/>
      <c r="IN533" s="560"/>
      <c r="IO533" s="560"/>
      <c r="IP533" s="560"/>
      <c r="IQ533" s="560"/>
      <c r="IR533" s="560"/>
      <c r="IS533" s="560"/>
      <c r="IT533" s="560"/>
      <c r="IU533" s="560"/>
    </row>
    <row r="534" s="311" customFormat="1" ht="19.5" customHeight="1" spans="1:255">
      <c r="A534" s="218" t="s">
        <v>562</v>
      </c>
      <c r="B534" s="582"/>
      <c r="C534" s="328"/>
      <c r="D534" s="330"/>
      <c r="E534" s="332" t="str">
        <f t="shared" si="16"/>
        <v/>
      </c>
      <c r="F534" s="332" t="str">
        <f t="shared" si="17"/>
        <v/>
      </c>
      <c r="HU534" s="560"/>
      <c r="HV534" s="560"/>
      <c r="HW534" s="560"/>
      <c r="HX534" s="560"/>
      <c r="HY534" s="560"/>
      <c r="HZ534" s="560"/>
      <c r="IA534" s="560"/>
      <c r="IB534" s="560"/>
      <c r="IC534" s="560"/>
      <c r="ID534" s="560"/>
      <c r="IE534" s="560"/>
      <c r="IF534" s="560"/>
      <c r="IG534" s="560"/>
      <c r="IH534" s="560"/>
      <c r="II534" s="560"/>
      <c r="IJ534" s="560"/>
      <c r="IK534" s="560"/>
      <c r="IL534" s="560"/>
      <c r="IM534" s="560"/>
      <c r="IN534" s="560"/>
      <c r="IO534" s="560"/>
      <c r="IP534" s="560"/>
      <c r="IQ534" s="560"/>
      <c r="IR534" s="560"/>
      <c r="IS534" s="560"/>
      <c r="IT534" s="560"/>
      <c r="IU534" s="560"/>
    </row>
    <row r="535" s="311" customFormat="1" ht="19.5" customHeight="1" spans="1:255">
      <c r="A535" s="218" t="s">
        <v>563</v>
      </c>
      <c r="B535" s="582"/>
      <c r="C535" s="328"/>
      <c r="D535" s="330"/>
      <c r="E535" s="332" t="str">
        <f t="shared" si="16"/>
        <v/>
      </c>
      <c r="F535" s="332" t="str">
        <f t="shared" si="17"/>
        <v/>
      </c>
      <c r="HU535" s="560"/>
      <c r="HV535" s="560"/>
      <c r="HW535" s="560"/>
      <c r="HX535" s="560"/>
      <c r="HY535" s="560"/>
      <c r="HZ535" s="560"/>
      <c r="IA535" s="560"/>
      <c r="IB535" s="560"/>
      <c r="IC535" s="560"/>
      <c r="ID535" s="560"/>
      <c r="IE535" s="560"/>
      <c r="IF535" s="560"/>
      <c r="IG535" s="560"/>
      <c r="IH535" s="560"/>
      <c r="II535" s="560"/>
      <c r="IJ535" s="560"/>
      <c r="IK535" s="560"/>
      <c r="IL535" s="560"/>
      <c r="IM535" s="560"/>
      <c r="IN535" s="560"/>
      <c r="IO535" s="560"/>
      <c r="IP535" s="560"/>
      <c r="IQ535" s="560"/>
      <c r="IR535" s="560"/>
      <c r="IS535" s="560"/>
      <c r="IT535" s="560"/>
      <c r="IU535" s="560"/>
    </row>
    <row r="536" s="311" customFormat="1" ht="19.5" customHeight="1" spans="1:255">
      <c r="A536" s="584" t="s">
        <v>564</v>
      </c>
      <c r="B536" s="585">
        <f>SUM(B537:B546)</f>
        <v>297</v>
      </c>
      <c r="C536" s="335">
        <f>SUM(C537:C546)</f>
        <v>258</v>
      </c>
      <c r="D536" s="339">
        <f>SUM(D537:D546)</f>
        <v>178</v>
      </c>
      <c r="E536" s="325">
        <f t="shared" si="16"/>
        <v>-0.400673400673401</v>
      </c>
      <c r="F536" s="325">
        <f t="shared" si="17"/>
        <v>0.689922480620155</v>
      </c>
      <c r="HU536" s="560"/>
      <c r="HV536" s="560"/>
      <c r="HW536" s="560"/>
      <c r="HX536" s="560"/>
      <c r="HY536" s="560"/>
      <c r="HZ536" s="560"/>
      <c r="IA536" s="560"/>
      <c r="IB536" s="560"/>
      <c r="IC536" s="560"/>
      <c r="ID536" s="560"/>
      <c r="IE536" s="560"/>
      <c r="IF536" s="560"/>
      <c r="IG536" s="560"/>
      <c r="IH536" s="560"/>
      <c r="II536" s="560"/>
      <c r="IJ536" s="560"/>
      <c r="IK536" s="560"/>
      <c r="IL536" s="560"/>
      <c r="IM536" s="560"/>
      <c r="IN536" s="560"/>
      <c r="IO536" s="560"/>
      <c r="IP536" s="560"/>
      <c r="IQ536" s="560"/>
      <c r="IR536" s="560"/>
      <c r="IS536" s="560"/>
      <c r="IT536" s="560"/>
      <c r="IU536" s="560"/>
    </row>
    <row r="537" s="311" customFormat="1" ht="19.5" customHeight="1" spans="1:255">
      <c r="A537" s="218" t="s">
        <v>203</v>
      </c>
      <c r="B537" s="582"/>
      <c r="C537" s="328"/>
      <c r="D537" s="330"/>
      <c r="E537" s="332" t="str">
        <f t="shared" si="16"/>
        <v/>
      </c>
      <c r="F537" s="332" t="str">
        <f t="shared" si="17"/>
        <v/>
      </c>
      <c r="HU537" s="560"/>
      <c r="HV537" s="560"/>
      <c r="HW537" s="560"/>
      <c r="HX537" s="560"/>
      <c r="HY537" s="560"/>
      <c r="HZ537" s="560"/>
      <c r="IA537" s="560"/>
      <c r="IB537" s="560"/>
      <c r="IC537" s="560"/>
      <c r="ID537" s="560"/>
      <c r="IE537" s="560"/>
      <c r="IF537" s="560"/>
      <c r="IG537" s="560"/>
      <c r="IH537" s="560"/>
      <c r="II537" s="560"/>
      <c r="IJ537" s="560"/>
      <c r="IK537" s="560"/>
      <c r="IL537" s="560"/>
      <c r="IM537" s="560"/>
      <c r="IN537" s="560"/>
      <c r="IO537" s="560"/>
      <c r="IP537" s="560"/>
      <c r="IQ537" s="560"/>
      <c r="IR537" s="560"/>
      <c r="IS537" s="560"/>
      <c r="IT537" s="560"/>
      <c r="IU537" s="560"/>
    </row>
    <row r="538" s="311" customFormat="1" ht="19.5" customHeight="1" spans="1:255">
      <c r="A538" s="218" t="s">
        <v>204</v>
      </c>
      <c r="B538" s="582"/>
      <c r="C538" s="328"/>
      <c r="D538" s="330"/>
      <c r="E538" s="332" t="str">
        <f t="shared" si="16"/>
        <v/>
      </c>
      <c r="F538" s="332" t="str">
        <f t="shared" si="17"/>
        <v/>
      </c>
      <c r="HU538" s="560"/>
      <c r="HV538" s="560"/>
      <c r="HW538" s="560"/>
      <c r="HX538" s="560"/>
      <c r="HY538" s="560"/>
      <c r="HZ538" s="560"/>
      <c r="IA538" s="560"/>
      <c r="IB538" s="560"/>
      <c r="IC538" s="560"/>
      <c r="ID538" s="560"/>
      <c r="IE538" s="560"/>
      <c r="IF538" s="560"/>
      <c r="IG538" s="560"/>
      <c r="IH538" s="560"/>
      <c r="II538" s="560"/>
      <c r="IJ538" s="560"/>
      <c r="IK538" s="560"/>
      <c r="IL538" s="560"/>
      <c r="IM538" s="560"/>
      <c r="IN538" s="560"/>
      <c r="IO538" s="560"/>
      <c r="IP538" s="560"/>
      <c r="IQ538" s="560"/>
      <c r="IR538" s="560"/>
      <c r="IS538" s="560"/>
      <c r="IT538" s="560"/>
      <c r="IU538" s="560"/>
    </row>
    <row r="539" s="311" customFormat="1" ht="19.5" customHeight="1" spans="1:255">
      <c r="A539" s="218" t="s">
        <v>205</v>
      </c>
      <c r="B539" s="582"/>
      <c r="C539" s="328"/>
      <c r="D539" s="330"/>
      <c r="E539" s="332" t="str">
        <f t="shared" si="16"/>
        <v/>
      </c>
      <c r="F539" s="332" t="str">
        <f t="shared" si="17"/>
        <v/>
      </c>
      <c r="HU539" s="560"/>
      <c r="HV539" s="560"/>
      <c r="HW539" s="560"/>
      <c r="HX539" s="560"/>
      <c r="HY539" s="560"/>
      <c r="HZ539" s="560"/>
      <c r="IA539" s="560"/>
      <c r="IB539" s="560"/>
      <c r="IC539" s="560"/>
      <c r="ID539" s="560"/>
      <c r="IE539" s="560"/>
      <c r="IF539" s="560"/>
      <c r="IG539" s="560"/>
      <c r="IH539" s="560"/>
      <c r="II539" s="560"/>
      <c r="IJ539" s="560"/>
      <c r="IK539" s="560"/>
      <c r="IL539" s="560"/>
      <c r="IM539" s="560"/>
      <c r="IN539" s="560"/>
      <c r="IO539" s="560"/>
      <c r="IP539" s="560"/>
      <c r="IQ539" s="560"/>
      <c r="IR539" s="560"/>
      <c r="IS539" s="560"/>
      <c r="IT539" s="560"/>
      <c r="IU539" s="560"/>
    </row>
    <row r="540" s="311" customFormat="1" ht="19.5" customHeight="1" spans="1:255">
      <c r="A540" s="218" t="s">
        <v>565</v>
      </c>
      <c r="B540" s="582"/>
      <c r="C540" s="328"/>
      <c r="D540" s="330"/>
      <c r="E540" s="332" t="str">
        <f t="shared" si="16"/>
        <v/>
      </c>
      <c r="F540" s="332" t="str">
        <f t="shared" si="17"/>
        <v/>
      </c>
      <c r="HU540" s="560"/>
      <c r="HV540" s="560"/>
      <c r="HW540" s="560"/>
      <c r="HX540" s="560"/>
      <c r="HY540" s="560"/>
      <c r="HZ540" s="560"/>
      <c r="IA540" s="560"/>
      <c r="IB540" s="560"/>
      <c r="IC540" s="560"/>
      <c r="ID540" s="560"/>
      <c r="IE540" s="560"/>
      <c r="IF540" s="560"/>
      <c r="IG540" s="560"/>
      <c r="IH540" s="560"/>
      <c r="II540" s="560"/>
      <c r="IJ540" s="560"/>
      <c r="IK540" s="560"/>
      <c r="IL540" s="560"/>
      <c r="IM540" s="560"/>
      <c r="IN540" s="560"/>
      <c r="IO540" s="560"/>
      <c r="IP540" s="560"/>
      <c r="IQ540" s="560"/>
      <c r="IR540" s="560"/>
      <c r="IS540" s="560"/>
      <c r="IT540" s="560"/>
      <c r="IU540" s="560"/>
    </row>
    <row r="541" s="170" customFormat="1" ht="19.5" customHeight="1" spans="1:248">
      <c r="A541" s="218" t="s">
        <v>566</v>
      </c>
      <c r="B541" s="337">
        <v>106</v>
      </c>
      <c r="C541" s="324"/>
      <c r="D541" s="324"/>
      <c r="E541" s="325" t="str">
        <f t="shared" si="16"/>
        <v/>
      </c>
      <c r="F541" s="325" t="str">
        <f t="shared" si="17"/>
        <v/>
      </c>
      <c r="G541" s="557"/>
      <c r="H541" s="557"/>
      <c r="I541" s="557"/>
      <c r="J541" s="557"/>
      <c r="K541" s="557"/>
      <c r="L541" s="557"/>
      <c r="M541" s="557"/>
      <c r="N541" s="557"/>
      <c r="O541" s="557"/>
      <c r="P541" s="557"/>
      <c r="Q541" s="557"/>
      <c r="R541" s="557"/>
      <c r="S541" s="557"/>
      <c r="T541" s="557"/>
      <c r="U541" s="557"/>
      <c r="V541" s="557"/>
      <c r="W541" s="557"/>
      <c r="X541" s="557"/>
      <c r="Y541" s="557"/>
      <c r="Z541" s="557"/>
      <c r="AA541" s="557"/>
      <c r="AB541" s="557"/>
      <c r="AC541" s="557"/>
      <c r="AD541" s="557"/>
      <c r="AE541" s="557"/>
      <c r="AF541" s="557"/>
      <c r="AG541" s="557"/>
      <c r="AH541" s="557"/>
      <c r="AI541" s="557"/>
      <c r="AJ541" s="557"/>
      <c r="AK541" s="557"/>
      <c r="AL541" s="557"/>
      <c r="AM541" s="557"/>
      <c r="AN541" s="557"/>
      <c r="AO541" s="557"/>
      <c r="AP541" s="557"/>
      <c r="AQ541" s="557"/>
      <c r="AR541" s="557"/>
      <c r="AS541" s="557"/>
      <c r="AT541" s="557"/>
      <c r="AU541" s="557"/>
      <c r="AV541" s="557"/>
      <c r="AW541" s="557"/>
      <c r="AX541" s="557"/>
      <c r="AY541" s="557"/>
      <c r="AZ541" s="557"/>
      <c r="BA541" s="557"/>
      <c r="BB541" s="557"/>
      <c r="BC541" s="557"/>
      <c r="BD541" s="557"/>
      <c r="BE541" s="557"/>
      <c r="BF541" s="557"/>
      <c r="BG541" s="557"/>
      <c r="BH541" s="557"/>
      <c r="BI541" s="557"/>
      <c r="BJ541" s="557"/>
      <c r="BK541" s="557"/>
      <c r="BL541" s="557"/>
      <c r="BM541" s="557"/>
      <c r="BN541" s="557"/>
      <c r="BO541" s="557"/>
      <c r="BP541" s="557"/>
      <c r="BQ541" s="557"/>
      <c r="BR541" s="557"/>
      <c r="BS541" s="557"/>
      <c r="BT541" s="557"/>
      <c r="BU541" s="557"/>
      <c r="BV541" s="557"/>
      <c r="BW541" s="557"/>
      <c r="BX541" s="557"/>
      <c r="BY541" s="557"/>
      <c r="BZ541" s="557"/>
      <c r="CA541" s="557"/>
      <c r="CB541" s="557"/>
      <c r="CC541" s="557"/>
      <c r="CD541" s="557"/>
      <c r="CE541" s="557"/>
      <c r="CF541" s="557"/>
      <c r="CG541" s="557"/>
      <c r="CH541" s="557"/>
      <c r="CI541" s="557"/>
      <c r="CJ541" s="557"/>
      <c r="CK541" s="557"/>
      <c r="CL541" s="557"/>
      <c r="CM541" s="557"/>
      <c r="CN541" s="557"/>
      <c r="CO541" s="557"/>
      <c r="CP541" s="557"/>
      <c r="CQ541" s="557"/>
      <c r="CR541" s="557"/>
      <c r="CS541" s="557"/>
      <c r="CT541" s="557"/>
      <c r="CU541" s="557"/>
      <c r="CV541" s="557"/>
      <c r="CW541" s="557"/>
      <c r="CX541" s="557"/>
      <c r="CY541" s="557"/>
      <c r="CZ541" s="557"/>
      <c r="DA541" s="557"/>
      <c r="DB541" s="557"/>
      <c r="DC541" s="557"/>
      <c r="DD541" s="557"/>
      <c r="DE541" s="557"/>
      <c r="DF541" s="557"/>
      <c r="DG541" s="557"/>
      <c r="DH541" s="557"/>
      <c r="DI541" s="557"/>
      <c r="DJ541" s="557"/>
      <c r="DK541" s="557"/>
      <c r="DL541" s="557"/>
      <c r="DM541" s="557"/>
      <c r="DN541" s="557"/>
      <c r="DO541" s="557"/>
      <c r="DP541" s="557"/>
      <c r="DQ541" s="557"/>
      <c r="DR541" s="557"/>
      <c r="DS541" s="557"/>
      <c r="DT541" s="557"/>
      <c r="DU541" s="557"/>
      <c r="DV541" s="557"/>
      <c r="DW541" s="557"/>
      <c r="DX541" s="557"/>
      <c r="DY541" s="557"/>
      <c r="DZ541" s="557"/>
      <c r="EA541" s="557"/>
      <c r="EB541" s="557"/>
      <c r="EC541" s="557"/>
      <c r="ED541" s="557"/>
      <c r="EE541" s="557"/>
      <c r="EF541" s="557"/>
      <c r="EG541" s="557"/>
      <c r="EH541" s="557"/>
      <c r="EI541" s="557"/>
      <c r="EJ541" s="557"/>
      <c r="EK541" s="557"/>
      <c r="EL541" s="557"/>
      <c r="EM541" s="557"/>
      <c r="EN541" s="557"/>
      <c r="EO541" s="557"/>
      <c r="EP541" s="557"/>
      <c r="EQ541" s="557"/>
      <c r="ER541" s="557"/>
      <c r="ES541" s="557"/>
      <c r="ET541" s="557"/>
      <c r="EU541" s="557"/>
      <c r="EV541" s="557"/>
      <c r="EW541" s="557"/>
      <c r="EX541" s="557"/>
      <c r="EY541" s="557"/>
      <c r="EZ541" s="557"/>
      <c r="FA541" s="557"/>
      <c r="FB541" s="557"/>
      <c r="FC541" s="557"/>
      <c r="FD541" s="557"/>
      <c r="FE541" s="557"/>
      <c r="FF541" s="557"/>
      <c r="FG541" s="557"/>
      <c r="FH541" s="557"/>
      <c r="FI541" s="557"/>
      <c r="FJ541" s="557"/>
      <c r="FK541" s="557"/>
      <c r="FL541" s="557"/>
      <c r="FM541" s="557"/>
      <c r="FN541" s="557"/>
      <c r="FO541" s="557"/>
      <c r="FP541" s="557"/>
      <c r="FQ541" s="557"/>
      <c r="FR541" s="557"/>
      <c r="FS541" s="557"/>
      <c r="FT541" s="557"/>
      <c r="FU541" s="557"/>
      <c r="FV541" s="557"/>
      <c r="FW541" s="557"/>
      <c r="FX541" s="557"/>
      <c r="FY541" s="557"/>
      <c r="FZ541" s="557"/>
      <c r="GA541" s="557"/>
      <c r="GB541" s="557"/>
      <c r="GC541" s="557"/>
      <c r="GD541" s="557"/>
      <c r="GE541" s="557"/>
      <c r="GF541" s="557"/>
      <c r="GG541" s="557"/>
      <c r="GH541" s="557"/>
      <c r="GI541" s="557"/>
      <c r="GJ541" s="557"/>
      <c r="GK541" s="557"/>
      <c r="GL541" s="557"/>
      <c r="GM541" s="557"/>
      <c r="GN541" s="557"/>
      <c r="GO541" s="557"/>
      <c r="GP541" s="557"/>
      <c r="GQ541" s="557"/>
      <c r="GR541" s="557"/>
      <c r="GS541" s="557"/>
      <c r="GT541" s="557"/>
      <c r="GU541" s="557"/>
      <c r="GV541" s="557"/>
      <c r="GW541" s="557"/>
      <c r="GX541" s="557"/>
      <c r="GY541" s="557"/>
      <c r="GZ541" s="557"/>
      <c r="HA541" s="557"/>
      <c r="HB541" s="557"/>
      <c r="HC541" s="557"/>
      <c r="HD541" s="557"/>
      <c r="HE541" s="557"/>
      <c r="HF541" s="557"/>
      <c r="HG541" s="557"/>
      <c r="HH541" s="557"/>
      <c r="HI541" s="557"/>
      <c r="HJ541" s="557"/>
      <c r="HK541" s="557"/>
      <c r="HL541" s="557"/>
      <c r="HM541" s="557"/>
      <c r="HN541" s="557"/>
      <c r="HO541" s="557"/>
      <c r="HP541" s="557"/>
      <c r="HQ541" s="557"/>
      <c r="HR541" s="557"/>
      <c r="HS541" s="557"/>
      <c r="HT541" s="557"/>
      <c r="HU541" s="575"/>
      <c r="HV541" s="575"/>
      <c r="HW541" s="575"/>
      <c r="HX541" s="575"/>
      <c r="HY541" s="575"/>
      <c r="HZ541" s="575"/>
      <c r="IA541" s="575"/>
      <c r="IB541" s="575"/>
      <c r="IC541" s="575"/>
      <c r="ID541" s="575"/>
      <c r="IE541" s="575"/>
      <c r="IF541" s="575"/>
      <c r="IG541" s="575"/>
      <c r="IH541" s="575"/>
      <c r="II541" s="575"/>
      <c r="IJ541" s="575"/>
      <c r="IK541" s="575"/>
      <c r="IL541" s="575"/>
      <c r="IM541" s="575"/>
      <c r="IN541" s="575"/>
    </row>
    <row r="542" s="311" customFormat="1" ht="19.5" customHeight="1" spans="1:255">
      <c r="A542" s="218" t="s">
        <v>567</v>
      </c>
      <c r="B542" s="582"/>
      <c r="C542" s="328"/>
      <c r="D542" s="330"/>
      <c r="E542" s="325" t="str">
        <f t="shared" si="16"/>
        <v/>
      </c>
      <c r="F542" s="325" t="str">
        <f t="shared" si="17"/>
        <v/>
      </c>
      <c r="HU542" s="560"/>
      <c r="HV542" s="560"/>
      <c r="HW542" s="560"/>
      <c r="HX542" s="560"/>
      <c r="HY542" s="560"/>
      <c r="HZ542" s="560"/>
      <c r="IA542" s="560"/>
      <c r="IB542" s="560"/>
      <c r="IC542" s="560"/>
      <c r="ID542" s="560"/>
      <c r="IE542" s="560"/>
      <c r="IF542" s="560"/>
      <c r="IG542" s="560"/>
      <c r="IH542" s="560"/>
      <c r="II542" s="560"/>
      <c r="IJ542" s="560"/>
      <c r="IK542" s="560"/>
      <c r="IL542" s="560"/>
      <c r="IM542" s="560"/>
      <c r="IN542" s="560"/>
      <c r="IO542" s="560"/>
      <c r="IP542" s="560"/>
      <c r="IQ542" s="560"/>
      <c r="IR542" s="560"/>
      <c r="IS542" s="560"/>
      <c r="IT542" s="560"/>
      <c r="IU542" s="560"/>
    </row>
    <row r="543" s="311" customFormat="1" ht="19.5" customHeight="1" spans="1:255">
      <c r="A543" s="218" t="s">
        <v>568</v>
      </c>
      <c r="B543" s="582">
        <v>17</v>
      </c>
      <c r="C543" s="328"/>
      <c r="D543" s="330">
        <v>22</v>
      </c>
      <c r="E543" s="325">
        <f t="shared" si="16"/>
        <v>0.294117647058824</v>
      </c>
      <c r="F543" s="325" t="str">
        <f t="shared" si="17"/>
        <v/>
      </c>
      <c r="HU543" s="560"/>
      <c r="HV543" s="560"/>
      <c r="HW543" s="560"/>
      <c r="HX543" s="560"/>
      <c r="HY543" s="560"/>
      <c r="HZ543" s="560"/>
      <c r="IA543" s="560"/>
      <c r="IB543" s="560"/>
      <c r="IC543" s="560"/>
      <c r="ID543" s="560"/>
      <c r="IE543" s="560"/>
      <c r="IF543" s="560"/>
      <c r="IG543" s="560"/>
      <c r="IH543" s="560"/>
      <c r="II543" s="560"/>
      <c r="IJ543" s="560"/>
      <c r="IK543" s="560"/>
      <c r="IL543" s="560"/>
      <c r="IM543" s="560"/>
      <c r="IN543" s="560"/>
      <c r="IO543" s="560"/>
      <c r="IP543" s="560"/>
      <c r="IQ543" s="560"/>
      <c r="IR543" s="560"/>
      <c r="IS543" s="560"/>
      <c r="IT543" s="560"/>
      <c r="IU543" s="560"/>
    </row>
    <row r="544" s="311" customFormat="1" ht="19.5" customHeight="1" spans="1:255">
      <c r="A544" s="218" t="s">
        <v>569</v>
      </c>
      <c r="B544" s="582">
        <v>104</v>
      </c>
      <c r="C544" s="328">
        <v>238</v>
      </c>
      <c r="D544" s="570">
        <v>156</v>
      </c>
      <c r="E544" s="332">
        <f t="shared" si="16"/>
        <v>0.5</v>
      </c>
      <c r="F544" s="332">
        <f t="shared" si="17"/>
        <v>0.65546218487395</v>
      </c>
      <c r="HU544" s="560"/>
      <c r="HV544" s="560"/>
      <c r="HW544" s="560"/>
      <c r="HX544" s="560"/>
      <c r="HY544" s="560"/>
      <c r="HZ544" s="560"/>
      <c r="IA544" s="560"/>
      <c r="IB544" s="560"/>
      <c r="IC544" s="560"/>
      <c r="ID544" s="560"/>
      <c r="IE544" s="560"/>
      <c r="IF544" s="560"/>
      <c r="IG544" s="560"/>
      <c r="IH544" s="560"/>
      <c r="II544" s="560"/>
      <c r="IJ544" s="560"/>
      <c r="IK544" s="560"/>
      <c r="IL544" s="560"/>
      <c r="IM544" s="560"/>
      <c r="IN544" s="560"/>
      <c r="IO544" s="560"/>
      <c r="IP544" s="560"/>
      <c r="IQ544" s="560"/>
      <c r="IR544" s="560"/>
      <c r="IS544" s="560"/>
      <c r="IT544" s="560"/>
      <c r="IU544" s="560"/>
    </row>
    <row r="545" s="311" customFormat="1" ht="19.5" customHeight="1" spans="1:255">
      <c r="A545" s="218" t="s">
        <v>570</v>
      </c>
      <c r="B545" s="582"/>
      <c r="C545" s="328"/>
      <c r="D545" s="570"/>
      <c r="E545" s="325" t="str">
        <f t="shared" si="16"/>
        <v/>
      </c>
      <c r="F545" s="325" t="str">
        <f t="shared" si="17"/>
        <v/>
      </c>
      <c r="HU545" s="560"/>
      <c r="HV545" s="560"/>
      <c r="HW545" s="560"/>
      <c r="HX545" s="560"/>
      <c r="HY545" s="560"/>
      <c r="HZ545" s="560"/>
      <c r="IA545" s="560"/>
      <c r="IB545" s="560"/>
      <c r="IC545" s="560"/>
      <c r="ID545" s="560"/>
      <c r="IE545" s="560"/>
      <c r="IF545" s="560"/>
      <c r="IG545" s="560"/>
      <c r="IH545" s="560"/>
      <c r="II545" s="560"/>
      <c r="IJ545" s="560"/>
      <c r="IK545" s="560"/>
      <c r="IL545" s="560"/>
      <c r="IM545" s="560"/>
      <c r="IN545" s="560"/>
      <c r="IO545" s="560"/>
      <c r="IP545" s="560"/>
      <c r="IQ545" s="560"/>
      <c r="IR545" s="560"/>
      <c r="IS545" s="560"/>
      <c r="IT545" s="560"/>
      <c r="IU545" s="560"/>
    </row>
    <row r="546" s="311" customFormat="1" ht="19.5" customHeight="1" spans="1:255">
      <c r="A546" s="218" t="s">
        <v>571</v>
      </c>
      <c r="B546" s="582">
        <v>70</v>
      </c>
      <c r="C546" s="328">
        <v>20</v>
      </c>
      <c r="D546" s="337"/>
      <c r="E546" s="332" t="str">
        <f t="shared" si="16"/>
        <v/>
      </c>
      <c r="F546" s="332" t="str">
        <f t="shared" si="17"/>
        <v/>
      </c>
      <c r="HU546" s="560"/>
      <c r="HV546" s="560"/>
      <c r="HW546" s="560"/>
      <c r="HX546" s="560"/>
      <c r="HY546" s="560"/>
      <c r="HZ546" s="560"/>
      <c r="IA546" s="560"/>
      <c r="IB546" s="560"/>
      <c r="IC546" s="560"/>
      <c r="ID546" s="560"/>
      <c r="IE546" s="560"/>
      <c r="IF546" s="560"/>
      <c r="IG546" s="560"/>
      <c r="IH546" s="560"/>
      <c r="II546" s="560"/>
      <c r="IJ546" s="560"/>
      <c r="IK546" s="560"/>
      <c r="IL546" s="560"/>
      <c r="IM546" s="560"/>
      <c r="IN546" s="560"/>
      <c r="IO546" s="560"/>
      <c r="IP546" s="560"/>
      <c r="IQ546" s="560"/>
      <c r="IR546" s="560"/>
      <c r="IS546" s="560"/>
      <c r="IT546" s="560"/>
      <c r="IU546" s="560"/>
    </row>
    <row r="547" s="311" customFormat="1" ht="19.5" customHeight="1" spans="1:255">
      <c r="A547" s="584" t="s">
        <v>572</v>
      </c>
      <c r="B547" s="582">
        <f>SUM(B548:B555)</f>
        <v>0</v>
      </c>
      <c r="C547" s="328">
        <f>SUM(C548:C555)</f>
        <v>0</v>
      </c>
      <c r="D547" s="570">
        <f>SUM(D548:D555)</f>
        <v>0</v>
      </c>
      <c r="E547" s="325" t="str">
        <f t="shared" si="16"/>
        <v/>
      </c>
      <c r="F547" s="325" t="str">
        <f t="shared" si="17"/>
        <v/>
      </c>
      <c r="HU547" s="560"/>
      <c r="HV547" s="560"/>
      <c r="HW547" s="560"/>
      <c r="HX547" s="560"/>
      <c r="HY547" s="560"/>
      <c r="HZ547" s="560"/>
      <c r="IA547" s="560"/>
      <c r="IB547" s="560"/>
      <c r="IC547" s="560"/>
      <c r="ID547" s="560"/>
      <c r="IE547" s="560"/>
      <c r="IF547" s="560"/>
      <c r="IG547" s="560"/>
      <c r="IH547" s="560"/>
      <c r="II547" s="560"/>
      <c r="IJ547" s="560"/>
      <c r="IK547" s="560"/>
      <c r="IL547" s="560"/>
      <c r="IM547" s="560"/>
      <c r="IN547" s="560"/>
      <c r="IO547" s="560"/>
      <c r="IP547" s="560"/>
      <c r="IQ547" s="560"/>
      <c r="IR547" s="560"/>
      <c r="IS547" s="560"/>
      <c r="IT547" s="560"/>
      <c r="IU547" s="560"/>
    </row>
    <row r="548" s="311" customFormat="1" ht="19.5" customHeight="1" spans="1:255">
      <c r="A548" s="218" t="s">
        <v>203</v>
      </c>
      <c r="B548" s="582"/>
      <c r="C548" s="328"/>
      <c r="D548" s="570"/>
      <c r="E548" s="325" t="str">
        <f t="shared" si="16"/>
        <v/>
      </c>
      <c r="F548" s="325" t="str">
        <f t="shared" si="17"/>
        <v/>
      </c>
      <c r="HU548" s="560"/>
      <c r="HV548" s="560"/>
      <c r="HW548" s="560"/>
      <c r="HX548" s="560"/>
      <c r="HY548" s="560"/>
      <c r="HZ548" s="560"/>
      <c r="IA548" s="560"/>
      <c r="IB548" s="560"/>
      <c r="IC548" s="560"/>
      <c r="ID548" s="560"/>
      <c r="IE548" s="560"/>
      <c r="IF548" s="560"/>
      <c r="IG548" s="560"/>
      <c r="IH548" s="560"/>
      <c r="II548" s="560"/>
      <c r="IJ548" s="560"/>
      <c r="IK548" s="560"/>
      <c r="IL548" s="560"/>
      <c r="IM548" s="560"/>
      <c r="IN548" s="560"/>
      <c r="IO548" s="560"/>
      <c r="IP548" s="560"/>
      <c r="IQ548" s="560"/>
      <c r="IR548" s="560"/>
      <c r="IS548" s="560"/>
      <c r="IT548" s="560"/>
      <c r="IU548" s="560"/>
    </row>
    <row r="549" s="311" customFormat="1" ht="19.5" customHeight="1" spans="1:255">
      <c r="A549" s="218" t="s">
        <v>204</v>
      </c>
      <c r="B549" s="582"/>
      <c r="C549" s="328"/>
      <c r="D549" s="570"/>
      <c r="E549" s="325" t="str">
        <f t="shared" si="16"/>
        <v/>
      </c>
      <c r="F549" s="325" t="str">
        <f t="shared" si="17"/>
        <v/>
      </c>
      <c r="HU549" s="560"/>
      <c r="HV549" s="560"/>
      <c r="HW549" s="560"/>
      <c r="HX549" s="560"/>
      <c r="HY549" s="560"/>
      <c r="HZ549" s="560"/>
      <c r="IA549" s="560"/>
      <c r="IB549" s="560"/>
      <c r="IC549" s="560"/>
      <c r="ID549" s="560"/>
      <c r="IE549" s="560"/>
      <c r="IF549" s="560"/>
      <c r="IG549" s="560"/>
      <c r="IH549" s="560"/>
      <c r="II549" s="560"/>
      <c r="IJ549" s="560"/>
      <c r="IK549" s="560"/>
      <c r="IL549" s="560"/>
      <c r="IM549" s="560"/>
      <c r="IN549" s="560"/>
      <c r="IO549" s="560"/>
      <c r="IP549" s="560"/>
      <c r="IQ549" s="560"/>
      <c r="IR549" s="560"/>
      <c r="IS549" s="560"/>
      <c r="IT549" s="560"/>
      <c r="IU549" s="560"/>
    </row>
    <row r="550" s="170" customFormat="1" ht="19.5" customHeight="1" spans="1:248">
      <c r="A550" s="218" t="s">
        <v>205</v>
      </c>
      <c r="B550" s="335"/>
      <c r="C550" s="335"/>
      <c r="D550" s="335"/>
      <c r="E550" s="325" t="str">
        <f t="shared" si="16"/>
        <v/>
      </c>
      <c r="F550" s="325" t="str">
        <f t="shared" si="17"/>
        <v/>
      </c>
      <c r="G550" s="557"/>
      <c r="H550" s="557"/>
      <c r="I550" s="557"/>
      <c r="J550" s="557"/>
      <c r="K550" s="557"/>
      <c r="L550" s="557"/>
      <c r="M550" s="557"/>
      <c r="N550" s="557"/>
      <c r="O550" s="557"/>
      <c r="P550" s="557"/>
      <c r="Q550" s="557"/>
      <c r="R550" s="557"/>
      <c r="S550" s="557"/>
      <c r="T550" s="557"/>
      <c r="U550" s="557"/>
      <c r="V550" s="557"/>
      <c r="W550" s="557"/>
      <c r="X550" s="557"/>
      <c r="Y550" s="557"/>
      <c r="Z550" s="557"/>
      <c r="AA550" s="557"/>
      <c r="AB550" s="557"/>
      <c r="AC550" s="557"/>
      <c r="AD550" s="557"/>
      <c r="AE550" s="557"/>
      <c r="AF550" s="557"/>
      <c r="AG550" s="557"/>
      <c r="AH550" s="557"/>
      <c r="AI550" s="557"/>
      <c r="AJ550" s="557"/>
      <c r="AK550" s="557"/>
      <c r="AL550" s="557"/>
      <c r="AM550" s="557"/>
      <c r="AN550" s="557"/>
      <c r="AO550" s="557"/>
      <c r="AP550" s="557"/>
      <c r="AQ550" s="557"/>
      <c r="AR550" s="557"/>
      <c r="AS550" s="557"/>
      <c r="AT550" s="557"/>
      <c r="AU550" s="557"/>
      <c r="AV550" s="557"/>
      <c r="AW550" s="557"/>
      <c r="AX550" s="557"/>
      <c r="AY550" s="557"/>
      <c r="AZ550" s="557"/>
      <c r="BA550" s="557"/>
      <c r="BB550" s="557"/>
      <c r="BC550" s="557"/>
      <c r="BD550" s="557"/>
      <c r="BE550" s="557"/>
      <c r="BF550" s="557"/>
      <c r="BG550" s="557"/>
      <c r="BH550" s="557"/>
      <c r="BI550" s="557"/>
      <c r="BJ550" s="557"/>
      <c r="BK550" s="557"/>
      <c r="BL550" s="557"/>
      <c r="BM550" s="557"/>
      <c r="BN550" s="557"/>
      <c r="BO550" s="557"/>
      <c r="BP550" s="557"/>
      <c r="BQ550" s="557"/>
      <c r="BR550" s="557"/>
      <c r="BS550" s="557"/>
      <c r="BT550" s="557"/>
      <c r="BU550" s="557"/>
      <c r="BV550" s="557"/>
      <c r="BW550" s="557"/>
      <c r="BX550" s="557"/>
      <c r="BY550" s="557"/>
      <c r="BZ550" s="557"/>
      <c r="CA550" s="557"/>
      <c r="CB550" s="557"/>
      <c r="CC550" s="557"/>
      <c r="CD550" s="557"/>
      <c r="CE550" s="557"/>
      <c r="CF550" s="557"/>
      <c r="CG550" s="557"/>
      <c r="CH550" s="557"/>
      <c r="CI550" s="557"/>
      <c r="CJ550" s="557"/>
      <c r="CK550" s="557"/>
      <c r="CL550" s="557"/>
      <c r="CM550" s="557"/>
      <c r="CN550" s="557"/>
      <c r="CO550" s="557"/>
      <c r="CP550" s="557"/>
      <c r="CQ550" s="557"/>
      <c r="CR550" s="557"/>
      <c r="CS550" s="557"/>
      <c r="CT550" s="557"/>
      <c r="CU550" s="557"/>
      <c r="CV550" s="557"/>
      <c r="CW550" s="557"/>
      <c r="CX550" s="557"/>
      <c r="CY550" s="557"/>
      <c r="CZ550" s="557"/>
      <c r="DA550" s="557"/>
      <c r="DB550" s="557"/>
      <c r="DC550" s="557"/>
      <c r="DD550" s="557"/>
      <c r="DE550" s="557"/>
      <c r="DF550" s="557"/>
      <c r="DG550" s="557"/>
      <c r="DH550" s="557"/>
      <c r="DI550" s="557"/>
      <c r="DJ550" s="557"/>
      <c r="DK550" s="557"/>
      <c r="DL550" s="557"/>
      <c r="DM550" s="557"/>
      <c r="DN550" s="557"/>
      <c r="DO550" s="557"/>
      <c r="DP550" s="557"/>
      <c r="DQ550" s="557"/>
      <c r="DR550" s="557"/>
      <c r="DS550" s="557"/>
      <c r="DT550" s="557"/>
      <c r="DU550" s="557"/>
      <c r="DV550" s="557"/>
      <c r="DW550" s="557"/>
      <c r="DX550" s="557"/>
      <c r="DY550" s="557"/>
      <c r="DZ550" s="557"/>
      <c r="EA550" s="557"/>
      <c r="EB550" s="557"/>
      <c r="EC550" s="557"/>
      <c r="ED550" s="557"/>
      <c r="EE550" s="557"/>
      <c r="EF550" s="557"/>
      <c r="EG550" s="557"/>
      <c r="EH550" s="557"/>
      <c r="EI550" s="557"/>
      <c r="EJ550" s="557"/>
      <c r="EK550" s="557"/>
      <c r="EL550" s="557"/>
      <c r="EM550" s="557"/>
      <c r="EN550" s="557"/>
      <c r="EO550" s="557"/>
      <c r="EP550" s="557"/>
      <c r="EQ550" s="557"/>
      <c r="ER550" s="557"/>
      <c r="ES550" s="557"/>
      <c r="ET550" s="557"/>
      <c r="EU550" s="557"/>
      <c r="EV550" s="557"/>
      <c r="EW550" s="557"/>
      <c r="EX550" s="557"/>
      <c r="EY550" s="557"/>
      <c r="EZ550" s="557"/>
      <c r="FA550" s="557"/>
      <c r="FB550" s="557"/>
      <c r="FC550" s="557"/>
      <c r="FD550" s="557"/>
      <c r="FE550" s="557"/>
      <c r="FF550" s="557"/>
      <c r="FG550" s="557"/>
      <c r="FH550" s="557"/>
      <c r="FI550" s="557"/>
      <c r="FJ550" s="557"/>
      <c r="FK550" s="557"/>
      <c r="FL550" s="557"/>
      <c r="FM550" s="557"/>
      <c r="FN550" s="557"/>
      <c r="FO550" s="557"/>
      <c r="FP550" s="557"/>
      <c r="FQ550" s="557"/>
      <c r="FR550" s="557"/>
      <c r="FS550" s="557"/>
      <c r="FT550" s="557"/>
      <c r="FU550" s="557"/>
      <c r="FV550" s="557"/>
      <c r="FW550" s="557"/>
      <c r="FX550" s="557"/>
      <c r="FY550" s="557"/>
      <c r="FZ550" s="557"/>
      <c r="GA550" s="557"/>
      <c r="GB550" s="557"/>
      <c r="GC550" s="557"/>
      <c r="GD550" s="557"/>
      <c r="GE550" s="557"/>
      <c r="GF550" s="557"/>
      <c r="GG550" s="557"/>
      <c r="GH550" s="557"/>
      <c r="GI550" s="557"/>
      <c r="GJ550" s="557"/>
      <c r="GK550" s="557"/>
      <c r="GL550" s="557"/>
      <c r="GM550" s="557"/>
      <c r="GN550" s="557"/>
      <c r="GO550" s="557"/>
      <c r="GP550" s="557"/>
      <c r="GQ550" s="557"/>
      <c r="GR550" s="557"/>
      <c r="GS550" s="557"/>
      <c r="GT550" s="557"/>
      <c r="GU550" s="557"/>
      <c r="GV550" s="557"/>
      <c r="GW550" s="557"/>
      <c r="GX550" s="557"/>
      <c r="GY550" s="557"/>
      <c r="GZ550" s="557"/>
      <c r="HA550" s="557"/>
      <c r="HB550" s="557"/>
      <c r="HC550" s="557"/>
      <c r="HD550" s="557"/>
      <c r="HE550" s="557"/>
      <c r="HF550" s="557"/>
      <c r="HG550" s="557"/>
      <c r="HH550" s="557"/>
      <c r="HI550" s="557"/>
      <c r="HJ550" s="557"/>
      <c r="HK550" s="557"/>
      <c r="HL550" s="557"/>
      <c r="HM550" s="557"/>
      <c r="HN550" s="557"/>
      <c r="HO550" s="557"/>
      <c r="HP550" s="557"/>
      <c r="HQ550" s="557"/>
      <c r="HR550" s="557"/>
      <c r="HS550" s="557"/>
      <c r="HT550" s="557"/>
      <c r="HU550" s="575"/>
      <c r="HV550" s="575"/>
      <c r="HW550" s="575"/>
      <c r="HX550" s="575"/>
      <c r="HY550" s="575"/>
      <c r="HZ550" s="575"/>
      <c r="IA550" s="575"/>
      <c r="IB550" s="575"/>
      <c r="IC550" s="575"/>
      <c r="ID550" s="575"/>
      <c r="IE550" s="575"/>
      <c r="IF550" s="575"/>
      <c r="IG550" s="575"/>
      <c r="IH550" s="575"/>
      <c r="II550" s="575"/>
      <c r="IJ550" s="575"/>
      <c r="IK550" s="575"/>
      <c r="IL550" s="575"/>
      <c r="IM550" s="575"/>
      <c r="IN550" s="575"/>
    </row>
    <row r="551" s="311" customFormat="1" ht="19.5" customHeight="1" spans="1:255">
      <c r="A551" s="347" t="s">
        <v>573</v>
      </c>
      <c r="B551" s="582"/>
      <c r="C551" s="328"/>
      <c r="D551" s="324"/>
      <c r="E551" s="325" t="str">
        <f t="shared" si="16"/>
        <v/>
      </c>
      <c r="F551" s="325" t="str">
        <f t="shared" si="17"/>
        <v/>
      </c>
      <c r="HU551" s="560"/>
      <c r="HV551" s="560"/>
      <c r="HW551" s="560"/>
      <c r="HX551" s="560"/>
      <c r="HY551" s="560"/>
      <c r="HZ551" s="560"/>
      <c r="IA551" s="560"/>
      <c r="IB551" s="560"/>
      <c r="IC551" s="560"/>
      <c r="ID551" s="560"/>
      <c r="IE551" s="560"/>
      <c r="IF551" s="560"/>
      <c r="IG551" s="560"/>
      <c r="IH551" s="560"/>
      <c r="II551" s="560"/>
      <c r="IJ551" s="560"/>
      <c r="IK551" s="560"/>
      <c r="IL551" s="560"/>
      <c r="IM551" s="560"/>
      <c r="IN551" s="560"/>
      <c r="IO551" s="560"/>
      <c r="IP551" s="560"/>
      <c r="IQ551" s="560"/>
      <c r="IR551" s="560"/>
      <c r="IS551" s="560"/>
      <c r="IT551" s="560"/>
      <c r="IU551" s="560"/>
    </row>
    <row r="552" s="311" customFormat="1" ht="19.5" customHeight="1" spans="1:255">
      <c r="A552" s="347" t="s">
        <v>574</v>
      </c>
      <c r="B552" s="582"/>
      <c r="C552" s="328"/>
      <c r="D552" s="570"/>
      <c r="E552" s="325" t="str">
        <f t="shared" si="16"/>
        <v/>
      </c>
      <c r="F552" s="325" t="str">
        <f t="shared" si="17"/>
        <v/>
      </c>
      <c r="HU552" s="560"/>
      <c r="HV552" s="560"/>
      <c r="HW552" s="560"/>
      <c r="HX552" s="560"/>
      <c r="HY552" s="560"/>
      <c r="HZ552" s="560"/>
      <c r="IA552" s="560"/>
      <c r="IB552" s="560"/>
      <c r="IC552" s="560"/>
      <c r="ID552" s="560"/>
      <c r="IE552" s="560"/>
      <c r="IF552" s="560"/>
      <c r="IG552" s="560"/>
      <c r="IH552" s="560"/>
      <c r="II552" s="560"/>
      <c r="IJ552" s="560"/>
      <c r="IK552" s="560"/>
      <c r="IL552" s="560"/>
      <c r="IM552" s="560"/>
      <c r="IN552" s="560"/>
      <c r="IO552" s="560"/>
      <c r="IP552" s="560"/>
      <c r="IQ552" s="560"/>
      <c r="IR552" s="560"/>
      <c r="IS552" s="560"/>
      <c r="IT552" s="560"/>
      <c r="IU552" s="560"/>
    </row>
    <row r="553" s="311" customFormat="1" ht="19.5" customHeight="1" spans="1:255">
      <c r="A553" s="347" t="s">
        <v>575</v>
      </c>
      <c r="B553" s="582"/>
      <c r="C553" s="328"/>
      <c r="D553" s="570"/>
      <c r="E553" s="325" t="str">
        <f t="shared" si="16"/>
        <v/>
      </c>
      <c r="F553" s="325" t="str">
        <f t="shared" si="17"/>
        <v/>
      </c>
      <c r="HU553" s="560"/>
      <c r="HV553" s="560"/>
      <c r="HW553" s="560"/>
      <c r="HX553" s="560"/>
      <c r="HY553" s="560"/>
      <c r="HZ553" s="560"/>
      <c r="IA553" s="560"/>
      <c r="IB553" s="560"/>
      <c r="IC553" s="560"/>
      <c r="ID553" s="560"/>
      <c r="IE553" s="560"/>
      <c r="IF553" s="560"/>
      <c r="IG553" s="560"/>
      <c r="IH553" s="560"/>
      <c r="II553" s="560"/>
      <c r="IJ553" s="560"/>
      <c r="IK553" s="560"/>
      <c r="IL553" s="560"/>
      <c r="IM553" s="560"/>
      <c r="IN553" s="560"/>
      <c r="IO553" s="560"/>
      <c r="IP553" s="560"/>
      <c r="IQ553" s="560"/>
      <c r="IR553" s="560"/>
      <c r="IS553" s="560"/>
      <c r="IT553" s="560"/>
      <c r="IU553" s="560"/>
    </row>
    <row r="554" s="311" customFormat="1" ht="19.5" customHeight="1" spans="1:255">
      <c r="A554" s="347" t="s">
        <v>576</v>
      </c>
      <c r="B554" s="582"/>
      <c r="C554" s="328"/>
      <c r="D554" s="570"/>
      <c r="E554" s="325" t="str">
        <f t="shared" si="16"/>
        <v/>
      </c>
      <c r="F554" s="325" t="str">
        <f t="shared" si="17"/>
        <v/>
      </c>
      <c r="HU554" s="560"/>
      <c r="HV554" s="560"/>
      <c r="HW554" s="560"/>
      <c r="HX554" s="560"/>
      <c r="HY554" s="560"/>
      <c r="HZ554" s="560"/>
      <c r="IA554" s="560"/>
      <c r="IB554" s="560"/>
      <c r="IC554" s="560"/>
      <c r="ID554" s="560"/>
      <c r="IE554" s="560"/>
      <c r="IF554" s="560"/>
      <c r="IG554" s="560"/>
      <c r="IH554" s="560"/>
      <c r="II554" s="560"/>
      <c r="IJ554" s="560"/>
      <c r="IK554" s="560"/>
      <c r="IL554" s="560"/>
      <c r="IM554" s="560"/>
      <c r="IN554" s="560"/>
      <c r="IO554" s="560"/>
      <c r="IP554" s="560"/>
      <c r="IQ554" s="560"/>
      <c r="IR554" s="560"/>
      <c r="IS554" s="560"/>
      <c r="IT554" s="560"/>
      <c r="IU554" s="560"/>
    </row>
    <row r="555" s="311" customFormat="1" ht="19.5" customHeight="1" spans="1:255">
      <c r="A555" s="347" t="s">
        <v>577</v>
      </c>
      <c r="B555" s="582"/>
      <c r="C555" s="328"/>
      <c r="D555" s="570"/>
      <c r="E555" s="325" t="str">
        <f t="shared" si="16"/>
        <v/>
      </c>
      <c r="F555" s="325" t="str">
        <f t="shared" si="17"/>
        <v/>
      </c>
      <c r="HU555" s="560"/>
      <c r="HV555" s="560"/>
      <c r="HW555" s="560"/>
      <c r="HX555" s="560"/>
      <c r="HY555" s="560"/>
      <c r="HZ555" s="560"/>
      <c r="IA555" s="560"/>
      <c r="IB555" s="560"/>
      <c r="IC555" s="560"/>
      <c r="ID555" s="560"/>
      <c r="IE555" s="560"/>
      <c r="IF555" s="560"/>
      <c r="IG555" s="560"/>
      <c r="IH555" s="560"/>
      <c r="II555" s="560"/>
      <c r="IJ555" s="560"/>
      <c r="IK555" s="560"/>
      <c r="IL555" s="560"/>
      <c r="IM555" s="560"/>
      <c r="IN555" s="560"/>
      <c r="IO555" s="560"/>
      <c r="IP555" s="560"/>
      <c r="IQ555" s="560"/>
      <c r="IR555" s="560"/>
      <c r="IS555" s="560"/>
      <c r="IT555" s="560"/>
      <c r="IU555" s="560"/>
    </row>
    <row r="556" s="311" customFormat="1" ht="19.5" customHeight="1" spans="1:255">
      <c r="A556" s="584" t="s">
        <v>578</v>
      </c>
      <c r="B556" s="585">
        <f>SUM(B557:B563)</f>
        <v>713</v>
      </c>
      <c r="C556" s="335">
        <f>SUM(C557:C563)</f>
        <v>0</v>
      </c>
      <c r="D556" s="573">
        <f>SUM(D557:D563)</f>
        <v>249</v>
      </c>
      <c r="E556" s="325">
        <f t="shared" si="16"/>
        <v>-0.650771388499299</v>
      </c>
      <c r="F556" s="325" t="str">
        <f t="shared" si="17"/>
        <v/>
      </c>
      <c r="HU556" s="560"/>
      <c r="HV556" s="560"/>
      <c r="HW556" s="560"/>
      <c r="HX556" s="560"/>
      <c r="HY556" s="560"/>
      <c r="HZ556" s="560"/>
      <c r="IA556" s="560"/>
      <c r="IB556" s="560"/>
      <c r="IC556" s="560"/>
      <c r="ID556" s="560"/>
      <c r="IE556" s="560"/>
      <c r="IF556" s="560"/>
      <c r="IG556" s="560"/>
      <c r="IH556" s="560"/>
      <c r="II556" s="560"/>
      <c r="IJ556" s="560"/>
      <c r="IK556" s="560"/>
      <c r="IL556" s="560"/>
      <c r="IM556" s="560"/>
      <c r="IN556" s="560"/>
      <c r="IO556" s="560"/>
      <c r="IP556" s="560"/>
      <c r="IQ556" s="560"/>
      <c r="IR556" s="560"/>
      <c r="IS556" s="560"/>
      <c r="IT556" s="560"/>
      <c r="IU556" s="560"/>
    </row>
    <row r="557" s="311" customFormat="1" ht="19.5" customHeight="1" spans="1:255">
      <c r="A557" s="347" t="s">
        <v>342</v>
      </c>
      <c r="B557" s="582"/>
      <c r="C557" s="328"/>
      <c r="D557" s="570"/>
      <c r="E557" s="332" t="str">
        <f t="shared" si="16"/>
        <v/>
      </c>
      <c r="F557" s="332" t="str">
        <f t="shared" si="17"/>
        <v/>
      </c>
      <c r="HU557" s="560"/>
      <c r="HV557" s="560"/>
      <c r="HW557" s="560"/>
      <c r="HX557" s="560"/>
      <c r="HY557" s="560"/>
      <c r="HZ557" s="560"/>
      <c r="IA557" s="560"/>
      <c r="IB557" s="560"/>
      <c r="IC557" s="560"/>
      <c r="ID557" s="560"/>
      <c r="IE557" s="560"/>
      <c r="IF557" s="560"/>
      <c r="IG557" s="560"/>
      <c r="IH557" s="560"/>
      <c r="II557" s="560"/>
      <c r="IJ557" s="560"/>
      <c r="IK557" s="560"/>
      <c r="IL557" s="560"/>
      <c r="IM557" s="560"/>
      <c r="IN557" s="560"/>
      <c r="IO557" s="560"/>
      <c r="IP557" s="560"/>
      <c r="IQ557" s="560"/>
      <c r="IR557" s="560"/>
      <c r="IS557" s="560"/>
      <c r="IT557" s="560"/>
      <c r="IU557" s="560"/>
    </row>
    <row r="558" s="170" customFormat="1" ht="19.5" customHeight="1" spans="1:248">
      <c r="A558" s="347" t="s">
        <v>343</v>
      </c>
      <c r="B558" s="324"/>
      <c r="C558" s="324"/>
      <c r="D558" s="324"/>
      <c r="E558" s="325" t="str">
        <f t="shared" si="16"/>
        <v/>
      </c>
      <c r="F558" s="325" t="str">
        <f t="shared" si="17"/>
        <v/>
      </c>
      <c r="G558" s="557"/>
      <c r="H558" s="557"/>
      <c r="I558" s="557"/>
      <c r="J558" s="557"/>
      <c r="K558" s="557"/>
      <c r="L558" s="557"/>
      <c r="M558" s="557"/>
      <c r="N558" s="557"/>
      <c r="O558" s="557"/>
      <c r="P558" s="557"/>
      <c r="Q558" s="557"/>
      <c r="R558" s="557"/>
      <c r="S558" s="557"/>
      <c r="T558" s="557"/>
      <c r="U558" s="557"/>
      <c r="V558" s="557"/>
      <c r="W558" s="557"/>
      <c r="X558" s="557"/>
      <c r="Y558" s="557"/>
      <c r="Z558" s="557"/>
      <c r="AA558" s="557"/>
      <c r="AB558" s="557"/>
      <c r="AC558" s="557"/>
      <c r="AD558" s="557"/>
      <c r="AE558" s="557"/>
      <c r="AF558" s="557"/>
      <c r="AG558" s="557"/>
      <c r="AH558" s="557"/>
      <c r="AI558" s="557"/>
      <c r="AJ558" s="557"/>
      <c r="AK558" s="557"/>
      <c r="AL558" s="557"/>
      <c r="AM558" s="557"/>
      <c r="AN558" s="557"/>
      <c r="AO558" s="557"/>
      <c r="AP558" s="557"/>
      <c r="AQ558" s="557"/>
      <c r="AR558" s="557"/>
      <c r="AS558" s="557"/>
      <c r="AT558" s="557"/>
      <c r="AU558" s="557"/>
      <c r="AV558" s="557"/>
      <c r="AW558" s="557"/>
      <c r="AX558" s="557"/>
      <c r="AY558" s="557"/>
      <c r="AZ558" s="557"/>
      <c r="BA558" s="557"/>
      <c r="BB558" s="557"/>
      <c r="BC558" s="557"/>
      <c r="BD558" s="557"/>
      <c r="BE558" s="557"/>
      <c r="BF558" s="557"/>
      <c r="BG558" s="557"/>
      <c r="BH558" s="557"/>
      <c r="BI558" s="557"/>
      <c r="BJ558" s="557"/>
      <c r="BK558" s="557"/>
      <c r="BL558" s="557"/>
      <c r="BM558" s="557"/>
      <c r="BN558" s="557"/>
      <c r="BO558" s="557"/>
      <c r="BP558" s="557"/>
      <c r="BQ558" s="557"/>
      <c r="BR558" s="557"/>
      <c r="BS558" s="557"/>
      <c r="BT558" s="557"/>
      <c r="BU558" s="557"/>
      <c r="BV558" s="557"/>
      <c r="BW558" s="557"/>
      <c r="BX558" s="557"/>
      <c r="BY558" s="557"/>
      <c r="BZ558" s="557"/>
      <c r="CA558" s="557"/>
      <c r="CB558" s="557"/>
      <c r="CC558" s="557"/>
      <c r="CD558" s="557"/>
      <c r="CE558" s="557"/>
      <c r="CF558" s="557"/>
      <c r="CG558" s="557"/>
      <c r="CH558" s="557"/>
      <c r="CI558" s="557"/>
      <c r="CJ558" s="557"/>
      <c r="CK558" s="557"/>
      <c r="CL558" s="557"/>
      <c r="CM558" s="557"/>
      <c r="CN558" s="557"/>
      <c r="CO558" s="557"/>
      <c r="CP558" s="557"/>
      <c r="CQ558" s="557"/>
      <c r="CR558" s="557"/>
      <c r="CS558" s="557"/>
      <c r="CT558" s="557"/>
      <c r="CU558" s="557"/>
      <c r="CV558" s="557"/>
      <c r="CW558" s="557"/>
      <c r="CX558" s="557"/>
      <c r="CY558" s="557"/>
      <c r="CZ558" s="557"/>
      <c r="DA558" s="557"/>
      <c r="DB558" s="557"/>
      <c r="DC558" s="557"/>
      <c r="DD558" s="557"/>
      <c r="DE558" s="557"/>
      <c r="DF558" s="557"/>
      <c r="DG558" s="557"/>
      <c r="DH558" s="557"/>
      <c r="DI558" s="557"/>
      <c r="DJ558" s="557"/>
      <c r="DK558" s="557"/>
      <c r="DL558" s="557"/>
      <c r="DM558" s="557"/>
      <c r="DN558" s="557"/>
      <c r="DO558" s="557"/>
      <c r="DP558" s="557"/>
      <c r="DQ558" s="557"/>
      <c r="DR558" s="557"/>
      <c r="DS558" s="557"/>
      <c r="DT558" s="557"/>
      <c r="DU558" s="557"/>
      <c r="DV558" s="557"/>
      <c r="DW558" s="557"/>
      <c r="DX558" s="557"/>
      <c r="DY558" s="557"/>
      <c r="DZ558" s="557"/>
      <c r="EA558" s="557"/>
      <c r="EB558" s="557"/>
      <c r="EC558" s="557"/>
      <c r="ED558" s="557"/>
      <c r="EE558" s="557"/>
      <c r="EF558" s="557"/>
      <c r="EG558" s="557"/>
      <c r="EH558" s="557"/>
      <c r="EI558" s="557"/>
      <c r="EJ558" s="557"/>
      <c r="EK558" s="557"/>
      <c r="EL558" s="557"/>
      <c r="EM558" s="557"/>
      <c r="EN558" s="557"/>
      <c r="EO558" s="557"/>
      <c r="EP558" s="557"/>
      <c r="EQ558" s="557"/>
      <c r="ER558" s="557"/>
      <c r="ES558" s="557"/>
      <c r="ET558" s="557"/>
      <c r="EU558" s="557"/>
      <c r="EV558" s="557"/>
      <c r="EW558" s="557"/>
      <c r="EX558" s="557"/>
      <c r="EY558" s="557"/>
      <c r="EZ558" s="557"/>
      <c r="FA558" s="557"/>
      <c r="FB558" s="557"/>
      <c r="FC558" s="557"/>
      <c r="FD558" s="557"/>
      <c r="FE558" s="557"/>
      <c r="FF558" s="557"/>
      <c r="FG558" s="557"/>
      <c r="FH558" s="557"/>
      <c r="FI558" s="557"/>
      <c r="FJ558" s="557"/>
      <c r="FK558" s="557"/>
      <c r="FL558" s="557"/>
      <c r="FM558" s="557"/>
      <c r="FN558" s="557"/>
      <c r="FO558" s="557"/>
      <c r="FP558" s="557"/>
      <c r="FQ558" s="557"/>
      <c r="FR558" s="557"/>
      <c r="FS558" s="557"/>
      <c r="FT558" s="557"/>
      <c r="FU558" s="557"/>
      <c r="FV558" s="557"/>
      <c r="FW558" s="557"/>
      <c r="FX558" s="557"/>
      <c r="FY558" s="557"/>
      <c r="FZ558" s="557"/>
      <c r="GA558" s="557"/>
      <c r="GB558" s="557"/>
      <c r="GC558" s="557"/>
      <c r="GD558" s="557"/>
      <c r="GE558" s="557"/>
      <c r="GF558" s="557"/>
      <c r="GG558" s="557"/>
      <c r="GH558" s="557"/>
      <c r="GI558" s="557"/>
      <c r="GJ558" s="557"/>
      <c r="GK558" s="557"/>
      <c r="GL558" s="557"/>
      <c r="GM558" s="557"/>
      <c r="GN558" s="557"/>
      <c r="GO558" s="557"/>
      <c r="GP558" s="557"/>
      <c r="GQ558" s="557"/>
      <c r="GR558" s="557"/>
      <c r="GS558" s="557"/>
      <c r="GT558" s="557"/>
      <c r="GU558" s="557"/>
      <c r="GV558" s="557"/>
      <c r="GW558" s="557"/>
      <c r="GX558" s="557"/>
      <c r="GY558" s="557"/>
      <c r="GZ558" s="557"/>
      <c r="HA558" s="557"/>
      <c r="HB558" s="557"/>
      <c r="HC558" s="557"/>
      <c r="HD558" s="557"/>
      <c r="HE558" s="557"/>
      <c r="HF558" s="557"/>
      <c r="HG558" s="557"/>
      <c r="HH558" s="557"/>
      <c r="HI558" s="557"/>
      <c r="HJ558" s="557"/>
      <c r="HK558" s="557"/>
      <c r="HL558" s="557"/>
      <c r="HM558" s="557"/>
      <c r="HN558" s="557"/>
      <c r="HO558" s="557"/>
      <c r="HP558" s="557"/>
      <c r="HQ558" s="557"/>
      <c r="HR558" s="557"/>
      <c r="HS558" s="557"/>
      <c r="HT558" s="557"/>
      <c r="HU558" s="575"/>
      <c r="HV558" s="575"/>
      <c r="HW558" s="575"/>
      <c r="HX558" s="575"/>
      <c r="HY558" s="575"/>
      <c r="HZ558" s="575"/>
      <c r="IA558" s="575"/>
      <c r="IB558" s="575"/>
      <c r="IC558" s="575"/>
      <c r="ID558" s="575"/>
      <c r="IE558" s="575"/>
      <c r="IF558" s="575"/>
      <c r="IG558" s="575"/>
      <c r="IH558" s="575"/>
      <c r="II558" s="575"/>
      <c r="IJ558" s="575"/>
      <c r="IK558" s="575"/>
      <c r="IL558" s="575"/>
      <c r="IM558" s="575"/>
      <c r="IN558" s="575"/>
    </row>
    <row r="559" s="311" customFormat="1" ht="19.5" customHeight="1" spans="1:255">
      <c r="A559" s="347" t="s">
        <v>344</v>
      </c>
      <c r="B559" s="582"/>
      <c r="C559" s="328"/>
      <c r="D559" s="570"/>
      <c r="E559" s="332" t="str">
        <f t="shared" si="16"/>
        <v/>
      </c>
      <c r="F559" s="332" t="str">
        <f t="shared" si="17"/>
        <v/>
      </c>
      <c r="HU559" s="560"/>
      <c r="HV559" s="560"/>
      <c r="HW559" s="560"/>
      <c r="HX559" s="560"/>
      <c r="HY559" s="560"/>
      <c r="HZ559" s="560"/>
      <c r="IA559" s="560"/>
      <c r="IB559" s="560"/>
      <c r="IC559" s="560"/>
      <c r="ID559" s="560"/>
      <c r="IE559" s="560"/>
      <c r="IF559" s="560"/>
      <c r="IG559" s="560"/>
      <c r="IH559" s="560"/>
      <c r="II559" s="560"/>
      <c r="IJ559" s="560"/>
      <c r="IK559" s="560"/>
      <c r="IL559" s="560"/>
      <c r="IM559" s="560"/>
      <c r="IN559" s="560"/>
      <c r="IO559" s="560"/>
      <c r="IP559" s="560"/>
      <c r="IQ559" s="560"/>
      <c r="IR559" s="560"/>
      <c r="IS559" s="560"/>
      <c r="IT559" s="560"/>
      <c r="IU559" s="560"/>
    </row>
    <row r="560" s="311" customFormat="1" ht="19.5" customHeight="1" spans="1:255">
      <c r="A560" s="347" t="s">
        <v>579</v>
      </c>
      <c r="B560" s="582"/>
      <c r="C560" s="328"/>
      <c r="D560" s="570"/>
      <c r="E560" s="332" t="str">
        <f t="shared" si="16"/>
        <v/>
      </c>
      <c r="F560" s="332" t="str">
        <f t="shared" si="17"/>
        <v/>
      </c>
      <c r="HU560" s="560"/>
      <c r="HV560" s="560"/>
      <c r="HW560" s="560"/>
      <c r="HX560" s="560"/>
      <c r="HY560" s="560"/>
      <c r="HZ560" s="560"/>
      <c r="IA560" s="560"/>
      <c r="IB560" s="560"/>
      <c r="IC560" s="560"/>
      <c r="ID560" s="560"/>
      <c r="IE560" s="560"/>
      <c r="IF560" s="560"/>
      <c r="IG560" s="560"/>
      <c r="IH560" s="560"/>
      <c r="II560" s="560"/>
      <c r="IJ560" s="560"/>
      <c r="IK560" s="560"/>
      <c r="IL560" s="560"/>
      <c r="IM560" s="560"/>
      <c r="IN560" s="560"/>
      <c r="IO560" s="560"/>
      <c r="IP560" s="560"/>
      <c r="IQ560" s="560"/>
      <c r="IR560" s="560"/>
      <c r="IS560" s="560"/>
      <c r="IT560" s="560"/>
      <c r="IU560" s="560"/>
    </row>
    <row r="561" s="311" customFormat="1" ht="19.5" customHeight="1" spans="1:255">
      <c r="A561" s="347" t="s">
        <v>580</v>
      </c>
      <c r="B561" s="582"/>
      <c r="C561" s="328"/>
      <c r="D561" s="570"/>
      <c r="E561" s="332" t="str">
        <f t="shared" si="16"/>
        <v/>
      </c>
      <c r="F561" s="332" t="str">
        <f t="shared" si="17"/>
        <v/>
      </c>
      <c r="HU561" s="560"/>
      <c r="HV561" s="560"/>
      <c r="HW561" s="560"/>
      <c r="HX561" s="560"/>
      <c r="HY561" s="560"/>
      <c r="HZ561" s="560"/>
      <c r="IA561" s="560"/>
      <c r="IB561" s="560"/>
      <c r="IC561" s="560"/>
      <c r="ID561" s="560"/>
      <c r="IE561" s="560"/>
      <c r="IF561" s="560"/>
      <c r="IG561" s="560"/>
      <c r="IH561" s="560"/>
      <c r="II561" s="560"/>
      <c r="IJ561" s="560"/>
      <c r="IK561" s="560"/>
      <c r="IL561" s="560"/>
      <c r="IM561" s="560"/>
      <c r="IN561" s="560"/>
      <c r="IO561" s="560"/>
      <c r="IP561" s="560"/>
      <c r="IQ561" s="560"/>
      <c r="IR561" s="560"/>
      <c r="IS561" s="560"/>
      <c r="IT561" s="560"/>
      <c r="IU561" s="560"/>
    </row>
    <row r="562" s="170" customFormat="1" ht="19.5" customHeight="1" spans="1:248">
      <c r="A562" s="347" t="s">
        <v>581</v>
      </c>
      <c r="B562" s="324"/>
      <c r="C562" s="324"/>
      <c r="D562" s="324"/>
      <c r="E562" s="325" t="str">
        <f t="shared" si="16"/>
        <v/>
      </c>
      <c r="F562" s="325" t="str">
        <f t="shared" si="17"/>
        <v/>
      </c>
      <c r="G562" s="557"/>
      <c r="H562" s="557"/>
      <c r="I562" s="557"/>
      <c r="J562" s="557"/>
      <c r="K562" s="557"/>
      <c r="L562" s="557"/>
      <c r="M562" s="557"/>
      <c r="N562" s="557"/>
      <c r="O562" s="557"/>
      <c r="P562" s="557"/>
      <c r="Q562" s="557"/>
      <c r="R562" s="557"/>
      <c r="S562" s="557"/>
      <c r="T562" s="557"/>
      <c r="U562" s="557"/>
      <c r="V562" s="557"/>
      <c r="W562" s="557"/>
      <c r="X562" s="557"/>
      <c r="Y562" s="557"/>
      <c r="Z562" s="557"/>
      <c r="AA562" s="557"/>
      <c r="AB562" s="557"/>
      <c r="AC562" s="557"/>
      <c r="AD562" s="557"/>
      <c r="AE562" s="557"/>
      <c r="AF562" s="557"/>
      <c r="AG562" s="557"/>
      <c r="AH562" s="557"/>
      <c r="AI562" s="557"/>
      <c r="AJ562" s="557"/>
      <c r="AK562" s="557"/>
      <c r="AL562" s="557"/>
      <c r="AM562" s="557"/>
      <c r="AN562" s="557"/>
      <c r="AO562" s="557"/>
      <c r="AP562" s="557"/>
      <c r="AQ562" s="557"/>
      <c r="AR562" s="557"/>
      <c r="AS562" s="557"/>
      <c r="AT562" s="557"/>
      <c r="AU562" s="557"/>
      <c r="AV562" s="557"/>
      <c r="AW562" s="557"/>
      <c r="AX562" s="557"/>
      <c r="AY562" s="557"/>
      <c r="AZ562" s="557"/>
      <c r="BA562" s="557"/>
      <c r="BB562" s="557"/>
      <c r="BC562" s="557"/>
      <c r="BD562" s="557"/>
      <c r="BE562" s="557"/>
      <c r="BF562" s="557"/>
      <c r="BG562" s="557"/>
      <c r="BH562" s="557"/>
      <c r="BI562" s="557"/>
      <c r="BJ562" s="557"/>
      <c r="BK562" s="557"/>
      <c r="BL562" s="557"/>
      <c r="BM562" s="557"/>
      <c r="BN562" s="557"/>
      <c r="BO562" s="557"/>
      <c r="BP562" s="557"/>
      <c r="BQ562" s="557"/>
      <c r="BR562" s="557"/>
      <c r="BS562" s="557"/>
      <c r="BT562" s="557"/>
      <c r="BU562" s="557"/>
      <c r="BV562" s="557"/>
      <c r="BW562" s="557"/>
      <c r="BX562" s="557"/>
      <c r="BY562" s="557"/>
      <c r="BZ562" s="557"/>
      <c r="CA562" s="557"/>
      <c r="CB562" s="557"/>
      <c r="CC562" s="557"/>
      <c r="CD562" s="557"/>
      <c r="CE562" s="557"/>
      <c r="CF562" s="557"/>
      <c r="CG562" s="557"/>
      <c r="CH562" s="557"/>
      <c r="CI562" s="557"/>
      <c r="CJ562" s="557"/>
      <c r="CK562" s="557"/>
      <c r="CL562" s="557"/>
      <c r="CM562" s="557"/>
      <c r="CN562" s="557"/>
      <c r="CO562" s="557"/>
      <c r="CP562" s="557"/>
      <c r="CQ562" s="557"/>
      <c r="CR562" s="557"/>
      <c r="CS562" s="557"/>
      <c r="CT562" s="557"/>
      <c r="CU562" s="557"/>
      <c r="CV562" s="557"/>
      <c r="CW562" s="557"/>
      <c r="CX562" s="557"/>
      <c r="CY562" s="557"/>
      <c r="CZ562" s="557"/>
      <c r="DA562" s="557"/>
      <c r="DB562" s="557"/>
      <c r="DC562" s="557"/>
      <c r="DD562" s="557"/>
      <c r="DE562" s="557"/>
      <c r="DF562" s="557"/>
      <c r="DG562" s="557"/>
      <c r="DH562" s="557"/>
      <c r="DI562" s="557"/>
      <c r="DJ562" s="557"/>
      <c r="DK562" s="557"/>
      <c r="DL562" s="557"/>
      <c r="DM562" s="557"/>
      <c r="DN562" s="557"/>
      <c r="DO562" s="557"/>
      <c r="DP562" s="557"/>
      <c r="DQ562" s="557"/>
      <c r="DR562" s="557"/>
      <c r="DS562" s="557"/>
      <c r="DT562" s="557"/>
      <c r="DU562" s="557"/>
      <c r="DV562" s="557"/>
      <c r="DW562" s="557"/>
      <c r="DX562" s="557"/>
      <c r="DY562" s="557"/>
      <c r="DZ562" s="557"/>
      <c r="EA562" s="557"/>
      <c r="EB562" s="557"/>
      <c r="EC562" s="557"/>
      <c r="ED562" s="557"/>
      <c r="EE562" s="557"/>
      <c r="EF562" s="557"/>
      <c r="EG562" s="557"/>
      <c r="EH562" s="557"/>
      <c r="EI562" s="557"/>
      <c r="EJ562" s="557"/>
      <c r="EK562" s="557"/>
      <c r="EL562" s="557"/>
      <c r="EM562" s="557"/>
      <c r="EN562" s="557"/>
      <c r="EO562" s="557"/>
      <c r="EP562" s="557"/>
      <c r="EQ562" s="557"/>
      <c r="ER562" s="557"/>
      <c r="ES562" s="557"/>
      <c r="ET562" s="557"/>
      <c r="EU562" s="557"/>
      <c r="EV562" s="557"/>
      <c r="EW562" s="557"/>
      <c r="EX562" s="557"/>
      <c r="EY562" s="557"/>
      <c r="EZ562" s="557"/>
      <c r="FA562" s="557"/>
      <c r="FB562" s="557"/>
      <c r="FC562" s="557"/>
      <c r="FD562" s="557"/>
      <c r="FE562" s="557"/>
      <c r="FF562" s="557"/>
      <c r="FG562" s="557"/>
      <c r="FH562" s="557"/>
      <c r="FI562" s="557"/>
      <c r="FJ562" s="557"/>
      <c r="FK562" s="557"/>
      <c r="FL562" s="557"/>
      <c r="FM562" s="557"/>
      <c r="FN562" s="557"/>
      <c r="FO562" s="557"/>
      <c r="FP562" s="557"/>
      <c r="FQ562" s="557"/>
      <c r="FR562" s="557"/>
      <c r="FS562" s="557"/>
      <c r="FT562" s="557"/>
      <c r="FU562" s="557"/>
      <c r="FV562" s="557"/>
      <c r="FW562" s="557"/>
      <c r="FX562" s="557"/>
      <c r="FY562" s="557"/>
      <c r="FZ562" s="557"/>
      <c r="GA562" s="557"/>
      <c r="GB562" s="557"/>
      <c r="GC562" s="557"/>
      <c r="GD562" s="557"/>
      <c r="GE562" s="557"/>
      <c r="GF562" s="557"/>
      <c r="GG562" s="557"/>
      <c r="GH562" s="557"/>
      <c r="GI562" s="557"/>
      <c r="GJ562" s="557"/>
      <c r="GK562" s="557"/>
      <c r="GL562" s="557"/>
      <c r="GM562" s="557"/>
      <c r="GN562" s="557"/>
      <c r="GO562" s="557"/>
      <c r="GP562" s="557"/>
      <c r="GQ562" s="557"/>
      <c r="GR562" s="557"/>
      <c r="GS562" s="557"/>
      <c r="GT562" s="557"/>
      <c r="GU562" s="557"/>
      <c r="GV562" s="557"/>
      <c r="GW562" s="557"/>
      <c r="GX562" s="557"/>
      <c r="GY562" s="557"/>
      <c r="GZ562" s="557"/>
      <c r="HA562" s="557"/>
      <c r="HB562" s="557"/>
      <c r="HC562" s="557"/>
      <c r="HD562" s="557"/>
      <c r="HE562" s="557"/>
      <c r="HF562" s="557"/>
      <c r="HG562" s="557"/>
      <c r="HH562" s="557"/>
      <c r="HI562" s="557"/>
      <c r="HJ562" s="557"/>
      <c r="HK562" s="557"/>
      <c r="HL562" s="557"/>
      <c r="HM562" s="557"/>
      <c r="HN562" s="557"/>
      <c r="HO562" s="557"/>
      <c r="HP562" s="557"/>
      <c r="HQ562" s="557"/>
      <c r="HR562" s="557"/>
      <c r="HS562" s="557"/>
      <c r="HT562" s="557"/>
      <c r="HU562" s="575"/>
      <c r="HV562" s="575"/>
      <c r="HW562" s="575"/>
      <c r="HX562" s="575"/>
      <c r="HY562" s="575"/>
      <c r="HZ562" s="575"/>
      <c r="IA562" s="575"/>
      <c r="IB562" s="575"/>
      <c r="IC562" s="575"/>
      <c r="ID562" s="575"/>
      <c r="IE562" s="575"/>
      <c r="IF562" s="575"/>
      <c r="IG562" s="575"/>
      <c r="IH562" s="575"/>
      <c r="II562" s="575"/>
      <c r="IJ562" s="575"/>
      <c r="IK562" s="575"/>
      <c r="IL562" s="575"/>
      <c r="IM562" s="575"/>
      <c r="IN562" s="575"/>
    </row>
    <row r="563" s="170" customFormat="1" ht="19.5" customHeight="1" spans="1:248">
      <c r="A563" s="347" t="s">
        <v>582</v>
      </c>
      <c r="B563" s="337">
        <v>713</v>
      </c>
      <c r="C563" s="324"/>
      <c r="D563" s="324">
        <v>249</v>
      </c>
      <c r="E563" s="325">
        <f t="shared" si="16"/>
        <v>-0.650771388499299</v>
      </c>
      <c r="F563" s="325" t="str">
        <f t="shared" si="17"/>
        <v/>
      </c>
      <c r="G563" s="557"/>
      <c r="H563" s="557"/>
      <c r="I563" s="557"/>
      <c r="J563" s="557"/>
      <c r="K563" s="557"/>
      <c r="L563" s="557"/>
      <c r="M563" s="557"/>
      <c r="N563" s="557"/>
      <c r="O563" s="557"/>
      <c r="P563" s="557"/>
      <c r="Q563" s="557"/>
      <c r="R563" s="557"/>
      <c r="S563" s="557"/>
      <c r="T563" s="557"/>
      <c r="U563" s="557"/>
      <c r="V563" s="557"/>
      <c r="W563" s="557"/>
      <c r="X563" s="557"/>
      <c r="Y563" s="557"/>
      <c r="Z563" s="557"/>
      <c r="AA563" s="557"/>
      <c r="AB563" s="557"/>
      <c r="AC563" s="557"/>
      <c r="AD563" s="557"/>
      <c r="AE563" s="557"/>
      <c r="AF563" s="557"/>
      <c r="AG563" s="557"/>
      <c r="AH563" s="557"/>
      <c r="AI563" s="557"/>
      <c r="AJ563" s="557"/>
      <c r="AK563" s="557"/>
      <c r="AL563" s="557"/>
      <c r="AM563" s="557"/>
      <c r="AN563" s="557"/>
      <c r="AO563" s="557"/>
      <c r="AP563" s="557"/>
      <c r="AQ563" s="557"/>
      <c r="AR563" s="557"/>
      <c r="AS563" s="557"/>
      <c r="AT563" s="557"/>
      <c r="AU563" s="557"/>
      <c r="AV563" s="557"/>
      <c r="AW563" s="557"/>
      <c r="AX563" s="557"/>
      <c r="AY563" s="557"/>
      <c r="AZ563" s="557"/>
      <c r="BA563" s="557"/>
      <c r="BB563" s="557"/>
      <c r="BC563" s="557"/>
      <c r="BD563" s="557"/>
      <c r="BE563" s="557"/>
      <c r="BF563" s="557"/>
      <c r="BG563" s="557"/>
      <c r="BH563" s="557"/>
      <c r="BI563" s="557"/>
      <c r="BJ563" s="557"/>
      <c r="BK563" s="557"/>
      <c r="BL563" s="557"/>
      <c r="BM563" s="557"/>
      <c r="BN563" s="557"/>
      <c r="BO563" s="557"/>
      <c r="BP563" s="557"/>
      <c r="BQ563" s="557"/>
      <c r="BR563" s="557"/>
      <c r="BS563" s="557"/>
      <c r="BT563" s="557"/>
      <c r="BU563" s="557"/>
      <c r="BV563" s="557"/>
      <c r="BW563" s="557"/>
      <c r="BX563" s="557"/>
      <c r="BY563" s="557"/>
      <c r="BZ563" s="557"/>
      <c r="CA563" s="557"/>
      <c r="CB563" s="557"/>
      <c r="CC563" s="557"/>
      <c r="CD563" s="557"/>
      <c r="CE563" s="557"/>
      <c r="CF563" s="557"/>
      <c r="CG563" s="557"/>
      <c r="CH563" s="557"/>
      <c r="CI563" s="557"/>
      <c r="CJ563" s="557"/>
      <c r="CK563" s="557"/>
      <c r="CL563" s="557"/>
      <c r="CM563" s="557"/>
      <c r="CN563" s="557"/>
      <c r="CO563" s="557"/>
      <c r="CP563" s="557"/>
      <c r="CQ563" s="557"/>
      <c r="CR563" s="557"/>
      <c r="CS563" s="557"/>
      <c r="CT563" s="557"/>
      <c r="CU563" s="557"/>
      <c r="CV563" s="557"/>
      <c r="CW563" s="557"/>
      <c r="CX563" s="557"/>
      <c r="CY563" s="557"/>
      <c r="CZ563" s="557"/>
      <c r="DA563" s="557"/>
      <c r="DB563" s="557"/>
      <c r="DC563" s="557"/>
      <c r="DD563" s="557"/>
      <c r="DE563" s="557"/>
      <c r="DF563" s="557"/>
      <c r="DG563" s="557"/>
      <c r="DH563" s="557"/>
      <c r="DI563" s="557"/>
      <c r="DJ563" s="557"/>
      <c r="DK563" s="557"/>
      <c r="DL563" s="557"/>
      <c r="DM563" s="557"/>
      <c r="DN563" s="557"/>
      <c r="DO563" s="557"/>
      <c r="DP563" s="557"/>
      <c r="DQ563" s="557"/>
      <c r="DR563" s="557"/>
      <c r="DS563" s="557"/>
      <c r="DT563" s="557"/>
      <c r="DU563" s="557"/>
      <c r="DV563" s="557"/>
      <c r="DW563" s="557"/>
      <c r="DX563" s="557"/>
      <c r="DY563" s="557"/>
      <c r="DZ563" s="557"/>
      <c r="EA563" s="557"/>
      <c r="EB563" s="557"/>
      <c r="EC563" s="557"/>
      <c r="ED563" s="557"/>
      <c r="EE563" s="557"/>
      <c r="EF563" s="557"/>
      <c r="EG563" s="557"/>
      <c r="EH563" s="557"/>
      <c r="EI563" s="557"/>
      <c r="EJ563" s="557"/>
      <c r="EK563" s="557"/>
      <c r="EL563" s="557"/>
      <c r="EM563" s="557"/>
      <c r="EN563" s="557"/>
      <c r="EO563" s="557"/>
      <c r="EP563" s="557"/>
      <c r="EQ563" s="557"/>
      <c r="ER563" s="557"/>
      <c r="ES563" s="557"/>
      <c r="ET563" s="557"/>
      <c r="EU563" s="557"/>
      <c r="EV563" s="557"/>
      <c r="EW563" s="557"/>
      <c r="EX563" s="557"/>
      <c r="EY563" s="557"/>
      <c r="EZ563" s="557"/>
      <c r="FA563" s="557"/>
      <c r="FB563" s="557"/>
      <c r="FC563" s="557"/>
      <c r="FD563" s="557"/>
      <c r="FE563" s="557"/>
      <c r="FF563" s="557"/>
      <c r="FG563" s="557"/>
      <c r="FH563" s="557"/>
      <c r="FI563" s="557"/>
      <c r="FJ563" s="557"/>
      <c r="FK563" s="557"/>
      <c r="FL563" s="557"/>
      <c r="FM563" s="557"/>
      <c r="FN563" s="557"/>
      <c r="FO563" s="557"/>
      <c r="FP563" s="557"/>
      <c r="FQ563" s="557"/>
      <c r="FR563" s="557"/>
      <c r="FS563" s="557"/>
      <c r="FT563" s="557"/>
      <c r="FU563" s="557"/>
      <c r="FV563" s="557"/>
      <c r="FW563" s="557"/>
      <c r="FX563" s="557"/>
      <c r="FY563" s="557"/>
      <c r="FZ563" s="557"/>
      <c r="GA563" s="557"/>
      <c r="GB563" s="557"/>
      <c r="GC563" s="557"/>
      <c r="GD563" s="557"/>
      <c r="GE563" s="557"/>
      <c r="GF563" s="557"/>
      <c r="GG563" s="557"/>
      <c r="GH563" s="557"/>
      <c r="GI563" s="557"/>
      <c r="GJ563" s="557"/>
      <c r="GK563" s="557"/>
      <c r="GL563" s="557"/>
      <c r="GM563" s="557"/>
      <c r="GN563" s="557"/>
      <c r="GO563" s="557"/>
      <c r="GP563" s="557"/>
      <c r="GQ563" s="557"/>
      <c r="GR563" s="557"/>
      <c r="GS563" s="557"/>
      <c r="GT563" s="557"/>
      <c r="GU563" s="557"/>
      <c r="GV563" s="557"/>
      <c r="GW563" s="557"/>
      <c r="GX563" s="557"/>
      <c r="GY563" s="557"/>
      <c r="GZ563" s="557"/>
      <c r="HA563" s="557"/>
      <c r="HB563" s="557"/>
      <c r="HC563" s="557"/>
      <c r="HD563" s="557"/>
      <c r="HE563" s="557"/>
      <c r="HF563" s="557"/>
      <c r="HG563" s="557"/>
      <c r="HH563" s="557"/>
      <c r="HI563" s="557"/>
      <c r="HJ563" s="557"/>
      <c r="HK563" s="557"/>
      <c r="HL563" s="557"/>
      <c r="HM563" s="557"/>
      <c r="HN563" s="557"/>
      <c r="HO563" s="557"/>
      <c r="HP563" s="557"/>
      <c r="HQ563" s="557"/>
      <c r="HR563" s="557"/>
      <c r="HS563" s="557"/>
      <c r="HT563" s="557"/>
      <c r="HU563" s="575"/>
      <c r="HV563" s="575"/>
      <c r="HW563" s="575"/>
      <c r="HX563" s="575"/>
      <c r="HY563" s="575"/>
      <c r="HZ563" s="575"/>
      <c r="IA563" s="575"/>
      <c r="IB563" s="575"/>
      <c r="IC563" s="575"/>
      <c r="ID563" s="575"/>
      <c r="IE563" s="575"/>
      <c r="IF563" s="575"/>
      <c r="IG563" s="575"/>
      <c r="IH563" s="575"/>
      <c r="II563" s="575"/>
      <c r="IJ563" s="575"/>
      <c r="IK563" s="575"/>
      <c r="IL563" s="575"/>
      <c r="IM563" s="575"/>
      <c r="IN563" s="575"/>
    </row>
    <row r="564" s="311" customFormat="1" ht="19.5" customHeight="1" spans="1:255">
      <c r="A564" s="584" t="s">
        <v>583</v>
      </c>
      <c r="B564" s="585">
        <f>SUM(B565:B567)</f>
        <v>135</v>
      </c>
      <c r="C564" s="335">
        <f>SUM(C565:C567)</f>
        <v>1760</v>
      </c>
      <c r="D564" s="573">
        <f>SUM(D565:D567)</f>
        <v>235</v>
      </c>
      <c r="E564" s="325">
        <f t="shared" si="16"/>
        <v>0.740740740740741</v>
      </c>
      <c r="F564" s="325">
        <f t="shared" si="17"/>
        <v>0.133522727272727</v>
      </c>
      <c r="HU564" s="560"/>
      <c r="HV564" s="560"/>
      <c r="HW564" s="560"/>
      <c r="HX564" s="560"/>
      <c r="HY564" s="560"/>
      <c r="HZ564" s="560"/>
      <c r="IA564" s="560"/>
      <c r="IB564" s="560"/>
      <c r="IC564" s="560"/>
      <c r="ID564" s="560"/>
      <c r="IE564" s="560"/>
      <c r="IF564" s="560"/>
      <c r="IG564" s="560"/>
      <c r="IH564" s="560"/>
      <c r="II564" s="560"/>
      <c r="IJ564" s="560"/>
      <c r="IK564" s="560"/>
      <c r="IL564" s="560"/>
      <c r="IM564" s="560"/>
      <c r="IN564" s="560"/>
      <c r="IO564" s="560"/>
      <c r="IP564" s="560"/>
      <c r="IQ564" s="560"/>
      <c r="IR564" s="560"/>
      <c r="IS564" s="560"/>
      <c r="IT564" s="560"/>
      <c r="IU564" s="560"/>
    </row>
    <row r="565" s="311" customFormat="1" ht="19.5" customHeight="1" spans="1:255">
      <c r="A565" s="218" t="s">
        <v>584</v>
      </c>
      <c r="B565" s="582">
        <v>15</v>
      </c>
      <c r="C565" s="328"/>
      <c r="D565" s="570"/>
      <c r="E565" s="332" t="str">
        <f t="shared" si="16"/>
        <v/>
      </c>
      <c r="F565" s="332" t="str">
        <f t="shared" si="17"/>
        <v/>
      </c>
      <c r="HU565" s="560"/>
      <c r="HV565" s="560"/>
      <c r="HW565" s="560"/>
      <c r="HX565" s="560"/>
      <c r="HY565" s="560"/>
      <c r="HZ565" s="560"/>
      <c r="IA565" s="560"/>
      <c r="IB565" s="560"/>
      <c r="IC565" s="560"/>
      <c r="ID565" s="560"/>
      <c r="IE565" s="560"/>
      <c r="IF565" s="560"/>
      <c r="IG565" s="560"/>
      <c r="IH565" s="560"/>
      <c r="II565" s="560"/>
      <c r="IJ565" s="560"/>
      <c r="IK565" s="560"/>
      <c r="IL565" s="560"/>
      <c r="IM565" s="560"/>
      <c r="IN565" s="560"/>
      <c r="IO565" s="560"/>
      <c r="IP565" s="560"/>
      <c r="IQ565" s="560"/>
      <c r="IR565" s="560"/>
      <c r="IS565" s="560"/>
      <c r="IT565" s="560"/>
      <c r="IU565" s="560"/>
    </row>
    <row r="566" s="311" customFormat="1" ht="19.5" customHeight="1" spans="1:255">
      <c r="A566" s="218" t="s">
        <v>585</v>
      </c>
      <c r="B566" s="582">
        <v>0</v>
      </c>
      <c r="C566" s="328"/>
      <c r="D566" s="570">
        <v>60</v>
      </c>
      <c r="E566" s="332" t="str">
        <f t="shared" si="16"/>
        <v/>
      </c>
      <c r="F566" s="332" t="str">
        <f t="shared" si="17"/>
        <v/>
      </c>
      <c r="HU566" s="560"/>
      <c r="HV566" s="560"/>
      <c r="HW566" s="560"/>
      <c r="HX566" s="560"/>
      <c r="HY566" s="560"/>
      <c r="HZ566" s="560"/>
      <c r="IA566" s="560"/>
      <c r="IB566" s="560"/>
      <c r="IC566" s="560"/>
      <c r="ID566" s="560"/>
      <c r="IE566" s="560"/>
      <c r="IF566" s="560"/>
      <c r="IG566" s="560"/>
      <c r="IH566" s="560"/>
      <c r="II566" s="560"/>
      <c r="IJ566" s="560"/>
      <c r="IK566" s="560"/>
      <c r="IL566" s="560"/>
      <c r="IM566" s="560"/>
      <c r="IN566" s="560"/>
      <c r="IO566" s="560"/>
      <c r="IP566" s="560"/>
      <c r="IQ566" s="560"/>
      <c r="IR566" s="560"/>
      <c r="IS566" s="560"/>
      <c r="IT566" s="560"/>
      <c r="IU566" s="560"/>
    </row>
    <row r="567" s="311" customFormat="1" ht="19.5" customHeight="1" spans="1:255">
      <c r="A567" s="218" t="s">
        <v>586</v>
      </c>
      <c r="B567" s="582">
        <v>120</v>
      </c>
      <c r="C567" s="328">
        <v>1760</v>
      </c>
      <c r="D567" s="570">
        <v>175</v>
      </c>
      <c r="E567" s="332">
        <f t="shared" si="16"/>
        <v>0.458333333333333</v>
      </c>
      <c r="F567" s="332">
        <f t="shared" si="17"/>
        <v>0.0994318181818182</v>
      </c>
      <c r="HU567" s="560"/>
      <c r="HV567" s="560"/>
      <c r="HW567" s="560"/>
      <c r="HX567" s="560"/>
      <c r="HY567" s="560"/>
      <c r="HZ567" s="560"/>
      <c r="IA567" s="560"/>
      <c r="IB567" s="560"/>
      <c r="IC567" s="560"/>
      <c r="ID567" s="560"/>
      <c r="IE567" s="560"/>
      <c r="IF567" s="560"/>
      <c r="IG567" s="560"/>
      <c r="IH567" s="560"/>
      <c r="II567" s="560"/>
      <c r="IJ567" s="560"/>
      <c r="IK567" s="560"/>
      <c r="IL567" s="560"/>
      <c r="IM567" s="560"/>
      <c r="IN567" s="560"/>
      <c r="IO567" s="560"/>
      <c r="IP567" s="560"/>
      <c r="IQ567" s="560"/>
      <c r="IR567" s="560"/>
      <c r="IS567" s="560"/>
      <c r="IT567" s="560"/>
      <c r="IU567" s="560"/>
    </row>
    <row r="568" s="311" customFormat="1" ht="19.5" customHeight="1" spans="1:255">
      <c r="A568" s="584" t="s">
        <v>587</v>
      </c>
      <c r="B568" s="585">
        <f>B569+B588+B597+B599+B608+B612+B622+B631+B638+B646+B655+B661+B664+B667+B670+B673+B676+B680+B684+B693+B696</f>
        <v>38004</v>
      </c>
      <c r="C568" s="335">
        <f>C569+C588+C597+C599+C608+C612+C622+C631+C638+C646+C655+C661+C664+C667+C670+C673+C676+C680+C684+C693+C696</f>
        <v>57205</v>
      </c>
      <c r="D568" s="573">
        <f>D569+D588+D597+D599+D608+D612+D622+D631+D638+D646+D655+D661+D664+D667+D670+D673+D676+D680+D684+D693+D696</f>
        <v>44673</v>
      </c>
      <c r="E568" s="325">
        <f t="shared" si="16"/>
        <v>0.175481528260183</v>
      </c>
      <c r="F568" s="325">
        <f t="shared" si="17"/>
        <v>0.780928240538414</v>
      </c>
      <c r="HU568" s="560"/>
      <c r="HV568" s="560"/>
      <c r="HW568" s="560"/>
      <c r="HX568" s="560"/>
      <c r="HY568" s="560"/>
      <c r="HZ568" s="560"/>
      <c r="IA568" s="560"/>
      <c r="IB568" s="560"/>
      <c r="IC568" s="560"/>
      <c r="ID568" s="560"/>
      <c r="IE568" s="560"/>
      <c r="IF568" s="560"/>
      <c r="IG568" s="560"/>
      <c r="IH568" s="560"/>
      <c r="II568" s="560"/>
      <c r="IJ568" s="560"/>
      <c r="IK568" s="560"/>
      <c r="IL568" s="560"/>
      <c r="IM568" s="560"/>
      <c r="IN568" s="560"/>
      <c r="IO568" s="560"/>
      <c r="IP568" s="560"/>
      <c r="IQ568" s="560"/>
      <c r="IR568" s="560"/>
      <c r="IS568" s="560"/>
      <c r="IT568" s="560"/>
      <c r="IU568" s="560"/>
    </row>
    <row r="569" s="311" customFormat="1" ht="19.5" customHeight="1" spans="1:255">
      <c r="A569" s="584" t="s">
        <v>588</v>
      </c>
      <c r="B569" s="585">
        <f>SUM(B570:B587)</f>
        <v>1088</v>
      </c>
      <c r="C569" s="335">
        <f>SUM(C570:C587)</f>
        <v>1421</v>
      </c>
      <c r="D569" s="573">
        <f>SUM(D570:D587)</f>
        <v>1098</v>
      </c>
      <c r="E569" s="325">
        <f t="shared" si="16"/>
        <v>0.00919117647058831</v>
      </c>
      <c r="F569" s="325">
        <f t="shared" si="17"/>
        <v>0.772695285010556</v>
      </c>
      <c r="HU569" s="560"/>
      <c r="HV569" s="560"/>
      <c r="HW569" s="560"/>
      <c r="HX569" s="560"/>
      <c r="HY569" s="560"/>
      <c r="HZ569" s="560"/>
      <c r="IA569" s="560"/>
      <c r="IB569" s="560"/>
      <c r="IC569" s="560"/>
      <c r="ID569" s="560"/>
      <c r="IE569" s="560"/>
      <c r="IF569" s="560"/>
      <c r="IG569" s="560"/>
      <c r="IH569" s="560"/>
      <c r="II569" s="560"/>
      <c r="IJ569" s="560"/>
      <c r="IK569" s="560"/>
      <c r="IL569" s="560"/>
      <c r="IM569" s="560"/>
      <c r="IN569" s="560"/>
      <c r="IO569" s="560"/>
      <c r="IP569" s="560"/>
      <c r="IQ569" s="560"/>
      <c r="IR569" s="560"/>
      <c r="IS569" s="560"/>
      <c r="IT569" s="560"/>
      <c r="IU569" s="560"/>
    </row>
    <row r="570" s="311" customFormat="1" ht="19.5" customHeight="1" spans="1:255">
      <c r="A570" s="218" t="s">
        <v>203</v>
      </c>
      <c r="B570" s="582">
        <v>531</v>
      </c>
      <c r="C570" s="328">
        <v>537</v>
      </c>
      <c r="D570" s="337">
        <v>499</v>
      </c>
      <c r="E570" s="332">
        <f t="shared" si="16"/>
        <v>-0.0602636534839924</v>
      </c>
      <c r="F570" s="332">
        <f t="shared" si="17"/>
        <v>0.929236499068901</v>
      </c>
      <c r="HU570" s="560"/>
      <c r="HV570" s="560"/>
      <c r="HW570" s="560"/>
      <c r="HX570" s="560"/>
      <c r="HY570" s="560"/>
      <c r="HZ570" s="560"/>
      <c r="IA570" s="560"/>
      <c r="IB570" s="560"/>
      <c r="IC570" s="560"/>
      <c r="ID570" s="560"/>
      <c r="IE570" s="560"/>
      <c r="IF570" s="560"/>
      <c r="IG570" s="560"/>
      <c r="IH570" s="560"/>
      <c r="II570" s="560"/>
      <c r="IJ570" s="560"/>
      <c r="IK570" s="560"/>
      <c r="IL570" s="560"/>
      <c r="IM570" s="560"/>
      <c r="IN570" s="560"/>
      <c r="IO570" s="560"/>
      <c r="IP570" s="560"/>
      <c r="IQ570" s="560"/>
      <c r="IR570" s="560"/>
      <c r="IS570" s="560"/>
      <c r="IT570" s="560"/>
      <c r="IU570" s="560"/>
    </row>
    <row r="571" s="311" customFormat="1" ht="19.5" customHeight="1" spans="1:255">
      <c r="A571" s="218" t="s">
        <v>204</v>
      </c>
      <c r="B571" s="582">
        <v>52</v>
      </c>
      <c r="C571" s="328">
        <v>48</v>
      </c>
      <c r="D571" s="570">
        <v>16</v>
      </c>
      <c r="E571" s="332">
        <f t="shared" si="16"/>
        <v>-0.692307692307692</v>
      </c>
      <c r="F571" s="332">
        <f t="shared" si="17"/>
        <v>0.333333333333333</v>
      </c>
      <c r="HU571" s="560"/>
      <c r="HV571" s="560"/>
      <c r="HW571" s="560"/>
      <c r="HX571" s="560"/>
      <c r="HY571" s="560"/>
      <c r="HZ571" s="560"/>
      <c r="IA571" s="560"/>
      <c r="IB571" s="560"/>
      <c r="IC571" s="560"/>
      <c r="ID571" s="560"/>
      <c r="IE571" s="560"/>
      <c r="IF571" s="560"/>
      <c r="IG571" s="560"/>
      <c r="IH571" s="560"/>
      <c r="II571" s="560"/>
      <c r="IJ571" s="560"/>
      <c r="IK571" s="560"/>
      <c r="IL571" s="560"/>
      <c r="IM571" s="560"/>
      <c r="IN571" s="560"/>
      <c r="IO571" s="560"/>
      <c r="IP571" s="560"/>
      <c r="IQ571" s="560"/>
      <c r="IR571" s="560"/>
      <c r="IS571" s="560"/>
      <c r="IT571" s="560"/>
      <c r="IU571" s="560"/>
    </row>
    <row r="572" s="311" customFormat="1" ht="19.5" customHeight="1" spans="1:255">
      <c r="A572" s="222" t="s">
        <v>205</v>
      </c>
      <c r="B572" s="582"/>
      <c r="C572" s="328"/>
      <c r="D572" s="570"/>
      <c r="E572" s="332" t="str">
        <f t="shared" si="16"/>
        <v/>
      </c>
      <c r="F572" s="332" t="str">
        <f t="shared" si="17"/>
        <v/>
      </c>
      <c r="HU572" s="560"/>
      <c r="HV572" s="560"/>
      <c r="HW572" s="560"/>
      <c r="HX572" s="560"/>
      <c r="HY572" s="560"/>
      <c r="HZ572" s="560"/>
      <c r="IA572" s="560"/>
      <c r="IB572" s="560"/>
      <c r="IC572" s="560"/>
      <c r="ID572" s="560"/>
      <c r="IE572" s="560"/>
      <c r="IF572" s="560"/>
      <c r="IG572" s="560"/>
      <c r="IH572" s="560"/>
      <c r="II572" s="560"/>
      <c r="IJ572" s="560"/>
      <c r="IK572" s="560"/>
      <c r="IL572" s="560"/>
      <c r="IM572" s="560"/>
      <c r="IN572" s="560"/>
      <c r="IO572" s="560"/>
      <c r="IP572" s="560"/>
      <c r="IQ572" s="560"/>
      <c r="IR572" s="560"/>
      <c r="IS572" s="560"/>
      <c r="IT572" s="560"/>
      <c r="IU572" s="560"/>
    </row>
    <row r="573" s="311" customFormat="1" ht="19.5" customHeight="1" spans="1:255">
      <c r="A573" s="222" t="s">
        <v>589</v>
      </c>
      <c r="B573" s="582"/>
      <c r="C573" s="328"/>
      <c r="D573" s="570"/>
      <c r="E573" s="332" t="str">
        <f t="shared" si="16"/>
        <v/>
      </c>
      <c r="F573" s="332" t="str">
        <f t="shared" si="17"/>
        <v/>
      </c>
      <c r="HU573" s="560"/>
      <c r="HV573" s="560"/>
      <c r="HW573" s="560"/>
      <c r="HX573" s="560"/>
      <c r="HY573" s="560"/>
      <c r="HZ573" s="560"/>
      <c r="IA573" s="560"/>
      <c r="IB573" s="560"/>
      <c r="IC573" s="560"/>
      <c r="ID573" s="560"/>
      <c r="IE573" s="560"/>
      <c r="IF573" s="560"/>
      <c r="IG573" s="560"/>
      <c r="IH573" s="560"/>
      <c r="II573" s="560"/>
      <c r="IJ573" s="560"/>
      <c r="IK573" s="560"/>
      <c r="IL573" s="560"/>
      <c r="IM573" s="560"/>
      <c r="IN573" s="560"/>
      <c r="IO573" s="560"/>
      <c r="IP573" s="560"/>
      <c r="IQ573" s="560"/>
      <c r="IR573" s="560"/>
      <c r="IS573" s="560"/>
      <c r="IT573" s="560"/>
      <c r="IU573" s="560"/>
    </row>
    <row r="574" s="311" customFormat="1" ht="19.5" customHeight="1" spans="1:255">
      <c r="A574" s="222" t="s">
        <v>590</v>
      </c>
      <c r="B574" s="582"/>
      <c r="C574" s="328"/>
      <c r="D574" s="570"/>
      <c r="E574" s="332" t="str">
        <f t="shared" si="16"/>
        <v/>
      </c>
      <c r="F574" s="332" t="str">
        <f t="shared" si="17"/>
        <v/>
      </c>
      <c r="HU574" s="560"/>
      <c r="HV574" s="560"/>
      <c r="HW574" s="560"/>
      <c r="HX574" s="560"/>
      <c r="HY574" s="560"/>
      <c r="HZ574" s="560"/>
      <c r="IA574" s="560"/>
      <c r="IB574" s="560"/>
      <c r="IC574" s="560"/>
      <c r="ID574" s="560"/>
      <c r="IE574" s="560"/>
      <c r="IF574" s="560"/>
      <c r="IG574" s="560"/>
      <c r="IH574" s="560"/>
      <c r="II574" s="560"/>
      <c r="IJ574" s="560"/>
      <c r="IK574" s="560"/>
      <c r="IL574" s="560"/>
      <c r="IM574" s="560"/>
      <c r="IN574" s="560"/>
      <c r="IO574" s="560"/>
      <c r="IP574" s="560"/>
      <c r="IQ574" s="560"/>
      <c r="IR574" s="560"/>
      <c r="IS574" s="560"/>
      <c r="IT574" s="560"/>
      <c r="IU574" s="560"/>
    </row>
    <row r="575" s="311" customFormat="1" ht="19.5" customHeight="1" spans="1:255">
      <c r="A575" s="222" t="s">
        <v>591</v>
      </c>
      <c r="B575" s="582">
        <v>-3</v>
      </c>
      <c r="C575" s="328">
        <v>51</v>
      </c>
      <c r="D575" s="570">
        <v>41</v>
      </c>
      <c r="E575" s="332">
        <f t="shared" si="16"/>
        <v>-14.6666666666667</v>
      </c>
      <c r="F575" s="332">
        <f t="shared" si="17"/>
        <v>0.803921568627451</v>
      </c>
      <c r="HU575" s="560"/>
      <c r="HV575" s="560"/>
      <c r="HW575" s="560"/>
      <c r="HX575" s="560"/>
      <c r="HY575" s="560"/>
      <c r="HZ575" s="560"/>
      <c r="IA575" s="560"/>
      <c r="IB575" s="560"/>
      <c r="IC575" s="560"/>
      <c r="ID575" s="560"/>
      <c r="IE575" s="560"/>
      <c r="IF575" s="560"/>
      <c r="IG575" s="560"/>
      <c r="IH575" s="560"/>
      <c r="II575" s="560"/>
      <c r="IJ575" s="560"/>
      <c r="IK575" s="560"/>
      <c r="IL575" s="560"/>
      <c r="IM575" s="560"/>
      <c r="IN575" s="560"/>
      <c r="IO575" s="560"/>
      <c r="IP575" s="560"/>
      <c r="IQ575" s="560"/>
      <c r="IR575" s="560"/>
      <c r="IS575" s="560"/>
      <c r="IT575" s="560"/>
      <c r="IU575" s="560"/>
    </row>
    <row r="576" s="311" customFormat="1" ht="19.5" customHeight="1" spans="1:255">
      <c r="A576" s="222" t="s">
        <v>592</v>
      </c>
      <c r="B576" s="582"/>
      <c r="C576" s="328"/>
      <c r="D576" s="570"/>
      <c r="E576" s="332" t="str">
        <f t="shared" si="16"/>
        <v/>
      </c>
      <c r="F576" s="332" t="str">
        <f t="shared" si="17"/>
        <v/>
      </c>
      <c r="HU576" s="560"/>
      <c r="HV576" s="560"/>
      <c r="HW576" s="560"/>
      <c r="HX576" s="560"/>
      <c r="HY576" s="560"/>
      <c r="HZ576" s="560"/>
      <c r="IA576" s="560"/>
      <c r="IB576" s="560"/>
      <c r="IC576" s="560"/>
      <c r="ID576" s="560"/>
      <c r="IE576" s="560"/>
      <c r="IF576" s="560"/>
      <c r="IG576" s="560"/>
      <c r="IH576" s="560"/>
      <c r="II576" s="560"/>
      <c r="IJ576" s="560"/>
      <c r="IK576" s="560"/>
      <c r="IL576" s="560"/>
      <c r="IM576" s="560"/>
      <c r="IN576" s="560"/>
      <c r="IO576" s="560"/>
      <c r="IP576" s="560"/>
      <c r="IQ576" s="560"/>
      <c r="IR576" s="560"/>
      <c r="IS576" s="560"/>
      <c r="IT576" s="560"/>
      <c r="IU576" s="560"/>
    </row>
    <row r="577" s="311" customFormat="1" ht="19.5" customHeight="1" spans="1:255">
      <c r="A577" s="222" t="s">
        <v>243</v>
      </c>
      <c r="B577" s="582"/>
      <c r="C577" s="328"/>
      <c r="D577" s="570"/>
      <c r="E577" s="332" t="str">
        <f t="shared" si="16"/>
        <v/>
      </c>
      <c r="F577" s="332" t="str">
        <f t="shared" si="17"/>
        <v/>
      </c>
      <c r="HU577" s="560"/>
      <c r="HV577" s="560"/>
      <c r="HW577" s="560"/>
      <c r="HX577" s="560"/>
      <c r="HY577" s="560"/>
      <c r="HZ577" s="560"/>
      <c r="IA577" s="560"/>
      <c r="IB577" s="560"/>
      <c r="IC577" s="560"/>
      <c r="ID577" s="560"/>
      <c r="IE577" s="560"/>
      <c r="IF577" s="560"/>
      <c r="IG577" s="560"/>
      <c r="IH577" s="560"/>
      <c r="II577" s="560"/>
      <c r="IJ577" s="560"/>
      <c r="IK577" s="560"/>
      <c r="IL577" s="560"/>
      <c r="IM577" s="560"/>
      <c r="IN577" s="560"/>
      <c r="IO577" s="560"/>
      <c r="IP577" s="560"/>
      <c r="IQ577" s="560"/>
      <c r="IR577" s="560"/>
      <c r="IS577" s="560"/>
      <c r="IT577" s="560"/>
      <c r="IU577" s="560"/>
    </row>
    <row r="578" s="311" customFormat="1" ht="19.5" customHeight="1" spans="1:255">
      <c r="A578" s="222" t="s">
        <v>593</v>
      </c>
      <c r="B578" s="582">
        <v>13</v>
      </c>
      <c r="C578" s="328">
        <v>10</v>
      </c>
      <c r="D578" s="337">
        <v>5</v>
      </c>
      <c r="E578" s="332">
        <f t="shared" si="16"/>
        <v>-0.615384615384615</v>
      </c>
      <c r="F578" s="332">
        <f t="shared" si="17"/>
        <v>0.5</v>
      </c>
      <c r="HU578" s="560"/>
      <c r="HV578" s="560"/>
      <c r="HW578" s="560"/>
      <c r="HX578" s="560"/>
      <c r="HY578" s="560"/>
      <c r="HZ578" s="560"/>
      <c r="IA578" s="560"/>
      <c r="IB578" s="560"/>
      <c r="IC578" s="560"/>
      <c r="ID578" s="560"/>
      <c r="IE578" s="560"/>
      <c r="IF578" s="560"/>
      <c r="IG578" s="560"/>
      <c r="IH578" s="560"/>
      <c r="II578" s="560"/>
      <c r="IJ578" s="560"/>
      <c r="IK578" s="560"/>
      <c r="IL578" s="560"/>
      <c r="IM578" s="560"/>
      <c r="IN578" s="560"/>
      <c r="IO578" s="560"/>
      <c r="IP578" s="560"/>
      <c r="IQ578" s="560"/>
      <c r="IR578" s="560"/>
      <c r="IS578" s="560"/>
      <c r="IT578" s="560"/>
      <c r="IU578" s="560"/>
    </row>
    <row r="579" s="311" customFormat="1" ht="19.5" customHeight="1" spans="1:255">
      <c r="A579" s="222" t="s">
        <v>594</v>
      </c>
      <c r="B579" s="582"/>
      <c r="C579" s="328"/>
      <c r="D579" s="330"/>
      <c r="E579" s="332" t="str">
        <f t="shared" si="16"/>
        <v/>
      </c>
      <c r="F579" s="332" t="str">
        <f t="shared" si="17"/>
        <v/>
      </c>
      <c r="HU579" s="560"/>
      <c r="HV579" s="560"/>
      <c r="HW579" s="560"/>
      <c r="HX579" s="560"/>
      <c r="HY579" s="560"/>
      <c r="HZ579" s="560"/>
      <c r="IA579" s="560"/>
      <c r="IB579" s="560"/>
      <c r="IC579" s="560"/>
      <c r="ID579" s="560"/>
      <c r="IE579" s="560"/>
      <c r="IF579" s="560"/>
      <c r="IG579" s="560"/>
      <c r="IH579" s="560"/>
      <c r="II579" s="560"/>
      <c r="IJ579" s="560"/>
      <c r="IK579" s="560"/>
      <c r="IL579" s="560"/>
      <c r="IM579" s="560"/>
      <c r="IN579" s="560"/>
      <c r="IO579" s="560"/>
      <c r="IP579" s="560"/>
      <c r="IQ579" s="560"/>
      <c r="IR579" s="560"/>
      <c r="IS579" s="560"/>
      <c r="IT579" s="560"/>
      <c r="IU579" s="560"/>
    </row>
    <row r="580" s="311" customFormat="1" ht="19.5" customHeight="1" spans="1:255">
      <c r="A580" s="218" t="s">
        <v>595</v>
      </c>
      <c r="B580" s="582"/>
      <c r="C580" s="328"/>
      <c r="D580" s="337"/>
      <c r="E580" s="332" t="str">
        <f t="shared" si="16"/>
        <v/>
      </c>
      <c r="F580" s="332" t="str">
        <f t="shared" si="17"/>
        <v/>
      </c>
      <c r="HU580" s="560"/>
      <c r="HV580" s="560"/>
      <c r="HW580" s="560"/>
      <c r="HX580" s="560"/>
      <c r="HY580" s="560"/>
      <c r="HZ580" s="560"/>
      <c r="IA580" s="560"/>
      <c r="IB580" s="560"/>
      <c r="IC580" s="560"/>
      <c r="ID580" s="560"/>
      <c r="IE580" s="560"/>
      <c r="IF580" s="560"/>
      <c r="IG580" s="560"/>
      <c r="IH580" s="560"/>
      <c r="II580" s="560"/>
      <c r="IJ580" s="560"/>
      <c r="IK580" s="560"/>
      <c r="IL580" s="560"/>
      <c r="IM580" s="560"/>
      <c r="IN580" s="560"/>
      <c r="IO580" s="560"/>
      <c r="IP580" s="560"/>
      <c r="IQ580" s="560"/>
      <c r="IR580" s="560"/>
      <c r="IS580" s="560"/>
      <c r="IT580" s="560"/>
      <c r="IU580" s="560"/>
    </row>
    <row r="581" s="311" customFormat="1" ht="19.5" customHeight="1" spans="1:255">
      <c r="A581" s="218" t="s">
        <v>596</v>
      </c>
      <c r="B581" s="586"/>
      <c r="C581" s="328"/>
      <c r="D581" s="570"/>
      <c r="E581" s="332" t="str">
        <f t="shared" ref="E581:E644" si="18">IF(OR(VALUE(D581)=0,ISERROR(D581/B581-1)),"",D581/B581-1)</f>
        <v/>
      </c>
      <c r="F581" s="332" t="str">
        <f t="shared" ref="F581:F644" si="19">IF(OR(VALUE(D581)=0,ISERROR(D581/C581)),"",D581/C581)</f>
        <v/>
      </c>
      <c r="HU581" s="560"/>
      <c r="HV581" s="560"/>
      <c r="HW581" s="560"/>
      <c r="HX581" s="560"/>
      <c r="HY581" s="560"/>
      <c r="HZ581" s="560"/>
      <c r="IA581" s="560"/>
      <c r="IB581" s="560"/>
      <c r="IC581" s="560"/>
      <c r="ID581" s="560"/>
      <c r="IE581" s="560"/>
      <c r="IF581" s="560"/>
      <c r="IG581" s="560"/>
      <c r="IH581" s="560"/>
      <c r="II581" s="560"/>
      <c r="IJ581" s="560"/>
      <c r="IK581" s="560"/>
      <c r="IL581" s="560"/>
      <c r="IM581" s="560"/>
      <c r="IN581" s="560"/>
      <c r="IO581" s="560"/>
      <c r="IP581" s="560"/>
      <c r="IQ581" s="560"/>
      <c r="IR581" s="560"/>
      <c r="IS581" s="560"/>
      <c r="IT581" s="560"/>
      <c r="IU581" s="560"/>
    </row>
    <row r="582" s="170" customFormat="1" ht="19.5" customHeight="1" spans="1:248">
      <c r="A582" s="218" t="s">
        <v>597</v>
      </c>
      <c r="B582" s="324"/>
      <c r="C582" s="324"/>
      <c r="D582" s="324"/>
      <c r="E582" s="325" t="str">
        <f t="shared" si="18"/>
        <v/>
      </c>
      <c r="F582" s="325" t="str">
        <f t="shared" si="19"/>
        <v/>
      </c>
      <c r="G582" s="557"/>
      <c r="H582" s="557"/>
      <c r="I582" s="557"/>
      <c r="J582" s="557"/>
      <c r="K582" s="557"/>
      <c r="L582" s="557"/>
      <c r="M582" s="557"/>
      <c r="N582" s="557"/>
      <c r="O582" s="557"/>
      <c r="P582" s="557"/>
      <c r="Q582" s="557"/>
      <c r="R582" s="557"/>
      <c r="S582" s="557"/>
      <c r="T582" s="557"/>
      <c r="U582" s="557"/>
      <c r="V582" s="557"/>
      <c r="W582" s="557"/>
      <c r="X582" s="557"/>
      <c r="Y582" s="557"/>
      <c r="Z582" s="557"/>
      <c r="AA582" s="557"/>
      <c r="AB582" s="557"/>
      <c r="AC582" s="557"/>
      <c r="AD582" s="557"/>
      <c r="AE582" s="557"/>
      <c r="AF582" s="557"/>
      <c r="AG582" s="557"/>
      <c r="AH582" s="557"/>
      <c r="AI582" s="557"/>
      <c r="AJ582" s="557"/>
      <c r="AK582" s="557"/>
      <c r="AL582" s="557"/>
      <c r="AM582" s="557"/>
      <c r="AN582" s="557"/>
      <c r="AO582" s="557"/>
      <c r="AP582" s="557"/>
      <c r="AQ582" s="557"/>
      <c r="AR582" s="557"/>
      <c r="AS582" s="557"/>
      <c r="AT582" s="557"/>
      <c r="AU582" s="557"/>
      <c r="AV582" s="557"/>
      <c r="AW582" s="557"/>
      <c r="AX582" s="557"/>
      <c r="AY582" s="557"/>
      <c r="AZ582" s="557"/>
      <c r="BA582" s="557"/>
      <c r="BB582" s="557"/>
      <c r="BC582" s="557"/>
      <c r="BD582" s="557"/>
      <c r="BE582" s="557"/>
      <c r="BF582" s="557"/>
      <c r="BG582" s="557"/>
      <c r="BH582" s="557"/>
      <c r="BI582" s="557"/>
      <c r="BJ582" s="557"/>
      <c r="BK582" s="557"/>
      <c r="BL582" s="557"/>
      <c r="BM582" s="557"/>
      <c r="BN582" s="557"/>
      <c r="BO582" s="557"/>
      <c r="BP582" s="557"/>
      <c r="BQ582" s="557"/>
      <c r="BR582" s="557"/>
      <c r="BS582" s="557"/>
      <c r="BT582" s="557"/>
      <c r="BU582" s="557"/>
      <c r="BV582" s="557"/>
      <c r="BW582" s="557"/>
      <c r="BX582" s="557"/>
      <c r="BY582" s="557"/>
      <c r="BZ582" s="557"/>
      <c r="CA582" s="557"/>
      <c r="CB582" s="557"/>
      <c r="CC582" s="557"/>
      <c r="CD582" s="557"/>
      <c r="CE582" s="557"/>
      <c r="CF582" s="557"/>
      <c r="CG582" s="557"/>
      <c r="CH582" s="557"/>
      <c r="CI582" s="557"/>
      <c r="CJ582" s="557"/>
      <c r="CK582" s="557"/>
      <c r="CL582" s="557"/>
      <c r="CM582" s="557"/>
      <c r="CN582" s="557"/>
      <c r="CO582" s="557"/>
      <c r="CP582" s="557"/>
      <c r="CQ582" s="557"/>
      <c r="CR582" s="557"/>
      <c r="CS582" s="557"/>
      <c r="CT582" s="557"/>
      <c r="CU582" s="557"/>
      <c r="CV582" s="557"/>
      <c r="CW582" s="557"/>
      <c r="CX582" s="557"/>
      <c r="CY582" s="557"/>
      <c r="CZ582" s="557"/>
      <c r="DA582" s="557"/>
      <c r="DB582" s="557"/>
      <c r="DC582" s="557"/>
      <c r="DD582" s="557"/>
      <c r="DE582" s="557"/>
      <c r="DF582" s="557"/>
      <c r="DG582" s="557"/>
      <c r="DH582" s="557"/>
      <c r="DI582" s="557"/>
      <c r="DJ582" s="557"/>
      <c r="DK582" s="557"/>
      <c r="DL582" s="557"/>
      <c r="DM582" s="557"/>
      <c r="DN582" s="557"/>
      <c r="DO582" s="557"/>
      <c r="DP582" s="557"/>
      <c r="DQ582" s="557"/>
      <c r="DR582" s="557"/>
      <c r="DS582" s="557"/>
      <c r="DT582" s="557"/>
      <c r="DU582" s="557"/>
      <c r="DV582" s="557"/>
      <c r="DW582" s="557"/>
      <c r="DX582" s="557"/>
      <c r="DY582" s="557"/>
      <c r="DZ582" s="557"/>
      <c r="EA582" s="557"/>
      <c r="EB582" s="557"/>
      <c r="EC582" s="557"/>
      <c r="ED582" s="557"/>
      <c r="EE582" s="557"/>
      <c r="EF582" s="557"/>
      <c r="EG582" s="557"/>
      <c r="EH582" s="557"/>
      <c r="EI582" s="557"/>
      <c r="EJ582" s="557"/>
      <c r="EK582" s="557"/>
      <c r="EL582" s="557"/>
      <c r="EM582" s="557"/>
      <c r="EN582" s="557"/>
      <c r="EO582" s="557"/>
      <c r="EP582" s="557"/>
      <c r="EQ582" s="557"/>
      <c r="ER582" s="557"/>
      <c r="ES582" s="557"/>
      <c r="ET582" s="557"/>
      <c r="EU582" s="557"/>
      <c r="EV582" s="557"/>
      <c r="EW582" s="557"/>
      <c r="EX582" s="557"/>
      <c r="EY582" s="557"/>
      <c r="EZ582" s="557"/>
      <c r="FA582" s="557"/>
      <c r="FB582" s="557"/>
      <c r="FC582" s="557"/>
      <c r="FD582" s="557"/>
      <c r="FE582" s="557"/>
      <c r="FF582" s="557"/>
      <c r="FG582" s="557"/>
      <c r="FH582" s="557"/>
      <c r="FI582" s="557"/>
      <c r="FJ582" s="557"/>
      <c r="FK582" s="557"/>
      <c r="FL582" s="557"/>
      <c r="FM582" s="557"/>
      <c r="FN582" s="557"/>
      <c r="FO582" s="557"/>
      <c r="FP582" s="557"/>
      <c r="FQ582" s="557"/>
      <c r="FR582" s="557"/>
      <c r="FS582" s="557"/>
      <c r="FT582" s="557"/>
      <c r="FU582" s="557"/>
      <c r="FV582" s="557"/>
      <c r="FW582" s="557"/>
      <c r="FX582" s="557"/>
      <c r="FY582" s="557"/>
      <c r="FZ582" s="557"/>
      <c r="GA582" s="557"/>
      <c r="GB582" s="557"/>
      <c r="GC582" s="557"/>
      <c r="GD582" s="557"/>
      <c r="GE582" s="557"/>
      <c r="GF582" s="557"/>
      <c r="GG582" s="557"/>
      <c r="GH582" s="557"/>
      <c r="GI582" s="557"/>
      <c r="GJ582" s="557"/>
      <c r="GK582" s="557"/>
      <c r="GL582" s="557"/>
      <c r="GM582" s="557"/>
      <c r="GN582" s="557"/>
      <c r="GO582" s="557"/>
      <c r="GP582" s="557"/>
      <c r="GQ582" s="557"/>
      <c r="GR582" s="557"/>
      <c r="GS582" s="557"/>
      <c r="GT582" s="557"/>
      <c r="GU582" s="557"/>
      <c r="GV582" s="557"/>
      <c r="GW582" s="557"/>
      <c r="GX582" s="557"/>
      <c r="GY582" s="557"/>
      <c r="GZ582" s="557"/>
      <c r="HA582" s="557"/>
      <c r="HB582" s="557"/>
      <c r="HC582" s="557"/>
      <c r="HD582" s="557"/>
      <c r="HE582" s="557"/>
      <c r="HF582" s="557"/>
      <c r="HG582" s="557"/>
      <c r="HH582" s="557"/>
      <c r="HI582" s="557"/>
      <c r="HJ582" s="557"/>
      <c r="HK582" s="557"/>
      <c r="HL582" s="557"/>
      <c r="HM582" s="557"/>
      <c r="HN582" s="557"/>
      <c r="HO582" s="557"/>
      <c r="HP582" s="557"/>
      <c r="HQ582" s="557"/>
      <c r="HR582" s="557"/>
      <c r="HS582" s="557"/>
      <c r="HT582" s="557"/>
      <c r="HU582" s="575"/>
      <c r="HV582" s="575"/>
      <c r="HW582" s="575"/>
      <c r="HX582" s="575"/>
      <c r="HY582" s="575"/>
      <c r="HZ582" s="575"/>
      <c r="IA582" s="575"/>
      <c r="IB582" s="575"/>
      <c r="IC582" s="575"/>
      <c r="ID582" s="575"/>
      <c r="IE582" s="575"/>
      <c r="IF582" s="575"/>
      <c r="IG582" s="575"/>
      <c r="IH582" s="575"/>
      <c r="II582" s="575"/>
      <c r="IJ582" s="575"/>
      <c r="IK582" s="575"/>
      <c r="IL582" s="575"/>
      <c r="IM582" s="575"/>
      <c r="IN582" s="575"/>
    </row>
    <row r="583" s="311" customFormat="1" ht="19.5" customHeight="1" spans="1:255">
      <c r="A583" s="218" t="s">
        <v>598</v>
      </c>
      <c r="B583" s="569"/>
      <c r="C583" s="328"/>
      <c r="D583" s="570"/>
      <c r="E583" s="332" t="str">
        <f t="shared" si="18"/>
        <v/>
      </c>
      <c r="F583" s="332" t="str">
        <f t="shared" si="19"/>
        <v/>
      </c>
      <c r="HU583" s="560"/>
      <c r="HV583" s="560"/>
      <c r="HW583" s="560"/>
      <c r="HX583" s="560"/>
      <c r="HY583" s="560"/>
      <c r="HZ583" s="560"/>
      <c r="IA583" s="560"/>
      <c r="IB583" s="560"/>
      <c r="IC583" s="560"/>
      <c r="ID583" s="560"/>
      <c r="IE583" s="560"/>
      <c r="IF583" s="560"/>
      <c r="IG583" s="560"/>
      <c r="IH583" s="560"/>
      <c r="II583" s="560"/>
      <c r="IJ583" s="560"/>
      <c r="IK583" s="560"/>
      <c r="IL583" s="560"/>
      <c r="IM583" s="560"/>
      <c r="IN583" s="560"/>
      <c r="IO583" s="560"/>
      <c r="IP583" s="560"/>
      <c r="IQ583" s="560"/>
      <c r="IR583" s="560"/>
      <c r="IS583" s="560"/>
      <c r="IT583" s="560"/>
      <c r="IU583" s="560"/>
    </row>
    <row r="584" s="311" customFormat="1" ht="19.5" customHeight="1" spans="1:255">
      <c r="A584" s="218" t="s">
        <v>599</v>
      </c>
      <c r="B584" s="582"/>
      <c r="C584" s="328"/>
      <c r="D584" s="570"/>
      <c r="E584" s="332" t="str">
        <f t="shared" si="18"/>
        <v/>
      </c>
      <c r="F584" s="332" t="str">
        <f t="shared" si="19"/>
        <v/>
      </c>
      <c r="HU584" s="560"/>
      <c r="HV584" s="560"/>
      <c r="HW584" s="560"/>
      <c r="HX584" s="560"/>
      <c r="HY584" s="560"/>
      <c r="HZ584" s="560"/>
      <c r="IA584" s="560"/>
      <c r="IB584" s="560"/>
      <c r="IC584" s="560"/>
      <c r="ID584" s="560"/>
      <c r="IE584" s="560"/>
      <c r="IF584" s="560"/>
      <c r="IG584" s="560"/>
      <c r="IH584" s="560"/>
      <c r="II584" s="560"/>
      <c r="IJ584" s="560"/>
      <c r="IK584" s="560"/>
      <c r="IL584" s="560"/>
      <c r="IM584" s="560"/>
      <c r="IN584" s="560"/>
      <c r="IO584" s="560"/>
      <c r="IP584" s="560"/>
      <c r="IQ584" s="560"/>
      <c r="IR584" s="560"/>
      <c r="IS584" s="560"/>
      <c r="IT584" s="560"/>
      <c r="IU584" s="560"/>
    </row>
    <row r="585" s="311" customFormat="1" ht="19.5" customHeight="1" spans="1:255">
      <c r="A585" s="218" t="s">
        <v>600</v>
      </c>
      <c r="B585" s="582"/>
      <c r="C585" s="328"/>
      <c r="D585" s="570"/>
      <c r="E585" s="332" t="str">
        <f t="shared" si="18"/>
        <v/>
      </c>
      <c r="F585" s="332" t="str">
        <f t="shared" si="19"/>
        <v/>
      </c>
      <c r="HU585" s="560"/>
      <c r="HV585" s="560"/>
      <c r="HW585" s="560"/>
      <c r="HX585" s="560"/>
      <c r="HY585" s="560"/>
      <c r="HZ585" s="560"/>
      <c r="IA585" s="560"/>
      <c r="IB585" s="560"/>
      <c r="IC585" s="560"/>
      <c r="ID585" s="560"/>
      <c r="IE585" s="560"/>
      <c r="IF585" s="560"/>
      <c r="IG585" s="560"/>
      <c r="IH585" s="560"/>
      <c r="II585" s="560"/>
      <c r="IJ585" s="560"/>
      <c r="IK585" s="560"/>
      <c r="IL585" s="560"/>
      <c r="IM585" s="560"/>
      <c r="IN585" s="560"/>
      <c r="IO585" s="560"/>
      <c r="IP585" s="560"/>
      <c r="IQ585" s="560"/>
      <c r="IR585" s="560"/>
      <c r="IS585" s="560"/>
      <c r="IT585" s="560"/>
      <c r="IU585" s="560"/>
    </row>
    <row r="586" s="311" customFormat="1" ht="19.5" customHeight="1" spans="1:255">
      <c r="A586" s="218" t="s">
        <v>212</v>
      </c>
      <c r="B586" s="582"/>
      <c r="C586" s="328"/>
      <c r="D586" s="570"/>
      <c r="E586" s="332" t="str">
        <f t="shared" si="18"/>
        <v/>
      </c>
      <c r="F586" s="332" t="str">
        <f t="shared" si="19"/>
        <v/>
      </c>
      <c r="HU586" s="560"/>
      <c r="HV586" s="560"/>
      <c r="HW586" s="560"/>
      <c r="HX586" s="560"/>
      <c r="HY586" s="560"/>
      <c r="HZ586" s="560"/>
      <c r="IA586" s="560"/>
      <c r="IB586" s="560"/>
      <c r="IC586" s="560"/>
      <c r="ID586" s="560"/>
      <c r="IE586" s="560"/>
      <c r="IF586" s="560"/>
      <c r="IG586" s="560"/>
      <c r="IH586" s="560"/>
      <c r="II586" s="560"/>
      <c r="IJ586" s="560"/>
      <c r="IK586" s="560"/>
      <c r="IL586" s="560"/>
      <c r="IM586" s="560"/>
      <c r="IN586" s="560"/>
      <c r="IO586" s="560"/>
      <c r="IP586" s="560"/>
      <c r="IQ586" s="560"/>
      <c r="IR586" s="560"/>
      <c r="IS586" s="560"/>
      <c r="IT586" s="560"/>
      <c r="IU586" s="560"/>
    </row>
    <row r="587" s="311" customFormat="1" ht="19.5" customHeight="1" spans="1:255">
      <c r="A587" s="348" t="s">
        <v>601</v>
      </c>
      <c r="B587" s="582">
        <v>495</v>
      </c>
      <c r="C587" s="328">
        <v>775</v>
      </c>
      <c r="D587" s="330">
        <v>537</v>
      </c>
      <c r="E587" s="332">
        <f t="shared" si="18"/>
        <v>0.084848484848485</v>
      </c>
      <c r="F587" s="332">
        <f t="shared" si="19"/>
        <v>0.692903225806452</v>
      </c>
      <c r="HU587" s="560"/>
      <c r="HV587" s="560"/>
      <c r="HW587" s="560"/>
      <c r="HX587" s="560"/>
      <c r="HY587" s="560"/>
      <c r="HZ587" s="560"/>
      <c r="IA587" s="560"/>
      <c r="IB587" s="560"/>
      <c r="IC587" s="560"/>
      <c r="ID587" s="560"/>
      <c r="IE587" s="560"/>
      <c r="IF587" s="560"/>
      <c r="IG587" s="560"/>
      <c r="IH587" s="560"/>
      <c r="II587" s="560"/>
      <c r="IJ587" s="560"/>
      <c r="IK587" s="560"/>
      <c r="IL587" s="560"/>
      <c r="IM587" s="560"/>
      <c r="IN587" s="560"/>
      <c r="IO587" s="560"/>
      <c r="IP587" s="560"/>
      <c r="IQ587" s="560"/>
      <c r="IR587" s="560"/>
      <c r="IS587" s="560"/>
      <c r="IT587" s="560"/>
      <c r="IU587" s="560"/>
    </row>
    <row r="588" s="311" customFormat="1" ht="19.5" customHeight="1" spans="1:255">
      <c r="A588" s="584" t="s">
        <v>602</v>
      </c>
      <c r="B588" s="585">
        <f>SUM(B589:B596)</f>
        <v>1039</v>
      </c>
      <c r="C588" s="335">
        <f>SUM(C589:C596)</f>
        <v>10169</v>
      </c>
      <c r="D588" s="339">
        <f>SUM(D589:D596)</f>
        <v>5609</v>
      </c>
      <c r="E588" s="325">
        <f t="shared" si="18"/>
        <v>4.39846005774783</v>
      </c>
      <c r="F588" s="325">
        <f t="shared" si="19"/>
        <v>0.551578326285771</v>
      </c>
      <c r="HU588" s="560"/>
      <c r="HV588" s="560"/>
      <c r="HW588" s="560"/>
      <c r="HX588" s="560"/>
      <c r="HY588" s="560"/>
      <c r="HZ588" s="560"/>
      <c r="IA588" s="560"/>
      <c r="IB588" s="560"/>
      <c r="IC588" s="560"/>
      <c r="ID588" s="560"/>
      <c r="IE588" s="560"/>
      <c r="IF588" s="560"/>
      <c r="IG588" s="560"/>
      <c r="IH588" s="560"/>
      <c r="II588" s="560"/>
      <c r="IJ588" s="560"/>
      <c r="IK588" s="560"/>
      <c r="IL588" s="560"/>
      <c r="IM588" s="560"/>
      <c r="IN588" s="560"/>
      <c r="IO588" s="560"/>
      <c r="IP588" s="560"/>
      <c r="IQ588" s="560"/>
      <c r="IR588" s="560"/>
      <c r="IS588" s="560"/>
      <c r="IT588" s="560"/>
      <c r="IU588" s="560"/>
    </row>
    <row r="589" s="311" customFormat="1" ht="19.5" customHeight="1" spans="1:255">
      <c r="A589" s="203" t="s">
        <v>203</v>
      </c>
      <c r="B589" s="582">
        <v>451</v>
      </c>
      <c r="C589" s="328">
        <v>461</v>
      </c>
      <c r="D589" s="337">
        <v>429</v>
      </c>
      <c r="E589" s="332">
        <f t="shared" si="18"/>
        <v>-0.0487804878048781</v>
      </c>
      <c r="F589" s="332">
        <f t="shared" si="19"/>
        <v>0.93058568329718</v>
      </c>
      <c r="HU589" s="560"/>
      <c r="HV589" s="560"/>
      <c r="HW589" s="560"/>
      <c r="HX589" s="560"/>
      <c r="HY589" s="560"/>
      <c r="HZ589" s="560"/>
      <c r="IA589" s="560"/>
      <c r="IB589" s="560"/>
      <c r="IC589" s="560"/>
      <c r="ID589" s="560"/>
      <c r="IE589" s="560"/>
      <c r="IF589" s="560"/>
      <c r="IG589" s="560"/>
      <c r="IH589" s="560"/>
      <c r="II589" s="560"/>
      <c r="IJ589" s="560"/>
      <c r="IK589" s="560"/>
      <c r="IL589" s="560"/>
      <c r="IM589" s="560"/>
      <c r="IN589" s="560"/>
      <c r="IO589" s="560"/>
      <c r="IP589" s="560"/>
      <c r="IQ589" s="560"/>
      <c r="IR589" s="560"/>
      <c r="IS589" s="560"/>
      <c r="IT589" s="560"/>
      <c r="IU589" s="560"/>
    </row>
    <row r="590" s="170" customFormat="1" ht="19.5" customHeight="1" spans="1:248">
      <c r="A590" s="218" t="s">
        <v>204</v>
      </c>
      <c r="B590" s="324"/>
      <c r="C590" s="324"/>
      <c r="D590" s="324"/>
      <c r="E590" s="325" t="str">
        <f t="shared" si="18"/>
        <v/>
      </c>
      <c r="F590" s="325" t="str">
        <f t="shared" si="19"/>
        <v/>
      </c>
      <c r="G590" s="557"/>
      <c r="H590" s="557"/>
      <c r="I590" s="557"/>
      <c r="J590" s="557"/>
      <c r="K590" s="557"/>
      <c r="L590" s="557"/>
      <c r="M590" s="557"/>
      <c r="N590" s="557"/>
      <c r="O590" s="557"/>
      <c r="P590" s="557"/>
      <c r="Q590" s="557"/>
      <c r="R590" s="557"/>
      <c r="S590" s="557"/>
      <c r="T590" s="557"/>
      <c r="U590" s="557"/>
      <c r="V590" s="557"/>
      <c r="W590" s="557"/>
      <c r="X590" s="557"/>
      <c r="Y590" s="557"/>
      <c r="Z590" s="557"/>
      <c r="AA590" s="557"/>
      <c r="AB590" s="557"/>
      <c r="AC590" s="557"/>
      <c r="AD590" s="557"/>
      <c r="AE590" s="557"/>
      <c r="AF590" s="557"/>
      <c r="AG590" s="557"/>
      <c r="AH590" s="557"/>
      <c r="AI590" s="557"/>
      <c r="AJ590" s="557"/>
      <c r="AK590" s="557"/>
      <c r="AL590" s="557"/>
      <c r="AM590" s="557"/>
      <c r="AN590" s="557"/>
      <c r="AO590" s="557"/>
      <c r="AP590" s="557"/>
      <c r="AQ590" s="557"/>
      <c r="AR590" s="557"/>
      <c r="AS590" s="557"/>
      <c r="AT590" s="557"/>
      <c r="AU590" s="557"/>
      <c r="AV590" s="557"/>
      <c r="AW590" s="557"/>
      <c r="AX590" s="557"/>
      <c r="AY590" s="557"/>
      <c r="AZ590" s="557"/>
      <c r="BA590" s="557"/>
      <c r="BB590" s="557"/>
      <c r="BC590" s="557"/>
      <c r="BD590" s="557"/>
      <c r="BE590" s="557"/>
      <c r="BF590" s="557"/>
      <c r="BG590" s="557"/>
      <c r="BH590" s="557"/>
      <c r="BI590" s="557"/>
      <c r="BJ590" s="557"/>
      <c r="BK590" s="557"/>
      <c r="BL590" s="557"/>
      <c r="BM590" s="557"/>
      <c r="BN590" s="557"/>
      <c r="BO590" s="557"/>
      <c r="BP590" s="557"/>
      <c r="BQ590" s="557"/>
      <c r="BR590" s="557"/>
      <c r="BS590" s="557"/>
      <c r="BT590" s="557"/>
      <c r="BU590" s="557"/>
      <c r="BV590" s="557"/>
      <c r="BW590" s="557"/>
      <c r="BX590" s="557"/>
      <c r="BY590" s="557"/>
      <c r="BZ590" s="557"/>
      <c r="CA590" s="557"/>
      <c r="CB590" s="557"/>
      <c r="CC590" s="557"/>
      <c r="CD590" s="557"/>
      <c r="CE590" s="557"/>
      <c r="CF590" s="557"/>
      <c r="CG590" s="557"/>
      <c r="CH590" s="557"/>
      <c r="CI590" s="557"/>
      <c r="CJ590" s="557"/>
      <c r="CK590" s="557"/>
      <c r="CL590" s="557"/>
      <c r="CM590" s="557"/>
      <c r="CN590" s="557"/>
      <c r="CO590" s="557"/>
      <c r="CP590" s="557"/>
      <c r="CQ590" s="557"/>
      <c r="CR590" s="557"/>
      <c r="CS590" s="557"/>
      <c r="CT590" s="557"/>
      <c r="CU590" s="557"/>
      <c r="CV590" s="557"/>
      <c r="CW590" s="557"/>
      <c r="CX590" s="557"/>
      <c r="CY590" s="557"/>
      <c r="CZ590" s="557"/>
      <c r="DA590" s="557"/>
      <c r="DB590" s="557"/>
      <c r="DC590" s="557"/>
      <c r="DD590" s="557"/>
      <c r="DE590" s="557"/>
      <c r="DF590" s="557"/>
      <c r="DG590" s="557"/>
      <c r="DH590" s="557"/>
      <c r="DI590" s="557"/>
      <c r="DJ590" s="557"/>
      <c r="DK590" s="557"/>
      <c r="DL590" s="557"/>
      <c r="DM590" s="557"/>
      <c r="DN590" s="557"/>
      <c r="DO590" s="557"/>
      <c r="DP590" s="557"/>
      <c r="DQ590" s="557"/>
      <c r="DR590" s="557"/>
      <c r="DS590" s="557"/>
      <c r="DT590" s="557"/>
      <c r="DU590" s="557"/>
      <c r="DV590" s="557"/>
      <c r="DW590" s="557"/>
      <c r="DX590" s="557"/>
      <c r="DY590" s="557"/>
      <c r="DZ590" s="557"/>
      <c r="EA590" s="557"/>
      <c r="EB590" s="557"/>
      <c r="EC590" s="557"/>
      <c r="ED590" s="557"/>
      <c r="EE590" s="557"/>
      <c r="EF590" s="557"/>
      <c r="EG590" s="557"/>
      <c r="EH590" s="557"/>
      <c r="EI590" s="557"/>
      <c r="EJ590" s="557"/>
      <c r="EK590" s="557"/>
      <c r="EL590" s="557"/>
      <c r="EM590" s="557"/>
      <c r="EN590" s="557"/>
      <c r="EO590" s="557"/>
      <c r="EP590" s="557"/>
      <c r="EQ590" s="557"/>
      <c r="ER590" s="557"/>
      <c r="ES590" s="557"/>
      <c r="ET590" s="557"/>
      <c r="EU590" s="557"/>
      <c r="EV590" s="557"/>
      <c r="EW590" s="557"/>
      <c r="EX590" s="557"/>
      <c r="EY590" s="557"/>
      <c r="EZ590" s="557"/>
      <c r="FA590" s="557"/>
      <c r="FB590" s="557"/>
      <c r="FC590" s="557"/>
      <c r="FD590" s="557"/>
      <c r="FE590" s="557"/>
      <c r="FF590" s="557"/>
      <c r="FG590" s="557"/>
      <c r="FH590" s="557"/>
      <c r="FI590" s="557"/>
      <c r="FJ590" s="557"/>
      <c r="FK590" s="557"/>
      <c r="FL590" s="557"/>
      <c r="FM590" s="557"/>
      <c r="FN590" s="557"/>
      <c r="FO590" s="557"/>
      <c r="FP590" s="557"/>
      <c r="FQ590" s="557"/>
      <c r="FR590" s="557"/>
      <c r="FS590" s="557"/>
      <c r="FT590" s="557"/>
      <c r="FU590" s="557"/>
      <c r="FV590" s="557"/>
      <c r="FW590" s="557"/>
      <c r="FX590" s="557"/>
      <c r="FY590" s="557"/>
      <c r="FZ590" s="557"/>
      <c r="GA590" s="557"/>
      <c r="GB590" s="557"/>
      <c r="GC590" s="557"/>
      <c r="GD590" s="557"/>
      <c r="GE590" s="557"/>
      <c r="GF590" s="557"/>
      <c r="GG590" s="557"/>
      <c r="GH590" s="557"/>
      <c r="GI590" s="557"/>
      <c r="GJ590" s="557"/>
      <c r="GK590" s="557"/>
      <c r="GL590" s="557"/>
      <c r="GM590" s="557"/>
      <c r="GN590" s="557"/>
      <c r="GO590" s="557"/>
      <c r="GP590" s="557"/>
      <c r="GQ590" s="557"/>
      <c r="GR590" s="557"/>
      <c r="GS590" s="557"/>
      <c r="GT590" s="557"/>
      <c r="GU590" s="557"/>
      <c r="GV590" s="557"/>
      <c r="GW590" s="557"/>
      <c r="GX590" s="557"/>
      <c r="GY590" s="557"/>
      <c r="GZ590" s="557"/>
      <c r="HA590" s="557"/>
      <c r="HB590" s="557"/>
      <c r="HC590" s="557"/>
      <c r="HD590" s="557"/>
      <c r="HE590" s="557"/>
      <c r="HF590" s="557"/>
      <c r="HG590" s="557"/>
      <c r="HH590" s="557"/>
      <c r="HI590" s="557"/>
      <c r="HJ590" s="557"/>
      <c r="HK590" s="557"/>
      <c r="HL590" s="557"/>
      <c r="HM590" s="557"/>
      <c r="HN590" s="557"/>
      <c r="HO590" s="557"/>
      <c r="HP590" s="557"/>
      <c r="HQ590" s="557"/>
      <c r="HR590" s="557"/>
      <c r="HS590" s="557"/>
      <c r="HT590" s="557"/>
      <c r="HU590" s="575"/>
      <c r="HV590" s="575"/>
      <c r="HW590" s="575"/>
      <c r="HX590" s="575"/>
      <c r="HY590" s="575"/>
      <c r="HZ590" s="575"/>
      <c r="IA590" s="575"/>
      <c r="IB590" s="575"/>
      <c r="IC590" s="575"/>
      <c r="ID590" s="575"/>
      <c r="IE590" s="575"/>
      <c r="IF590" s="575"/>
      <c r="IG590" s="575"/>
      <c r="IH590" s="575"/>
      <c r="II590" s="575"/>
      <c r="IJ590" s="575"/>
      <c r="IK590" s="575"/>
      <c r="IL590" s="575"/>
      <c r="IM590" s="575"/>
      <c r="IN590" s="575"/>
    </row>
    <row r="591" s="311" customFormat="1" ht="19.5" customHeight="1" spans="1:255">
      <c r="A591" s="218" t="s">
        <v>205</v>
      </c>
      <c r="B591" s="582"/>
      <c r="C591" s="328"/>
      <c r="D591" s="330"/>
      <c r="E591" s="325" t="str">
        <f t="shared" si="18"/>
        <v/>
      </c>
      <c r="F591" s="325" t="str">
        <f t="shared" si="19"/>
        <v/>
      </c>
      <c r="HU591" s="560"/>
      <c r="HV591" s="560"/>
      <c r="HW591" s="560"/>
      <c r="HX591" s="560"/>
      <c r="HY591" s="560"/>
      <c r="HZ591" s="560"/>
      <c r="IA591" s="560"/>
      <c r="IB591" s="560"/>
      <c r="IC591" s="560"/>
      <c r="ID591" s="560"/>
      <c r="IE591" s="560"/>
      <c r="IF591" s="560"/>
      <c r="IG591" s="560"/>
      <c r="IH591" s="560"/>
      <c r="II591" s="560"/>
      <c r="IJ591" s="560"/>
      <c r="IK591" s="560"/>
      <c r="IL591" s="560"/>
      <c r="IM591" s="560"/>
      <c r="IN591" s="560"/>
      <c r="IO591" s="560"/>
      <c r="IP591" s="560"/>
      <c r="IQ591" s="560"/>
      <c r="IR591" s="560"/>
      <c r="IS591" s="560"/>
      <c r="IT591" s="560"/>
      <c r="IU591" s="560"/>
    </row>
    <row r="592" s="170" customFormat="1" ht="19.5" customHeight="1" spans="1:248">
      <c r="A592" s="218" t="s">
        <v>603</v>
      </c>
      <c r="B592" s="337">
        <v>3</v>
      </c>
      <c r="C592" s="337">
        <v>3</v>
      </c>
      <c r="D592" s="337">
        <v>1</v>
      </c>
      <c r="E592" s="332">
        <f t="shared" si="18"/>
        <v>-0.666666666666667</v>
      </c>
      <c r="F592" s="332">
        <f t="shared" si="19"/>
        <v>0.333333333333333</v>
      </c>
      <c r="G592" s="557"/>
      <c r="H592" s="557"/>
      <c r="I592" s="557"/>
      <c r="J592" s="557"/>
      <c r="K592" s="557"/>
      <c r="L592" s="557"/>
      <c r="M592" s="557"/>
      <c r="N592" s="557"/>
      <c r="O592" s="557"/>
      <c r="P592" s="557"/>
      <c r="Q592" s="557"/>
      <c r="R592" s="557"/>
      <c r="S592" s="557"/>
      <c r="T592" s="557"/>
      <c r="U592" s="557"/>
      <c r="V592" s="557"/>
      <c r="W592" s="557"/>
      <c r="X592" s="557"/>
      <c r="Y592" s="557"/>
      <c r="Z592" s="557"/>
      <c r="AA592" s="557"/>
      <c r="AB592" s="557"/>
      <c r="AC592" s="557"/>
      <c r="AD592" s="557"/>
      <c r="AE592" s="557"/>
      <c r="AF592" s="557"/>
      <c r="AG592" s="557"/>
      <c r="AH592" s="557"/>
      <c r="AI592" s="557"/>
      <c r="AJ592" s="557"/>
      <c r="AK592" s="557"/>
      <c r="AL592" s="557"/>
      <c r="AM592" s="557"/>
      <c r="AN592" s="557"/>
      <c r="AO592" s="557"/>
      <c r="AP592" s="557"/>
      <c r="AQ592" s="557"/>
      <c r="AR592" s="557"/>
      <c r="AS592" s="557"/>
      <c r="AT592" s="557"/>
      <c r="AU592" s="557"/>
      <c r="AV592" s="557"/>
      <c r="AW592" s="557"/>
      <c r="AX592" s="557"/>
      <c r="AY592" s="557"/>
      <c r="AZ592" s="557"/>
      <c r="BA592" s="557"/>
      <c r="BB592" s="557"/>
      <c r="BC592" s="557"/>
      <c r="BD592" s="557"/>
      <c r="BE592" s="557"/>
      <c r="BF592" s="557"/>
      <c r="BG592" s="557"/>
      <c r="BH592" s="557"/>
      <c r="BI592" s="557"/>
      <c r="BJ592" s="557"/>
      <c r="BK592" s="557"/>
      <c r="BL592" s="557"/>
      <c r="BM592" s="557"/>
      <c r="BN592" s="557"/>
      <c r="BO592" s="557"/>
      <c r="BP592" s="557"/>
      <c r="BQ592" s="557"/>
      <c r="BR592" s="557"/>
      <c r="BS592" s="557"/>
      <c r="BT592" s="557"/>
      <c r="BU592" s="557"/>
      <c r="BV592" s="557"/>
      <c r="BW592" s="557"/>
      <c r="BX592" s="557"/>
      <c r="BY592" s="557"/>
      <c r="BZ592" s="557"/>
      <c r="CA592" s="557"/>
      <c r="CB592" s="557"/>
      <c r="CC592" s="557"/>
      <c r="CD592" s="557"/>
      <c r="CE592" s="557"/>
      <c r="CF592" s="557"/>
      <c r="CG592" s="557"/>
      <c r="CH592" s="557"/>
      <c r="CI592" s="557"/>
      <c r="CJ592" s="557"/>
      <c r="CK592" s="557"/>
      <c r="CL592" s="557"/>
      <c r="CM592" s="557"/>
      <c r="CN592" s="557"/>
      <c r="CO592" s="557"/>
      <c r="CP592" s="557"/>
      <c r="CQ592" s="557"/>
      <c r="CR592" s="557"/>
      <c r="CS592" s="557"/>
      <c r="CT592" s="557"/>
      <c r="CU592" s="557"/>
      <c r="CV592" s="557"/>
      <c r="CW592" s="557"/>
      <c r="CX592" s="557"/>
      <c r="CY592" s="557"/>
      <c r="CZ592" s="557"/>
      <c r="DA592" s="557"/>
      <c r="DB592" s="557"/>
      <c r="DC592" s="557"/>
      <c r="DD592" s="557"/>
      <c r="DE592" s="557"/>
      <c r="DF592" s="557"/>
      <c r="DG592" s="557"/>
      <c r="DH592" s="557"/>
      <c r="DI592" s="557"/>
      <c r="DJ592" s="557"/>
      <c r="DK592" s="557"/>
      <c r="DL592" s="557"/>
      <c r="DM592" s="557"/>
      <c r="DN592" s="557"/>
      <c r="DO592" s="557"/>
      <c r="DP592" s="557"/>
      <c r="DQ592" s="557"/>
      <c r="DR592" s="557"/>
      <c r="DS592" s="557"/>
      <c r="DT592" s="557"/>
      <c r="DU592" s="557"/>
      <c r="DV592" s="557"/>
      <c r="DW592" s="557"/>
      <c r="DX592" s="557"/>
      <c r="DY592" s="557"/>
      <c r="DZ592" s="557"/>
      <c r="EA592" s="557"/>
      <c r="EB592" s="557"/>
      <c r="EC592" s="557"/>
      <c r="ED592" s="557"/>
      <c r="EE592" s="557"/>
      <c r="EF592" s="557"/>
      <c r="EG592" s="557"/>
      <c r="EH592" s="557"/>
      <c r="EI592" s="557"/>
      <c r="EJ592" s="557"/>
      <c r="EK592" s="557"/>
      <c r="EL592" s="557"/>
      <c r="EM592" s="557"/>
      <c r="EN592" s="557"/>
      <c r="EO592" s="557"/>
      <c r="EP592" s="557"/>
      <c r="EQ592" s="557"/>
      <c r="ER592" s="557"/>
      <c r="ES592" s="557"/>
      <c r="ET592" s="557"/>
      <c r="EU592" s="557"/>
      <c r="EV592" s="557"/>
      <c r="EW592" s="557"/>
      <c r="EX592" s="557"/>
      <c r="EY592" s="557"/>
      <c r="EZ592" s="557"/>
      <c r="FA592" s="557"/>
      <c r="FB592" s="557"/>
      <c r="FC592" s="557"/>
      <c r="FD592" s="557"/>
      <c r="FE592" s="557"/>
      <c r="FF592" s="557"/>
      <c r="FG592" s="557"/>
      <c r="FH592" s="557"/>
      <c r="FI592" s="557"/>
      <c r="FJ592" s="557"/>
      <c r="FK592" s="557"/>
      <c r="FL592" s="557"/>
      <c r="FM592" s="557"/>
      <c r="FN592" s="557"/>
      <c r="FO592" s="557"/>
      <c r="FP592" s="557"/>
      <c r="FQ592" s="557"/>
      <c r="FR592" s="557"/>
      <c r="FS592" s="557"/>
      <c r="FT592" s="557"/>
      <c r="FU592" s="557"/>
      <c r="FV592" s="557"/>
      <c r="FW592" s="557"/>
      <c r="FX592" s="557"/>
      <c r="FY592" s="557"/>
      <c r="FZ592" s="557"/>
      <c r="GA592" s="557"/>
      <c r="GB592" s="557"/>
      <c r="GC592" s="557"/>
      <c r="GD592" s="557"/>
      <c r="GE592" s="557"/>
      <c r="GF592" s="557"/>
      <c r="GG592" s="557"/>
      <c r="GH592" s="557"/>
      <c r="GI592" s="557"/>
      <c r="GJ592" s="557"/>
      <c r="GK592" s="557"/>
      <c r="GL592" s="557"/>
      <c r="GM592" s="557"/>
      <c r="GN592" s="557"/>
      <c r="GO592" s="557"/>
      <c r="GP592" s="557"/>
      <c r="GQ592" s="557"/>
      <c r="GR592" s="557"/>
      <c r="GS592" s="557"/>
      <c r="GT592" s="557"/>
      <c r="GU592" s="557"/>
      <c r="GV592" s="557"/>
      <c r="GW592" s="557"/>
      <c r="GX592" s="557"/>
      <c r="GY592" s="557"/>
      <c r="GZ592" s="557"/>
      <c r="HA592" s="557"/>
      <c r="HB592" s="557"/>
      <c r="HC592" s="557"/>
      <c r="HD592" s="557"/>
      <c r="HE592" s="557"/>
      <c r="HF592" s="557"/>
      <c r="HG592" s="557"/>
      <c r="HH592" s="557"/>
      <c r="HI592" s="557"/>
      <c r="HJ592" s="557"/>
      <c r="HK592" s="557"/>
      <c r="HL592" s="557"/>
      <c r="HM592" s="557"/>
      <c r="HN592" s="557"/>
      <c r="HO592" s="557"/>
      <c r="HP592" s="557"/>
      <c r="HQ592" s="557"/>
      <c r="HR592" s="557"/>
      <c r="HS592" s="557"/>
      <c r="HT592" s="557"/>
      <c r="HU592" s="575"/>
      <c r="HV592" s="575"/>
      <c r="HW592" s="575"/>
      <c r="HX592" s="575"/>
      <c r="HY592" s="575"/>
      <c r="HZ592" s="575"/>
      <c r="IA592" s="575"/>
      <c r="IB592" s="575"/>
      <c r="IC592" s="575"/>
      <c r="ID592" s="575"/>
      <c r="IE592" s="575"/>
      <c r="IF592" s="575"/>
      <c r="IG592" s="575"/>
      <c r="IH592" s="575"/>
      <c r="II592" s="575"/>
      <c r="IJ592" s="575"/>
      <c r="IK592" s="575"/>
      <c r="IL592" s="575"/>
      <c r="IM592" s="575"/>
      <c r="IN592" s="575"/>
    </row>
    <row r="593" s="311" customFormat="1" ht="19.5" customHeight="1" spans="1:255">
      <c r="A593" s="218" t="s">
        <v>604</v>
      </c>
      <c r="B593" s="582">
        <v>1</v>
      </c>
      <c r="C593" s="328">
        <v>5</v>
      </c>
      <c r="D593" s="337">
        <v>1</v>
      </c>
      <c r="E593" s="332">
        <f t="shared" si="18"/>
        <v>0</v>
      </c>
      <c r="F593" s="332">
        <f t="shared" si="19"/>
        <v>0.2</v>
      </c>
      <c r="HU593" s="560"/>
      <c r="HV593" s="560"/>
      <c r="HW593" s="560"/>
      <c r="HX593" s="560"/>
      <c r="HY593" s="560"/>
      <c r="HZ593" s="560"/>
      <c r="IA593" s="560"/>
      <c r="IB593" s="560"/>
      <c r="IC593" s="560"/>
      <c r="ID593" s="560"/>
      <c r="IE593" s="560"/>
      <c r="IF593" s="560"/>
      <c r="IG593" s="560"/>
      <c r="IH593" s="560"/>
      <c r="II593" s="560"/>
      <c r="IJ593" s="560"/>
      <c r="IK593" s="560"/>
      <c r="IL593" s="560"/>
      <c r="IM593" s="560"/>
      <c r="IN593" s="560"/>
      <c r="IO593" s="560"/>
      <c r="IP593" s="560"/>
      <c r="IQ593" s="560"/>
      <c r="IR593" s="560"/>
      <c r="IS593" s="560"/>
      <c r="IT593" s="560"/>
      <c r="IU593" s="560"/>
    </row>
    <row r="594" s="311" customFormat="1" ht="19.5" customHeight="1" spans="1:255">
      <c r="A594" s="218" t="s">
        <v>605</v>
      </c>
      <c r="B594" s="582"/>
      <c r="C594" s="328"/>
      <c r="D594" s="570"/>
      <c r="E594" s="332" t="str">
        <f t="shared" si="18"/>
        <v/>
      </c>
      <c r="F594" s="332" t="str">
        <f t="shared" si="19"/>
        <v/>
      </c>
      <c r="HU594" s="560"/>
      <c r="HV594" s="560"/>
      <c r="HW594" s="560"/>
      <c r="HX594" s="560"/>
      <c r="HY594" s="560"/>
      <c r="HZ594" s="560"/>
      <c r="IA594" s="560"/>
      <c r="IB594" s="560"/>
      <c r="IC594" s="560"/>
      <c r="ID594" s="560"/>
      <c r="IE594" s="560"/>
      <c r="IF594" s="560"/>
      <c r="IG594" s="560"/>
      <c r="IH594" s="560"/>
      <c r="II594" s="560"/>
      <c r="IJ594" s="560"/>
      <c r="IK594" s="560"/>
      <c r="IL594" s="560"/>
      <c r="IM594" s="560"/>
      <c r="IN594" s="560"/>
      <c r="IO594" s="560"/>
      <c r="IP594" s="560"/>
      <c r="IQ594" s="560"/>
      <c r="IR594" s="560"/>
      <c r="IS594" s="560"/>
      <c r="IT594" s="560"/>
      <c r="IU594" s="560"/>
    </row>
    <row r="595" s="311" customFormat="1" ht="19.5" customHeight="1" spans="1:255">
      <c r="A595" s="218" t="s">
        <v>606</v>
      </c>
      <c r="B595" s="582"/>
      <c r="C595" s="328">
        <v>1</v>
      </c>
      <c r="D595" s="570"/>
      <c r="E595" s="332" t="str">
        <f t="shared" si="18"/>
        <v/>
      </c>
      <c r="F595" s="332" t="str">
        <f t="shared" si="19"/>
        <v/>
      </c>
      <c r="HU595" s="560"/>
      <c r="HV595" s="560"/>
      <c r="HW595" s="560"/>
      <c r="HX595" s="560"/>
      <c r="HY595" s="560"/>
      <c r="HZ595" s="560"/>
      <c r="IA595" s="560"/>
      <c r="IB595" s="560"/>
      <c r="IC595" s="560"/>
      <c r="ID595" s="560"/>
      <c r="IE595" s="560"/>
      <c r="IF595" s="560"/>
      <c r="IG595" s="560"/>
      <c r="IH595" s="560"/>
      <c r="II595" s="560"/>
      <c r="IJ595" s="560"/>
      <c r="IK595" s="560"/>
      <c r="IL595" s="560"/>
      <c r="IM595" s="560"/>
      <c r="IN595" s="560"/>
      <c r="IO595" s="560"/>
      <c r="IP595" s="560"/>
      <c r="IQ595" s="560"/>
      <c r="IR595" s="560"/>
      <c r="IS595" s="560"/>
      <c r="IT595" s="560"/>
      <c r="IU595" s="560"/>
    </row>
    <row r="596" s="311" customFormat="1" ht="19.5" customHeight="1" spans="1:255">
      <c r="A596" s="218" t="s">
        <v>607</v>
      </c>
      <c r="B596" s="582">
        <v>584</v>
      </c>
      <c r="C596" s="328">
        <v>9699</v>
      </c>
      <c r="D596" s="570">
        <v>5178</v>
      </c>
      <c r="E596" s="332">
        <f t="shared" si="18"/>
        <v>7.86643835616438</v>
      </c>
      <c r="F596" s="332">
        <f t="shared" si="19"/>
        <v>0.533869471079493</v>
      </c>
      <c r="HU596" s="560"/>
      <c r="HV596" s="560"/>
      <c r="HW596" s="560"/>
      <c r="HX596" s="560"/>
      <c r="HY596" s="560"/>
      <c r="HZ596" s="560"/>
      <c r="IA596" s="560"/>
      <c r="IB596" s="560"/>
      <c r="IC596" s="560"/>
      <c r="ID596" s="560"/>
      <c r="IE596" s="560"/>
      <c r="IF596" s="560"/>
      <c r="IG596" s="560"/>
      <c r="IH596" s="560"/>
      <c r="II596" s="560"/>
      <c r="IJ596" s="560"/>
      <c r="IK596" s="560"/>
      <c r="IL596" s="560"/>
      <c r="IM596" s="560"/>
      <c r="IN596" s="560"/>
      <c r="IO596" s="560"/>
      <c r="IP596" s="560"/>
      <c r="IQ596" s="560"/>
      <c r="IR596" s="560"/>
      <c r="IS596" s="560"/>
      <c r="IT596" s="560"/>
      <c r="IU596" s="560"/>
    </row>
    <row r="597" s="311" customFormat="1" ht="19.5" customHeight="1" spans="1:255">
      <c r="A597" s="584" t="s">
        <v>608</v>
      </c>
      <c r="B597" s="582">
        <f>SUM(B598:B598)</f>
        <v>0</v>
      </c>
      <c r="C597" s="328">
        <f>SUM(C598:C598)</f>
        <v>0</v>
      </c>
      <c r="D597" s="570">
        <f>SUM(D598:D598)</f>
        <v>0</v>
      </c>
      <c r="E597" s="332" t="str">
        <f t="shared" si="18"/>
        <v/>
      </c>
      <c r="F597" s="332" t="str">
        <f t="shared" si="19"/>
        <v/>
      </c>
      <c r="HU597" s="560"/>
      <c r="HV597" s="560"/>
      <c r="HW597" s="560"/>
      <c r="HX597" s="560"/>
      <c r="HY597" s="560"/>
      <c r="HZ597" s="560"/>
      <c r="IA597" s="560"/>
      <c r="IB597" s="560"/>
      <c r="IC597" s="560"/>
      <c r="ID597" s="560"/>
      <c r="IE597" s="560"/>
      <c r="IF597" s="560"/>
      <c r="IG597" s="560"/>
      <c r="IH597" s="560"/>
      <c r="II597" s="560"/>
      <c r="IJ597" s="560"/>
      <c r="IK597" s="560"/>
      <c r="IL597" s="560"/>
      <c r="IM597" s="560"/>
      <c r="IN597" s="560"/>
      <c r="IO597" s="560"/>
      <c r="IP597" s="560"/>
      <c r="IQ597" s="560"/>
      <c r="IR597" s="560"/>
      <c r="IS597" s="560"/>
      <c r="IT597" s="560"/>
      <c r="IU597" s="560"/>
    </row>
    <row r="598" s="311" customFormat="1" ht="19.5" customHeight="1" spans="1:255">
      <c r="A598" s="347" t="s">
        <v>609</v>
      </c>
      <c r="B598" s="582"/>
      <c r="C598" s="328"/>
      <c r="D598" s="570"/>
      <c r="E598" s="332" t="str">
        <f t="shared" si="18"/>
        <v/>
      </c>
      <c r="F598" s="332" t="str">
        <f t="shared" si="19"/>
        <v/>
      </c>
      <c r="HU598" s="560"/>
      <c r="HV598" s="560"/>
      <c r="HW598" s="560"/>
      <c r="HX598" s="560"/>
      <c r="HY598" s="560"/>
      <c r="HZ598" s="560"/>
      <c r="IA598" s="560"/>
      <c r="IB598" s="560"/>
      <c r="IC598" s="560"/>
      <c r="ID598" s="560"/>
      <c r="IE598" s="560"/>
      <c r="IF598" s="560"/>
      <c r="IG598" s="560"/>
      <c r="IH598" s="560"/>
      <c r="II598" s="560"/>
      <c r="IJ598" s="560"/>
      <c r="IK598" s="560"/>
      <c r="IL598" s="560"/>
      <c r="IM598" s="560"/>
      <c r="IN598" s="560"/>
      <c r="IO598" s="560"/>
      <c r="IP598" s="560"/>
      <c r="IQ598" s="560"/>
      <c r="IR598" s="560"/>
      <c r="IS598" s="560"/>
      <c r="IT598" s="560"/>
      <c r="IU598" s="560"/>
    </row>
    <row r="599" s="311" customFormat="1" ht="19.5" customHeight="1" spans="1:255">
      <c r="A599" s="584" t="s">
        <v>610</v>
      </c>
      <c r="B599" s="585">
        <f>SUM(B600:B607)</f>
        <v>22568</v>
      </c>
      <c r="C599" s="335">
        <f>SUM(C600:C607)</f>
        <v>27735</v>
      </c>
      <c r="D599" s="573">
        <f>SUM(D600:D607)</f>
        <v>24884</v>
      </c>
      <c r="E599" s="325">
        <f t="shared" si="18"/>
        <v>0.102623183268345</v>
      </c>
      <c r="F599" s="325">
        <f t="shared" si="19"/>
        <v>0.89720569677303</v>
      </c>
      <c r="HU599" s="560"/>
      <c r="HV599" s="560"/>
      <c r="HW599" s="560"/>
      <c r="HX599" s="560"/>
      <c r="HY599" s="560"/>
      <c r="HZ599" s="560"/>
      <c r="IA599" s="560"/>
      <c r="IB599" s="560"/>
      <c r="IC599" s="560"/>
      <c r="ID599" s="560"/>
      <c r="IE599" s="560"/>
      <c r="IF599" s="560"/>
      <c r="IG599" s="560"/>
      <c r="IH599" s="560"/>
      <c r="II599" s="560"/>
      <c r="IJ599" s="560"/>
      <c r="IK599" s="560"/>
      <c r="IL599" s="560"/>
      <c r="IM599" s="560"/>
      <c r="IN599" s="560"/>
      <c r="IO599" s="560"/>
      <c r="IP599" s="560"/>
      <c r="IQ599" s="560"/>
      <c r="IR599" s="560"/>
      <c r="IS599" s="560"/>
      <c r="IT599" s="560"/>
      <c r="IU599" s="560"/>
    </row>
    <row r="600" s="311" customFormat="1" ht="19.5" customHeight="1" spans="1:255">
      <c r="A600" s="347" t="s">
        <v>611</v>
      </c>
      <c r="B600" s="582">
        <v>3993</v>
      </c>
      <c r="C600" s="328">
        <v>4396</v>
      </c>
      <c r="D600" s="570">
        <v>4042</v>
      </c>
      <c r="E600" s="332">
        <f t="shared" si="18"/>
        <v>0.0122714750813924</v>
      </c>
      <c r="F600" s="332">
        <f t="shared" si="19"/>
        <v>0.919472247497725</v>
      </c>
      <c r="HU600" s="560"/>
      <c r="HV600" s="560"/>
      <c r="HW600" s="560"/>
      <c r="HX600" s="560"/>
      <c r="HY600" s="560"/>
      <c r="HZ600" s="560"/>
      <c r="IA600" s="560"/>
      <c r="IB600" s="560"/>
      <c r="IC600" s="560"/>
      <c r="ID600" s="560"/>
      <c r="IE600" s="560"/>
      <c r="IF600" s="560"/>
      <c r="IG600" s="560"/>
      <c r="IH600" s="560"/>
      <c r="II600" s="560"/>
      <c r="IJ600" s="560"/>
      <c r="IK600" s="560"/>
      <c r="IL600" s="560"/>
      <c r="IM600" s="560"/>
      <c r="IN600" s="560"/>
      <c r="IO600" s="560"/>
      <c r="IP600" s="560"/>
      <c r="IQ600" s="560"/>
      <c r="IR600" s="560"/>
      <c r="IS600" s="560"/>
      <c r="IT600" s="560"/>
      <c r="IU600" s="560"/>
    </row>
    <row r="601" s="170" customFormat="1" ht="19.5" customHeight="1" spans="1:248">
      <c r="A601" s="347" t="s">
        <v>612</v>
      </c>
      <c r="B601" s="337">
        <v>3947</v>
      </c>
      <c r="C601" s="337">
        <v>4334</v>
      </c>
      <c r="D601" s="337">
        <v>4234</v>
      </c>
      <c r="E601" s="332">
        <f t="shared" si="18"/>
        <v>0.0727134532556373</v>
      </c>
      <c r="F601" s="332">
        <f t="shared" si="19"/>
        <v>0.97692662667282</v>
      </c>
      <c r="G601" s="557"/>
      <c r="H601" s="557"/>
      <c r="I601" s="557"/>
      <c r="J601" s="557"/>
      <c r="K601" s="557"/>
      <c r="L601" s="557"/>
      <c r="M601" s="557"/>
      <c r="N601" s="557"/>
      <c r="O601" s="557"/>
      <c r="P601" s="557"/>
      <c r="Q601" s="557"/>
      <c r="R601" s="557"/>
      <c r="S601" s="557"/>
      <c r="T601" s="557"/>
      <c r="U601" s="557"/>
      <c r="V601" s="557"/>
      <c r="W601" s="557"/>
      <c r="X601" s="557"/>
      <c r="Y601" s="557"/>
      <c r="Z601" s="557"/>
      <c r="AA601" s="557"/>
      <c r="AB601" s="557"/>
      <c r="AC601" s="557"/>
      <c r="AD601" s="557"/>
      <c r="AE601" s="557"/>
      <c r="AF601" s="557"/>
      <c r="AG601" s="557"/>
      <c r="AH601" s="557"/>
      <c r="AI601" s="557"/>
      <c r="AJ601" s="557"/>
      <c r="AK601" s="557"/>
      <c r="AL601" s="557"/>
      <c r="AM601" s="557"/>
      <c r="AN601" s="557"/>
      <c r="AO601" s="557"/>
      <c r="AP601" s="557"/>
      <c r="AQ601" s="557"/>
      <c r="AR601" s="557"/>
      <c r="AS601" s="557"/>
      <c r="AT601" s="557"/>
      <c r="AU601" s="557"/>
      <c r="AV601" s="557"/>
      <c r="AW601" s="557"/>
      <c r="AX601" s="557"/>
      <c r="AY601" s="557"/>
      <c r="AZ601" s="557"/>
      <c r="BA601" s="557"/>
      <c r="BB601" s="557"/>
      <c r="BC601" s="557"/>
      <c r="BD601" s="557"/>
      <c r="BE601" s="557"/>
      <c r="BF601" s="557"/>
      <c r="BG601" s="557"/>
      <c r="BH601" s="557"/>
      <c r="BI601" s="557"/>
      <c r="BJ601" s="557"/>
      <c r="BK601" s="557"/>
      <c r="BL601" s="557"/>
      <c r="BM601" s="557"/>
      <c r="BN601" s="557"/>
      <c r="BO601" s="557"/>
      <c r="BP601" s="557"/>
      <c r="BQ601" s="557"/>
      <c r="BR601" s="557"/>
      <c r="BS601" s="557"/>
      <c r="BT601" s="557"/>
      <c r="BU601" s="557"/>
      <c r="BV601" s="557"/>
      <c r="BW601" s="557"/>
      <c r="BX601" s="557"/>
      <c r="BY601" s="557"/>
      <c r="BZ601" s="557"/>
      <c r="CA601" s="557"/>
      <c r="CB601" s="557"/>
      <c r="CC601" s="557"/>
      <c r="CD601" s="557"/>
      <c r="CE601" s="557"/>
      <c r="CF601" s="557"/>
      <c r="CG601" s="557"/>
      <c r="CH601" s="557"/>
      <c r="CI601" s="557"/>
      <c r="CJ601" s="557"/>
      <c r="CK601" s="557"/>
      <c r="CL601" s="557"/>
      <c r="CM601" s="557"/>
      <c r="CN601" s="557"/>
      <c r="CO601" s="557"/>
      <c r="CP601" s="557"/>
      <c r="CQ601" s="557"/>
      <c r="CR601" s="557"/>
      <c r="CS601" s="557"/>
      <c r="CT601" s="557"/>
      <c r="CU601" s="557"/>
      <c r="CV601" s="557"/>
      <c r="CW601" s="557"/>
      <c r="CX601" s="557"/>
      <c r="CY601" s="557"/>
      <c r="CZ601" s="557"/>
      <c r="DA601" s="557"/>
      <c r="DB601" s="557"/>
      <c r="DC601" s="557"/>
      <c r="DD601" s="557"/>
      <c r="DE601" s="557"/>
      <c r="DF601" s="557"/>
      <c r="DG601" s="557"/>
      <c r="DH601" s="557"/>
      <c r="DI601" s="557"/>
      <c r="DJ601" s="557"/>
      <c r="DK601" s="557"/>
      <c r="DL601" s="557"/>
      <c r="DM601" s="557"/>
      <c r="DN601" s="557"/>
      <c r="DO601" s="557"/>
      <c r="DP601" s="557"/>
      <c r="DQ601" s="557"/>
      <c r="DR601" s="557"/>
      <c r="DS601" s="557"/>
      <c r="DT601" s="557"/>
      <c r="DU601" s="557"/>
      <c r="DV601" s="557"/>
      <c r="DW601" s="557"/>
      <c r="DX601" s="557"/>
      <c r="DY601" s="557"/>
      <c r="DZ601" s="557"/>
      <c r="EA601" s="557"/>
      <c r="EB601" s="557"/>
      <c r="EC601" s="557"/>
      <c r="ED601" s="557"/>
      <c r="EE601" s="557"/>
      <c r="EF601" s="557"/>
      <c r="EG601" s="557"/>
      <c r="EH601" s="557"/>
      <c r="EI601" s="557"/>
      <c r="EJ601" s="557"/>
      <c r="EK601" s="557"/>
      <c r="EL601" s="557"/>
      <c r="EM601" s="557"/>
      <c r="EN601" s="557"/>
      <c r="EO601" s="557"/>
      <c r="EP601" s="557"/>
      <c r="EQ601" s="557"/>
      <c r="ER601" s="557"/>
      <c r="ES601" s="557"/>
      <c r="ET601" s="557"/>
      <c r="EU601" s="557"/>
      <c r="EV601" s="557"/>
      <c r="EW601" s="557"/>
      <c r="EX601" s="557"/>
      <c r="EY601" s="557"/>
      <c r="EZ601" s="557"/>
      <c r="FA601" s="557"/>
      <c r="FB601" s="557"/>
      <c r="FC601" s="557"/>
      <c r="FD601" s="557"/>
      <c r="FE601" s="557"/>
      <c r="FF601" s="557"/>
      <c r="FG601" s="557"/>
      <c r="FH601" s="557"/>
      <c r="FI601" s="557"/>
      <c r="FJ601" s="557"/>
      <c r="FK601" s="557"/>
      <c r="FL601" s="557"/>
      <c r="FM601" s="557"/>
      <c r="FN601" s="557"/>
      <c r="FO601" s="557"/>
      <c r="FP601" s="557"/>
      <c r="FQ601" s="557"/>
      <c r="FR601" s="557"/>
      <c r="FS601" s="557"/>
      <c r="FT601" s="557"/>
      <c r="FU601" s="557"/>
      <c r="FV601" s="557"/>
      <c r="FW601" s="557"/>
      <c r="FX601" s="557"/>
      <c r="FY601" s="557"/>
      <c r="FZ601" s="557"/>
      <c r="GA601" s="557"/>
      <c r="GB601" s="557"/>
      <c r="GC601" s="557"/>
      <c r="GD601" s="557"/>
      <c r="GE601" s="557"/>
      <c r="GF601" s="557"/>
      <c r="GG601" s="557"/>
      <c r="GH601" s="557"/>
      <c r="GI601" s="557"/>
      <c r="GJ601" s="557"/>
      <c r="GK601" s="557"/>
      <c r="GL601" s="557"/>
      <c r="GM601" s="557"/>
      <c r="GN601" s="557"/>
      <c r="GO601" s="557"/>
      <c r="GP601" s="557"/>
      <c r="GQ601" s="557"/>
      <c r="GR601" s="557"/>
      <c r="GS601" s="557"/>
      <c r="GT601" s="557"/>
      <c r="GU601" s="557"/>
      <c r="GV601" s="557"/>
      <c r="GW601" s="557"/>
      <c r="GX601" s="557"/>
      <c r="GY601" s="557"/>
      <c r="GZ601" s="557"/>
      <c r="HA601" s="557"/>
      <c r="HB601" s="557"/>
      <c r="HC601" s="557"/>
      <c r="HD601" s="557"/>
      <c r="HE601" s="557"/>
      <c r="HF601" s="557"/>
      <c r="HG601" s="557"/>
      <c r="HH601" s="557"/>
      <c r="HI601" s="557"/>
      <c r="HJ601" s="557"/>
      <c r="HK601" s="557"/>
      <c r="HL601" s="557"/>
      <c r="HM601" s="557"/>
      <c r="HN601" s="557"/>
      <c r="HO601" s="557"/>
      <c r="HP601" s="557"/>
      <c r="HQ601" s="557"/>
      <c r="HR601" s="557"/>
      <c r="HS601" s="557"/>
      <c r="HT601" s="557"/>
      <c r="HU601" s="575"/>
      <c r="HV601" s="575"/>
      <c r="HW601" s="575"/>
      <c r="HX601" s="575"/>
      <c r="HY601" s="575"/>
      <c r="HZ601" s="575"/>
      <c r="IA601" s="575"/>
      <c r="IB601" s="575"/>
      <c r="IC601" s="575"/>
      <c r="ID601" s="575"/>
      <c r="IE601" s="575"/>
      <c r="IF601" s="575"/>
      <c r="IG601" s="575"/>
      <c r="IH601" s="575"/>
      <c r="II601" s="575"/>
      <c r="IJ601" s="575"/>
      <c r="IK601" s="575"/>
      <c r="IL601" s="575"/>
      <c r="IM601" s="575"/>
      <c r="IN601" s="575"/>
    </row>
    <row r="602" s="311" customFormat="1" ht="19.5" customHeight="1" spans="1:255">
      <c r="A602" s="347" t="s">
        <v>613</v>
      </c>
      <c r="B602" s="582"/>
      <c r="C602" s="328"/>
      <c r="D602" s="570"/>
      <c r="E602" s="332" t="str">
        <f t="shared" si="18"/>
        <v/>
      </c>
      <c r="F602" s="332" t="str">
        <f t="shared" si="19"/>
        <v/>
      </c>
      <c r="HU602" s="560"/>
      <c r="HV602" s="560"/>
      <c r="HW602" s="560"/>
      <c r="HX602" s="560"/>
      <c r="HY602" s="560"/>
      <c r="HZ602" s="560"/>
      <c r="IA602" s="560"/>
      <c r="IB602" s="560"/>
      <c r="IC602" s="560"/>
      <c r="ID602" s="560"/>
      <c r="IE602" s="560"/>
      <c r="IF602" s="560"/>
      <c r="IG602" s="560"/>
      <c r="IH602" s="560"/>
      <c r="II602" s="560"/>
      <c r="IJ602" s="560"/>
      <c r="IK602" s="560"/>
      <c r="IL602" s="560"/>
      <c r="IM602" s="560"/>
      <c r="IN602" s="560"/>
      <c r="IO602" s="560"/>
      <c r="IP602" s="560"/>
      <c r="IQ602" s="560"/>
      <c r="IR602" s="560"/>
      <c r="IS602" s="560"/>
      <c r="IT602" s="560"/>
      <c r="IU602" s="560"/>
    </row>
    <row r="603" s="311" customFormat="1" ht="19.5" customHeight="1" spans="1:255">
      <c r="A603" s="347" t="s">
        <v>614</v>
      </c>
      <c r="B603" s="582">
        <v>7229</v>
      </c>
      <c r="C603" s="328">
        <v>7580</v>
      </c>
      <c r="D603" s="337">
        <v>7773</v>
      </c>
      <c r="E603" s="332">
        <f t="shared" si="18"/>
        <v>0.0752524553880205</v>
      </c>
      <c r="F603" s="332">
        <f t="shared" si="19"/>
        <v>1.0254617414248</v>
      </c>
      <c r="HU603" s="560"/>
      <c r="HV603" s="560"/>
      <c r="HW603" s="560"/>
      <c r="HX603" s="560"/>
      <c r="HY603" s="560"/>
      <c r="HZ603" s="560"/>
      <c r="IA603" s="560"/>
      <c r="IB603" s="560"/>
      <c r="IC603" s="560"/>
      <c r="ID603" s="560"/>
      <c r="IE603" s="560"/>
      <c r="IF603" s="560"/>
      <c r="IG603" s="560"/>
      <c r="IH603" s="560"/>
      <c r="II603" s="560"/>
      <c r="IJ603" s="560"/>
      <c r="IK603" s="560"/>
      <c r="IL603" s="560"/>
      <c r="IM603" s="560"/>
      <c r="IN603" s="560"/>
      <c r="IO603" s="560"/>
      <c r="IP603" s="560"/>
      <c r="IQ603" s="560"/>
      <c r="IR603" s="560"/>
      <c r="IS603" s="560"/>
      <c r="IT603" s="560"/>
      <c r="IU603" s="560"/>
    </row>
    <row r="604" s="311" customFormat="1" ht="19.5" customHeight="1" spans="1:255">
      <c r="A604" s="347" t="s">
        <v>615</v>
      </c>
      <c r="B604" s="582">
        <v>2383</v>
      </c>
      <c r="C604" s="328">
        <v>3082</v>
      </c>
      <c r="D604" s="570">
        <v>1593</v>
      </c>
      <c r="E604" s="332">
        <f t="shared" si="18"/>
        <v>-0.331514897188418</v>
      </c>
      <c r="F604" s="332">
        <f t="shared" si="19"/>
        <v>0.516872160934458</v>
      </c>
      <c r="HU604" s="560"/>
      <c r="HV604" s="560"/>
      <c r="HW604" s="560"/>
      <c r="HX604" s="560"/>
      <c r="HY604" s="560"/>
      <c r="HZ604" s="560"/>
      <c r="IA604" s="560"/>
      <c r="IB604" s="560"/>
      <c r="IC604" s="560"/>
      <c r="ID604" s="560"/>
      <c r="IE604" s="560"/>
      <c r="IF604" s="560"/>
      <c r="IG604" s="560"/>
      <c r="IH604" s="560"/>
      <c r="II604" s="560"/>
      <c r="IJ604" s="560"/>
      <c r="IK604" s="560"/>
      <c r="IL604" s="560"/>
      <c r="IM604" s="560"/>
      <c r="IN604" s="560"/>
      <c r="IO604" s="560"/>
      <c r="IP604" s="560"/>
      <c r="IQ604" s="560"/>
      <c r="IR604" s="560"/>
      <c r="IS604" s="560"/>
      <c r="IT604" s="560"/>
      <c r="IU604" s="560"/>
    </row>
    <row r="605" s="170" customFormat="1" ht="19.5" customHeight="1" spans="1:248">
      <c r="A605" s="347" t="s">
        <v>616</v>
      </c>
      <c r="B605" s="337">
        <v>5016</v>
      </c>
      <c r="C605" s="337">
        <v>8343</v>
      </c>
      <c r="D605" s="337">
        <v>7242</v>
      </c>
      <c r="E605" s="332">
        <f t="shared" si="18"/>
        <v>0.44377990430622</v>
      </c>
      <c r="F605" s="332">
        <f t="shared" si="19"/>
        <v>0.868033081625315</v>
      </c>
      <c r="G605" s="557"/>
      <c r="H605" s="557"/>
      <c r="I605" s="557"/>
      <c r="J605" s="557"/>
      <c r="K605" s="557"/>
      <c r="L605" s="557"/>
      <c r="M605" s="557"/>
      <c r="N605" s="557"/>
      <c r="O605" s="557"/>
      <c r="P605" s="557"/>
      <c r="Q605" s="557"/>
      <c r="R605" s="557"/>
      <c r="S605" s="557"/>
      <c r="T605" s="557"/>
      <c r="U605" s="557"/>
      <c r="V605" s="557"/>
      <c r="W605" s="557"/>
      <c r="X605" s="557"/>
      <c r="Y605" s="557"/>
      <c r="Z605" s="557"/>
      <c r="AA605" s="557"/>
      <c r="AB605" s="557"/>
      <c r="AC605" s="557"/>
      <c r="AD605" s="557"/>
      <c r="AE605" s="557"/>
      <c r="AF605" s="557"/>
      <c r="AG605" s="557"/>
      <c r="AH605" s="557"/>
      <c r="AI605" s="557"/>
      <c r="AJ605" s="557"/>
      <c r="AK605" s="557"/>
      <c r="AL605" s="557"/>
      <c r="AM605" s="557"/>
      <c r="AN605" s="557"/>
      <c r="AO605" s="557"/>
      <c r="AP605" s="557"/>
      <c r="AQ605" s="557"/>
      <c r="AR605" s="557"/>
      <c r="AS605" s="557"/>
      <c r="AT605" s="557"/>
      <c r="AU605" s="557"/>
      <c r="AV605" s="557"/>
      <c r="AW605" s="557"/>
      <c r="AX605" s="557"/>
      <c r="AY605" s="557"/>
      <c r="AZ605" s="557"/>
      <c r="BA605" s="557"/>
      <c r="BB605" s="557"/>
      <c r="BC605" s="557"/>
      <c r="BD605" s="557"/>
      <c r="BE605" s="557"/>
      <c r="BF605" s="557"/>
      <c r="BG605" s="557"/>
      <c r="BH605" s="557"/>
      <c r="BI605" s="557"/>
      <c r="BJ605" s="557"/>
      <c r="BK605" s="557"/>
      <c r="BL605" s="557"/>
      <c r="BM605" s="557"/>
      <c r="BN605" s="557"/>
      <c r="BO605" s="557"/>
      <c r="BP605" s="557"/>
      <c r="BQ605" s="557"/>
      <c r="BR605" s="557"/>
      <c r="BS605" s="557"/>
      <c r="BT605" s="557"/>
      <c r="BU605" s="557"/>
      <c r="BV605" s="557"/>
      <c r="BW605" s="557"/>
      <c r="BX605" s="557"/>
      <c r="BY605" s="557"/>
      <c r="BZ605" s="557"/>
      <c r="CA605" s="557"/>
      <c r="CB605" s="557"/>
      <c r="CC605" s="557"/>
      <c r="CD605" s="557"/>
      <c r="CE605" s="557"/>
      <c r="CF605" s="557"/>
      <c r="CG605" s="557"/>
      <c r="CH605" s="557"/>
      <c r="CI605" s="557"/>
      <c r="CJ605" s="557"/>
      <c r="CK605" s="557"/>
      <c r="CL605" s="557"/>
      <c r="CM605" s="557"/>
      <c r="CN605" s="557"/>
      <c r="CO605" s="557"/>
      <c r="CP605" s="557"/>
      <c r="CQ605" s="557"/>
      <c r="CR605" s="557"/>
      <c r="CS605" s="557"/>
      <c r="CT605" s="557"/>
      <c r="CU605" s="557"/>
      <c r="CV605" s="557"/>
      <c r="CW605" s="557"/>
      <c r="CX605" s="557"/>
      <c r="CY605" s="557"/>
      <c r="CZ605" s="557"/>
      <c r="DA605" s="557"/>
      <c r="DB605" s="557"/>
      <c r="DC605" s="557"/>
      <c r="DD605" s="557"/>
      <c r="DE605" s="557"/>
      <c r="DF605" s="557"/>
      <c r="DG605" s="557"/>
      <c r="DH605" s="557"/>
      <c r="DI605" s="557"/>
      <c r="DJ605" s="557"/>
      <c r="DK605" s="557"/>
      <c r="DL605" s="557"/>
      <c r="DM605" s="557"/>
      <c r="DN605" s="557"/>
      <c r="DO605" s="557"/>
      <c r="DP605" s="557"/>
      <c r="DQ605" s="557"/>
      <c r="DR605" s="557"/>
      <c r="DS605" s="557"/>
      <c r="DT605" s="557"/>
      <c r="DU605" s="557"/>
      <c r="DV605" s="557"/>
      <c r="DW605" s="557"/>
      <c r="DX605" s="557"/>
      <c r="DY605" s="557"/>
      <c r="DZ605" s="557"/>
      <c r="EA605" s="557"/>
      <c r="EB605" s="557"/>
      <c r="EC605" s="557"/>
      <c r="ED605" s="557"/>
      <c r="EE605" s="557"/>
      <c r="EF605" s="557"/>
      <c r="EG605" s="557"/>
      <c r="EH605" s="557"/>
      <c r="EI605" s="557"/>
      <c r="EJ605" s="557"/>
      <c r="EK605" s="557"/>
      <c r="EL605" s="557"/>
      <c r="EM605" s="557"/>
      <c r="EN605" s="557"/>
      <c r="EO605" s="557"/>
      <c r="EP605" s="557"/>
      <c r="EQ605" s="557"/>
      <c r="ER605" s="557"/>
      <c r="ES605" s="557"/>
      <c r="ET605" s="557"/>
      <c r="EU605" s="557"/>
      <c r="EV605" s="557"/>
      <c r="EW605" s="557"/>
      <c r="EX605" s="557"/>
      <c r="EY605" s="557"/>
      <c r="EZ605" s="557"/>
      <c r="FA605" s="557"/>
      <c r="FB605" s="557"/>
      <c r="FC605" s="557"/>
      <c r="FD605" s="557"/>
      <c r="FE605" s="557"/>
      <c r="FF605" s="557"/>
      <c r="FG605" s="557"/>
      <c r="FH605" s="557"/>
      <c r="FI605" s="557"/>
      <c r="FJ605" s="557"/>
      <c r="FK605" s="557"/>
      <c r="FL605" s="557"/>
      <c r="FM605" s="557"/>
      <c r="FN605" s="557"/>
      <c r="FO605" s="557"/>
      <c r="FP605" s="557"/>
      <c r="FQ605" s="557"/>
      <c r="FR605" s="557"/>
      <c r="FS605" s="557"/>
      <c r="FT605" s="557"/>
      <c r="FU605" s="557"/>
      <c r="FV605" s="557"/>
      <c r="FW605" s="557"/>
      <c r="FX605" s="557"/>
      <c r="FY605" s="557"/>
      <c r="FZ605" s="557"/>
      <c r="GA605" s="557"/>
      <c r="GB605" s="557"/>
      <c r="GC605" s="557"/>
      <c r="GD605" s="557"/>
      <c r="GE605" s="557"/>
      <c r="GF605" s="557"/>
      <c r="GG605" s="557"/>
      <c r="GH605" s="557"/>
      <c r="GI605" s="557"/>
      <c r="GJ605" s="557"/>
      <c r="GK605" s="557"/>
      <c r="GL605" s="557"/>
      <c r="GM605" s="557"/>
      <c r="GN605" s="557"/>
      <c r="GO605" s="557"/>
      <c r="GP605" s="557"/>
      <c r="GQ605" s="557"/>
      <c r="GR605" s="557"/>
      <c r="GS605" s="557"/>
      <c r="GT605" s="557"/>
      <c r="GU605" s="557"/>
      <c r="GV605" s="557"/>
      <c r="GW605" s="557"/>
      <c r="GX605" s="557"/>
      <c r="GY605" s="557"/>
      <c r="GZ605" s="557"/>
      <c r="HA605" s="557"/>
      <c r="HB605" s="557"/>
      <c r="HC605" s="557"/>
      <c r="HD605" s="557"/>
      <c r="HE605" s="557"/>
      <c r="HF605" s="557"/>
      <c r="HG605" s="557"/>
      <c r="HH605" s="557"/>
      <c r="HI605" s="557"/>
      <c r="HJ605" s="557"/>
      <c r="HK605" s="557"/>
      <c r="HL605" s="557"/>
      <c r="HM605" s="557"/>
      <c r="HN605" s="557"/>
      <c r="HO605" s="557"/>
      <c r="HP605" s="557"/>
      <c r="HQ605" s="557"/>
      <c r="HR605" s="557"/>
      <c r="HS605" s="557"/>
      <c r="HT605" s="557"/>
      <c r="HU605" s="575"/>
      <c r="HV605" s="575"/>
      <c r="HW605" s="575"/>
      <c r="HX605" s="575"/>
      <c r="HY605" s="575"/>
      <c r="HZ605" s="575"/>
      <c r="IA605" s="575"/>
      <c r="IB605" s="575"/>
      <c r="IC605" s="575"/>
      <c r="ID605" s="575"/>
      <c r="IE605" s="575"/>
      <c r="IF605" s="575"/>
      <c r="IG605" s="575"/>
      <c r="IH605" s="575"/>
      <c r="II605" s="575"/>
      <c r="IJ605" s="575"/>
      <c r="IK605" s="575"/>
      <c r="IL605" s="575"/>
      <c r="IM605" s="575"/>
      <c r="IN605" s="575"/>
    </row>
    <row r="606" s="311" customFormat="1" ht="19.5" customHeight="1" spans="1:255">
      <c r="A606" s="347" t="s">
        <v>617</v>
      </c>
      <c r="B606" s="582"/>
      <c r="C606" s="328"/>
      <c r="D606" s="570"/>
      <c r="E606" s="332" t="str">
        <f t="shared" si="18"/>
        <v/>
      </c>
      <c r="F606" s="332" t="str">
        <f t="shared" si="19"/>
        <v/>
      </c>
      <c r="HU606" s="560"/>
      <c r="HV606" s="560"/>
      <c r="HW606" s="560"/>
      <c r="HX606" s="560"/>
      <c r="HY606" s="560"/>
      <c r="HZ606" s="560"/>
      <c r="IA606" s="560"/>
      <c r="IB606" s="560"/>
      <c r="IC606" s="560"/>
      <c r="ID606" s="560"/>
      <c r="IE606" s="560"/>
      <c r="IF606" s="560"/>
      <c r="IG606" s="560"/>
      <c r="IH606" s="560"/>
      <c r="II606" s="560"/>
      <c r="IJ606" s="560"/>
      <c r="IK606" s="560"/>
      <c r="IL606" s="560"/>
      <c r="IM606" s="560"/>
      <c r="IN606" s="560"/>
      <c r="IO606" s="560"/>
      <c r="IP606" s="560"/>
      <c r="IQ606" s="560"/>
      <c r="IR606" s="560"/>
      <c r="IS606" s="560"/>
      <c r="IT606" s="560"/>
      <c r="IU606" s="560"/>
    </row>
    <row r="607" s="311" customFormat="1" ht="19.5" customHeight="1" spans="1:255">
      <c r="A607" s="218" t="s">
        <v>618</v>
      </c>
      <c r="B607" s="582"/>
      <c r="C607" s="328"/>
      <c r="D607" s="570"/>
      <c r="E607" s="332" t="str">
        <f t="shared" si="18"/>
        <v/>
      </c>
      <c r="F607" s="332" t="str">
        <f t="shared" si="19"/>
        <v/>
      </c>
      <c r="HU607" s="560"/>
      <c r="HV607" s="560"/>
      <c r="HW607" s="560"/>
      <c r="HX607" s="560"/>
      <c r="HY607" s="560"/>
      <c r="HZ607" s="560"/>
      <c r="IA607" s="560"/>
      <c r="IB607" s="560"/>
      <c r="IC607" s="560"/>
      <c r="ID607" s="560"/>
      <c r="IE607" s="560"/>
      <c r="IF607" s="560"/>
      <c r="IG607" s="560"/>
      <c r="IH607" s="560"/>
      <c r="II607" s="560"/>
      <c r="IJ607" s="560"/>
      <c r="IK607" s="560"/>
      <c r="IL607" s="560"/>
      <c r="IM607" s="560"/>
      <c r="IN607" s="560"/>
      <c r="IO607" s="560"/>
      <c r="IP607" s="560"/>
      <c r="IQ607" s="560"/>
      <c r="IR607" s="560"/>
      <c r="IS607" s="560"/>
      <c r="IT607" s="560"/>
      <c r="IU607" s="560"/>
    </row>
    <row r="608" s="311" customFormat="1" ht="19.5" customHeight="1" spans="1:255">
      <c r="A608" s="584" t="s">
        <v>619</v>
      </c>
      <c r="B608" s="569">
        <f>SUM(B609:B611)</f>
        <v>0</v>
      </c>
      <c r="C608" s="328">
        <f>SUM(C609:C611)</f>
        <v>0</v>
      </c>
      <c r="D608" s="570">
        <f>SUM(D609:D611)</f>
        <v>0</v>
      </c>
      <c r="E608" s="332" t="str">
        <f t="shared" si="18"/>
        <v/>
      </c>
      <c r="F608" s="332" t="str">
        <f t="shared" si="19"/>
        <v/>
      </c>
      <c r="HU608" s="560"/>
      <c r="HV608" s="560"/>
      <c r="HW608" s="560"/>
      <c r="HX608" s="560"/>
      <c r="HY608" s="560"/>
      <c r="HZ608" s="560"/>
      <c r="IA608" s="560"/>
      <c r="IB608" s="560"/>
      <c r="IC608" s="560"/>
      <c r="ID608" s="560"/>
      <c r="IE608" s="560"/>
      <c r="IF608" s="560"/>
      <c r="IG608" s="560"/>
      <c r="IH608" s="560"/>
      <c r="II608" s="560"/>
      <c r="IJ608" s="560"/>
      <c r="IK608" s="560"/>
      <c r="IL608" s="560"/>
      <c r="IM608" s="560"/>
      <c r="IN608" s="560"/>
      <c r="IO608" s="560"/>
      <c r="IP608" s="560"/>
      <c r="IQ608" s="560"/>
      <c r="IR608" s="560"/>
      <c r="IS608" s="560"/>
      <c r="IT608" s="560"/>
      <c r="IU608" s="560"/>
    </row>
    <row r="609" s="311" customFormat="1" ht="19.5" customHeight="1" spans="1:255">
      <c r="A609" s="218" t="s">
        <v>620</v>
      </c>
      <c r="B609" s="582"/>
      <c r="C609" s="328"/>
      <c r="D609" s="570"/>
      <c r="E609" s="332" t="str">
        <f t="shared" si="18"/>
        <v/>
      </c>
      <c r="F609" s="332" t="str">
        <f t="shared" si="19"/>
        <v/>
      </c>
      <c r="HU609" s="560"/>
      <c r="HV609" s="560"/>
      <c r="HW609" s="560"/>
      <c r="HX609" s="560"/>
      <c r="HY609" s="560"/>
      <c r="HZ609" s="560"/>
      <c r="IA609" s="560"/>
      <c r="IB609" s="560"/>
      <c r="IC609" s="560"/>
      <c r="ID609" s="560"/>
      <c r="IE609" s="560"/>
      <c r="IF609" s="560"/>
      <c r="IG609" s="560"/>
      <c r="IH609" s="560"/>
      <c r="II609" s="560"/>
      <c r="IJ609" s="560"/>
      <c r="IK609" s="560"/>
      <c r="IL609" s="560"/>
      <c r="IM609" s="560"/>
      <c r="IN609" s="560"/>
      <c r="IO609" s="560"/>
      <c r="IP609" s="560"/>
      <c r="IQ609" s="560"/>
      <c r="IR609" s="560"/>
      <c r="IS609" s="560"/>
      <c r="IT609" s="560"/>
      <c r="IU609" s="560"/>
    </row>
    <row r="610" s="311" customFormat="1" ht="19.5" customHeight="1" spans="1:255">
      <c r="A610" s="218" t="s">
        <v>621</v>
      </c>
      <c r="B610" s="582"/>
      <c r="C610" s="328"/>
      <c r="D610" s="570"/>
      <c r="E610" s="332" t="str">
        <f t="shared" si="18"/>
        <v/>
      </c>
      <c r="F610" s="332" t="str">
        <f t="shared" si="19"/>
        <v/>
      </c>
      <c r="HU610" s="560"/>
      <c r="HV610" s="560"/>
      <c r="HW610" s="560"/>
      <c r="HX610" s="560"/>
      <c r="HY610" s="560"/>
      <c r="HZ610" s="560"/>
      <c r="IA610" s="560"/>
      <c r="IB610" s="560"/>
      <c r="IC610" s="560"/>
      <c r="ID610" s="560"/>
      <c r="IE610" s="560"/>
      <c r="IF610" s="560"/>
      <c r="IG610" s="560"/>
      <c r="IH610" s="560"/>
      <c r="II610" s="560"/>
      <c r="IJ610" s="560"/>
      <c r="IK610" s="560"/>
      <c r="IL610" s="560"/>
      <c r="IM610" s="560"/>
      <c r="IN610" s="560"/>
      <c r="IO610" s="560"/>
      <c r="IP610" s="560"/>
      <c r="IQ610" s="560"/>
      <c r="IR610" s="560"/>
      <c r="IS610" s="560"/>
      <c r="IT610" s="560"/>
      <c r="IU610" s="560"/>
    </row>
    <row r="611" s="311" customFormat="1" ht="19.5" customHeight="1" spans="1:255">
      <c r="A611" s="218" t="s">
        <v>622</v>
      </c>
      <c r="B611" s="582"/>
      <c r="C611" s="328"/>
      <c r="D611" s="570"/>
      <c r="E611" s="332" t="str">
        <f t="shared" si="18"/>
        <v/>
      </c>
      <c r="F611" s="332" t="str">
        <f t="shared" si="19"/>
        <v/>
      </c>
      <c r="HU611" s="560"/>
      <c r="HV611" s="560"/>
      <c r="HW611" s="560"/>
      <c r="HX611" s="560"/>
      <c r="HY611" s="560"/>
      <c r="HZ611" s="560"/>
      <c r="IA611" s="560"/>
      <c r="IB611" s="560"/>
      <c r="IC611" s="560"/>
      <c r="ID611" s="560"/>
      <c r="IE611" s="560"/>
      <c r="IF611" s="560"/>
      <c r="IG611" s="560"/>
      <c r="IH611" s="560"/>
      <c r="II611" s="560"/>
      <c r="IJ611" s="560"/>
      <c r="IK611" s="560"/>
      <c r="IL611" s="560"/>
      <c r="IM611" s="560"/>
      <c r="IN611" s="560"/>
      <c r="IO611" s="560"/>
      <c r="IP611" s="560"/>
      <c r="IQ611" s="560"/>
      <c r="IR611" s="560"/>
      <c r="IS611" s="560"/>
      <c r="IT611" s="560"/>
      <c r="IU611" s="560"/>
    </row>
    <row r="612" s="311" customFormat="1" ht="19.5" customHeight="1" spans="1:255">
      <c r="A612" s="584" t="s">
        <v>623</v>
      </c>
      <c r="B612" s="585">
        <f>SUM(B613:B621)</f>
        <v>1716</v>
      </c>
      <c r="C612" s="335">
        <f>SUM(C613:C621)</f>
        <v>1511</v>
      </c>
      <c r="D612" s="324">
        <f>SUM(D613:D621)</f>
        <v>1711</v>
      </c>
      <c r="E612" s="325">
        <f t="shared" si="18"/>
        <v>-0.00291375291375295</v>
      </c>
      <c r="F612" s="325">
        <f t="shared" si="19"/>
        <v>1.13236267372601</v>
      </c>
      <c r="HU612" s="560"/>
      <c r="HV612" s="560"/>
      <c r="HW612" s="560"/>
      <c r="HX612" s="560"/>
      <c r="HY612" s="560"/>
      <c r="HZ612" s="560"/>
      <c r="IA612" s="560"/>
      <c r="IB612" s="560"/>
      <c r="IC612" s="560"/>
      <c r="ID612" s="560"/>
      <c r="IE612" s="560"/>
      <c r="IF612" s="560"/>
      <c r="IG612" s="560"/>
      <c r="IH612" s="560"/>
      <c r="II612" s="560"/>
      <c r="IJ612" s="560"/>
      <c r="IK612" s="560"/>
      <c r="IL612" s="560"/>
      <c r="IM612" s="560"/>
      <c r="IN612" s="560"/>
      <c r="IO612" s="560"/>
      <c r="IP612" s="560"/>
      <c r="IQ612" s="560"/>
      <c r="IR612" s="560"/>
      <c r="IS612" s="560"/>
      <c r="IT612" s="560"/>
      <c r="IU612" s="560"/>
    </row>
    <row r="613" s="311" customFormat="1" ht="19.5" customHeight="1" spans="1:255">
      <c r="A613" s="218" t="s">
        <v>624</v>
      </c>
      <c r="B613" s="582"/>
      <c r="C613" s="328"/>
      <c r="D613" s="570"/>
      <c r="E613" s="332" t="str">
        <f t="shared" si="18"/>
        <v/>
      </c>
      <c r="F613" s="332" t="str">
        <f t="shared" si="19"/>
        <v/>
      </c>
      <c r="HU613" s="560"/>
      <c r="HV613" s="560"/>
      <c r="HW613" s="560"/>
      <c r="HX613" s="560"/>
      <c r="HY613" s="560"/>
      <c r="HZ613" s="560"/>
      <c r="IA613" s="560"/>
      <c r="IB613" s="560"/>
      <c r="IC613" s="560"/>
      <c r="ID613" s="560"/>
      <c r="IE613" s="560"/>
      <c r="IF613" s="560"/>
      <c r="IG613" s="560"/>
      <c r="IH613" s="560"/>
      <c r="II613" s="560"/>
      <c r="IJ613" s="560"/>
      <c r="IK613" s="560"/>
      <c r="IL613" s="560"/>
      <c r="IM613" s="560"/>
      <c r="IN613" s="560"/>
      <c r="IO613" s="560"/>
      <c r="IP613" s="560"/>
      <c r="IQ613" s="560"/>
      <c r="IR613" s="560"/>
      <c r="IS613" s="560"/>
      <c r="IT613" s="560"/>
      <c r="IU613" s="560"/>
    </row>
    <row r="614" s="311" customFormat="1" ht="19.5" customHeight="1" spans="1:255">
      <c r="A614" s="218" t="s">
        <v>625</v>
      </c>
      <c r="B614" s="582"/>
      <c r="C614" s="328"/>
      <c r="D614" s="570"/>
      <c r="E614" s="332" t="str">
        <f t="shared" si="18"/>
        <v/>
      </c>
      <c r="F614" s="332" t="str">
        <f t="shared" si="19"/>
        <v/>
      </c>
      <c r="HU614" s="560"/>
      <c r="HV614" s="560"/>
      <c r="HW614" s="560"/>
      <c r="HX614" s="560"/>
      <c r="HY614" s="560"/>
      <c r="HZ614" s="560"/>
      <c r="IA614" s="560"/>
      <c r="IB614" s="560"/>
      <c r="IC614" s="560"/>
      <c r="ID614" s="560"/>
      <c r="IE614" s="560"/>
      <c r="IF614" s="560"/>
      <c r="IG614" s="560"/>
      <c r="IH614" s="560"/>
      <c r="II614" s="560"/>
      <c r="IJ614" s="560"/>
      <c r="IK614" s="560"/>
      <c r="IL614" s="560"/>
      <c r="IM614" s="560"/>
      <c r="IN614" s="560"/>
      <c r="IO614" s="560"/>
      <c r="IP614" s="560"/>
      <c r="IQ614" s="560"/>
      <c r="IR614" s="560"/>
      <c r="IS614" s="560"/>
      <c r="IT614" s="560"/>
      <c r="IU614" s="560"/>
    </row>
    <row r="615" s="170" customFormat="1" ht="19.5" customHeight="1" spans="1:248">
      <c r="A615" s="232" t="s">
        <v>626</v>
      </c>
      <c r="B615" s="337">
        <v>27</v>
      </c>
      <c r="C615" s="337">
        <v>43</v>
      </c>
      <c r="D615" s="337">
        <v>30</v>
      </c>
      <c r="E615" s="332">
        <f t="shared" si="18"/>
        <v>0.111111111111111</v>
      </c>
      <c r="F615" s="332">
        <f t="shared" si="19"/>
        <v>0.697674418604651</v>
      </c>
      <c r="G615" s="557"/>
      <c r="H615" s="557"/>
      <c r="I615" s="557"/>
      <c r="J615" s="557"/>
      <c r="K615" s="557"/>
      <c r="L615" s="557"/>
      <c r="M615" s="557"/>
      <c r="N615" s="557"/>
      <c r="O615" s="557"/>
      <c r="P615" s="557"/>
      <c r="Q615" s="557"/>
      <c r="R615" s="557"/>
      <c r="S615" s="557"/>
      <c r="T615" s="557"/>
      <c r="U615" s="557"/>
      <c r="V615" s="557"/>
      <c r="W615" s="557"/>
      <c r="X615" s="557"/>
      <c r="Y615" s="557"/>
      <c r="Z615" s="557"/>
      <c r="AA615" s="557"/>
      <c r="AB615" s="557"/>
      <c r="AC615" s="557"/>
      <c r="AD615" s="557"/>
      <c r="AE615" s="557"/>
      <c r="AF615" s="557"/>
      <c r="AG615" s="557"/>
      <c r="AH615" s="557"/>
      <c r="AI615" s="557"/>
      <c r="AJ615" s="557"/>
      <c r="AK615" s="557"/>
      <c r="AL615" s="557"/>
      <c r="AM615" s="557"/>
      <c r="AN615" s="557"/>
      <c r="AO615" s="557"/>
      <c r="AP615" s="557"/>
      <c r="AQ615" s="557"/>
      <c r="AR615" s="557"/>
      <c r="AS615" s="557"/>
      <c r="AT615" s="557"/>
      <c r="AU615" s="557"/>
      <c r="AV615" s="557"/>
      <c r="AW615" s="557"/>
      <c r="AX615" s="557"/>
      <c r="AY615" s="557"/>
      <c r="AZ615" s="557"/>
      <c r="BA615" s="557"/>
      <c r="BB615" s="557"/>
      <c r="BC615" s="557"/>
      <c r="BD615" s="557"/>
      <c r="BE615" s="557"/>
      <c r="BF615" s="557"/>
      <c r="BG615" s="557"/>
      <c r="BH615" s="557"/>
      <c r="BI615" s="557"/>
      <c r="BJ615" s="557"/>
      <c r="BK615" s="557"/>
      <c r="BL615" s="557"/>
      <c r="BM615" s="557"/>
      <c r="BN615" s="557"/>
      <c r="BO615" s="557"/>
      <c r="BP615" s="557"/>
      <c r="BQ615" s="557"/>
      <c r="BR615" s="557"/>
      <c r="BS615" s="557"/>
      <c r="BT615" s="557"/>
      <c r="BU615" s="557"/>
      <c r="BV615" s="557"/>
      <c r="BW615" s="557"/>
      <c r="BX615" s="557"/>
      <c r="BY615" s="557"/>
      <c r="BZ615" s="557"/>
      <c r="CA615" s="557"/>
      <c r="CB615" s="557"/>
      <c r="CC615" s="557"/>
      <c r="CD615" s="557"/>
      <c r="CE615" s="557"/>
      <c r="CF615" s="557"/>
      <c r="CG615" s="557"/>
      <c r="CH615" s="557"/>
      <c r="CI615" s="557"/>
      <c r="CJ615" s="557"/>
      <c r="CK615" s="557"/>
      <c r="CL615" s="557"/>
      <c r="CM615" s="557"/>
      <c r="CN615" s="557"/>
      <c r="CO615" s="557"/>
      <c r="CP615" s="557"/>
      <c r="CQ615" s="557"/>
      <c r="CR615" s="557"/>
      <c r="CS615" s="557"/>
      <c r="CT615" s="557"/>
      <c r="CU615" s="557"/>
      <c r="CV615" s="557"/>
      <c r="CW615" s="557"/>
      <c r="CX615" s="557"/>
      <c r="CY615" s="557"/>
      <c r="CZ615" s="557"/>
      <c r="DA615" s="557"/>
      <c r="DB615" s="557"/>
      <c r="DC615" s="557"/>
      <c r="DD615" s="557"/>
      <c r="DE615" s="557"/>
      <c r="DF615" s="557"/>
      <c r="DG615" s="557"/>
      <c r="DH615" s="557"/>
      <c r="DI615" s="557"/>
      <c r="DJ615" s="557"/>
      <c r="DK615" s="557"/>
      <c r="DL615" s="557"/>
      <c r="DM615" s="557"/>
      <c r="DN615" s="557"/>
      <c r="DO615" s="557"/>
      <c r="DP615" s="557"/>
      <c r="DQ615" s="557"/>
      <c r="DR615" s="557"/>
      <c r="DS615" s="557"/>
      <c r="DT615" s="557"/>
      <c r="DU615" s="557"/>
      <c r="DV615" s="557"/>
      <c r="DW615" s="557"/>
      <c r="DX615" s="557"/>
      <c r="DY615" s="557"/>
      <c r="DZ615" s="557"/>
      <c r="EA615" s="557"/>
      <c r="EB615" s="557"/>
      <c r="EC615" s="557"/>
      <c r="ED615" s="557"/>
      <c r="EE615" s="557"/>
      <c r="EF615" s="557"/>
      <c r="EG615" s="557"/>
      <c r="EH615" s="557"/>
      <c r="EI615" s="557"/>
      <c r="EJ615" s="557"/>
      <c r="EK615" s="557"/>
      <c r="EL615" s="557"/>
      <c r="EM615" s="557"/>
      <c r="EN615" s="557"/>
      <c r="EO615" s="557"/>
      <c r="EP615" s="557"/>
      <c r="EQ615" s="557"/>
      <c r="ER615" s="557"/>
      <c r="ES615" s="557"/>
      <c r="ET615" s="557"/>
      <c r="EU615" s="557"/>
      <c r="EV615" s="557"/>
      <c r="EW615" s="557"/>
      <c r="EX615" s="557"/>
      <c r="EY615" s="557"/>
      <c r="EZ615" s="557"/>
      <c r="FA615" s="557"/>
      <c r="FB615" s="557"/>
      <c r="FC615" s="557"/>
      <c r="FD615" s="557"/>
      <c r="FE615" s="557"/>
      <c r="FF615" s="557"/>
      <c r="FG615" s="557"/>
      <c r="FH615" s="557"/>
      <c r="FI615" s="557"/>
      <c r="FJ615" s="557"/>
      <c r="FK615" s="557"/>
      <c r="FL615" s="557"/>
      <c r="FM615" s="557"/>
      <c r="FN615" s="557"/>
      <c r="FO615" s="557"/>
      <c r="FP615" s="557"/>
      <c r="FQ615" s="557"/>
      <c r="FR615" s="557"/>
      <c r="FS615" s="557"/>
      <c r="FT615" s="557"/>
      <c r="FU615" s="557"/>
      <c r="FV615" s="557"/>
      <c r="FW615" s="557"/>
      <c r="FX615" s="557"/>
      <c r="FY615" s="557"/>
      <c r="FZ615" s="557"/>
      <c r="GA615" s="557"/>
      <c r="GB615" s="557"/>
      <c r="GC615" s="557"/>
      <c r="GD615" s="557"/>
      <c r="GE615" s="557"/>
      <c r="GF615" s="557"/>
      <c r="GG615" s="557"/>
      <c r="GH615" s="557"/>
      <c r="GI615" s="557"/>
      <c r="GJ615" s="557"/>
      <c r="GK615" s="557"/>
      <c r="GL615" s="557"/>
      <c r="GM615" s="557"/>
      <c r="GN615" s="557"/>
      <c r="GO615" s="557"/>
      <c r="GP615" s="557"/>
      <c r="GQ615" s="557"/>
      <c r="GR615" s="557"/>
      <c r="GS615" s="557"/>
      <c r="GT615" s="557"/>
      <c r="GU615" s="557"/>
      <c r="GV615" s="557"/>
      <c r="GW615" s="557"/>
      <c r="GX615" s="557"/>
      <c r="GY615" s="557"/>
      <c r="GZ615" s="557"/>
      <c r="HA615" s="557"/>
      <c r="HB615" s="557"/>
      <c r="HC615" s="557"/>
      <c r="HD615" s="557"/>
      <c r="HE615" s="557"/>
      <c r="HF615" s="557"/>
      <c r="HG615" s="557"/>
      <c r="HH615" s="557"/>
      <c r="HI615" s="557"/>
      <c r="HJ615" s="557"/>
      <c r="HK615" s="557"/>
      <c r="HL615" s="557"/>
      <c r="HM615" s="557"/>
      <c r="HN615" s="557"/>
      <c r="HO615" s="557"/>
      <c r="HP615" s="557"/>
      <c r="HQ615" s="557"/>
      <c r="HR615" s="557"/>
      <c r="HS615" s="557"/>
      <c r="HT615" s="557"/>
      <c r="HU615" s="575"/>
      <c r="HV615" s="575"/>
      <c r="HW615" s="575"/>
      <c r="HX615" s="575"/>
      <c r="HY615" s="575"/>
      <c r="HZ615" s="575"/>
      <c r="IA615" s="575"/>
      <c r="IB615" s="575"/>
      <c r="IC615" s="575"/>
      <c r="ID615" s="575"/>
      <c r="IE615" s="575"/>
      <c r="IF615" s="575"/>
      <c r="IG615" s="575"/>
      <c r="IH615" s="575"/>
      <c r="II615" s="575"/>
      <c r="IJ615" s="575"/>
      <c r="IK615" s="575"/>
      <c r="IL615" s="575"/>
      <c r="IM615" s="575"/>
      <c r="IN615" s="575"/>
    </row>
    <row r="616" s="311" customFormat="1" ht="19.5" customHeight="1" spans="1:255">
      <c r="A616" s="218" t="s">
        <v>627</v>
      </c>
      <c r="B616" s="582"/>
      <c r="C616" s="328"/>
      <c r="D616" s="570"/>
      <c r="E616" s="332" t="str">
        <f t="shared" si="18"/>
        <v/>
      </c>
      <c r="F616" s="332" t="str">
        <f t="shared" si="19"/>
        <v/>
      </c>
      <c r="HU616" s="560"/>
      <c r="HV616" s="560"/>
      <c r="HW616" s="560"/>
      <c r="HX616" s="560"/>
      <c r="HY616" s="560"/>
      <c r="HZ616" s="560"/>
      <c r="IA616" s="560"/>
      <c r="IB616" s="560"/>
      <c r="IC616" s="560"/>
      <c r="ID616" s="560"/>
      <c r="IE616" s="560"/>
      <c r="IF616" s="560"/>
      <c r="IG616" s="560"/>
      <c r="IH616" s="560"/>
      <c r="II616" s="560"/>
      <c r="IJ616" s="560"/>
      <c r="IK616" s="560"/>
      <c r="IL616" s="560"/>
      <c r="IM616" s="560"/>
      <c r="IN616" s="560"/>
      <c r="IO616" s="560"/>
      <c r="IP616" s="560"/>
      <c r="IQ616" s="560"/>
      <c r="IR616" s="560"/>
      <c r="IS616" s="560"/>
      <c r="IT616" s="560"/>
      <c r="IU616" s="560"/>
    </row>
    <row r="617" s="311" customFormat="1" ht="19.5" customHeight="1" spans="1:255">
      <c r="A617" s="218" t="s">
        <v>628</v>
      </c>
      <c r="B617" s="582"/>
      <c r="C617" s="328"/>
      <c r="D617" s="570"/>
      <c r="E617" s="332" t="str">
        <f t="shared" si="18"/>
        <v/>
      </c>
      <c r="F617" s="332" t="str">
        <f t="shared" si="19"/>
        <v/>
      </c>
      <c r="HU617" s="560"/>
      <c r="HV617" s="560"/>
      <c r="HW617" s="560"/>
      <c r="HX617" s="560"/>
      <c r="HY617" s="560"/>
      <c r="HZ617" s="560"/>
      <c r="IA617" s="560"/>
      <c r="IB617" s="560"/>
      <c r="IC617" s="560"/>
      <c r="ID617" s="560"/>
      <c r="IE617" s="560"/>
      <c r="IF617" s="560"/>
      <c r="IG617" s="560"/>
      <c r="IH617" s="560"/>
      <c r="II617" s="560"/>
      <c r="IJ617" s="560"/>
      <c r="IK617" s="560"/>
      <c r="IL617" s="560"/>
      <c r="IM617" s="560"/>
      <c r="IN617" s="560"/>
      <c r="IO617" s="560"/>
      <c r="IP617" s="560"/>
      <c r="IQ617" s="560"/>
      <c r="IR617" s="560"/>
      <c r="IS617" s="560"/>
      <c r="IT617" s="560"/>
      <c r="IU617" s="560"/>
    </row>
    <row r="618" s="311" customFormat="1" ht="19.5" customHeight="1" spans="1:255">
      <c r="A618" s="218" t="s">
        <v>629</v>
      </c>
      <c r="B618" s="582"/>
      <c r="C618" s="328"/>
      <c r="D618" s="570"/>
      <c r="E618" s="332" t="str">
        <f t="shared" si="18"/>
        <v/>
      </c>
      <c r="F618" s="332" t="str">
        <f t="shared" si="19"/>
        <v/>
      </c>
      <c r="HU618" s="560"/>
      <c r="HV618" s="560"/>
      <c r="HW618" s="560"/>
      <c r="HX618" s="560"/>
      <c r="HY618" s="560"/>
      <c r="HZ618" s="560"/>
      <c r="IA618" s="560"/>
      <c r="IB618" s="560"/>
      <c r="IC618" s="560"/>
      <c r="ID618" s="560"/>
      <c r="IE618" s="560"/>
      <c r="IF618" s="560"/>
      <c r="IG618" s="560"/>
      <c r="IH618" s="560"/>
      <c r="II618" s="560"/>
      <c r="IJ618" s="560"/>
      <c r="IK618" s="560"/>
      <c r="IL618" s="560"/>
      <c r="IM618" s="560"/>
      <c r="IN618" s="560"/>
      <c r="IO618" s="560"/>
      <c r="IP618" s="560"/>
      <c r="IQ618" s="560"/>
      <c r="IR618" s="560"/>
      <c r="IS618" s="560"/>
      <c r="IT618" s="560"/>
      <c r="IU618" s="560"/>
    </row>
    <row r="619" s="311" customFormat="1" ht="19.5" customHeight="1" spans="1:255">
      <c r="A619" s="218" t="s">
        <v>630</v>
      </c>
      <c r="B619" s="582"/>
      <c r="C619" s="328"/>
      <c r="D619" s="337"/>
      <c r="E619" s="332" t="str">
        <f t="shared" si="18"/>
        <v/>
      </c>
      <c r="F619" s="332" t="str">
        <f t="shared" si="19"/>
        <v/>
      </c>
      <c r="HU619" s="560"/>
      <c r="HV619" s="560"/>
      <c r="HW619" s="560"/>
      <c r="HX619" s="560"/>
      <c r="HY619" s="560"/>
      <c r="HZ619" s="560"/>
      <c r="IA619" s="560"/>
      <c r="IB619" s="560"/>
      <c r="IC619" s="560"/>
      <c r="ID619" s="560"/>
      <c r="IE619" s="560"/>
      <c r="IF619" s="560"/>
      <c r="IG619" s="560"/>
      <c r="IH619" s="560"/>
      <c r="II619" s="560"/>
      <c r="IJ619" s="560"/>
      <c r="IK619" s="560"/>
      <c r="IL619" s="560"/>
      <c r="IM619" s="560"/>
      <c r="IN619" s="560"/>
      <c r="IO619" s="560"/>
      <c r="IP619" s="560"/>
      <c r="IQ619" s="560"/>
      <c r="IR619" s="560"/>
      <c r="IS619" s="560"/>
      <c r="IT619" s="560"/>
      <c r="IU619" s="560"/>
    </row>
    <row r="620" s="311" customFormat="1" ht="19.5" customHeight="1" spans="1:255">
      <c r="A620" s="218" t="s">
        <v>631</v>
      </c>
      <c r="B620" s="582"/>
      <c r="C620" s="328"/>
      <c r="D620" s="570"/>
      <c r="E620" s="332" t="str">
        <f t="shared" si="18"/>
        <v/>
      </c>
      <c r="F620" s="332" t="str">
        <f t="shared" si="19"/>
        <v/>
      </c>
      <c r="HU620" s="560"/>
      <c r="HV620" s="560"/>
      <c r="HW620" s="560"/>
      <c r="HX620" s="560"/>
      <c r="HY620" s="560"/>
      <c r="HZ620" s="560"/>
      <c r="IA620" s="560"/>
      <c r="IB620" s="560"/>
      <c r="IC620" s="560"/>
      <c r="ID620" s="560"/>
      <c r="IE620" s="560"/>
      <c r="IF620" s="560"/>
      <c r="IG620" s="560"/>
      <c r="IH620" s="560"/>
      <c r="II620" s="560"/>
      <c r="IJ620" s="560"/>
      <c r="IK620" s="560"/>
      <c r="IL620" s="560"/>
      <c r="IM620" s="560"/>
      <c r="IN620" s="560"/>
      <c r="IO620" s="560"/>
      <c r="IP620" s="560"/>
      <c r="IQ620" s="560"/>
      <c r="IR620" s="560"/>
      <c r="IS620" s="560"/>
      <c r="IT620" s="560"/>
      <c r="IU620" s="560"/>
    </row>
    <row r="621" s="311" customFormat="1" ht="19.5" customHeight="1" spans="1:255">
      <c r="A621" s="218" t="s">
        <v>632</v>
      </c>
      <c r="B621" s="582">
        <v>1689</v>
      </c>
      <c r="C621" s="328">
        <v>1468</v>
      </c>
      <c r="D621" s="570">
        <v>1681</v>
      </c>
      <c r="E621" s="332">
        <f t="shared" si="18"/>
        <v>-0.00473653049141509</v>
      </c>
      <c r="F621" s="332">
        <f t="shared" si="19"/>
        <v>1.14509536784741</v>
      </c>
      <c r="HU621" s="560"/>
      <c r="HV621" s="560"/>
      <c r="HW621" s="560"/>
      <c r="HX621" s="560"/>
      <c r="HY621" s="560"/>
      <c r="HZ621" s="560"/>
      <c r="IA621" s="560"/>
      <c r="IB621" s="560"/>
      <c r="IC621" s="560"/>
      <c r="ID621" s="560"/>
      <c r="IE621" s="560"/>
      <c r="IF621" s="560"/>
      <c r="IG621" s="560"/>
      <c r="IH621" s="560"/>
      <c r="II621" s="560"/>
      <c r="IJ621" s="560"/>
      <c r="IK621" s="560"/>
      <c r="IL621" s="560"/>
      <c r="IM621" s="560"/>
      <c r="IN621" s="560"/>
      <c r="IO621" s="560"/>
      <c r="IP621" s="560"/>
      <c r="IQ621" s="560"/>
      <c r="IR621" s="560"/>
      <c r="IS621" s="560"/>
      <c r="IT621" s="560"/>
      <c r="IU621" s="560"/>
    </row>
    <row r="622" s="311" customFormat="1" ht="19.5" customHeight="1" spans="1:255">
      <c r="A622" s="584" t="s">
        <v>633</v>
      </c>
      <c r="B622" s="585">
        <f>SUM(B623:B630)</f>
        <v>2338</v>
      </c>
      <c r="C622" s="335">
        <f>SUM(C623:C630)</f>
        <v>2133</v>
      </c>
      <c r="D622" s="573">
        <f>SUM(D623:D630)</f>
        <v>2608</v>
      </c>
      <c r="E622" s="325">
        <f t="shared" si="18"/>
        <v>0.115483319076134</v>
      </c>
      <c r="F622" s="325">
        <f t="shared" si="19"/>
        <v>1.22269104547586</v>
      </c>
      <c r="HU622" s="560"/>
      <c r="HV622" s="560"/>
      <c r="HW622" s="560"/>
      <c r="HX622" s="560"/>
      <c r="HY622" s="560"/>
      <c r="HZ622" s="560"/>
      <c r="IA622" s="560"/>
      <c r="IB622" s="560"/>
      <c r="IC622" s="560"/>
      <c r="ID622" s="560"/>
      <c r="IE622" s="560"/>
      <c r="IF622" s="560"/>
      <c r="IG622" s="560"/>
      <c r="IH622" s="560"/>
      <c r="II622" s="560"/>
      <c r="IJ622" s="560"/>
      <c r="IK622" s="560"/>
      <c r="IL622" s="560"/>
      <c r="IM622" s="560"/>
      <c r="IN622" s="560"/>
      <c r="IO622" s="560"/>
      <c r="IP622" s="560"/>
      <c r="IQ622" s="560"/>
      <c r="IR622" s="560"/>
      <c r="IS622" s="560"/>
      <c r="IT622" s="560"/>
      <c r="IU622" s="560"/>
    </row>
    <row r="623" s="311" customFormat="1" ht="19.5" customHeight="1" spans="1:255">
      <c r="A623" s="218" t="s">
        <v>634</v>
      </c>
      <c r="B623" s="582">
        <v>1495</v>
      </c>
      <c r="C623" s="328">
        <v>813</v>
      </c>
      <c r="D623" s="570">
        <v>1791</v>
      </c>
      <c r="E623" s="332">
        <f t="shared" si="18"/>
        <v>0.197993311036789</v>
      </c>
      <c r="F623" s="332">
        <f t="shared" si="19"/>
        <v>2.2029520295203</v>
      </c>
      <c r="HU623" s="560"/>
      <c r="HV623" s="560"/>
      <c r="HW623" s="560"/>
      <c r="HX623" s="560"/>
      <c r="HY623" s="560"/>
      <c r="HZ623" s="560"/>
      <c r="IA623" s="560"/>
      <c r="IB623" s="560"/>
      <c r="IC623" s="560"/>
      <c r="ID623" s="560"/>
      <c r="IE623" s="560"/>
      <c r="IF623" s="560"/>
      <c r="IG623" s="560"/>
      <c r="IH623" s="560"/>
      <c r="II623" s="560"/>
      <c r="IJ623" s="560"/>
      <c r="IK623" s="560"/>
      <c r="IL623" s="560"/>
      <c r="IM623" s="560"/>
      <c r="IN623" s="560"/>
      <c r="IO623" s="560"/>
      <c r="IP623" s="560"/>
      <c r="IQ623" s="560"/>
      <c r="IR623" s="560"/>
      <c r="IS623" s="560"/>
      <c r="IT623" s="560"/>
      <c r="IU623" s="560"/>
    </row>
    <row r="624" s="311" customFormat="1" ht="19.5" customHeight="1" spans="1:255">
      <c r="A624" s="218" t="s">
        <v>635</v>
      </c>
      <c r="B624" s="328">
        <v>90</v>
      </c>
      <c r="C624" s="328">
        <v>9</v>
      </c>
      <c r="D624" s="328">
        <v>94</v>
      </c>
      <c r="E624" s="332">
        <f t="shared" si="18"/>
        <v>0.0444444444444445</v>
      </c>
      <c r="F624" s="332">
        <f t="shared" si="19"/>
        <v>10.4444444444444</v>
      </c>
      <c r="HU624" s="560"/>
      <c r="HV624" s="560"/>
      <c r="HW624" s="560"/>
      <c r="HX624" s="560"/>
      <c r="HY624" s="560"/>
      <c r="HZ624" s="560"/>
      <c r="IA624" s="560"/>
      <c r="IB624" s="560"/>
      <c r="IC624" s="560"/>
      <c r="ID624" s="560"/>
      <c r="IE624" s="560"/>
      <c r="IF624" s="560"/>
      <c r="IG624" s="560"/>
      <c r="IH624" s="560"/>
      <c r="II624" s="560"/>
      <c r="IJ624" s="560"/>
      <c r="IK624" s="560"/>
      <c r="IL624" s="560"/>
      <c r="IM624" s="560"/>
      <c r="IN624" s="560"/>
      <c r="IO624" s="560"/>
      <c r="IP624" s="560"/>
      <c r="IQ624" s="560"/>
      <c r="IR624" s="560"/>
      <c r="IS624" s="560"/>
      <c r="IT624" s="560"/>
      <c r="IU624" s="560"/>
    </row>
    <row r="625" s="170" customFormat="1" ht="19.5" customHeight="1" spans="1:248">
      <c r="A625" s="218" t="s">
        <v>636</v>
      </c>
      <c r="B625" s="337">
        <v>37</v>
      </c>
      <c r="C625" s="337">
        <v>2</v>
      </c>
      <c r="D625" s="337">
        <v>48</v>
      </c>
      <c r="E625" s="332">
        <f t="shared" si="18"/>
        <v>0.297297297297297</v>
      </c>
      <c r="F625" s="332">
        <f t="shared" si="19"/>
        <v>24</v>
      </c>
      <c r="G625" s="557"/>
      <c r="H625" s="557"/>
      <c r="I625" s="557"/>
      <c r="J625" s="557"/>
      <c r="K625" s="557"/>
      <c r="L625" s="557"/>
      <c r="M625" s="557"/>
      <c r="N625" s="557"/>
      <c r="O625" s="557"/>
      <c r="P625" s="557"/>
      <c r="Q625" s="557"/>
      <c r="R625" s="557"/>
      <c r="S625" s="557"/>
      <c r="T625" s="557"/>
      <c r="U625" s="557"/>
      <c r="V625" s="557"/>
      <c r="W625" s="557"/>
      <c r="X625" s="557"/>
      <c r="Y625" s="557"/>
      <c r="Z625" s="557"/>
      <c r="AA625" s="557"/>
      <c r="AB625" s="557"/>
      <c r="AC625" s="557"/>
      <c r="AD625" s="557"/>
      <c r="AE625" s="557"/>
      <c r="AF625" s="557"/>
      <c r="AG625" s="557"/>
      <c r="AH625" s="557"/>
      <c r="AI625" s="557"/>
      <c r="AJ625" s="557"/>
      <c r="AK625" s="557"/>
      <c r="AL625" s="557"/>
      <c r="AM625" s="557"/>
      <c r="AN625" s="557"/>
      <c r="AO625" s="557"/>
      <c r="AP625" s="557"/>
      <c r="AQ625" s="557"/>
      <c r="AR625" s="557"/>
      <c r="AS625" s="557"/>
      <c r="AT625" s="557"/>
      <c r="AU625" s="557"/>
      <c r="AV625" s="557"/>
      <c r="AW625" s="557"/>
      <c r="AX625" s="557"/>
      <c r="AY625" s="557"/>
      <c r="AZ625" s="557"/>
      <c r="BA625" s="557"/>
      <c r="BB625" s="557"/>
      <c r="BC625" s="557"/>
      <c r="BD625" s="557"/>
      <c r="BE625" s="557"/>
      <c r="BF625" s="557"/>
      <c r="BG625" s="557"/>
      <c r="BH625" s="557"/>
      <c r="BI625" s="557"/>
      <c r="BJ625" s="557"/>
      <c r="BK625" s="557"/>
      <c r="BL625" s="557"/>
      <c r="BM625" s="557"/>
      <c r="BN625" s="557"/>
      <c r="BO625" s="557"/>
      <c r="BP625" s="557"/>
      <c r="BQ625" s="557"/>
      <c r="BR625" s="557"/>
      <c r="BS625" s="557"/>
      <c r="BT625" s="557"/>
      <c r="BU625" s="557"/>
      <c r="BV625" s="557"/>
      <c r="BW625" s="557"/>
      <c r="BX625" s="557"/>
      <c r="BY625" s="557"/>
      <c r="BZ625" s="557"/>
      <c r="CA625" s="557"/>
      <c r="CB625" s="557"/>
      <c r="CC625" s="557"/>
      <c r="CD625" s="557"/>
      <c r="CE625" s="557"/>
      <c r="CF625" s="557"/>
      <c r="CG625" s="557"/>
      <c r="CH625" s="557"/>
      <c r="CI625" s="557"/>
      <c r="CJ625" s="557"/>
      <c r="CK625" s="557"/>
      <c r="CL625" s="557"/>
      <c r="CM625" s="557"/>
      <c r="CN625" s="557"/>
      <c r="CO625" s="557"/>
      <c r="CP625" s="557"/>
      <c r="CQ625" s="557"/>
      <c r="CR625" s="557"/>
      <c r="CS625" s="557"/>
      <c r="CT625" s="557"/>
      <c r="CU625" s="557"/>
      <c r="CV625" s="557"/>
      <c r="CW625" s="557"/>
      <c r="CX625" s="557"/>
      <c r="CY625" s="557"/>
      <c r="CZ625" s="557"/>
      <c r="DA625" s="557"/>
      <c r="DB625" s="557"/>
      <c r="DC625" s="557"/>
      <c r="DD625" s="557"/>
      <c r="DE625" s="557"/>
      <c r="DF625" s="557"/>
      <c r="DG625" s="557"/>
      <c r="DH625" s="557"/>
      <c r="DI625" s="557"/>
      <c r="DJ625" s="557"/>
      <c r="DK625" s="557"/>
      <c r="DL625" s="557"/>
      <c r="DM625" s="557"/>
      <c r="DN625" s="557"/>
      <c r="DO625" s="557"/>
      <c r="DP625" s="557"/>
      <c r="DQ625" s="557"/>
      <c r="DR625" s="557"/>
      <c r="DS625" s="557"/>
      <c r="DT625" s="557"/>
      <c r="DU625" s="557"/>
      <c r="DV625" s="557"/>
      <c r="DW625" s="557"/>
      <c r="DX625" s="557"/>
      <c r="DY625" s="557"/>
      <c r="DZ625" s="557"/>
      <c r="EA625" s="557"/>
      <c r="EB625" s="557"/>
      <c r="EC625" s="557"/>
      <c r="ED625" s="557"/>
      <c r="EE625" s="557"/>
      <c r="EF625" s="557"/>
      <c r="EG625" s="557"/>
      <c r="EH625" s="557"/>
      <c r="EI625" s="557"/>
      <c r="EJ625" s="557"/>
      <c r="EK625" s="557"/>
      <c r="EL625" s="557"/>
      <c r="EM625" s="557"/>
      <c r="EN625" s="557"/>
      <c r="EO625" s="557"/>
      <c r="EP625" s="557"/>
      <c r="EQ625" s="557"/>
      <c r="ER625" s="557"/>
      <c r="ES625" s="557"/>
      <c r="ET625" s="557"/>
      <c r="EU625" s="557"/>
      <c r="EV625" s="557"/>
      <c r="EW625" s="557"/>
      <c r="EX625" s="557"/>
      <c r="EY625" s="557"/>
      <c r="EZ625" s="557"/>
      <c r="FA625" s="557"/>
      <c r="FB625" s="557"/>
      <c r="FC625" s="557"/>
      <c r="FD625" s="557"/>
      <c r="FE625" s="557"/>
      <c r="FF625" s="557"/>
      <c r="FG625" s="557"/>
      <c r="FH625" s="557"/>
      <c r="FI625" s="557"/>
      <c r="FJ625" s="557"/>
      <c r="FK625" s="557"/>
      <c r="FL625" s="557"/>
      <c r="FM625" s="557"/>
      <c r="FN625" s="557"/>
      <c r="FO625" s="557"/>
      <c r="FP625" s="557"/>
      <c r="FQ625" s="557"/>
      <c r="FR625" s="557"/>
      <c r="FS625" s="557"/>
      <c r="FT625" s="557"/>
      <c r="FU625" s="557"/>
      <c r="FV625" s="557"/>
      <c r="FW625" s="557"/>
      <c r="FX625" s="557"/>
      <c r="FY625" s="557"/>
      <c r="FZ625" s="557"/>
      <c r="GA625" s="557"/>
      <c r="GB625" s="557"/>
      <c r="GC625" s="557"/>
      <c r="GD625" s="557"/>
      <c r="GE625" s="557"/>
      <c r="GF625" s="557"/>
      <c r="GG625" s="557"/>
      <c r="GH625" s="557"/>
      <c r="GI625" s="557"/>
      <c r="GJ625" s="557"/>
      <c r="GK625" s="557"/>
      <c r="GL625" s="557"/>
      <c r="GM625" s="557"/>
      <c r="GN625" s="557"/>
      <c r="GO625" s="557"/>
      <c r="GP625" s="557"/>
      <c r="GQ625" s="557"/>
      <c r="GR625" s="557"/>
      <c r="GS625" s="557"/>
      <c r="GT625" s="557"/>
      <c r="GU625" s="557"/>
      <c r="GV625" s="557"/>
      <c r="GW625" s="557"/>
      <c r="GX625" s="557"/>
      <c r="GY625" s="557"/>
      <c r="GZ625" s="557"/>
      <c r="HA625" s="557"/>
      <c r="HB625" s="557"/>
      <c r="HC625" s="557"/>
      <c r="HD625" s="557"/>
      <c r="HE625" s="557"/>
      <c r="HF625" s="557"/>
      <c r="HG625" s="557"/>
      <c r="HH625" s="557"/>
      <c r="HI625" s="557"/>
      <c r="HJ625" s="557"/>
      <c r="HK625" s="557"/>
      <c r="HL625" s="557"/>
      <c r="HM625" s="557"/>
      <c r="HN625" s="557"/>
      <c r="HO625" s="557"/>
      <c r="HP625" s="557"/>
      <c r="HQ625" s="557"/>
      <c r="HR625" s="557"/>
      <c r="HS625" s="557"/>
      <c r="HT625" s="557"/>
      <c r="HU625" s="575"/>
      <c r="HV625" s="575"/>
      <c r="HW625" s="575"/>
      <c r="HX625" s="575"/>
      <c r="HY625" s="575"/>
      <c r="HZ625" s="575"/>
      <c r="IA625" s="575"/>
      <c r="IB625" s="575"/>
      <c r="IC625" s="575"/>
      <c r="ID625" s="575"/>
      <c r="IE625" s="575"/>
      <c r="IF625" s="575"/>
      <c r="IG625" s="575"/>
      <c r="IH625" s="575"/>
      <c r="II625" s="575"/>
      <c r="IJ625" s="575"/>
      <c r="IK625" s="575"/>
      <c r="IL625" s="575"/>
      <c r="IM625" s="575"/>
      <c r="IN625" s="575"/>
    </row>
    <row r="626" s="311" customFormat="1" ht="19.5" customHeight="1" spans="1:255">
      <c r="A626" s="218" t="s">
        <v>637</v>
      </c>
      <c r="B626" s="582">
        <v>193</v>
      </c>
      <c r="C626" s="328">
        <v>423</v>
      </c>
      <c r="D626" s="570">
        <v>83</v>
      </c>
      <c r="E626" s="332">
        <f t="shared" si="18"/>
        <v>-0.569948186528497</v>
      </c>
      <c r="F626" s="332">
        <f t="shared" si="19"/>
        <v>0.196217494089835</v>
      </c>
      <c r="HU626" s="560"/>
      <c r="HV626" s="560"/>
      <c r="HW626" s="560"/>
      <c r="HX626" s="560"/>
      <c r="HY626" s="560"/>
      <c r="HZ626" s="560"/>
      <c r="IA626" s="560"/>
      <c r="IB626" s="560"/>
      <c r="IC626" s="560"/>
      <c r="ID626" s="560"/>
      <c r="IE626" s="560"/>
      <c r="IF626" s="560"/>
      <c r="IG626" s="560"/>
      <c r="IH626" s="560"/>
      <c r="II626" s="560"/>
      <c r="IJ626" s="560"/>
      <c r="IK626" s="560"/>
      <c r="IL626" s="560"/>
      <c r="IM626" s="560"/>
      <c r="IN626" s="560"/>
      <c r="IO626" s="560"/>
      <c r="IP626" s="560"/>
      <c r="IQ626" s="560"/>
      <c r="IR626" s="560"/>
      <c r="IS626" s="560"/>
      <c r="IT626" s="560"/>
      <c r="IU626" s="560"/>
    </row>
    <row r="627" s="311" customFormat="1" ht="19.5" customHeight="1" spans="1:255">
      <c r="A627" s="218" t="s">
        <v>638</v>
      </c>
      <c r="B627" s="582">
        <v>101</v>
      </c>
      <c r="C627" s="328">
        <v>10</v>
      </c>
      <c r="D627" s="570">
        <v>107</v>
      </c>
      <c r="E627" s="332">
        <f t="shared" si="18"/>
        <v>0.0594059405940595</v>
      </c>
      <c r="F627" s="332">
        <f t="shared" si="19"/>
        <v>10.7</v>
      </c>
      <c r="HU627" s="560"/>
      <c r="HV627" s="560"/>
      <c r="HW627" s="560"/>
      <c r="HX627" s="560"/>
      <c r="HY627" s="560"/>
      <c r="HZ627" s="560"/>
      <c r="IA627" s="560"/>
      <c r="IB627" s="560"/>
      <c r="IC627" s="560"/>
      <c r="ID627" s="560"/>
      <c r="IE627" s="560"/>
      <c r="IF627" s="560"/>
      <c r="IG627" s="560"/>
      <c r="IH627" s="560"/>
      <c r="II627" s="560"/>
      <c r="IJ627" s="560"/>
      <c r="IK627" s="560"/>
      <c r="IL627" s="560"/>
      <c r="IM627" s="560"/>
      <c r="IN627" s="560"/>
      <c r="IO627" s="560"/>
      <c r="IP627" s="560"/>
      <c r="IQ627" s="560"/>
      <c r="IR627" s="560"/>
      <c r="IS627" s="560"/>
      <c r="IT627" s="560"/>
      <c r="IU627" s="560"/>
    </row>
    <row r="628" s="311" customFormat="1" ht="19.5" customHeight="1" spans="1:255">
      <c r="A628" s="218" t="s">
        <v>639</v>
      </c>
      <c r="B628" s="582">
        <v>0</v>
      </c>
      <c r="C628" s="328"/>
      <c r="D628" s="337"/>
      <c r="E628" s="332" t="str">
        <f t="shared" si="18"/>
        <v/>
      </c>
      <c r="F628" s="332" t="str">
        <f t="shared" si="19"/>
        <v/>
      </c>
      <c r="HU628" s="560"/>
      <c r="HV628" s="560"/>
      <c r="HW628" s="560"/>
      <c r="HX628" s="560"/>
      <c r="HY628" s="560"/>
      <c r="HZ628" s="560"/>
      <c r="IA628" s="560"/>
      <c r="IB628" s="560"/>
      <c r="IC628" s="560"/>
      <c r="ID628" s="560"/>
      <c r="IE628" s="560"/>
      <c r="IF628" s="560"/>
      <c r="IG628" s="560"/>
      <c r="IH628" s="560"/>
      <c r="II628" s="560"/>
      <c r="IJ628" s="560"/>
      <c r="IK628" s="560"/>
      <c r="IL628" s="560"/>
      <c r="IM628" s="560"/>
      <c r="IN628" s="560"/>
      <c r="IO628" s="560"/>
      <c r="IP628" s="560"/>
      <c r="IQ628" s="560"/>
      <c r="IR628" s="560"/>
      <c r="IS628" s="560"/>
      <c r="IT628" s="560"/>
      <c r="IU628" s="560"/>
    </row>
    <row r="629" s="311" customFormat="1" ht="19.5" customHeight="1" spans="1:255">
      <c r="A629" s="218" t="s">
        <v>640</v>
      </c>
      <c r="B629" s="582">
        <v>3</v>
      </c>
      <c r="C629" s="328">
        <v>6</v>
      </c>
      <c r="D629" s="570">
        <v>6</v>
      </c>
      <c r="E629" s="332">
        <f t="shared" si="18"/>
        <v>1</v>
      </c>
      <c r="F629" s="332">
        <f t="shared" si="19"/>
        <v>1</v>
      </c>
      <c r="HU629" s="560"/>
      <c r="HV629" s="560"/>
      <c r="HW629" s="560"/>
      <c r="HX629" s="560"/>
      <c r="HY629" s="560"/>
      <c r="HZ629" s="560"/>
      <c r="IA629" s="560"/>
      <c r="IB629" s="560"/>
      <c r="IC629" s="560"/>
      <c r="ID629" s="560"/>
      <c r="IE629" s="560"/>
      <c r="IF629" s="560"/>
      <c r="IG629" s="560"/>
      <c r="IH629" s="560"/>
      <c r="II629" s="560"/>
      <c r="IJ629" s="560"/>
      <c r="IK629" s="560"/>
      <c r="IL629" s="560"/>
      <c r="IM629" s="560"/>
      <c r="IN629" s="560"/>
      <c r="IO629" s="560"/>
      <c r="IP629" s="560"/>
      <c r="IQ629" s="560"/>
      <c r="IR629" s="560"/>
      <c r="IS629" s="560"/>
      <c r="IT629" s="560"/>
      <c r="IU629" s="560"/>
    </row>
    <row r="630" s="311" customFormat="1" ht="19.5" customHeight="1" spans="1:255">
      <c r="A630" s="218" t="s">
        <v>641</v>
      </c>
      <c r="B630" s="582">
        <v>419</v>
      </c>
      <c r="C630" s="328">
        <v>870</v>
      </c>
      <c r="D630" s="570">
        <v>479</v>
      </c>
      <c r="E630" s="332">
        <f t="shared" si="18"/>
        <v>0.143198090692124</v>
      </c>
      <c r="F630" s="332">
        <f t="shared" si="19"/>
        <v>0.550574712643678</v>
      </c>
      <c r="HU630" s="560"/>
      <c r="HV630" s="560"/>
      <c r="HW630" s="560"/>
      <c r="HX630" s="560"/>
      <c r="HY630" s="560"/>
      <c r="HZ630" s="560"/>
      <c r="IA630" s="560"/>
      <c r="IB630" s="560"/>
      <c r="IC630" s="560"/>
      <c r="ID630" s="560"/>
      <c r="IE630" s="560"/>
      <c r="IF630" s="560"/>
      <c r="IG630" s="560"/>
      <c r="IH630" s="560"/>
      <c r="II630" s="560"/>
      <c r="IJ630" s="560"/>
      <c r="IK630" s="560"/>
      <c r="IL630" s="560"/>
      <c r="IM630" s="560"/>
      <c r="IN630" s="560"/>
      <c r="IO630" s="560"/>
      <c r="IP630" s="560"/>
      <c r="IQ630" s="560"/>
      <c r="IR630" s="560"/>
      <c r="IS630" s="560"/>
      <c r="IT630" s="560"/>
      <c r="IU630" s="560"/>
    </row>
    <row r="631" s="311" customFormat="1" ht="19.5" customHeight="1" spans="1:255">
      <c r="A631" s="584" t="s">
        <v>642</v>
      </c>
      <c r="B631" s="335">
        <f>SUM(B632:B637)</f>
        <v>83</v>
      </c>
      <c r="C631" s="335">
        <f>SUM(C632:C637)</f>
        <v>278</v>
      </c>
      <c r="D631" s="335">
        <f>SUM(D632:D637)</f>
        <v>223</v>
      </c>
      <c r="E631" s="325">
        <f t="shared" si="18"/>
        <v>1.68674698795181</v>
      </c>
      <c r="F631" s="325">
        <f t="shared" si="19"/>
        <v>0.802158273381295</v>
      </c>
      <c r="HU631" s="560"/>
      <c r="HV631" s="560"/>
      <c r="HW631" s="560"/>
      <c r="HX631" s="560"/>
      <c r="HY631" s="560"/>
      <c r="HZ631" s="560"/>
      <c r="IA631" s="560"/>
      <c r="IB631" s="560"/>
      <c r="IC631" s="560"/>
      <c r="ID631" s="560"/>
      <c r="IE631" s="560"/>
      <c r="IF631" s="560"/>
      <c r="IG631" s="560"/>
      <c r="IH631" s="560"/>
      <c r="II631" s="560"/>
      <c r="IJ631" s="560"/>
      <c r="IK631" s="560"/>
      <c r="IL631" s="560"/>
      <c r="IM631" s="560"/>
      <c r="IN631" s="560"/>
      <c r="IO631" s="560"/>
      <c r="IP631" s="560"/>
      <c r="IQ631" s="560"/>
      <c r="IR631" s="560"/>
      <c r="IS631" s="560"/>
      <c r="IT631" s="560"/>
      <c r="IU631" s="560"/>
    </row>
    <row r="632" s="170" customFormat="1" ht="19.5" customHeight="1" spans="1:248">
      <c r="A632" s="218" t="s">
        <v>643</v>
      </c>
      <c r="B632" s="337">
        <v>51</v>
      </c>
      <c r="C632" s="337">
        <v>72</v>
      </c>
      <c r="D632" s="337">
        <v>35</v>
      </c>
      <c r="E632" s="332">
        <f t="shared" si="18"/>
        <v>-0.313725490196078</v>
      </c>
      <c r="F632" s="332">
        <f t="shared" si="19"/>
        <v>0.486111111111111</v>
      </c>
      <c r="G632" s="557"/>
      <c r="H632" s="557"/>
      <c r="I632" s="557"/>
      <c r="J632" s="557"/>
      <c r="K632" s="557"/>
      <c r="L632" s="557"/>
      <c r="M632" s="557"/>
      <c r="N632" s="557"/>
      <c r="O632" s="557"/>
      <c r="P632" s="557"/>
      <c r="Q632" s="557"/>
      <c r="R632" s="557"/>
      <c r="S632" s="557"/>
      <c r="T632" s="557"/>
      <c r="U632" s="557"/>
      <c r="V632" s="557"/>
      <c r="W632" s="557"/>
      <c r="X632" s="557"/>
      <c r="Y632" s="557"/>
      <c r="Z632" s="557"/>
      <c r="AA632" s="557"/>
      <c r="AB632" s="557"/>
      <c r="AC632" s="557"/>
      <c r="AD632" s="557"/>
      <c r="AE632" s="557"/>
      <c r="AF632" s="557"/>
      <c r="AG632" s="557"/>
      <c r="AH632" s="557"/>
      <c r="AI632" s="557"/>
      <c r="AJ632" s="557"/>
      <c r="AK632" s="557"/>
      <c r="AL632" s="557"/>
      <c r="AM632" s="557"/>
      <c r="AN632" s="557"/>
      <c r="AO632" s="557"/>
      <c r="AP632" s="557"/>
      <c r="AQ632" s="557"/>
      <c r="AR632" s="557"/>
      <c r="AS632" s="557"/>
      <c r="AT632" s="557"/>
      <c r="AU632" s="557"/>
      <c r="AV632" s="557"/>
      <c r="AW632" s="557"/>
      <c r="AX632" s="557"/>
      <c r="AY632" s="557"/>
      <c r="AZ632" s="557"/>
      <c r="BA632" s="557"/>
      <c r="BB632" s="557"/>
      <c r="BC632" s="557"/>
      <c r="BD632" s="557"/>
      <c r="BE632" s="557"/>
      <c r="BF632" s="557"/>
      <c r="BG632" s="557"/>
      <c r="BH632" s="557"/>
      <c r="BI632" s="557"/>
      <c r="BJ632" s="557"/>
      <c r="BK632" s="557"/>
      <c r="BL632" s="557"/>
      <c r="BM632" s="557"/>
      <c r="BN632" s="557"/>
      <c r="BO632" s="557"/>
      <c r="BP632" s="557"/>
      <c r="BQ632" s="557"/>
      <c r="BR632" s="557"/>
      <c r="BS632" s="557"/>
      <c r="BT632" s="557"/>
      <c r="BU632" s="557"/>
      <c r="BV632" s="557"/>
      <c r="BW632" s="557"/>
      <c r="BX632" s="557"/>
      <c r="BY632" s="557"/>
      <c r="BZ632" s="557"/>
      <c r="CA632" s="557"/>
      <c r="CB632" s="557"/>
      <c r="CC632" s="557"/>
      <c r="CD632" s="557"/>
      <c r="CE632" s="557"/>
      <c r="CF632" s="557"/>
      <c r="CG632" s="557"/>
      <c r="CH632" s="557"/>
      <c r="CI632" s="557"/>
      <c r="CJ632" s="557"/>
      <c r="CK632" s="557"/>
      <c r="CL632" s="557"/>
      <c r="CM632" s="557"/>
      <c r="CN632" s="557"/>
      <c r="CO632" s="557"/>
      <c r="CP632" s="557"/>
      <c r="CQ632" s="557"/>
      <c r="CR632" s="557"/>
      <c r="CS632" s="557"/>
      <c r="CT632" s="557"/>
      <c r="CU632" s="557"/>
      <c r="CV632" s="557"/>
      <c r="CW632" s="557"/>
      <c r="CX632" s="557"/>
      <c r="CY632" s="557"/>
      <c r="CZ632" s="557"/>
      <c r="DA632" s="557"/>
      <c r="DB632" s="557"/>
      <c r="DC632" s="557"/>
      <c r="DD632" s="557"/>
      <c r="DE632" s="557"/>
      <c r="DF632" s="557"/>
      <c r="DG632" s="557"/>
      <c r="DH632" s="557"/>
      <c r="DI632" s="557"/>
      <c r="DJ632" s="557"/>
      <c r="DK632" s="557"/>
      <c r="DL632" s="557"/>
      <c r="DM632" s="557"/>
      <c r="DN632" s="557"/>
      <c r="DO632" s="557"/>
      <c r="DP632" s="557"/>
      <c r="DQ632" s="557"/>
      <c r="DR632" s="557"/>
      <c r="DS632" s="557"/>
      <c r="DT632" s="557"/>
      <c r="DU632" s="557"/>
      <c r="DV632" s="557"/>
      <c r="DW632" s="557"/>
      <c r="DX632" s="557"/>
      <c r="DY632" s="557"/>
      <c r="DZ632" s="557"/>
      <c r="EA632" s="557"/>
      <c r="EB632" s="557"/>
      <c r="EC632" s="557"/>
      <c r="ED632" s="557"/>
      <c r="EE632" s="557"/>
      <c r="EF632" s="557"/>
      <c r="EG632" s="557"/>
      <c r="EH632" s="557"/>
      <c r="EI632" s="557"/>
      <c r="EJ632" s="557"/>
      <c r="EK632" s="557"/>
      <c r="EL632" s="557"/>
      <c r="EM632" s="557"/>
      <c r="EN632" s="557"/>
      <c r="EO632" s="557"/>
      <c r="EP632" s="557"/>
      <c r="EQ632" s="557"/>
      <c r="ER632" s="557"/>
      <c r="ES632" s="557"/>
      <c r="ET632" s="557"/>
      <c r="EU632" s="557"/>
      <c r="EV632" s="557"/>
      <c r="EW632" s="557"/>
      <c r="EX632" s="557"/>
      <c r="EY632" s="557"/>
      <c r="EZ632" s="557"/>
      <c r="FA632" s="557"/>
      <c r="FB632" s="557"/>
      <c r="FC632" s="557"/>
      <c r="FD632" s="557"/>
      <c r="FE632" s="557"/>
      <c r="FF632" s="557"/>
      <c r="FG632" s="557"/>
      <c r="FH632" s="557"/>
      <c r="FI632" s="557"/>
      <c r="FJ632" s="557"/>
      <c r="FK632" s="557"/>
      <c r="FL632" s="557"/>
      <c r="FM632" s="557"/>
      <c r="FN632" s="557"/>
      <c r="FO632" s="557"/>
      <c r="FP632" s="557"/>
      <c r="FQ632" s="557"/>
      <c r="FR632" s="557"/>
      <c r="FS632" s="557"/>
      <c r="FT632" s="557"/>
      <c r="FU632" s="557"/>
      <c r="FV632" s="557"/>
      <c r="FW632" s="557"/>
      <c r="FX632" s="557"/>
      <c r="FY632" s="557"/>
      <c r="FZ632" s="557"/>
      <c r="GA632" s="557"/>
      <c r="GB632" s="557"/>
      <c r="GC632" s="557"/>
      <c r="GD632" s="557"/>
      <c r="GE632" s="557"/>
      <c r="GF632" s="557"/>
      <c r="GG632" s="557"/>
      <c r="GH632" s="557"/>
      <c r="GI632" s="557"/>
      <c r="GJ632" s="557"/>
      <c r="GK632" s="557"/>
      <c r="GL632" s="557"/>
      <c r="GM632" s="557"/>
      <c r="GN632" s="557"/>
      <c r="GO632" s="557"/>
      <c r="GP632" s="557"/>
      <c r="GQ632" s="557"/>
      <c r="GR632" s="557"/>
      <c r="GS632" s="557"/>
      <c r="GT632" s="557"/>
      <c r="GU632" s="557"/>
      <c r="GV632" s="557"/>
      <c r="GW632" s="557"/>
      <c r="GX632" s="557"/>
      <c r="GY632" s="557"/>
      <c r="GZ632" s="557"/>
      <c r="HA632" s="557"/>
      <c r="HB632" s="557"/>
      <c r="HC632" s="557"/>
      <c r="HD632" s="557"/>
      <c r="HE632" s="557"/>
      <c r="HF632" s="557"/>
      <c r="HG632" s="557"/>
      <c r="HH632" s="557"/>
      <c r="HI632" s="557"/>
      <c r="HJ632" s="557"/>
      <c r="HK632" s="557"/>
      <c r="HL632" s="557"/>
      <c r="HM632" s="557"/>
      <c r="HN632" s="557"/>
      <c r="HO632" s="557"/>
      <c r="HP632" s="557"/>
      <c r="HQ632" s="557"/>
      <c r="HR632" s="557"/>
      <c r="HS632" s="557"/>
      <c r="HT632" s="557"/>
      <c r="HU632" s="575"/>
      <c r="HV632" s="575"/>
      <c r="HW632" s="575"/>
      <c r="HX632" s="575"/>
      <c r="HY632" s="575"/>
      <c r="HZ632" s="575"/>
      <c r="IA632" s="575"/>
      <c r="IB632" s="575"/>
      <c r="IC632" s="575"/>
      <c r="ID632" s="575"/>
      <c r="IE632" s="575"/>
      <c r="IF632" s="575"/>
      <c r="IG632" s="575"/>
      <c r="IH632" s="575"/>
      <c r="II632" s="575"/>
      <c r="IJ632" s="575"/>
      <c r="IK632" s="575"/>
      <c r="IL632" s="575"/>
      <c r="IM632" s="575"/>
      <c r="IN632" s="575"/>
    </row>
    <row r="633" s="311" customFormat="1" ht="19.5" customHeight="1" spans="1:255">
      <c r="A633" s="218" t="s">
        <v>644</v>
      </c>
      <c r="B633" s="569">
        <v>-4</v>
      </c>
      <c r="C633" s="328">
        <v>151</v>
      </c>
      <c r="D633" s="570">
        <v>162</v>
      </c>
      <c r="E633" s="332">
        <f t="shared" si="18"/>
        <v>-41.5</v>
      </c>
      <c r="F633" s="332">
        <f t="shared" si="19"/>
        <v>1.07284768211921</v>
      </c>
      <c r="HU633" s="560"/>
      <c r="HV633" s="560"/>
      <c r="HW633" s="560"/>
      <c r="HX633" s="560"/>
      <c r="HY633" s="560"/>
      <c r="HZ633" s="560"/>
      <c r="IA633" s="560"/>
      <c r="IB633" s="560"/>
      <c r="IC633" s="560"/>
      <c r="ID633" s="560"/>
      <c r="IE633" s="560"/>
      <c r="IF633" s="560"/>
      <c r="IG633" s="560"/>
      <c r="IH633" s="560"/>
      <c r="II633" s="560"/>
      <c r="IJ633" s="560"/>
      <c r="IK633" s="560"/>
      <c r="IL633" s="560"/>
      <c r="IM633" s="560"/>
      <c r="IN633" s="560"/>
      <c r="IO633" s="560"/>
      <c r="IP633" s="560"/>
      <c r="IQ633" s="560"/>
      <c r="IR633" s="560"/>
      <c r="IS633" s="560"/>
      <c r="IT633" s="560"/>
      <c r="IU633" s="560"/>
    </row>
    <row r="634" s="311" customFormat="1" ht="19.5" customHeight="1" spans="1:255">
      <c r="A634" s="218" t="s">
        <v>645</v>
      </c>
      <c r="B634" s="582">
        <v>7</v>
      </c>
      <c r="C634" s="328"/>
      <c r="D634" s="570"/>
      <c r="E634" s="332" t="str">
        <f t="shared" si="18"/>
        <v/>
      </c>
      <c r="F634" s="332" t="str">
        <f t="shared" si="19"/>
        <v/>
      </c>
      <c r="HU634" s="560"/>
      <c r="HV634" s="560"/>
      <c r="HW634" s="560"/>
      <c r="HX634" s="560"/>
      <c r="HY634" s="560"/>
      <c r="HZ634" s="560"/>
      <c r="IA634" s="560"/>
      <c r="IB634" s="560"/>
      <c r="IC634" s="560"/>
      <c r="ID634" s="560"/>
      <c r="IE634" s="560"/>
      <c r="IF634" s="560"/>
      <c r="IG634" s="560"/>
      <c r="IH634" s="560"/>
      <c r="II634" s="560"/>
      <c r="IJ634" s="560"/>
      <c r="IK634" s="560"/>
      <c r="IL634" s="560"/>
      <c r="IM634" s="560"/>
      <c r="IN634" s="560"/>
      <c r="IO634" s="560"/>
      <c r="IP634" s="560"/>
      <c r="IQ634" s="560"/>
      <c r="IR634" s="560"/>
      <c r="IS634" s="560"/>
      <c r="IT634" s="560"/>
      <c r="IU634" s="560"/>
    </row>
    <row r="635" s="311" customFormat="1" ht="19.5" customHeight="1" spans="1:255">
      <c r="A635" s="218" t="s">
        <v>646</v>
      </c>
      <c r="B635" s="582">
        <v>12</v>
      </c>
      <c r="C635" s="328">
        <v>8</v>
      </c>
      <c r="D635" s="570">
        <v>7</v>
      </c>
      <c r="E635" s="332">
        <f t="shared" si="18"/>
        <v>-0.416666666666667</v>
      </c>
      <c r="F635" s="332">
        <f t="shared" si="19"/>
        <v>0.875</v>
      </c>
      <c r="HU635" s="560"/>
      <c r="HV635" s="560"/>
      <c r="HW635" s="560"/>
      <c r="HX635" s="560"/>
      <c r="HY635" s="560"/>
      <c r="HZ635" s="560"/>
      <c r="IA635" s="560"/>
      <c r="IB635" s="560"/>
      <c r="IC635" s="560"/>
      <c r="ID635" s="560"/>
      <c r="IE635" s="560"/>
      <c r="IF635" s="560"/>
      <c r="IG635" s="560"/>
      <c r="IH635" s="560"/>
      <c r="II635" s="560"/>
      <c r="IJ635" s="560"/>
      <c r="IK635" s="560"/>
      <c r="IL635" s="560"/>
      <c r="IM635" s="560"/>
      <c r="IN635" s="560"/>
      <c r="IO635" s="560"/>
      <c r="IP635" s="560"/>
      <c r="IQ635" s="560"/>
      <c r="IR635" s="560"/>
      <c r="IS635" s="560"/>
      <c r="IT635" s="560"/>
      <c r="IU635" s="560"/>
    </row>
    <row r="636" s="311" customFormat="1" ht="19.5" customHeight="1" spans="1:255">
      <c r="A636" s="218" t="s">
        <v>647</v>
      </c>
      <c r="B636" s="582">
        <v>15</v>
      </c>
      <c r="C636" s="328">
        <v>19</v>
      </c>
      <c r="D636" s="570">
        <v>15</v>
      </c>
      <c r="E636" s="332">
        <f t="shared" si="18"/>
        <v>0</v>
      </c>
      <c r="F636" s="332">
        <f t="shared" si="19"/>
        <v>0.789473684210526</v>
      </c>
      <c r="HU636" s="560"/>
      <c r="HV636" s="560"/>
      <c r="HW636" s="560"/>
      <c r="HX636" s="560"/>
      <c r="HY636" s="560"/>
      <c r="HZ636" s="560"/>
      <c r="IA636" s="560"/>
      <c r="IB636" s="560"/>
      <c r="IC636" s="560"/>
      <c r="ID636" s="560"/>
      <c r="IE636" s="560"/>
      <c r="IF636" s="560"/>
      <c r="IG636" s="560"/>
      <c r="IH636" s="560"/>
      <c r="II636" s="560"/>
      <c r="IJ636" s="560"/>
      <c r="IK636" s="560"/>
      <c r="IL636" s="560"/>
      <c r="IM636" s="560"/>
      <c r="IN636" s="560"/>
      <c r="IO636" s="560"/>
      <c r="IP636" s="560"/>
      <c r="IQ636" s="560"/>
      <c r="IR636" s="560"/>
      <c r="IS636" s="560"/>
      <c r="IT636" s="560"/>
      <c r="IU636" s="560"/>
    </row>
    <row r="637" s="311" customFormat="1" ht="19.5" customHeight="1" spans="1:255">
      <c r="A637" s="222" t="s">
        <v>648</v>
      </c>
      <c r="B637" s="582">
        <v>2</v>
      </c>
      <c r="C637" s="328">
        <v>28</v>
      </c>
      <c r="D637" s="337">
        <v>4</v>
      </c>
      <c r="E637" s="332">
        <f t="shared" si="18"/>
        <v>1</v>
      </c>
      <c r="F637" s="332">
        <f t="shared" si="19"/>
        <v>0.142857142857143</v>
      </c>
      <c r="HU637" s="560"/>
      <c r="HV637" s="560"/>
      <c r="HW637" s="560"/>
      <c r="HX637" s="560"/>
      <c r="HY637" s="560"/>
      <c r="HZ637" s="560"/>
      <c r="IA637" s="560"/>
      <c r="IB637" s="560"/>
      <c r="IC637" s="560"/>
      <c r="ID637" s="560"/>
      <c r="IE637" s="560"/>
      <c r="IF637" s="560"/>
      <c r="IG637" s="560"/>
      <c r="IH637" s="560"/>
      <c r="II637" s="560"/>
      <c r="IJ637" s="560"/>
      <c r="IK637" s="560"/>
      <c r="IL637" s="560"/>
      <c r="IM637" s="560"/>
      <c r="IN637" s="560"/>
      <c r="IO637" s="560"/>
      <c r="IP637" s="560"/>
      <c r="IQ637" s="560"/>
      <c r="IR637" s="560"/>
      <c r="IS637" s="560"/>
      <c r="IT637" s="560"/>
      <c r="IU637" s="560"/>
    </row>
    <row r="638" s="311" customFormat="1" ht="19.5" customHeight="1" spans="1:255">
      <c r="A638" s="584" t="s">
        <v>649</v>
      </c>
      <c r="B638" s="585">
        <f>SUM(B639:B645)</f>
        <v>1367</v>
      </c>
      <c r="C638" s="335">
        <f>SUM(C639:C645)</f>
        <v>743</v>
      </c>
      <c r="D638" s="573">
        <f>SUM(D639:D645)</f>
        <v>1138</v>
      </c>
      <c r="E638" s="325">
        <f t="shared" si="18"/>
        <v>-0.167520117044623</v>
      </c>
      <c r="F638" s="325">
        <f t="shared" si="19"/>
        <v>1.53162853297443</v>
      </c>
      <c r="HU638" s="560"/>
      <c r="HV638" s="560"/>
      <c r="HW638" s="560"/>
      <c r="HX638" s="560"/>
      <c r="HY638" s="560"/>
      <c r="HZ638" s="560"/>
      <c r="IA638" s="560"/>
      <c r="IB638" s="560"/>
      <c r="IC638" s="560"/>
      <c r="ID638" s="560"/>
      <c r="IE638" s="560"/>
      <c r="IF638" s="560"/>
      <c r="IG638" s="560"/>
      <c r="IH638" s="560"/>
      <c r="II638" s="560"/>
      <c r="IJ638" s="560"/>
      <c r="IK638" s="560"/>
      <c r="IL638" s="560"/>
      <c r="IM638" s="560"/>
      <c r="IN638" s="560"/>
      <c r="IO638" s="560"/>
      <c r="IP638" s="560"/>
      <c r="IQ638" s="560"/>
      <c r="IR638" s="560"/>
      <c r="IS638" s="560"/>
      <c r="IT638" s="560"/>
      <c r="IU638" s="560"/>
    </row>
    <row r="639" s="311" customFormat="1" ht="19.5" customHeight="1" spans="1:255">
      <c r="A639" s="232" t="s">
        <v>650</v>
      </c>
      <c r="B639" s="328">
        <v>352</v>
      </c>
      <c r="C639" s="328">
        <v>12</v>
      </c>
      <c r="D639" s="328">
        <v>223</v>
      </c>
      <c r="E639" s="332">
        <f t="shared" si="18"/>
        <v>-0.366477272727273</v>
      </c>
      <c r="F639" s="332">
        <f t="shared" si="19"/>
        <v>18.5833333333333</v>
      </c>
      <c r="HU639" s="560"/>
      <c r="HV639" s="560"/>
      <c r="HW639" s="560"/>
      <c r="HX639" s="560"/>
      <c r="HY639" s="560"/>
      <c r="HZ639" s="560"/>
      <c r="IA639" s="560"/>
      <c r="IB639" s="560"/>
      <c r="IC639" s="560"/>
      <c r="ID639" s="560"/>
      <c r="IE639" s="560"/>
      <c r="IF639" s="560"/>
      <c r="IG639" s="560"/>
      <c r="IH639" s="560"/>
      <c r="II639" s="560"/>
      <c r="IJ639" s="560"/>
      <c r="IK639" s="560"/>
      <c r="IL639" s="560"/>
      <c r="IM639" s="560"/>
      <c r="IN639" s="560"/>
      <c r="IO639" s="560"/>
      <c r="IP639" s="560"/>
      <c r="IQ639" s="560"/>
      <c r="IR639" s="560"/>
      <c r="IS639" s="560"/>
      <c r="IT639" s="560"/>
      <c r="IU639" s="560"/>
    </row>
    <row r="640" s="170" customFormat="1" ht="19.5" customHeight="1" spans="1:248">
      <c r="A640" s="218" t="s">
        <v>651</v>
      </c>
      <c r="B640" s="337">
        <v>286</v>
      </c>
      <c r="C640" s="337">
        <v>269</v>
      </c>
      <c r="D640" s="337">
        <v>252</v>
      </c>
      <c r="E640" s="332">
        <f t="shared" si="18"/>
        <v>-0.118881118881119</v>
      </c>
      <c r="F640" s="332">
        <f t="shared" si="19"/>
        <v>0.936802973977695</v>
      </c>
      <c r="G640" s="557"/>
      <c r="H640" s="557"/>
      <c r="I640" s="557"/>
      <c r="J640" s="557"/>
      <c r="K640" s="557"/>
      <c r="L640" s="557"/>
      <c r="M640" s="557"/>
      <c r="N640" s="557"/>
      <c r="O640" s="557"/>
      <c r="P640" s="557"/>
      <c r="Q640" s="557"/>
      <c r="R640" s="557"/>
      <c r="S640" s="557"/>
      <c r="T640" s="557"/>
      <c r="U640" s="557"/>
      <c r="V640" s="557"/>
      <c r="W640" s="557"/>
      <c r="X640" s="557"/>
      <c r="Y640" s="557"/>
      <c r="Z640" s="557"/>
      <c r="AA640" s="557"/>
      <c r="AB640" s="557"/>
      <c r="AC640" s="557"/>
      <c r="AD640" s="557"/>
      <c r="AE640" s="557"/>
      <c r="AF640" s="557"/>
      <c r="AG640" s="557"/>
      <c r="AH640" s="557"/>
      <c r="AI640" s="557"/>
      <c r="AJ640" s="557"/>
      <c r="AK640" s="557"/>
      <c r="AL640" s="557"/>
      <c r="AM640" s="557"/>
      <c r="AN640" s="557"/>
      <c r="AO640" s="557"/>
      <c r="AP640" s="557"/>
      <c r="AQ640" s="557"/>
      <c r="AR640" s="557"/>
      <c r="AS640" s="557"/>
      <c r="AT640" s="557"/>
      <c r="AU640" s="557"/>
      <c r="AV640" s="557"/>
      <c r="AW640" s="557"/>
      <c r="AX640" s="557"/>
      <c r="AY640" s="557"/>
      <c r="AZ640" s="557"/>
      <c r="BA640" s="557"/>
      <c r="BB640" s="557"/>
      <c r="BC640" s="557"/>
      <c r="BD640" s="557"/>
      <c r="BE640" s="557"/>
      <c r="BF640" s="557"/>
      <c r="BG640" s="557"/>
      <c r="BH640" s="557"/>
      <c r="BI640" s="557"/>
      <c r="BJ640" s="557"/>
      <c r="BK640" s="557"/>
      <c r="BL640" s="557"/>
      <c r="BM640" s="557"/>
      <c r="BN640" s="557"/>
      <c r="BO640" s="557"/>
      <c r="BP640" s="557"/>
      <c r="BQ640" s="557"/>
      <c r="BR640" s="557"/>
      <c r="BS640" s="557"/>
      <c r="BT640" s="557"/>
      <c r="BU640" s="557"/>
      <c r="BV640" s="557"/>
      <c r="BW640" s="557"/>
      <c r="BX640" s="557"/>
      <c r="BY640" s="557"/>
      <c r="BZ640" s="557"/>
      <c r="CA640" s="557"/>
      <c r="CB640" s="557"/>
      <c r="CC640" s="557"/>
      <c r="CD640" s="557"/>
      <c r="CE640" s="557"/>
      <c r="CF640" s="557"/>
      <c r="CG640" s="557"/>
      <c r="CH640" s="557"/>
      <c r="CI640" s="557"/>
      <c r="CJ640" s="557"/>
      <c r="CK640" s="557"/>
      <c r="CL640" s="557"/>
      <c r="CM640" s="557"/>
      <c r="CN640" s="557"/>
      <c r="CO640" s="557"/>
      <c r="CP640" s="557"/>
      <c r="CQ640" s="557"/>
      <c r="CR640" s="557"/>
      <c r="CS640" s="557"/>
      <c r="CT640" s="557"/>
      <c r="CU640" s="557"/>
      <c r="CV640" s="557"/>
      <c r="CW640" s="557"/>
      <c r="CX640" s="557"/>
      <c r="CY640" s="557"/>
      <c r="CZ640" s="557"/>
      <c r="DA640" s="557"/>
      <c r="DB640" s="557"/>
      <c r="DC640" s="557"/>
      <c r="DD640" s="557"/>
      <c r="DE640" s="557"/>
      <c r="DF640" s="557"/>
      <c r="DG640" s="557"/>
      <c r="DH640" s="557"/>
      <c r="DI640" s="557"/>
      <c r="DJ640" s="557"/>
      <c r="DK640" s="557"/>
      <c r="DL640" s="557"/>
      <c r="DM640" s="557"/>
      <c r="DN640" s="557"/>
      <c r="DO640" s="557"/>
      <c r="DP640" s="557"/>
      <c r="DQ640" s="557"/>
      <c r="DR640" s="557"/>
      <c r="DS640" s="557"/>
      <c r="DT640" s="557"/>
      <c r="DU640" s="557"/>
      <c r="DV640" s="557"/>
      <c r="DW640" s="557"/>
      <c r="DX640" s="557"/>
      <c r="DY640" s="557"/>
      <c r="DZ640" s="557"/>
      <c r="EA640" s="557"/>
      <c r="EB640" s="557"/>
      <c r="EC640" s="557"/>
      <c r="ED640" s="557"/>
      <c r="EE640" s="557"/>
      <c r="EF640" s="557"/>
      <c r="EG640" s="557"/>
      <c r="EH640" s="557"/>
      <c r="EI640" s="557"/>
      <c r="EJ640" s="557"/>
      <c r="EK640" s="557"/>
      <c r="EL640" s="557"/>
      <c r="EM640" s="557"/>
      <c r="EN640" s="557"/>
      <c r="EO640" s="557"/>
      <c r="EP640" s="557"/>
      <c r="EQ640" s="557"/>
      <c r="ER640" s="557"/>
      <c r="ES640" s="557"/>
      <c r="ET640" s="557"/>
      <c r="EU640" s="557"/>
      <c r="EV640" s="557"/>
      <c r="EW640" s="557"/>
      <c r="EX640" s="557"/>
      <c r="EY640" s="557"/>
      <c r="EZ640" s="557"/>
      <c r="FA640" s="557"/>
      <c r="FB640" s="557"/>
      <c r="FC640" s="557"/>
      <c r="FD640" s="557"/>
      <c r="FE640" s="557"/>
      <c r="FF640" s="557"/>
      <c r="FG640" s="557"/>
      <c r="FH640" s="557"/>
      <c r="FI640" s="557"/>
      <c r="FJ640" s="557"/>
      <c r="FK640" s="557"/>
      <c r="FL640" s="557"/>
      <c r="FM640" s="557"/>
      <c r="FN640" s="557"/>
      <c r="FO640" s="557"/>
      <c r="FP640" s="557"/>
      <c r="FQ640" s="557"/>
      <c r="FR640" s="557"/>
      <c r="FS640" s="557"/>
      <c r="FT640" s="557"/>
      <c r="FU640" s="557"/>
      <c r="FV640" s="557"/>
      <c r="FW640" s="557"/>
      <c r="FX640" s="557"/>
      <c r="FY640" s="557"/>
      <c r="FZ640" s="557"/>
      <c r="GA640" s="557"/>
      <c r="GB640" s="557"/>
      <c r="GC640" s="557"/>
      <c r="GD640" s="557"/>
      <c r="GE640" s="557"/>
      <c r="GF640" s="557"/>
      <c r="GG640" s="557"/>
      <c r="GH640" s="557"/>
      <c r="GI640" s="557"/>
      <c r="GJ640" s="557"/>
      <c r="GK640" s="557"/>
      <c r="GL640" s="557"/>
      <c r="GM640" s="557"/>
      <c r="GN640" s="557"/>
      <c r="GO640" s="557"/>
      <c r="GP640" s="557"/>
      <c r="GQ640" s="557"/>
      <c r="GR640" s="557"/>
      <c r="GS640" s="557"/>
      <c r="GT640" s="557"/>
      <c r="GU640" s="557"/>
      <c r="GV640" s="557"/>
      <c r="GW640" s="557"/>
      <c r="GX640" s="557"/>
      <c r="GY640" s="557"/>
      <c r="GZ640" s="557"/>
      <c r="HA640" s="557"/>
      <c r="HB640" s="557"/>
      <c r="HC640" s="557"/>
      <c r="HD640" s="557"/>
      <c r="HE640" s="557"/>
      <c r="HF640" s="557"/>
      <c r="HG640" s="557"/>
      <c r="HH640" s="557"/>
      <c r="HI640" s="557"/>
      <c r="HJ640" s="557"/>
      <c r="HK640" s="557"/>
      <c r="HL640" s="557"/>
      <c r="HM640" s="557"/>
      <c r="HN640" s="557"/>
      <c r="HO640" s="557"/>
      <c r="HP640" s="557"/>
      <c r="HQ640" s="557"/>
      <c r="HR640" s="557"/>
      <c r="HS640" s="557"/>
      <c r="HT640" s="557"/>
      <c r="HU640" s="575"/>
      <c r="HV640" s="575"/>
      <c r="HW640" s="575"/>
      <c r="HX640" s="575"/>
      <c r="HY640" s="575"/>
      <c r="HZ640" s="575"/>
      <c r="IA640" s="575"/>
      <c r="IB640" s="575"/>
      <c r="IC640" s="575"/>
      <c r="ID640" s="575"/>
      <c r="IE640" s="575"/>
      <c r="IF640" s="575"/>
      <c r="IG640" s="575"/>
      <c r="IH640" s="575"/>
      <c r="II640" s="575"/>
      <c r="IJ640" s="575"/>
      <c r="IK640" s="575"/>
      <c r="IL640" s="575"/>
      <c r="IM640" s="575"/>
      <c r="IN640" s="575"/>
    </row>
    <row r="641" s="311" customFormat="1" ht="19.5" customHeight="1" spans="1:255">
      <c r="A641" s="218" t="s">
        <v>652</v>
      </c>
      <c r="B641" s="582">
        <v>0</v>
      </c>
      <c r="C641" s="328"/>
      <c r="D641" s="570"/>
      <c r="E641" s="332" t="str">
        <f t="shared" si="18"/>
        <v/>
      </c>
      <c r="F641" s="332" t="str">
        <f t="shared" si="19"/>
        <v/>
      </c>
      <c r="HU641" s="560"/>
      <c r="HV641" s="560"/>
      <c r="HW641" s="560"/>
      <c r="HX641" s="560"/>
      <c r="HY641" s="560"/>
      <c r="HZ641" s="560"/>
      <c r="IA641" s="560"/>
      <c r="IB641" s="560"/>
      <c r="IC641" s="560"/>
      <c r="ID641" s="560"/>
      <c r="IE641" s="560"/>
      <c r="IF641" s="560"/>
      <c r="IG641" s="560"/>
      <c r="IH641" s="560"/>
      <c r="II641" s="560"/>
      <c r="IJ641" s="560"/>
      <c r="IK641" s="560"/>
      <c r="IL641" s="560"/>
      <c r="IM641" s="560"/>
      <c r="IN641" s="560"/>
      <c r="IO641" s="560"/>
      <c r="IP641" s="560"/>
      <c r="IQ641" s="560"/>
      <c r="IR641" s="560"/>
      <c r="IS641" s="560"/>
      <c r="IT641" s="560"/>
      <c r="IU641" s="560"/>
    </row>
    <row r="642" s="311" customFormat="1" ht="19.5" customHeight="1" spans="1:255">
      <c r="A642" s="218" t="s">
        <v>653</v>
      </c>
      <c r="B642" s="582">
        <v>424</v>
      </c>
      <c r="C642" s="328">
        <v>341</v>
      </c>
      <c r="D642" s="337">
        <v>554</v>
      </c>
      <c r="E642" s="332">
        <f t="shared" si="18"/>
        <v>0.306603773584906</v>
      </c>
      <c r="F642" s="332">
        <f t="shared" si="19"/>
        <v>1.62463343108504</v>
      </c>
      <c r="HU642" s="560"/>
      <c r="HV642" s="560"/>
      <c r="HW642" s="560"/>
      <c r="HX642" s="560"/>
      <c r="HY642" s="560"/>
      <c r="HZ642" s="560"/>
      <c r="IA642" s="560"/>
      <c r="IB642" s="560"/>
      <c r="IC642" s="560"/>
      <c r="ID642" s="560"/>
      <c r="IE642" s="560"/>
      <c r="IF642" s="560"/>
      <c r="IG642" s="560"/>
      <c r="IH642" s="560"/>
      <c r="II642" s="560"/>
      <c r="IJ642" s="560"/>
      <c r="IK642" s="560"/>
      <c r="IL642" s="560"/>
      <c r="IM642" s="560"/>
      <c r="IN642" s="560"/>
      <c r="IO642" s="560"/>
      <c r="IP642" s="560"/>
      <c r="IQ642" s="560"/>
      <c r="IR642" s="560"/>
      <c r="IS642" s="560"/>
      <c r="IT642" s="560"/>
      <c r="IU642" s="560"/>
    </row>
    <row r="643" s="311" customFormat="1" ht="19.5" customHeight="1" spans="1:255">
      <c r="A643" s="218" t="s">
        <v>654</v>
      </c>
      <c r="B643" s="582">
        <v>122</v>
      </c>
      <c r="C643" s="328">
        <v>121</v>
      </c>
      <c r="D643" s="337">
        <v>92</v>
      </c>
      <c r="E643" s="332">
        <f t="shared" si="18"/>
        <v>-0.245901639344262</v>
      </c>
      <c r="F643" s="332">
        <f t="shared" si="19"/>
        <v>0.760330578512397</v>
      </c>
      <c r="HU643" s="560"/>
      <c r="HV643" s="560"/>
      <c r="HW643" s="560"/>
      <c r="HX643" s="560"/>
      <c r="HY643" s="560"/>
      <c r="HZ643" s="560"/>
      <c r="IA643" s="560"/>
      <c r="IB643" s="560"/>
      <c r="IC643" s="560"/>
      <c r="ID643" s="560"/>
      <c r="IE643" s="560"/>
      <c r="IF643" s="560"/>
      <c r="IG643" s="560"/>
      <c r="IH643" s="560"/>
      <c r="II643" s="560"/>
      <c r="IJ643" s="560"/>
      <c r="IK643" s="560"/>
      <c r="IL643" s="560"/>
      <c r="IM643" s="560"/>
      <c r="IN643" s="560"/>
      <c r="IO643" s="560"/>
      <c r="IP643" s="560"/>
      <c r="IQ643" s="560"/>
      <c r="IR643" s="560"/>
      <c r="IS643" s="560"/>
      <c r="IT643" s="560"/>
      <c r="IU643" s="560"/>
    </row>
    <row r="644" s="311" customFormat="1" ht="19.5" customHeight="1" spans="1:255">
      <c r="A644" s="218" t="s">
        <v>655</v>
      </c>
      <c r="B644" s="582">
        <v>183</v>
      </c>
      <c r="C644" s="328"/>
      <c r="D644" s="570">
        <v>17</v>
      </c>
      <c r="E644" s="332">
        <f t="shared" si="18"/>
        <v>-0.907103825136612</v>
      </c>
      <c r="F644" s="332" t="str">
        <f t="shared" si="19"/>
        <v/>
      </c>
      <c r="HU644" s="560"/>
      <c r="HV644" s="560"/>
      <c r="HW644" s="560"/>
      <c r="HX644" s="560"/>
      <c r="HY644" s="560"/>
      <c r="HZ644" s="560"/>
      <c r="IA644" s="560"/>
      <c r="IB644" s="560"/>
      <c r="IC644" s="560"/>
      <c r="ID644" s="560"/>
      <c r="IE644" s="560"/>
      <c r="IF644" s="560"/>
      <c r="IG644" s="560"/>
      <c r="IH644" s="560"/>
      <c r="II644" s="560"/>
      <c r="IJ644" s="560"/>
      <c r="IK644" s="560"/>
      <c r="IL644" s="560"/>
      <c r="IM644" s="560"/>
      <c r="IN644" s="560"/>
      <c r="IO644" s="560"/>
      <c r="IP644" s="560"/>
      <c r="IQ644" s="560"/>
      <c r="IR644" s="560"/>
      <c r="IS644" s="560"/>
      <c r="IT644" s="560"/>
      <c r="IU644" s="560"/>
    </row>
    <row r="645" s="311" customFormat="1" ht="19.5" customHeight="1" spans="1:255">
      <c r="A645" s="218" t="s">
        <v>656</v>
      </c>
      <c r="B645" s="582"/>
      <c r="C645" s="328"/>
      <c r="D645" s="570"/>
      <c r="E645" s="332" t="str">
        <f t="shared" ref="E645:E708" si="20">IF(OR(VALUE(D645)=0,ISERROR(D645/B645-1)),"",D645/B645-1)</f>
        <v/>
      </c>
      <c r="F645" s="332" t="str">
        <f t="shared" ref="F645:F708" si="21">IF(OR(VALUE(D645)=0,ISERROR(D645/C645)),"",D645/C645)</f>
        <v/>
      </c>
      <c r="HU645" s="560"/>
      <c r="HV645" s="560"/>
      <c r="HW645" s="560"/>
      <c r="HX645" s="560"/>
      <c r="HY645" s="560"/>
      <c r="HZ645" s="560"/>
      <c r="IA645" s="560"/>
      <c r="IB645" s="560"/>
      <c r="IC645" s="560"/>
      <c r="ID645" s="560"/>
      <c r="IE645" s="560"/>
      <c r="IF645" s="560"/>
      <c r="IG645" s="560"/>
      <c r="IH645" s="560"/>
      <c r="II645" s="560"/>
      <c r="IJ645" s="560"/>
      <c r="IK645" s="560"/>
      <c r="IL645" s="560"/>
      <c r="IM645" s="560"/>
      <c r="IN645" s="560"/>
      <c r="IO645" s="560"/>
      <c r="IP645" s="560"/>
      <c r="IQ645" s="560"/>
      <c r="IR645" s="560"/>
      <c r="IS645" s="560"/>
      <c r="IT645" s="560"/>
      <c r="IU645" s="560"/>
    </row>
    <row r="646" s="311" customFormat="1" ht="19.5" customHeight="1" spans="1:255">
      <c r="A646" s="584" t="s">
        <v>657</v>
      </c>
      <c r="B646" s="585">
        <f>SUM(B647:B654)</f>
        <v>927</v>
      </c>
      <c r="C646" s="335">
        <f>SUM(C647:C654)</f>
        <v>1518</v>
      </c>
      <c r="D646" s="324">
        <f>SUM(D647:D654)</f>
        <v>836</v>
      </c>
      <c r="E646" s="325">
        <f t="shared" si="20"/>
        <v>-0.0981661272923409</v>
      </c>
      <c r="F646" s="325">
        <f t="shared" si="21"/>
        <v>0.550724637681159</v>
      </c>
      <c r="HU646" s="560"/>
      <c r="HV646" s="560"/>
      <c r="HW646" s="560"/>
      <c r="HX646" s="560"/>
      <c r="HY646" s="560"/>
      <c r="HZ646" s="560"/>
      <c r="IA646" s="560"/>
      <c r="IB646" s="560"/>
      <c r="IC646" s="560"/>
      <c r="ID646" s="560"/>
      <c r="IE646" s="560"/>
      <c r="IF646" s="560"/>
      <c r="IG646" s="560"/>
      <c r="IH646" s="560"/>
      <c r="II646" s="560"/>
      <c r="IJ646" s="560"/>
      <c r="IK646" s="560"/>
      <c r="IL646" s="560"/>
      <c r="IM646" s="560"/>
      <c r="IN646" s="560"/>
      <c r="IO646" s="560"/>
      <c r="IP646" s="560"/>
      <c r="IQ646" s="560"/>
      <c r="IR646" s="560"/>
      <c r="IS646" s="560"/>
      <c r="IT646" s="560"/>
      <c r="IU646" s="560"/>
    </row>
    <row r="647" s="311" customFormat="1" ht="19.5" customHeight="1" spans="1:255">
      <c r="A647" s="218" t="s">
        <v>203</v>
      </c>
      <c r="B647" s="582">
        <v>198</v>
      </c>
      <c r="C647" s="328">
        <v>212</v>
      </c>
      <c r="D647" s="570">
        <v>204</v>
      </c>
      <c r="E647" s="332">
        <f t="shared" si="20"/>
        <v>0.0303030303030303</v>
      </c>
      <c r="F647" s="332">
        <f t="shared" si="21"/>
        <v>0.962264150943396</v>
      </c>
      <c r="HU647" s="560"/>
      <c r="HV647" s="560"/>
      <c r="HW647" s="560"/>
      <c r="HX647" s="560"/>
      <c r="HY647" s="560"/>
      <c r="HZ647" s="560"/>
      <c r="IA647" s="560"/>
      <c r="IB647" s="560"/>
      <c r="IC647" s="560"/>
      <c r="ID647" s="560"/>
      <c r="IE647" s="560"/>
      <c r="IF647" s="560"/>
      <c r="IG647" s="560"/>
      <c r="IH647" s="560"/>
      <c r="II647" s="560"/>
      <c r="IJ647" s="560"/>
      <c r="IK647" s="560"/>
      <c r="IL647" s="560"/>
      <c r="IM647" s="560"/>
      <c r="IN647" s="560"/>
      <c r="IO647" s="560"/>
      <c r="IP647" s="560"/>
      <c r="IQ647" s="560"/>
      <c r="IR647" s="560"/>
      <c r="IS647" s="560"/>
      <c r="IT647" s="560"/>
      <c r="IU647" s="560"/>
    </row>
    <row r="648" s="311" customFormat="1" ht="19.5" customHeight="1" spans="1:255">
      <c r="A648" s="218" t="s">
        <v>204</v>
      </c>
      <c r="B648" s="335"/>
      <c r="C648" s="335"/>
      <c r="D648" s="335"/>
      <c r="E648" s="325" t="str">
        <f t="shared" si="20"/>
        <v/>
      </c>
      <c r="F648" s="325" t="str">
        <f t="shared" si="21"/>
        <v/>
      </c>
      <c r="HU648" s="560"/>
      <c r="HV648" s="560"/>
      <c r="HW648" s="560"/>
      <c r="HX648" s="560"/>
      <c r="HY648" s="560"/>
      <c r="HZ648" s="560"/>
      <c r="IA648" s="560"/>
      <c r="IB648" s="560"/>
      <c r="IC648" s="560"/>
      <c r="ID648" s="560"/>
      <c r="IE648" s="560"/>
      <c r="IF648" s="560"/>
      <c r="IG648" s="560"/>
      <c r="IH648" s="560"/>
      <c r="II648" s="560"/>
      <c r="IJ648" s="560"/>
      <c r="IK648" s="560"/>
      <c r="IL648" s="560"/>
      <c r="IM648" s="560"/>
      <c r="IN648" s="560"/>
      <c r="IO648" s="560"/>
      <c r="IP648" s="560"/>
      <c r="IQ648" s="560"/>
      <c r="IR648" s="560"/>
      <c r="IS648" s="560"/>
      <c r="IT648" s="560"/>
      <c r="IU648" s="560"/>
    </row>
    <row r="649" s="170" customFormat="1" ht="19.5" customHeight="1" spans="1:248">
      <c r="A649" s="218" t="s">
        <v>205</v>
      </c>
      <c r="B649" s="337"/>
      <c r="C649" s="337"/>
      <c r="D649" s="337"/>
      <c r="E649" s="332" t="str">
        <f t="shared" si="20"/>
        <v/>
      </c>
      <c r="F649" s="332" t="str">
        <f t="shared" si="21"/>
        <v/>
      </c>
      <c r="G649" s="557"/>
      <c r="H649" s="557"/>
      <c r="I649" s="557"/>
      <c r="J649" s="557"/>
      <c r="K649" s="557"/>
      <c r="L649" s="557"/>
      <c r="M649" s="557"/>
      <c r="N649" s="557"/>
      <c r="O649" s="557"/>
      <c r="P649" s="557"/>
      <c r="Q649" s="557"/>
      <c r="R649" s="557"/>
      <c r="S649" s="557"/>
      <c r="T649" s="557"/>
      <c r="U649" s="557"/>
      <c r="V649" s="557"/>
      <c r="W649" s="557"/>
      <c r="X649" s="557"/>
      <c r="Y649" s="557"/>
      <c r="Z649" s="557"/>
      <c r="AA649" s="557"/>
      <c r="AB649" s="557"/>
      <c r="AC649" s="557"/>
      <c r="AD649" s="557"/>
      <c r="AE649" s="557"/>
      <c r="AF649" s="557"/>
      <c r="AG649" s="557"/>
      <c r="AH649" s="557"/>
      <c r="AI649" s="557"/>
      <c r="AJ649" s="557"/>
      <c r="AK649" s="557"/>
      <c r="AL649" s="557"/>
      <c r="AM649" s="557"/>
      <c r="AN649" s="557"/>
      <c r="AO649" s="557"/>
      <c r="AP649" s="557"/>
      <c r="AQ649" s="557"/>
      <c r="AR649" s="557"/>
      <c r="AS649" s="557"/>
      <c r="AT649" s="557"/>
      <c r="AU649" s="557"/>
      <c r="AV649" s="557"/>
      <c r="AW649" s="557"/>
      <c r="AX649" s="557"/>
      <c r="AY649" s="557"/>
      <c r="AZ649" s="557"/>
      <c r="BA649" s="557"/>
      <c r="BB649" s="557"/>
      <c r="BC649" s="557"/>
      <c r="BD649" s="557"/>
      <c r="BE649" s="557"/>
      <c r="BF649" s="557"/>
      <c r="BG649" s="557"/>
      <c r="BH649" s="557"/>
      <c r="BI649" s="557"/>
      <c r="BJ649" s="557"/>
      <c r="BK649" s="557"/>
      <c r="BL649" s="557"/>
      <c r="BM649" s="557"/>
      <c r="BN649" s="557"/>
      <c r="BO649" s="557"/>
      <c r="BP649" s="557"/>
      <c r="BQ649" s="557"/>
      <c r="BR649" s="557"/>
      <c r="BS649" s="557"/>
      <c r="BT649" s="557"/>
      <c r="BU649" s="557"/>
      <c r="BV649" s="557"/>
      <c r="BW649" s="557"/>
      <c r="BX649" s="557"/>
      <c r="BY649" s="557"/>
      <c r="BZ649" s="557"/>
      <c r="CA649" s="557"/>
      <c r="CB649" s="557"/>
      <c r="CC649" s="557"/>
      <c r="CD649" s="557"/>
      <c r="CE649" s="557"/>
      <c r="CF649" s="557"/>
      <c r="CG649" s="557"/>
      <c r="CH649" s="557"/>
      <c r="CI649" s="557"/>
      <c r="CJ649" s="557"/>
      <c r="CK649" s="557"/>
      <c r="CL649" s="557"/>
      <c r="CM649" s="557"/>
      <c r="CN649" s="557"/>
      <c r="CO649" s="557"/>
      <c r="CP649" s="557"/>
      <c r="CQ649" s="557"/>
      <c r="CR649" s="557"/>
      <c r="CS649" s="557"/>
      <c r="CT649" s="557"/>
      <c r="CU649" s="557"/>
      <c r="CV649" s="557"/>
      <c r="CW649" s="557"/>
      <c r="CX649" s="557"/>
      <c r="CY649" s="557"/>
      <c r="CZ649" s="557"/>
      <c r="DA649" s="557"/>
      <c r="DB649" s="557"/>
      <c r="DC649" s="557"/>
      <c r="DD649" s="557"/>
      <c r="DE649" s="557"/>
      <c r="DF649" s="557"/>
      <c r="DG649" s="557"/>
      <c r="DH649" s="557"/>
      <c r="DI649" s="557"/>
      <c r="DJ649" s="557"/>
      <c r="DK649" s="557"/>
      <c r="DL649" s="557"/>
      <c r="DM649" s="557"/>
      <c r="DN649" s="557"/>
      <c r="DO649" s="557"/>
      <c r="DP649" s="557"/>
      <c r="DQ649" s="557"/>
      <c r="DR649" s="557"/>
      <c r="DS649" s="557"/>
      <c r="DT649" s="557"/>
      <c r="DU649" s="557"/>
      <c r="DV649" s="557"/>
      <c r="DW649" s="557"/>
      <c r="DX649" s="557"/>
      <c r="DY649" s="557"/>
      <c r="DZ649" s="557"/>
      <c r="EA649" s="557"/>
      <c r="EB649" s="557"/>
      <c r="EC649" s="557"/>
      <c r="ED649" s="557"/>
      <c r="EE649" s="557"/>
      <c r="EF649" s="557"/>
      <c r="EG649" s="557"/>
      <c r="EH649" s="557"/>
      <c r="EI649" s="557"/>
      <c r="EJ649" s="557"/>
      <c r="EK649" s="557"/>
      <c r="EL649" s="557"/>
      <c r="EM649" s="557"/>
      <c r="EN649" s="557"/>
      <c r="EO649" s="557"/>
      <c r="EP649" s="557"/>
      <c r="EQ649" s="557"/>
      <c r="ER649" s="557"/>
      <c r="ES649" s="557"/>
      <c r="ET649" s="557"/>
      <c r="EU649" s="557"/>
      <c r="EV649" s="557"/>
      <c r="EW649" s="557"/>
      <c r="EX649" s="557"/>
      <c r="EY649" s="557"/>
      <c r="EZ649" s="557"/>
      <c r="FA649" s="557"/>
      <c r="FB649" s="557"/>
      <c r="FC649" s="557"/>
      <c r="FD649" s="557"/>
      <c r="FE649" s="557"/>
      <c r="FF649" s="557"/>
      <c r="FG649" s="557"/>
      <c r="FH649" s="557"/>
      <c r="FI649" s="557"/>
      <c r="FJ649" s="557"/>
      <c r="FK649" s="557"/>
      <c r="FL649" s="557"/>
      <c r="FM649" s="557"/>
      <c r="FN649" s="557"/>
      <c r="FO649" s="557"/>
      <c r="FP649" s="557"/>
      <c r="FQ649" s="557"/>
      <c r="FR649" s="557"/>
      <c r="FS649" s="557"/>
      <c r="FT649" s="557"/>
      <c r="FU649" s="557"/>
      <c r="FV649" s="557"/>
      <c r="FW649" s="557"/>
      <c r="FX649" s="557"/>
      <c r="FY649" s="557"/>
      <c r="FZ649" s="557"/>
      <c r="GA649" s="557"/>
      <c r="GB649" s="557"/>
      <c r="GC649" s="557"/>
      <c r="GD649" s="557"/>
      <c r="GE649" s="557"/>
      <c r="GF649" s="557"/>
      <c r="GG649" s="557"/>
      <c r="GH649" s="557"/>
      <c r="GI649" s="557"/>
      <c r="GJ649" s="557"/>
      <c r="GK649" s="557"/>
      <c r="GL649" s="557"/>
      <c r="GM649" s="557"/>
      <c r="GN649" s="557"/>
      <c r="GO649" s="557"/>
      <c r="GP649" s="557"/>
      <c r="GQ649" s="557"/>
      <c r="GR649" s="557"/>
      <c r="GS649" s="557"/>
      <c r="GT649" s="557"/>
      <c r="GU649" s="557"/>
      <c r="GV649" s="557"/>
      <c r="GW649" s="557"/>
      <c r="GX649" s="557"/>
      <c r="GY649" s="557"/>
      <c r="GZ649" s="557"/>
      <c r="HA649" s="557"/>
      <c r="HB649" s="557"/>
      <c r="HC649" s="557"/>
      <c r="HD649" s="557"/>
      <c r="HE649" s="557"/>
      <c r="HF649" s="557"/>
      <c r="HG649" s="557"/>
      <c r="HH649" s="557"/>
      <c r="HI649" s="557"/>
      <c r="HJ649" s="557"/>
      <c r="HK649" s="557"/>
      <c r="HL649" s="557"/>
      <c r="HM649" s="557"/>
      <c r="HN649" s="557"/>
      <c r="HO649" s="557"/>
      <c r="HP649" s="557"/>
      <c r="HQ649" s="557"/>
      <c r="HR649" s="557"/>
      <c r="HS649" s="557"/>
      <c r="HT649" s="557"/>
      <c r="HU649" s="575"/>
      <c r="HV649" s="575"/>
      <c r="HW649" s="575"/>
      <c r="HX649" s="575"/>
      <c r="HY649" s="575"/>
      <c r="HZ649" s="575"/>
      <c r="IA649" s="575"/>
      <c r="IB649" s="575"/>
      <c r="IC649" s="575"/>
      <c r="ID649" s="575"/>
      <c r="IE649" s="575"/>
      <c r="IF649" s="575"/>
      <c r="IG649" s="575"/>
      <c r="IH649" s="575"/>
      <c r="II649" s="575"/>
      <c r="IJ649" s="575"/>
      <c r="IK649" s="575"/>
      <c r="IL649" s="575"/>
      <c r="IM649" s="575"/>
      <c r="IN649" s="575"/>
    </row>
    <row r="650" s="311" customFormat="1" ht="19.5" customHeight="1" spans="1:255">
      <c r="A650" s="218" t="s">
        <v>658</v>
      </c>
      <c r="B650" s="582">
        <v>51</v>
      </c>
      <c r="C650" s="328">
        <v>39</v>
      </c>
      <c r="D650" s="570">
        <v>23</v>
      </c>
      <c r="E650" s="332">
        <f t="shared" si="20"/>
        <v>-0.549019607843137</v>
      </c>
      <c r="F650" s="332">
        <f t="shared" si="21"/>
        <v>0.58974358974359</v>
      </c>
      <c r="HU650" s="560"/>
      <c r="HV650" s="560"/>
      <c r="HW650" s="560"/>
      <c r="HX650" s="560"/>
      <c r="HY650" s="560"/>
      <c r="HZ650" s="560"/>
      <c r="IA650" s="560"/>
      <c r="IB650" s="560"/>
      <c r="IC650" s="560"/>
      <c r="ID650" s="560"/>
      <c r="IE650" s="560"/>
      <c r="IF650" s="560"/>
      <c r="IG650" s="560"/>
      <c r="IH650" s="560"/>
      <c r="II650" s="560"/>
      <c r="IJ650" s="560"/>
      <c r="IK650" s="560"/>
      <c r="IL650" s="560"/>
      <c r="IM650" s="560"/>
      <c r="IN650" s="560"/>
      <c r="IO650" s="560"/>
      <c r="IP650" s="560"/>
      <c r="IQ650" s="560"/>
      <c r="IR650" s="560"/>
      <c r="IS650" s="560"/>
      <c r="IT650" s="560"/>
      <c r="IU650" s="560"/>
    </row>
    <row r="651" s="311" customFormat="1" ht="19.5" customHeight="1" spans="1:255">
      <c r="A651" s="222" t="s">
        <v>659</v>
      </c>
      <c r="B651" s="582">
        <v>219</v>
      </c>
      <c r="C651" s="328">
        <v>702</v>
      </c>
      <c r="D651" s="570">
        <v>56</v>
      </c>
      <c r="E651" s="332">
        <f t="shared" si="20"/>
        <v>-0.744292237442922</v>
      </c>
      <c r="F651" s="332">
        <f t="shared" si="21"/>
        <v>0.0797720797720798</v>
      </c>
      <c r="HU651" s="560"/>
      <c r="HV651" s="560"/>
      <c r="HW651" s="560"/>
      <c r="HX651" s="560"/>
      <c r="HY651" s="560"/>
      <c r="HZ651" s="560"/>
      <c r="IA651" s="560"/>
      <c r="IB651" s="560"/>
      <c r="IC651" s="560"/>
      <c r="ID651" s="560"/>
      <c r="IE651" s="560"/>
      <c r="IF651" s="560"/>
      <c r="IG651" s="560"/>
      <c r="IH651" s="560"/>
      <c r="II651" s="560"/>
      <c r="IJ651" s="560"/>
      <c r="IK651" s="560"/>
      <c r="IL651" s="560"/>
      <c r="IM651" s="560"/>
      <c r="IN651" s="560"/>
      <c r="IO651" s="560"/>
      <c r="IP651" s="560"/>
      <c r="IQ651" s="560"/>
      <c r="IR651" s="560"/>
      <c r="IS651" s="560"/>
      <c r="IT651" s="560"/>
      <c r="IU651" s="560"/>
    </row>
    <row r="652" s="311" customFormat="1" ht="19.5" customHeight="1" spans="1:255">
      <c r="A652" s="218" t="s">
        <v>660</v>
      </c>
      <c r="B652" s="582"/>
      <c r="C652" s="328"/>
      <c r="D652" s="337"/>
      <c r="E652" s="332" t="str">
        <f t="shared" si="20"/>
        <v/>
      </c>
      <c r="F652" s="332" t="str">
        <f t="shared" si="21"/>
        <v/>
      </c>
      <c r="HU652" s="560"/>
      <c r="HV652" s="560"/>
      <c r="HW652" s="560"/>
      <c r="HX652" s="560"/>
      <c r="HY652" s="560"/>
      <c r="HZ652" s="560"/>
      <c r="IA652" s="560"/>
      <c r="IB652" s="560"/>
      <c r="IC652" s="560"/>
      <c r="ID652" s="560"/>
      <c r="IE652" s="560"/>
      <c r="IF652" s="560"/>
      <c r="IG652" s="560"/>
      <c r="IH652" s="560"/>
      <c r="II652" s="560"/>
      <c r="IJ652" s="560"/>
      <c r="IK652" s="560"/>
      <c r="IL652" s="560"/>
      <c r="IM652" s="560"/>
      <c r="IN652" s="560"/>
      <c r="IO652" s="560"/>
      <c r="IP652" s="560"/>
      <c r="IQ652" s="560"/>
      <c r="IR652" s="560"/>
      <c r="IS652" s="560"/>
      <c r="IT652" s="560"/>
      <c r="IU652" s="560"/>
    </row>
    <row r="653" s="311" customFormat="1" ht="19.5" customHeight="1" spans="1:255">
      <c r="A653" s="218" t="s">
        <v>661</v>
      </c>
      <c r="B653" s="582">
        <v>445</v>
      </c>
      <c r="C653" s="328">
        <v>547</v>
      </c>
      <c r="D653" s="330">
        <v>535</v>
      </c>
      <c r="E653" s="332">
        <f t="shared" si="20"/>
        <v>0.202247191011236</v>
      </c>
      <c r="F653" s="332">
        <f t="shared" si="21"/>
        <v>0.978062157221207</v>
      </c>
      <c r="HU653" s="560"/>
      <c r="HV653" s="560"/>
      <c r="HW653" s="560"/>
      <c r="HX653" s="560"/>
      <c r="HY653" s="560"/>
      <c r="HZ653" s="560"/>
      <c r="IA653" s="560"/>
      <c r="IB653" s="560"/>
      <c r="IC653" s="560"/>
      <c r="ID653" s="560"/>
      <c r="IE653" s="560"/>
      <c r="IF653" s="560"/>
      <c r="IG653" s="560"/>
      <c r="IH653" s="560"/>
      <c r="II653" s="560"/>
      <c r="IJ653" s="560"/>
      <c r="IK653" s="560"/>
      <c r="IL653" s="560"/>
      <c r="IM653" s="560"/>
      <c r="IN653" s="560"/>
      <c r="IO653" s="560"/>
      <c r="IP653" s="560"/>
      <c r="IQ653" s="560"/>
      <c r="IR653" s="560"/>
      <c r="IS653" s="560"/>
      <c r="IT653" s="560"/>
      <c r="IU653" s="560"/>
    </row>
    <row r="654" s="311" customFormat="1" ht="19.5" customHeight="1" spans="1:255">
      <c r="A654" s="218" t="s">
        <v>662</v>
      </c>
      <c r="B654" s="328">
        <v>14</v>
      </c>
      <c r="C654" s="328">
        <v>18</v>
      </c>
      <c r="D654" s="328">
        <v>18</v>
      </c>
      <c r="E654" s="332">
        <f t="shared" si="20"/>
        <v>0.285714285714286</v>
      </c>
      <c r="F654" s="332">
        <f t="shared" si="21"/>
        <v>1</v>
      </c>
      <c r="HU654" s="560"/>
      <c r="HV654" s="560"/>
      <c r="HW654" s="560"/>
      <c r="HX654" s="560"/>
      <c r="HY654" s="560"/>
      <c r="HZ654" s="560"/>
      <c r="IA654" s="560"/>
      <c r="IB654" s="560"/>
      <c r="IC654" s="560"/>
      <c r="ID654" s="560"/>
      <c r="IE654" s="560"/>
      <c r="IF654" s="560"/>
      <c r="IG654" s="560"/>
      <c r="IH654" s="560"/>
      <c r="II654" s="560"/>
      <c r="IJ654" s="560"/>
      <c r="IK654" s="560"/>
      <c r="IL654" s="560"/>
      <c r="IM654" s="560"/>
      <c r="IN654" s="560"/>
      <c r="IO654" s="560"/>
      <c r="IP654" s="560"/>
      <c r="IQ654" s="560"/>
      <c r="IR654" s="560"/>
      <c r="IS654" s="560"/>
      <c r="IT654" s="560"/>
      <c r="IU654" s="560"/>
    </row>
    <row r="655" s="170" customFormat="1" ht="19.5" customHeight="1" spans="1:248">
      <c r="A655" s="584" t="s">
        <v>663</v>
      </c>
      <c r="B655" s="324">
        <f>SUM(B656:B660)</f>
        <v>161</v>
      </c>
      <c r="C655" s="324">
        <f>SUM(C656:C660)</f>
        <v>156</v>
      </c>
      <c r="D655" s="324">
        <f>SUM(D656:D660)</f>
        <v>150</v>
      </c>
      <c r="E655" s="325">
        <f t="shared" si="20"/>
        <v>-0.0683229813664596</v>
      </c>
      <c r="F655" s="325">
        <f t="shared" si="21"/>
        <v>0.961538461538462</v>
      </c>
      <c r="G655" s="557"/>
      <c r="H655" s="557"/>
      <c r="I655" s="557"/>
      <c r="J655" s="557"/>
      <c r="K655" s="557"/>
      <c r="L655" s="557"/>
      <c r="M655" s="557"/>
      <c r="N655" s="557"/>
      <c r="O655" s="557"/>
      <c r="P655" s="557"/>
      <c r="Q655" s="557"/>
      <c r="R655" s="557"/>
      <c r="S655" s="557"/>
      <c r="T655" s="557"/>
      <c r="U655" s="557"/>
      <c r="V655" s="557"/>
      <c r="W655" s="557"/>
      <c r="X655" s="557"/>
      <c r="Y655" s="557"/>
      <c r="Z655" s="557"/>
      <c r="AA655" s="557"/>
      <c r="AB655" s="557"/>
      <c r="AC655" s="557"/>
      <c r="AD655" s="557"/>
      <c r="AE655" s="557"/>
      <c r="AF655" s="557"/>
      <c r="AG655" s="557"/>
      <c r="AH655" s="557"/>
      <c r="AI655" s="557"/>
      <c r="AJ655" s="557"/>
      <c r="AK655" s="557"/>
      <c r="AL655" s="557"/>
      <c r="AM655" s="557"/>
      <c r="AN655" s="557"/>
      <c r="AO655" s="557"/>
      <c r="AP655" s="557"/>
      <c r="AQ655" s="557"/>
      <c r="AR655" s="557"/>
      <c r="AS655" s="557"/>
      <c r="AT655" s="557"/>
      <c r="AU655" s="557"/>
      <c r="AV655" s="557"/>
      <c r="AW655" s="557"/>
      <c r="AX655" s="557"/>
      <c r="AY655" s="557"/>
      <c r="AZ655" s="557"/>
      <c r="BA655" s="557"/>
      <c r="BB655" s="557"/>
      <c r="BC655" s="557"/>
      <c r="BD655" s="557"/>
      <c r="BE655" s="557"/>
      <c r="BF655" s="557"/>
      <c r="BG655" s="557"/>
      <c r="BH655" s="557"/>
      <c r="BI655" s="557"/>
      <c r="BJ655" s="557"/>
      <c r="BK655" s="557"/>
      <c r="BL655" s="557"/>
      <c r="BM655" s="557"/>
      <c r="BN655" s="557"/>
      <c r="BO655" s="557"/>
      <c r="BP655" s="557"/>
      <c r="BQ655" s="557"/>
      <c r="BR655" s="557"/>
      <c r="BS655" s="557"/>
      <c r="BT655" s="557"/>
      <c r="BU655" s="557"/>
      <c r="BV655" s="557"/>
      <c r="BW655" s="557"/>
      <c r="BX655" s="557"/>
      <c r="BY655" s="557"/>
      <c r="BZ655" s="557"/>
      <c r="CA655" s="557"/>
      <c r="CB655" s="557"/>
      <c r="CC655" s="557"/>
      <c r="CD655" s="557"/>
      <c r="CE655" s="557"/>
      <c r="CF655" s="557"/>
      <c r="CG655" s="557"/>
      <c r="CH655" s="557"/>
      <c r="CI655" s="557"/>
      <c r="CJ655" s="557"/>
      <c r="CK655" s="557"/>
      <c r="CL655" s="557"/>
      <c r="CM655" s="557"/>
      <c r="CN655" s="557"/>
      <c r="CO655" s="557"/>
      <c r="CP655" s="557"/>
      <c r="CQ655" s="557"/>
      <c r="CR655" s="557"/>
      <c r="CS655" s="557"/>
      <c r="CT655" s="557"/>
      <c r="CU655" s="557"/>
      <c r="CV655" s="557"/>
      <c r="CW655" s="557"/>
      <c r="CX655" s="557"/>
      <c r="CY655" s="557"/>
      <c r="CZ655" s="557"/>
      <c r="DA655" s="557"/>
      <c r="DB655" s="557"/>
      <c r="DC655" s="557"/>
      <c r="DD655" s="557"/>
      <c r="DE655" s="557"/>
      <c r="DF655" s="557"/>
      <c r="DG655" s="557"/>
      <c r="DH655" s="557"/>
      <c r="DI655" s="557"/>
      <c r="DJ655" s="557"/>
      <c r="DK655" s="557"/>
      <c r="DL655" s="557"/>
      <c r="DM655" s="557"/>
      <c r="DN655" s="557"/>
      <c r="DO655" s="557"/>
      <c r="DP655" s="557"/>
      <c r="DQ655" s="557"/>
      <c r="DR655" s="557"/>
      <c r="DS655" s="557"/>
      <c r="DT655" s="557"/>
      <c r="DU655" s="557"/>
      <c r="DV655" s="557"/>
      <c r="DW655" s="557"/>
      <c r="DX655" s="557"/>
      <c r="DY655" s="557"/>
      <c r="DZ655" s="557"/>
      <c r="EA655" s="557"/>
      <c r="EB655" s="557"/>
      <c r="EC655" s="557"/>
      <c r="ED655" s="557"/>
      <c r="EE655" s="557"/>
      <c r="EF655" s="557"/>
      <c r="EG655" s="557"/>
      <c r="EH655" s="557"/>
      <c r="EI655" s="557"/>
      <c r="EJ655" s="557"/>
      <c r="EK655" s="557"/>
      <c r="EL655" s="557"/>
      <c r="EM655" s="557"/>
      <c r="EN655" s="557"/>
      <c r="EO655" s="557"/>
      <c r="EP655" s="557"/>
      <c r="EQ655" s="557"/>
      <c r="ER655" s="557"/>
      <c r="ES655" s="557"/>
      <c r="ET655" s="557"/>
      <c r="EU655" s="557"/>
      <c r="EV655" s="557"/>
      <c r="EW655" s="557"/>
      <c r="EX655" s="557"/>
      <c r="EY655" s="557"/>
      <c r="EZ655" s="557"/>
      <c r="FA655" s="557"/>
      <c r="FB655" s="557"/>
      <c r="FC655" s="557"/>
      <c r="FD655" s="557"/>
      <c r="FE655" s="557"/>
      <c r="FF655" s="557"/>
      <c r="FG655" s="557"/>
      <c r="FH655" s="557"/>
      <c r="FI655" s="557"/>
      <c r="FJ655" s="557"/>
      <c r="FK655" s="557"/>
      <c r="FL655" s="557"/>
      <c r="FM655" s="557"/>
      <c r="FN655" s="557"/>
      <c r="FO655" s="557"/>
      <c r="FP655" s="557"/>
      <c r="FQ655" s="557"/>
      <c r="FR655" s="557"/>
      <c r="FS655" s="557"/>
      <c r="FT655" s="557"/>
      <c r="FU655" s="557"/>
      <c r="FV655" s="557"/>
      <c r="FW655" s="557"/>
      <c r="FX655" s="557"/>
      <c r="FY655" s="557"/>
      <c r="FZ655" s="557"/>
      <c r="GA655" s="557"/>
      <c r="GB655" s="557"/>
      <c r="GC655" s="557"/>
      <c r="GD655" s="557"/>
      <c r="GE655" s="557"/>
      <c r="GF655" s="557"/>
      <c r="GG655" s="557"/>
      <c r="GH655" s="557"/>
      <c r="GI655" s="557"/>
      <c r="GJ655" s="557"/>
      <c r="GK655" s="557"/>
      <c r="GL655" s="557"/>
      <c r="GM655" s="557"/>
      <c r="GN655" s="557"/>
      <c r="GO655" s="557"/>
      <c r="GP655" s="557"/>
      <c r="GQ655" s="557"/>
      <c r="GR655" s="557"/>
      <c r="GS655" s="557"/>
      <c r="GT655" s="557"/>
      <c r="GU655" s="557"/>
      <c r="GV655" s="557"/>
      <c r="GW655" s="557"/>
      <c r="GX655" s="557"/>
      <c r="GY655" s="557"/>
      <c r="GZ655" s="557"/>
      <c r="HA655" s="557"/>
      <c r="HB655" s="557"/>
      <c r="HC655" s="557"/>
      <c r="HD655" s="557"/>
      <c r="HE655" s="557"/>
      <c r="HF655" s="557"/>
      <c r="HG655" s="557"/>
      <c r="HH655" s="557"/>
      <c r="HI655" s="557"/>
      <c r="HJ655" s="557"/>
      <c r="HK655" s="557"/>
      <c r="HL655" s="557"/>
      <c r="HM655" s="557"/>
      <c r="HN655" s="557"/>
      <c r="HO655" s="557"/>
      <c r="HP655" s="557"/>
      <c r="HQ655" s="557"/>
      <c r="HR655" s="557"/>
      <c r="HS655" s="557"/>
      <c r="HT655" s="557"/>
      <c r="HU655" s="575"/>
      <c r="HV655" s="575"/>
      <c r="HW655" s="575"/>
      <c r="HX655" s="575"/>
      <c r="HY655" s="575"/>
      <c r="HZ655" s="575"/>
      <c r="IA655" s="575"/>
      <c r="IB655" s="575"/>
      <c r="IC655" s="575"/>
      <c r="ID655" s="575"/>
      <c r="IE655" s="575"/>
      <c r="IF655" s="575"/>
      <c r="IG655" s="575"/>
      <c r="IH655" s="575"/>
      <c r="II655" s="575"/>
      <c r="IJ655" s="575"/>
      <c r="IK655" s="575"/>
      <c r="IL655" s="575"/>
      <c r="IM655" s="575"/>
      <c r="IN655" s="575"/>
    </row>
    <row r="656" s="311" customFormat="1" ht="19.5" customHeight="1" spans="1:255">
      <c r="A656" s="218" t="s">
        <v>203</v>
      </c>
      <c r="B656" s="582">
        <v>146</v>
      </c>
      <c r="C656" s="328">
        <v>141</v>
      </c>
      <c r="D656" s="330">
        <v>135</v>
      </c>
      <c r="E656" s="332">
        <f t="shared" si="20"/>
        <v>-0.0753424657534246</v>
      </c>
      <c r="F656" s="332">
        <f t="shared" si="21"/>
        <v>0.957446808510638</v>
      </c>
      <c r="HU656" s="560"/>
      <c r="HV656" s="560"/>
      <c r="HW656" s="560"/>
      <c r="HX656" s="560"/>
      <c r="HY656" s="560"/>
      <c r="HZ656" s="560"/>
      <c r="IA656" s="560"/>
      <c r="IB656" s="560"/>
      <c r="IC656" s="560"/>
      <c r="ID656" s="560"/>
      <c r="IE656" s="560"/>
      <c r="IF656" s="560"/>
      <c r="IG656" s="560"/>
      <c r="IH656" s="560"/>
      <c r="II656" s="560"/>
      <c r="IJ656" s="560"/>
      <c r="IK656" s="560"/>
      <c r="IL656" s="560"/>
      <c r="IM656" s="560"/>
      <c r="IN656" s="560"/>
      <c r="IO656" s="560"/>
      <c r="IP656" s="560"/>
      <c r="IQ656" s="560"/>
      <c r="IR656" s="560"/>
      <c r="IS656" s="560"/>
      <c r="IT656" s="560"/>
      <c r="IU656" s="560"/>
    </row>
    <row r="657" s="311" customFormat="1" ht="19.5" customHeight="1" spans="1:255">
      <c r="A657" s="218" t="s">
        <v>204</v>
      </c>
      <c r="B657" s="335"/>
      <c r="C657" s="335"/>
      <c r="D657" s="335"/>
      <c r="E657" s="325" t="str">
        <f t="shared" si="20"/>
        <v/>
      </c>
      <c r="F657" s="325" t="str">
        <f t="shared" si="21"/>
        <v/>
      </c>
      <c r="HU657" s="560"/>
      <c r="HV657" s="560"/>
      <c r="HW657" s="560"/>
      <c r="HX657" s="560"/>
      <c r="HY657" s="560"/>
      <c r="HZ657" s="560"/>
      <c r="IA657" s="560"/>
      <c r="IB657" s="560"/>
      <c r="IC657" s="560"/>
      <c r="ID657" s="560"/>
      <c r="IE657" s="560"/>
      <c r="IF657" s="560"/>
      <c r="IG657" s="560"/>
      <c r="IH657" s="560"/>
      <c r="II657" s="560"/>
      <c r="IJ657" s="560"/>
      <c r="IK657" s="560"/>
      <c r="IL657" s="560"/>
      <c r="IM657" s="560"/>
      <c r="IN657" s="560"/>
      <c r="IO657" s="560"/>
      <c r="IP657" s="560"/>
      <c r="IQ657" s="560"/>
      <c r="IR657" s="560"/>
      <c r="IS657" s="560"/>
      <c r="IT657" s="560"/>
      <c r="IU657" s="560"/>
    </row>
    <row r="658" s="170" customFormat="1" ht="19.5" customHeight="1" spans="1:248">
      <c r="A658" s="218" t="s">
        <v>205</v>
      </c>
      <c r="B658" s="337"/>
      <c r="C658" s="337"/>
      <c r="D658" s="337"/>
      <c r="E658" s="332" t="str">
        <f t="shared" si="20"/>
        <v/>
      </c>
      <c r="F658" s="332" t="str">
        <f t="shared" si="21"/>
        <v/>
      </c>
      <c r="G658" s="557"/>
      <c r="H658" s="557"/>
      <c r="I658" s="557"/>
      <c r="J658" s="557"/>
      <c r="K658" s="557"/>
      <c r="L658" s="557"/>
      <c r="M658" s="557"/>
      <c r="N658" s="557"/>
      <c r="O658" s="557"/>
      <c r="P658" s="557"/>
      <c r="Q658" s="557"/>
      <c r="R658" s="557"/>
      <c r="S658" s="557"/>
      <c r="T658" s="557"/>
      <c r="U658" s="557"/>
      <c r="V658" s="557"/>
      <c r="W658" s="557"/>
      <c r="X658" s="557"/>
      <c r="Y658" s="557"/>
      <c r="Z658" s="557"/>
      <c r="AA658" s="557"/>
      <c r="AB658" s="557"/>
      <c r="AC658" s="557"/>
      <c r="AD658" s="557"/>
      <c r="AE658" s="557"/>
      <c r="AF658" s="557"/>
      <c r="AG658" s="557"/>
      <c r="AH658" s="557"/>
      <c r="AI658" s="557"/>
      <c r="AJ658" s="557"/>
      <c r="AK658" s="557"/>
      <c r="AL658" s="557"/>
      <c r="AM658" s="557"/>
      <c r="AN658" s="557"/>
      <c r="AO658" s="557"/>
      <c r="AP658" s="557"/>
      <c r="AQ658" s="557"/>
      <c r="AR658" s="557"/>
      <c r="AS658" s="557"/>
      <c r="AT658" s="557"/>
      <c r="AU658" s="557"/>
      <c r="AV658" s="557"/>
      <c r="AW658" s="557"/>
      <c r="AX658" s="557"/>
      <c r="AY658" s="557"/>
      <c r="AZ658" s="557"/>
      <c r="BA658" s="557"/>
      <c r="BB658" s="557"/>
      <c r="BC658" s="557"/>
      <c r="BD658" s="557"/>
      <c r="BE658" s="557"/>
      <c r="BF658" s="557"/>
      <c r="BG658" s="557"/>
      <c r="BH658" s="557"/>
      <c r="BI658" s="557"/>
      <c r="BJ658" s="557"/>
      <c r="BK658" s="557"/>
      <c r="BL658" s="557"/>
      <c r="BM658" s="557"/>
      <c r="BN658" s="557"/>
      <c r="BO658" s="557"/>
      <c r="BP658" s="557"/>
      <c r="BQ658" s="557"/>
      <c r="BR658" s="557"/>
      <c r="BS658" s="557"/>
      <c r="BT658" s="557"/>
      <c r="BU658" s="557"/>
      <c r="BV658" s="557"/>
      <c r="BW658" s="557"/>
      <c r="BX658" s="557"/>
      <c r="BY658" s="557"/>
      <c r="BZ658" s="557"/>
      <c r="CA658" s="557"/>
      <c r="CB658" s="557"/>
      <c r="CC658" s="557"/>
      <c r="CD658" s="557"/>
      <c r="CE658" s="557"/>
      <c r="CF658" s="557"/>
      <c r="CG658" s="557"/>
      <c r="CH658" s="557"/>
      <c r="CI658" s="557"/>
      <c r="CJ658" s="557"/>
      <c r="CK658" s="557"/>
      <c r="CL658" s="557"/>
      <c r="CM658" s="557"/>
      <c r="CN658" s="557"/>
      <c r="CO658" s="557"/>
      <c r="CP658" s="557"/>
      <c r="CQ658" s="557"/>
      <c r="CR658" s="557"/>
      <c r="CS658" s="557"/>
      <c r="CT658" s="557"/>
      <c r="CU658" s="557"/>
      <c r="CV658" s="557"/>
      <c r="CW658" s="557"/>
      <c r="CX658" s="557"/>
      <c r="CY658" s="557"/>
      <c r="CZ658" s="557"/>
      <c r="DA658" s="557"/>
      <c r="DB658" s="557"/>
      <c r="DC658" s="557"/>
      <c r="DD658" s="557"/>
      <c r="DE658" s="557"/>
      <c r="DF658" s="557"/>
      <c r="DG658" s="557"/>
      <c r="DH658" s="557"/>
      <c r="DI658" s="557"/>
      <c r="DJ658" s="557"/>
      <c r="DK658" s="557"/>
      <c r="DL658" s="557"/>
      <c r="DM658" s="557"/>
      <c r="DN658" s="557"/>
      <c r="DO658" s="557"/>
      <c r="DP658" s="557"/>
      <c r="DQ658" s="557"/>
      <c r="DR658" s="557"/>
      <c r="DS658" s="557"/>
      <c r="DT658" s="557"/>
      <c r="DU658" s="557"/>
      <c r="DV658" s="557"/>
      <c r="DW658" s="557"/>
      <c r="DX658" s="557"/>
      <c r="DY658" s="557"/>
      <c r="DZ658" s="557"/>
      <c r="EA658" s="557"/>
      <c r="EB658" s="557"/>
      <c r="EC658" s="557"/>
      <c r="ED658" s="557"/>
      <c r="EE658" s="557"/>
      <c r="EF658" s="557"/>
      <c r="EG658" s="557"/>
      <c r="EH658" s="557"/>
      <c r="EI658" s="557"/>
      <c r="EJ658" s="557"/>
      <c r="EK658" s="557"/>
      <c r="EL658" s="557"/>
      <c r="EM658" s="557"/>
      <c r="EN658" s="557"/>
      <c r="EO658" s="557"/>
      <c r="EP658" s="557"/>
      <c r="EQ658" s="557"/>
      <c r="ER658" s="557"/>
      <c r="ES658" s="557"/>
      <c r="ET658" s="557"/>
      <c r="EU658" s="557"/>
      <c r="EV658" s="557"/>
      <c r="EW658" s="557"/>
      <c r="EX658" s="557"/>
      <c r="EY658" s="557"/>
      <c r="EZ658" s="557"/>
      <c r="FA658" s="557"/>
      <c r="FB658" s="557"/>
      <c r="FC658" s="557"/>
      <c r="FD658" s="557"/>
      <c r="FE658" s="557"/>
      <c r="FF658" s="557"/>
      <c r="FG658" s="557"/>
      <c r="FH658" s="557"/>
      <c r="FI658" s="557"/>
      <c r="FJ658" s="557"/>
      <c r="FK658" s="557"/>
      <c r="FL658" s="557"/>
      <c r="FM658" s="557"/>
      <c r="FN658" s="557"/>
      <c r="FO658" s="557"/>
      <c r="FP658" s="557"/>
      <c r="FQ658" s="557"/>
      <c r="FR658" s="557"/>
      <c r="FS658" s="557"/>
      <c r="FT658" s="557"/>
      <c r="FU658" s="557"/>
      <c r="FV658" s="557"/>
      <c r="FW658" s="557"/>
      <c r="FX658" s="557"/>
      <c r="FY658" s="557"/>
      <c r="FZ658" s="557"/>
      <c r="GA658" s="557"/>
      <c r="GB658" s="557"/>
      <c r="GC658" s="557"/>
      <c r="GD658" s="557"/>
      <c r="GE658" s="557"/>
      <c r="GF658" s="557"/>
      <c r="GG658" s="557"/>
      <c r="GH658" s="557"/>
      <c r="GI658" s="557"/>
      <c r="GJ658" s="557"/>
      <c r="GK658" s="557"/>
      <c r="GL658" s="557"/>
      <c r="GM658" s="557"/>
      <c r="GN658" s="557"/>
      <c r="GO658" s="557"/>
      <c r="GP658" s="557"/>
      <c r="GQ658" s="557"/>
      <c r="GR658" s="557"/>
      <c r="GS658" s="557"/>
      <c r="GT658" s="557"/>
      <c r="GU658" s="557"/>
      <c r="GV658" s="557"/>
      <c r="GW658" s="557"/>
      <c r="GX658" s="557"/>
      <c r="GY658" s="557"/>
      <c r="GZ658" s="557"/>
      <c r="HA658" s="557"/>
      <c r="HB658" s="557"/>
      <c r="HC658" s="557"/>
      <c r="HD658" s="557"/>
      <c r="HE658" s="557"/>
      <c r="HF658" s="557"/>
      <c r="HG658" s="557"/>
      <c r="HH658" s="557"/>
      <c r="HI658" s="557"/>
      <c r="HJ658" s="557"/>
      <c r="HK658" s="557"/>
      <c r="HL658" s="557"/>
      <c r="HM658" s="557"/>
      <c r="HN658" s="557"/>
      <c r="HO658" s="557"/>
      <c r="HP658" s="557"/>
      <c r="HQ658" s="557"/>
      <c r="HR658" s="557"/>
      <c r="HS658" s="557"/>
      <c r="HT658" s="557"/>
      <c r="HU658" s="575"/>
      <c r="HV658" s="575"/>
      <c r="HW658" s="575"/>
      <c r="HX658" s="575"/>
      <c r="HY658" s="575"/>
      <c r="HZ658" s="575"/>
      <c r="IA658" s="575"/>
      <c r="IB658" s="575"/>
      <c r="IC658" s="575"/>
      <c r="ID658" s="575"/>
      <c r="IE658" s="575"/>
      <c r="IF658" s="575"/>
      <c r="IG658" s="575"/>
      <c r="IH658" s="575"/>
      <c r="II658" s="575"/>
      <c r="IJ658" s="575"/>
      <c r="IK658" s="575"/>
      <c r="IL658" s="575"/>
      <c r="IM658" s="575"/>
      <c r="IN658" s="575"/>
    </row>
    <row r="659" s="311" customFormat="1" ht="19.5" customHeight="1" spans="1:255">
      <c r="A659" s="218" t="s">
        <v>212</v>
      </c>
      <c r="B659" s="582"/>
      <c r="C659" s="328"/>
      <c r="D659" s="330"/>
      <c r="E659" s="332" t="str">
        <f t="shared" si="20"/>
        <v/>
      </c>
      <c r="F659" s="332" t="str">
        <f t="shared" si="21"/>
        <v/>
      </c>
      <c r="HU659" s="560"/>
      <c r="HV659" s="560"/>
      <c r="HW659" s="560"/>
      <c r="HX659" s="560"/>
      <c r="HY659" s="560"/>
      <c r="HZ659" s="560"/>
      <c r="IA659" s="560"/>
      <c r="IB659" s="560"/>
      <c r="IC659" s="560"/>
      <c r="ID659" s="560"/>
      <c r="IE659" s="560"/>
      <c r="IF659" s="560"/>
      <c r="IG659" s="560"/>
      <c r="IH659" s="560"/>
      <c r="II659" s="560"/>
      <c r="IJ659" s="560"/>
      <c r="IK659" s="560"/>
      <c r="IL659" s="560"/>
      <c r="IM659" s="560"/>
      <c r="IN659" s="560"/>
      <c r="IO659" s="560"/>
      <c r="IP659" s="560"/>
      <c r="IQ659" s="560"/>
      <c r="IR659" s="560"/>
      <c r="IS659" s="560"/>
      <c r="IT659" s="560"/>
      <c r="IU659" s="560"/>
    </row>
    <row r="660" s="311" customFormat="1" ht="19.5" customHeight="1" spans="1:255">
      <c r="A660" s="218" t="s">
        <v>664</v>
      </c>
      <c r="B660" s="328">
        <v>15</v>
      </c>
      <c r="C660" s="328">
        <v>15</v>
      </c>
      <c r="D660" s="328">
        <v>15</v>
      </c>
      <c r="E660" s="332">
        <f t="shared" si="20"/>
        <v>0</v>
      </c>
      <c r="F660" s="332">
        <f t="shared" si="21"/>
        <v>1</v>
      </c>
      <c r="HU660" s="560"/>
      <c r="HV660" s="560"/>
      <c r="HW660" s="560"/>
      <c r="HX660" s="560"/>
      <c r="HY660" s="560"/>
      <c r="HZ660" s="560"/>
      <c r="IA660" s="560"/>
      <c r="IB660" s="560"/>
      <c r="IC660" s="560"/>
      <c r="ID660" s="560"/>
      <c r="IE660" s="560"/>
      <c r="IF660" s="560"/>
      <c r="IG660" s="560"/>
      <c r="IH660" s="560"/>
      <c r="II660" s="560"/>
      <c r="IJ660" s="560"/>
      <c r="IK660" s="560"/>
      <c r="IL660" s="560"/>
      <c r="IM660" s="560"/>
      <c r="IN660" s="560"/>
      <c r="IO660" s="560"/>
      <c r="IP660" s="560"/>
      <c r="IQ660" s="560"/>
      <c r="IR660" s="560"/>
      <c r="IS660" s="560"/>
      <c r="IT660" s="560"/>
      <c r="IU660" s="560"/>
    </row>
    <row r="661" s="170" customFormat="1" ht="19.5" customHeight="1" spans="1:248">
      <c r="A661" s="584" t="s">
        <v>665</v>
      </c>
      <c r="B661" s="324">
        <f>SUM(B662:B663)</f>
        <v>4802</v>
      </c>
      <c r="C661" s="324">
        <f>SUM(C662:C663)</f>
        <v>6241</v>
      </c>
      <c r="D661" s="324">
        <f>SUM(D662:D663)</f>
        <v>4719</v>
      </c>
      <c r="E661" s="325">
        <f t="shared" si="20"/>
        <v>-0.0172844648063307</v>
      </c>
      <c r="F661" s="325">
        <f t="shared" si="21"/>
        <v>0.756128825508733</v>
      </c>
      <c r="G661" s="557"/>
      <c r="H661" s="557"/>
      <c r="I661" s="557"/>
      <c r="J661" s="557"/>
      <c r="K661" s="557"/>
      <c r="L661" s="557"/>
      <c r="M661" s="557"/>
      <c r="N661" s="557"/>
      <c r="O661" s="557"/>
      <c r="P661" s="557"/>
      <c r="Q661" s="557"/>
      <c r="R661" s="557"/>
      <c r="S661" s="557"/>
      <c r="T661" s="557"/>
      <c r="U661" s="557"/>
      <c r="V661" s="557"/>
      <c r="W661" s="557"/>
      <c r="X661" s="557"/>
      <c r="Y661" s="557"/>
      <c r="Z661" s="557"/>
      <c r="AA661" s="557"/>
      <c r="AB661" s="557"/>
      <c r="AC661" s="557"/>
      <c r="AD661" s="557"/>
      <c r="AE661" s="557"/>
      <c r="AF661" s="557"/>
      <c r="AG661" s="557"/>
      <c r="AH661" s="557"/>
      <c r="AI661" s="557"/>
      <c r="AJ661" s="557"/>
      <c r="AK661" s="557"/>
      <c r="AL661" s="557"/>
      <c r="AM661" s="557"/>
      <c r="AN661" s="557"/>
      <c r="AO661" s="557"/>
      <c r="AP661" s="557"/>
      <c r="AQ661" s="557"/>
      <c r="AR661" s="557"/>
      <c r="AS661" s="557"/>
      <c r="AT661" s="557"/>
      <c r="AU661" s="557"/>
      <c r="AV661" s="557"/>
      <c r="AW661" s="557"/>
      <c r="AX661" s="557"/>
      <c r="AY661" s="557"/>
      <c r="AZ661" s="557"/>
      <c r="BA661" s="557"/>
      <c r="BB661" s="557"/>
      <c r="BC661" s="557"/>
      <c r="BD661" s="557"/>
      <c r="BE661" s="557"/>
      <c r="BF661" s="557"/>
      <c r="BG661" s="557"/>
      <c r="BH661" s="557"/>
      <c r="BI661" s="557"/>
      <c r="BJ661" s="557"/>
      <c r="BK661" s="557"/>
      <c r="BL661" s="557"/>
      <c r="BM661" s="557"/>
      <c r="BN661" s="557"/>
      <c r="BO661" s="557"/>
      <c r="BP661" s="557"/>
      <c r="BQ661" s="557"/>
      <c r="BR661" s="557"/>
      <c r="BS661" s="557"/>
      <c r="BT661" s="557"/>
      <c r="BU661" s="557"/>
      <c r="BV661" s="557"/>
      <c r="BW661" s="557"/>
      <c r="BX661" s="557"/>
      <c r="BY661" s="557"/>
      <c r="BZ661" s="557"/>
      <c r="CA661" s="557"/>
      <c r="CB661" s="557"/>
      <c r="CC661" s="557"/>
      <c r="CD661" s="557"/>
      <c r="CE661" s="557"/>
      <c r="CF661" s="557"/>
      <c r="CG661" s="557"/>
      <c r="CH661" s="557"/>
      <c r="CI661" s="557"/>
      <c r="CJ661" s="557"/>
      <c r="CK661" s="557"/>
      <c r="CL661" s="557"/>
      <c r="CM661" s="557"/>
      <c r="CN661" s="557"/>
      <c r="CO661" s="557"/>
      <c r="CP661" s="557"/>
      <c r="CQ661" s="557"/>
      <c r="CR661" s="557"/>
      <c r="CS661" s="557"/>
      <c r="CT661" s="557"/>
      <c r="CU661" s="557"/>
      <c r="CV661" s="557"/>
      <c r="CW661" s="557"/>
      <c r="CX661" s="557"/>
      <c r="CY661" s="557"/>
      <c r="CZ661" s="557"/>
      <c r="DA661" s="557"/>
      <c r="DB661" s="557"/>
      <c r="DC661" s="557"/>
      <c r="DD661" s="557"/>
      <c r="DE661" s="557"/>
      <c r="DF661" s="557"/>
      <c r="DG661" s="557"/>
      <c r="DH661" s="557"/>
      <c r="DI661" s="557"/>
      <c r="DJ661" s="557"/>
      <c r="DK661" s="557"/>
      <c r="DL661" s="557"/>
      <c r="DM661" s="557"/>
      <c r="DN661" s="557"/>
      <c r="DO661" s="557"/>
      <c r="DP661" s="557"/>
      <c r="DQ661" s="557"/>
      <c r="DR661" s="557"/>
      <c r="DS661" s="557"/>
      <c r="DT661" s="557"/>
      <c r="DU661" s="557"/>
      <c r="DV661" s="557"/>
      <c r="DW661" s="557"/>
      <c r="DX661" s="557"/>
      <c r="DY661" s="557"/>
      <c r="DZ661" s="557"/>
      <c r="EA661" s="557"/>
      <c r="EB661" s="557"/>
      <c r="EC661" s="557"/>
      <c r="ED661" s="557"/>
      <c r="EE661" s="557"/>
      <c r="EF661" s="557"/>
      <c r="EG661" s="557"/>
      <c r="EH661" s="557"/>
      <c r="EI661" s="557"/>
      <c r="EJ661" s="557"/>
      <c r="EK661" s="557"/>
      <c r="EL661" s="557"/>
      <c r="EM661" s="557"/>
      <c r="EN661" s="557"/>
      <c r="EO661" s="557"/>
      <c r="EP661" s="557"/>
      <c r="EQ661" s="557"/>
      <c r="ER661" s="557"/>
      <c r="ES661" s="557"/>
      <c r="ET661" s="557"/>
      <c r="EU661" s="557"/>
      <c r="EV661" s="557"/>
      <c r="EW661" s="557"/>
      <c r="EX661" s="557"/>
      <c r="EY661" s="557"/>
      <c r="EZ661" s="557"/>
      <c r="FA661" s="557"/>
      <c r="FB661" s="557"/>
      <c r="FC661" s="557"/>
      <c r="FD661" s="557"/>
      <c r="FE661" s="557"/>
      <c r="FF661" s="557"/>
      <c r="FG661" s="557"/>
      <c r="FH661" s="557"/>
      <c r="FI661" s="557"/>
      <c r="FJ661" s="557"/>
      <c r="FK661" s="557"/>
      <c r="FL661" s="557"/>
      <c r="FM661" s="557"/>
      <c r="FN661" s="557"/>
      <c r="FO661" s="557"/>
      <c r="FP661" s="557"/>
      <c r="FQ661" s="557"/>
      <c r="FR661" s="557"/>
      <c r="FS661" s="557"/>
      <c r="FT661" s="557"/>
      <c r="FU661" s="557"/>
      <c r="FV661" s="557"/>
      <c r="FW661" s="557"/>
      <c r="FX661" s="557"/>
      <c r="FY661" s="557"/>
      <c r="FZ661" s="557"/>
      <c r="GA661" s="557"/>
      <c r="GB661" s="557"/>
      <c r="GC661" s="557"/>
      <c r="GD661" s="557"/>
      <c r="GE661" s="557"/>
      <c r="GF661" s="557"/>
      <c r="GG661" s="557"/>
      <c r="GH661" s="557"/>
      <c r="GI661" s="557"/>
      <c r="GJ661" s="557"/>
      <c r="GK661" s="557"/>
      <c r="GL661" s="557"/>
      <c r="GM661" s="557"/>
      <c r="GN661" s="557"/>
      <c r="GO661" s="557"/>
      <c r="GP661" s="557"/>
      <c r="GQ661" s="557"/>
      <c r="GR661" s="557"/>
      <c r="GS661" s="557"/>
      <c r="GT661" s="557"/>
      <c r="GU661" s="557"/>
      <c r="GV661" s="557"/>
      <c r="GW661" s="557"/>
      <c r="GX661" s="557"/>
      <c r="GY661" s="557"/>
      <c r="GZ661" s="557"/>
      <c r="HA661" s="557"/>
      <c r="HB661" s="557"/>
      <c r="HC661" s="557"/>
      <c r="HD661" s="557"/>
      <c r="HE661" s="557"/>
      <c r="HF661" s="557"/>
      <c r="HG661" s="557"/>
      <c r="HH661" s="557"/>
      <c r="HI661" s="557"/>
      <c r="HJ661" s="557"/>
      <c r="HK661" s="557"/>
      <c r="HL661" s="557"/>
      <c r="HM661" s="557"/>
      <c r="HN661" s="557"/>
      <c r="HO661" s="557"/>
      <c r="HP661" s="557"/>
      <c r="HQ661" s="557"/>
      <c r="HR661" s="557"/>
      <c r="HS661" s="557"/>
      <c r="HT661" s="557"/>
      <c r="HU661" s="575"/>
      <c r="HV661" s="575"/>
      <c r="HW661" s="575"/>
      <c r="HX661" s="575"/>
      <c r="HY661" s="575"/>
      <c r="HZ661" s="575"/>
      <c r="IA661" s="575"/>
      <c r="IB661" s="575"/>
      <c r="IC661" s="575"/>
      <c r="ID661" s="575"/>
      <c r="IE661" s="575"/>
      <c r="IF661" s="575"/>
      <c r="IG661" s="575"/>
      <c r="IH661" s="575"/>
      <c r="II661" s="575"/>
      <c r="IJ661" s="575"/>
      <c r="IK661" s="575"/>
      <c r="IL661" s="575"/>
      <c r="IM661" s="575"/>
      <c r="IN661" s="575"/>
    </row>
    <row r="662" s="311" customFormat="1" ht="19.5" customHeight="1" spans="1:255">
      <c r="A662" s="218" t="s">
        <v>666</v>
      </c>
      <c r="B662" s="582">
        <v>253</v>
      </c>
      <c r="C662" s="328">
        <v>292</v>
      </c>
      <c r="D662" s="330">
        <v>258</v>
      </c>
      <c r="E662" s="332">
        <f t="shared" si="20"/>
        <v>0.0197628458498025</v>
      </c>
      <c r="F662" s="332">
        <f t="shared" si="21"/>
        <v>0.883561643835616</v>
      </c>
      <c r="HU662" s="560"/>
      <c r="HV662" s="560"/>
      <c r="HW662" s="560"/>
      <c r="HX662" s="560"/>
      <c r="HY662" s="560"/>
      <c r="HZ662" s="560"/>
      <c r="IA662" s="560"/>
      <c r="IB662" s="560"/>
      <c r="IC662" s="560"/>
      <c r="ID662" s="560"/>
      <c r="IE662" s="560"/>
      <c r="IF662" s="560"/>
      <c r="IG662" s="560"/>
      <c r="IH662" s="560"/>
      <c r="II662" s="560"/>
      <c r="IJ662" s="560"/>
      <c r="IK662" s="560"/>
      <c r="IL662" s="560"/>
      <c r="IM662" s="560"/>
      <c r="IN662" s="560"/>
      <c r="IO662" s="560"/>
      <c r="IP662" s="560"/>
      <c r="IQ662" s="560"/>
      <c r="IR662" s="560"/>
      <c r="IS662" s="560"/>
      <c r="IT662" s="560"/>
      <c r="IU662" s="560"/>
    </row>
    <row r="663" s="311" customFormat="1" ht="19.5" customHeight="1" spans="1:255">
      <c r="A663" s="218" t="s">
        <v>667</v>
      </c>
      <c r="B663" s="328">
        <v>4549</v>
      </c>
      <c r="C663" s="328">
        <v>5949</v>
      </c>
      <c r="D663" s="328">
        <v>4461</v>
      </c>
      <c r="E663" s="332">
        <f t="shared" si="20"/>
        <v>-0.0193449109694438</v>
      </c>
      <c r="F663" s="332">
        <f t="shared" si="21"/>
        <v>0.749873928391326</v>
      </c>
      <c r="HU663" s="560"/>
      <c r="HV663" s="560"/>
      <c r="HW663" s="560"/>
      <c r="HX663" s="560"/>
      <c r="HY663" s="560"/>
      <c r="HZ663" s="560"/>
      <c r="IA663" s="560"/>
      <c r="IB663" s="560"/>
      <c r="IC663" s="560"/>
      <c r="ID663" s="560"/>
      <c r="IE663" s="560"/>
      <c r="IF663" s="560"/>
      <c r="IG663" s="560"/>
      <c r="IH663" s="560"/>
      <c r="II663" s="560"/>
      <c r="IJ663" s="560"/>
      <c r="IK663" s="560"/>
      <c r="IL663" s="560"/>
      <c r="IM663" s="560"/>
      <c r="IN663" s="560"/>
      <c r="IO663" s="560"/>
      <c r="IP663" s="560"/>
      <c r="IQ663" s="560"/>
      <c r="IR663" s="560"/>
      <c r="IS663" s="560"/>
      <c r="IT663" s="560"/>
      <c r="IU663" s="560"/>
    </row>
    <row r="664" s="170" customFormat="1" ht="19.5" customHeight="1" spans="1:248">
      <c r="A664" s="584" t="s">
        <v>668</v>
      </c>
      <c r="B664" s="324">
        <f>SUM(B665:B666)</f>
        <v>397</v>
      </c>
      <c r="C664" s="324">
        <f>SUM(C665:C666)</f>
        <v>165</v>
      </c>
      <c r="D664" s="324">
        <f>SUM(D665:D666)</f>
        <v>234</v>
      </c>
      <c r="E664" s="325">
        <f t="shared" si="20"/>
        <v>-0.410579345088161</v>
      </c>
      <c r="F664" s="325">
        <f t="shared" si="21"/>
        <v>1.41818181818182</v>
      </c>
      <c r="G664" s="557"/>
      <c r="H664" s="557"/>
      <c r="I664" s="557"/>
      <c r="J664" s="557"/>
      <c r="K664" s="557"/>
      <c r="L664" s="557"/>
      <c r="M664" s="557"/>
      <c r="N664" s="557"/>
      <c r="O664" s="557"/>
      <c r="P664" s="557"/>
      <c r="Q664" s="557"/>
      <c r="R664" s="557"/>
      <c r="S664" s="557"/>
      <c r="T664" s="557"/>
      <c r="U664" s="557"/>
      <c r="V664" s="557"/>
      <c r="W664" s="557"/>
      <c r="X664" s="557"/>
      <c r="Y664" s="557"/>
      <c r="Z664" s="557"/>
      <c r="AA664" s="557"/>
      <c r="AB664" s="557"/>
      <c r="AC664" s="557"/>
      <c r="AD664" s="557"/>
      <c r="AE664" s="557"/>
      <c r="AF664" s="557"/>
      <c r="AG664" s="557"/>
      <c r="AH664" s="557"/>
      <c r="AI664" s="557"/>
      <c r="AJ664" s="557"/>
      <c r="AK664" s="557"/>
      <c r="AL664" s="557"/>
      <c r="AM664" s="557"/>
      <c r="AN664" s="557"/>
      <c r="AO664" s="557"/>
      <c r="AP664" s="557"/>
      <c r="AQ664" s="557"/>
      <c r="AR664" s="557"/>
      <c r="AS664" s="557"/>
      <c r="AT664" s="557"/>
      <c r="AU664" s="557"/>
      <c r="AV664" s="557"/>
      <c r="AW664" s="557"/>
      <c r="AX664" s="557"/>
      <c r="AY664" s="557"/>
      <c r="AZ664" s="557"/>
      <c r="BA664" s="557"/>
      <c r="BB664" s="557"/>
      <c r="BC664" s="557"/>
      <c r="BD664" s="557"/>
      <c r="BE664" s="557"/>
      <c r="BF664" s="557"/>
      <c r="BG664" s="557"/>
      <c r="BH664" s="557"/>
      <c r="BI664" s="557"/>
      <c r="BJ664" s="557"/>
      <c r="BK664" s="557"/>
      <c r="BL664" s="557"/>
      <c r="BM664" s="557"/>
      <c r="BN664" s="557"/>
      <c r="BO664" s="557"/>
      <c r="BP664" s="557"/>
      <c r="BQ664" s="557"/>
      <c r="BR664" s="557"/>
      <c r="BS664" s="557"/>
      <c r="BT664" s="557"/>
      <c r="BU664" s="557"/>
      <c r="BV664" s="557"/>
      <c r="BW664" s="557"/>
      <c r="BX664" s="557"/>
      <c r="BY664" s="557"/>
      <c r="BZ664" s="557"/>
      <c r="CA664" s="557"/>
      <c r="CB664" s="557"/>
      <c r="CC664" s="557"/>
      <c r="CD664" s="557"/>
      <c r="CE664" s="557"/>
      <c r="CF664" s="557"/>
      <c r="CG664" s="557"/>
      <c r="CH664" s="557"/>
      <c r="CI664" s="557"/>
      <c r="CJ664" s="557"/>
      <c r="CK664" s="557"/>
      <c r="CL664" s="557"/>
      <c r="CM664" s="557"/>
      <c r="CN664" s="557"/>
      <c r="CO664" s="557"/>
      <c r="CP664" s="557"/>
      <c r="CQ664" s="557"/>
      <c r="CR664" s="557"/>
      <c r="CS664" s="557"/>
      <c r="CT664" s="557"/>
      <c r="CU664" s="557"/>
      <c r="CV664" s="557"/>
      <c r="CW664" s="557"/>
      <c r="CX664" s="557"/>
      <c r="CY664" s="557"/>
      <c r="CZ664" s="557"/>
      <c r="DA664" s="557"/>
      <c r="DB664" s="557"/>
      <c r="DC664" s="557"/>
      <c r="DD664" s="557"/>
      <c r="DE664" s="557"/>
      <c r="DF664" s="557"/>
      <c r="DG664" s="557"/>
      <c r="DH664" s="557"/>
      <c r="DI664" s="557"/>
      <c r="DJ664" s="557"/>
      <c r="DK664" s="557"/>
      <c r="DL664" s="557"/>
      <c r="DM664" s="557"/>
      <c r="DN664" s="557"/>
      <c r="DO664" s="557"/>
      <c r="DP664" s="557"/>
      <c r="DQ664" s="557"/>
      <c r="DR664" s="557"/>
      <c r="DS664" s="557"/>
      <c r="DT664" s="557"/>
      <c r="DU664" s="557"/>
      <c r="DV664" s="557"/>
      <c r="DW664" s="557"/>
      <c r="DX664" s="557"/>
      <c r="DY664" s="557"/>
      <c r="DZ664" s="557"/>
      <c r="EA664" s="557"/>
      <c r="EB664" s="557"/>
      <c r="EC664" s="557"/>
      <c r="ED664" s="557"/>
      <c r="EE664" s="557"/>
      <c r="EF664" s="557"/>
      <c r="EG664" s="557"/>
      <c r="EH664" s="557"/>
      <c r="EI664" s="557"/>
      <c r="EJ664" s="557"/>
      <c r="EK664" s="557"/>
      <c r="EL664" s="557"/>
      <c r="EM664" s="557"/>
      <c r="EN664" s="557"/>
      <c r="EO664" s="557"/>
      <c r="EP664" s="557"/>
      <c r="EQ664" s="557"/>
      <c r="ER664" s="557"/>
      <c r="ES664" s="557"/>
      <c r="ET664" s="557"/>
      <c r="EU664" s="557"/>
      <c r="EV664" s="557"/>
      <c r="EW664" s="557"/>
      <c r="EX664" s="557"/>
      <c r="EY664" s="557"/>
      <c r="EZ664" s="557"/>
      <c r="FA664" s="557"/>
      <c r="FB664" s="557"/>
      <c r="FC664" s="557"/>
      <c r="FD664" s="557"/>
      <c r="FE664" s="557"/>
      <c r="FF664" s="557"/>
      <c r="FG664" s="557"/>
      <c r="FH664" s="557"/>
      <c r="FI664" s="557"/>
      <c r="FJ664" s="557"/>
      <c r="FK664" s="557"/>
      <c r="FL664" s="557"/>
      <c r="FM664" s="557"/>
      <c r="FN664" s="557"/>
      <c r="FO664" s="557"/>
      <c r="FP664" s="557"/>
      <c r="FQ664" s="557"/>
      <c r="FR664" s="557"/>
      <c r="FS664" s="557"/>
      <c r="FT664" s="557"/>
      <c r="FU664" s="557"/>
      <c r="FV664" s="557"/>
      <c r="FW664" s="557"/>
      <c r="FX664" s="557"/>
      <c r="FY664" s="557"/>
      <c r="FZ664" s="557"/>
      <c r="GA664" s="557"/>
      <c r="GB664" s="557"/>
      <c r="GC664" s="557"/>
      <c r="GD664" s="557"/>
      <c r="GE664" s="557"/>
      <c r="GF664" s="557"/>
      <c r="GG664" s="557"/>
      <c r="GH664" s="557"/>
      <c r="GI664" s="557"/>
      <c r="GJ664" s="557"/>
      <c r="GK664" s="557"/>
      <c r="GL664" s="557"/>
      <c r="GM664" s="557"/>
      <c r="GN664" s="557"/>
      <c r="GO664" s="557"/>
      <c r="GP664" s="557"/>
      <c r="GQ664" s="557"/>
      <c r="GR664" s="557"/>
      <c r="GS664" s="557"/>
      <c r="GT664" s="557"/>
      <c r="GU664" s="557"/>
      <c r="GV664" s="557"/>
      <c r="GW664" s="557"/>
      <c r="GX664" s="557"/>
      <c r="GY664" s="557"/>
      <c r="GZ664" s="557"/>
      <c r="HA664" s="557"/>
      <c r="HB664" s="557"/>
      <c r="HC664" s="557"/>
      <c r="HD664" s="557"/>
      <c r="HE664" s="557"/>
      <c r="HF664" s="557"/>
      <c r="HG664" s="557"/>
      <c r="HH664" s="557"/>
      <c r="HI664" s="557"/>
      <c r="HJ664" s="557"/>
      <c r="HK664" s="557"/>
      <c r="HL664" s="557"/>
      <c r="HM664" s="557"/>
      <c r="HN664" s="557"/>
      <c r="HO664" s="557"/>
      <c r="HP664" s="557"/>
      <c r="HQ664" s="557"/>
      <c r="HR664" s="557"/>
      <c r="HS664" s="557"/>
      <c r="HT664" s="557"/>
      <c r="HU664" s="575"/>
      <c r="HV664" s="575"/>
      <c r="HW664" s="575"/>
      <c r="HX664" s="575"/>
      <c r="HY664" s="575"/>
      <c r="HZ664" s="575"/>
      <c r="IA664" s="575"/>
      <c r="IB664" s="575"/>
      <c r="IC664" s="575"/>
      <c r="ID664" s="575"/>
      <c r="IE664" s="575"/>
      <c r="IF664" s="575"/>
      <c r="IG664" s="575"/>
      <c r="IH664" s="575"/>
      <c r="II664" s="575"/>
      <c r="IJ664" s="575"/>
      <c r="IK664" s="575"/>
      <c r="IL664" s="575"/>
      <c r="IM664" s="575"/>
      <c r="IN664" s="575"/>
    </row>
    <row r="665" s="311" customFormat="1" ht="19.5" customHeight="1" spans="1:255">
      <c r="A665" s="218" t="s">
        <v>669</v>
      </c>
      <c r="B665" s="582">
        <v>378</v>
      </c>
      <c r="C665" s="328">
        <v>160</v>
      </c>
      <c r="D665" s="330">
        <v>232</v>
      </c>
      <c r="E665" s="332">
        <f t="shared" si="20"/>
        <v>-0.386243386243386</v>
      </c>
      <c r="F665" s="332">
        <f t="shared" si="21"/>
        <v>1.45</v>
      </c>
      <c r="HU665" s="560"/>
      <c r="HV665" s="560"/>
      <c r="HW665" s="560"/>
      <c r="HX665" s="560"/>
      <c r="HY665" s="560"/>
      <c r="HZ665" s="560"/>
      <c r="IA665" s="560"/>
      <c r="IB665" s="560"/>
      <c r="IC665" s="560"/>
      <c r="ID665" s="560"/>
      <c r="IE665" s="560"/>
      <c r="IF665" s="560"/>
      <c r="IG665" s="560"/>
      <c r="IH665" s="560"/>
      <c r="II665" s="560"/>
      <c r="IJ665" s="560"/>
      <c r="IK665" s="560"/>
      <c r="IL665" s="560"/>
      <c r="IM665" s="560"/>
      <c r="IN665" s="560"/>
      <c r="IO665" s="560"/>
      <c r="IP665" s="560"/>
      <c r="IQ665" s="560"/>
      <c r="IR665" s="560"/>
      <c r="IS665" s="560"/>
      <c r="IT665" s="560"/>
      <c r="IU665" s="560"/>
    </row>
    <row r="666" s="311" customFormat="1" ht="19.5" customHeight="1" spans="1:255">
      <c r="A666" s="218" t="s">
        <v>670</v>
      </c>
      <c r="B666" s="328">
        <v>19</v>
      </c>
      <c r="C666" s="328">
        <v>5</v>
      </c>
      <c r="D666" s="328">
        <v>2</v>
      </c>
      <c r="E666" s="332">
        <f t="shared" si="20"/>
        <v>-0.894736842105263</v>
      </c>
      <c r="F666" s="332">
        <f t="shared" si="21"/>
        <v>0.4</v>
      </c>
      <c r="HU666" s="560"/>
      <c r="HV666" s="560"/>
      <c r="HW666" s="560"/>
      <c r="HX666" s="560"/>
      <c r="HY666" s="560"/>
      <c r="HZ666" s="560"/>
      <c r="IA666" s="560"/>
      <c r="IB666" s="560"/>
      <c r="IC666" s="560"/>
      <c r="ID666" s="560"/>
      <c r="IE666" s="560"/>
      <c r="IF666" s="560"/>
      <c r="IG666" s="560"/>
      <c r="IH666" s="560"/>
      <c r="II666" s="560"/>
      <c r="IJ666" s="560"/>
      <c r="IK666" s="560"/>
      <c r="IL666" s="560"/>
      <c r="IM666" s="560"/>
      <c r="IN666" s="560"/>
      <c r="IO666" s="560"/>
      <c r="IP666" s="560"/>
      <c r="IQ666" s="560"/>
      <c r="IR666" s="560"/>
      <c r="IS666" s="560"/>
      <c r="IT666" s="560"/>
      <c r="IU666" s="560"/>
    </row>
    <row r="667" s="170" customFormat="1" ht="19.5" customHeight="1" spans="1:248">
      <c r="A667" s="584" t="s">
        <v>671</v>
      </c>
      <c r="B667" s="324">
        <f>SUM(B668:B669)</f>
        <v>556</v>
      </c>
      <c r="C667" s="324">
        <f>SUM(C668:C669)</f>
        <v>648</v>
      </c>
      <c r="D667" s="324">
        <f>SUM(D668:D669)</f>
        <v>572</v>
      </c>
      <c r="E667" s="325">
        <f t="shared" si="20"/>
        <v>0.0287769784172662</v>
      </c>
      <c r="F667" s="325">
        <f t="shared" si="21"/>
        <v>0.882716049382716</v>
      </c>
      <c r="G667" s="557"/>
      <c r="H667" s="557"/>
      <c r="I667" s="557"/>
      <c r="J667" s="557"/>
      <c r="K667" s="557"/>
      <c r="L667" s="557"/>
      <c r="M667" s="557"/>
      <c r="N667" s="557"/>
      <c r="O667" s="557"/>
      <c r="P667" s="557"/>
      <c r="Q667" s="557"/>
      <c r="R667" s="557"/>
      <c r="S667" s="557"/>
      <c r="T667" s="557"/>
      <c r="U667" s="557"/>
      <c r="V667" s="557"/>
      <c r="W667" s="557"/>
      <c r="X667" s="557"/>
      <c r="Y667" s="557"/>
      <c r="Z667" s="557"/>
      <c r="AA667" s="557"/>
      <c r="AB667" s="557"/>
      <c r="AC667" s="557"/>
      <c r="AD667" s="557"/>
      <c r="AE667" s="557"/>
      <c r="AF667" s="557"/>
      <c r="AG667" s="557"/>
      <c r="AH667" s="557"/>
      <c r="AI667" s="557"/>
      <c r="AJ667" s="557"/>
      <c r="AK667" s="557"/>
      <c r="AL667" s="557"/>
      <c r="AM667" s="557"/>
      <c r="AN667" s="557"/>
      <c r="AO667" s="557"/>
      <c r="AP667" s="557"/>
      <c r="AQ667" s="557"/>
      <c r="AR667" s="557"/>
      <c r="AS667" s="557"/>
      <c r="AT667" s="557"/>
      <c r="AU667" s="557"/>
      <c r="AV667" s="557"/>
      <c r="AW667" s="557"/>
      <c r="AX667" s="557"/>
      <c r="AY667" s="557"/>
      <c r="AZ667" s="557"/>
      <c r="BA667" s="557"/>
      <c r="BB667" s="557"/>
      <c r="BC667" s="557"/>
      <c r="BD667" s="557"/>
      <c r="BE667" s="557"/>
      <c r="BF667" s="557"/>
      <c r="BG667" s="557"/>
      <c r="BH667" s="557"/>
      <c r="BI667" s="557"/>
      <c r="BJ667" s="557"/>
      <c r="BK667" s="557"/>
      <c r="BL667" s="557"/>
      <c r="BM667" s="557"/>
      <c r="BN667" s="557"/>
      <c r="BO667" s="557"/>
      <c r="BP667" s="557"/>
      <c r="BQ667" s="557"/>
      <c r="BR667" s="557"/>
      <c r="BS667" s="557"/>
      <c r="BT667" s="557"/>
      <c r="BU667" s="557"/>
      <c r="BV667" s="557"/>
      <c r="BW667" s="557"/>
      <c r="BX667" s="557"/>
      <c r="BY667" s="557"/>
      <c r="BZ667" s="557"/>
      <c r="CA667" s="557"/>
      <c r="CB667" s="557"/>
      <c r="CC667" s="557"/>
      <c r="CD667" s="557"/>
      <c r="CE667" s="557"/>
      <c r="CF667" s="557"/>
      <c r="CG667" s="557"/>
      <c r="CH667" s="557"/>
      <c r="CI667" s="557"/>
      <c r="CJ667" s="557"/>
      <c r="CK667" s="557"/>
      <c r="CL667" s="557"/>
      <c r="CM667" s="557"/>
      <c r="CN667" s="557"/>
      <c r="CO667" s="557"/>
      <c r="CP667" s="557"/>
      <c r="CQ667" s="557"/>
      <c r="CR667" s="557"/>
      <c r="CS667" s="557"/>
      <c r="CT667" s="557"/>
      <c r="CU667" s="557"/>
      <c r="CV667" s="557"/>
      <c r="CW667" s="557"/>
      <c r="CX667" s="557"/>
      <c r="CY667" s="557"/>
      <c r="CZ667" s="557"/>
      <c r="DA667" s="557"/>
      <c r="DB667" s="557"/>
      <c r="DC667" s="557"/>
      <c r="DD667" s="557"/>
      <c r="DE667" s="557"/>
      <c r="DF667" s="557"/>
      <c r="DG667" s="557"/>
      <c r="DH667" s="557"/>
      <c r="DI667" s="557"/>
      <c r="DJ667" s="557"/>
      <c r="DK667" s="557"/>
      <c r="DL667" s="557"/>
      <c r="DM667" s="557"/>
      <c r="DN667" s="557"/>
      <c r="DO667" s="557"/>
      <c r="DP667" s="557"/>
      <c r="DQ667" s="557"/>
      <c r="DR667" s="557"/>
      <c r="DS667" s="557"/>
      <c r="DT667" s="557"/>
      <c r="DU667" s="557"/>
      <c r="DV667" s="557"/>
      <c r="DW667" s="557"/>
      <c r="DX667" s="557"/>
      <c r="DY667" s="557"/>
      <c r="DZ667" s="557"/>
      <c r="EA667" s="557"/>
      <c r="EB667" s="557"/>
      <c r="EC667" s="557"/>
      <c r="ED667" s="557"/>
      <c r="EE667" s="557"/>
      <c r="EF667" s="557"/>
      <c r="EG667" s="557"/>
      <c r="EH667" s="557"/>
      <c r="EI667" s="557"/>
      <c r="EJ667" s="557"/>
      <c r="EK667" s="557"/>
      <c r="EL667" s="557"/>
      <c r="EM667" s="557"/>
      <c r="EN667" s="557"/>
      <c r="EO667" s="557"/>
      <c r="EP667" s="557"/>
      <c r="EQ667" s="557"/>
      <c r="ER667" s="557"/>
      <c r="ES667" s="557"/>
      <c r="ET667" s="557"/>
      <c r="EU667" s="557"/>
      <c r="EV667" s="557"/>
      <c r="EW667" s="557"/>
      <c r="EX667" s="557"/>
      <c r="EY667" s="557"/>
      <c r="EZ667" s="557"/>
      <c r="FA667" s="557"/>
      <c r="FB667" s="557"/>
      <c r="FC667" s="557"/>
      <c r="FD667" s="557"/>
      <c r="FE667" s="557"/>
      <c r="FF667" s="557"/>
      <c r="FG667" s="557"/>
      <c r="FH667" s="557"/>
      <c r="FI667" s="557"/>
      <c r="FJ667" s="557"/>
      <c r="FK667" s="557"/>
      <c r="FL667" s="557"/>
      <c r="FM667" s="557"/>
      <c r="FN667" s="557"/>
      <c r="FO667" s="557"/>
      <c r="FP667" s="557"/>
      <c r="FQ667" s="557"/>
      <c r="FR667" s="557"/>
      <c r="FS667" s="557"/>
      <c r="FT667" s="557"/>
      <c r="FU667" s="557"/>
      <c r="FV667" s="557"/>
      <c r="FW667" s="557"/>
      <c r="FX667" s="557"/>
      <c r="FY667" s="557"/>
      <c r="FZ667" s="557"/>
      <c r="GA667" s="557"/>
      <c r="GB667" s="557"/>
      <c r="GC667" s="557"/>
      <c r="GD667" s="557"/>
      <c r="GE667" s="557"/>
      <c r="GF667" s="557"/>
      <c r="GG667" s="557"/>
      <c r="GH667" s="557"/>
      <c r="GI667" s="557"/>
      <c r="GJ667" s="557"/>
      <c r="GK667" s="557"/>
      <c r="GL667" s="557"/>
      <c r="GM667" s="557"/>
      <c r="GN667" s="557"/>
      <c r="GO667" s="557"/>
      <c r="GP667" s="557"/>
      <c r="GQ667" s="557"/>
      <c r="GR667" s="557"/>
      <c r="GS667" s="557"/>
      <c r="GT667" s="557"/>
      <c r="GU667" s="557"/>
      <c r="GV667" s="557"/>
      <c r="GW667" s="557"/>
      <c r="GX667" s="557"/>
      <c r="GY667" s="557"/>
      <c r="GZ667" s="557"/>
      <c r="HA667" s="557"/>
      <c r="HB667" s="557"/>
      <c r="HC667" s="557"/>
      <c r="HD667" s="557"/>
      <c r="HE667" s="557"/>
      <c r="HF667" s="557"/>
      <c r="HG667" s="557"/>
      <c r="HH667" s="557"/>
      <c r="HI667" s="557"/>
      <c r="HJ667" s="557"/>
      <c r="HK667" s="557"/>
      <c r="HL667" s="557"/>
      <c r="HM667" s="557"/>
      <c r="HN667" s="557"/>
      <c r="HO667" s="557"/>
      <c r="HP667" s="557"/>
      <c r="HQ667" s="557"/>
      <c r="HR667" s="557"/>
      <c r="HS667" s="557"/>
      <c r="HT667" s="557"/>
      <c r="HU667" s="575"/>
      <c r="HV667" s="575"/>
      <c r="HW667" s="575"/>
      <c r="HX667" s="575"/>
      <c r="HY667" s="575"/>
      <c r="HZ667" s="575"/>
      <c r="IA667" s="575"/>
      <c r="IB667" s="575"/>
      <c r="IC667" s="575"/>
      <c r="ID667" s="575"/>
      <c r="IE667" s="575"/>
      <c r="IF667" s="575"/>
      <c r="IG667" s="575"/>
      <c r="IH667" s="575"/>
      <c r="II667" s="575"/>
      <c r="IJ667" s="575"/>
      <c r="IK667" s="575"/>
      <c r="IL667" s="575"/>
      <c r="IM667" s="575"/>
      <c r="IN667" s="575"/>
    </row>
    <row r="668" s="311" customFormat="1" ht="19.5" customHeight="1" spans="1:255">
      <c r="A668" s="218" t="s">
        <v>672</v>
      </c>
      <c r="B668" s="582"/>
      <c r="C668" s="328"/>
      <c r="D668" s="570"/>
      <c r="E668" s="332" t="str">
        <f t="shared" si="20"/>
        <v/>
      </c>
      <c r="F668" s="332" t="str">
        <f t="shared" si="21"/>
        <v/>
      </c>
      <c r="HU668" s="560"/>
      <c r="HV668" s="560"/>
      <c r="HW668" s="560"/>
      <c r="HX668" s="560"/>
      <c r="HY668" s="560"/>
      <c r="HZ668" s="560"/>
      <c r="IA668" s="560"/>
      <c r="IB668" s="560"/>
      <c r="IC668" s="560"/>
      <c r="ID668" s="560"/>
      <c r="IE668" s="560"/>
      <c r="IF668" s="560"/>
      <c r="IG668" s="560"/>
      <c r="IH668" s="560"/>
      <c r="II668" s="560"/>
      <c r="IJ668" s="560"/>
      <c r="IK668" s="560"/>
      <c r="IL668" s="560"/>
      <c r="IM668" s="560"/>
      <c r="IN668" s="560"/>
      <c r="IO668" s="560"/>
      <c r="IP668" s="560"/>
      <c r="IQ668" s="560"/>
      <c r="IR668" s="560"/>
      <c r="IS668" s="560"/>
      <c r="IT668" s="560"/>
      <c r="IU668" s="560"/>
    </row>
    <row r="669" s="311" customFormat="1" ht="19.5" customHeight="1" spans="1:255">
      <c r="A669" s="218" t="s">
        <v>673</v>
      </c>
      <c r="B669" s="328">
        <v>556</v>
      </c>
      <c r="C669" s="328">
        <v>648</v>
      </c>
      <c r="D669" s="328">
        <v>572</v>
      </c>
      <c r="E669" s="332">
        <f t="shared" si="20"/>
        <v>0.0287769784172662</v>
      </c>
      <c r="F669" s="332">
        <f t="shared" si="21"/>
        <v>0.882716049382716</v>
      </c>
      <c r="HU669" s="560"/>
      <c r="HV669" s="560"/>
      <c r="HW669" s="560"/>
      <c r="HX669" s="560"/>
      <c r="HY669" s="560"/>
      <c r="HZ669" s="560"/>
      <c r="IA669" s="560"/>
      <c r="IB669" s="560"/>
      <c r="IC669" s="560"/>
      <c r="ID669" s="560"/>
      <c r="IE669" s="560"/>
      <c r="IF669" s="560"/>
      <c r="IG669" s="560"/>
      <c r="IH669" s="560"/>
      <c r="II669" s="560"/>
      <c r="IJ669" s="560"/>
      <c r="IK669" s="560"/>
      <c r="IL669" s="560"/>
      <c r="IM669" s="560"/>
      <c r="IN669" s="560"/>
      <c r="IO669" s="560"/>
      <c r="IP669" s="560"/>
      <c r="IQ669" s="560"/>
      <c r="IR669" s="560"/>
      <c r="IS669" s="560"/>
      <c r="IT669" s="560"/>
      <c r="IU669" s="560"/>
    </row>
    <row r="670" s="170" customFormat="1" ht="19.5" customHeight="1" spans="1:248">
      <c r="A670" s="584" t="s">
        <v>674</v>
      </c>
      <c r="B670" s="339">
        <f>SUM(B671:B672)</f>
        <v>0</v>
      </c>
      <c r="C670" s="339">
        <f>SUM(C671:C672)</f>
        <v>0</v>
      </c>
      <c r="D670" s="339">
        <f>SUM(D671:D672)</f>
        <v>0</v>
      </c>
      <c r="E670" s="325" t="str">
        <f t="shared" si="20"/>
        <v/>
      </c>
      <c r="F670" s="325" t="str">
        <f t="shared" si="21"/>
        <v/>
      </c>
      <c r="G670" s="557"/>
      <c r="H670" s="557"/>
      <c r="I670" s="557"/>
      <c r="J670" s="557"/>
      <c r="K670" s="557"/>
      <c r="L670" s="557"/>
      <c r="M670" s="557"/>
      <c r="N670" s="557"/>
      <c r="O670" s="557"/>
      <c r="P670" s="557"/>
      <c r="Q670" s="557"/>
      <c r="R670" s="557"/>
      <c r="S670" s="557"/>
      <c r="T670" s="557"/>
      <c r="U670" s="557"/>
      <c r="V670" s="557"/>
      <c r="W670" s="557"/>
      <c r="X670" s="557"/>
      <c r="Y670" s="557"/>
      <c r="Z670" s="557"/>
      <c r="AA670" s="557"/>
      <c r="AB670" s="557"/>
      <c r="AC670" s="557"/>
      <c r="AD670" s="557"/>
      <c r="AE670" s="557"/>
      <c r="AF670" s="557"/>
      <c r="AG670" s="557"/>
      <c r="AH670" s="557"/>
      <c r="AI670" s="557"/>
      <c r="AJ670" s="557"/>
      <c r="AK670" s="557"/>
      <c r="AL670" s="557"/>
      <c r="AM670" s="557"/>
      <c r="AN670" s="557"/>
      <c r="AO670" s="557"/>
      <c r="AP670" s="557"/>
      <c r="AQ670" s="557"/>
      <c r="AR670" s="557"/>
      <c r="AS670" s="557"/>
      <c r="AT670" s="557"/>
      <c r="AU670" s="557"/>
      <c r="AV670" s="557"/>
      <c r="AW670" s="557"/>
      <c r="AX670" s="557"/>
      <c r="AY670" s="557"/>
      <c r="AZ670" s="557"/>
      <c r="BA670" s="557"/>
      <c r="BB670" s="557"/>
      <c r="BC670" s="557"/>
      <c r="BD670" s="557"/>
      <c r="BE670" s="557"/>
      <c r="BF670" s="557"/>
      <c r="BG670" s="557"/>
      <c r="BH670" s="557"/>
      <c r="BI670" s="557"/>
      <c r="BJ670" s="557"/>
      <c r="BK670" s="557"/>
      <c r="BL670" s="557"/>
      <c r="BM670" s="557"/>
      <c r="BN670" s="557"/>
      <c r="BO670" s="557"/>
      <c r="BP670" s="557"/>
      <c r="BQ670" s="557"/>
      <c r="BR670" s="557"/>
      <c r="BS670" s="557"/>
      <c r="BT670" s="557"/>
      <c r="BU670" s="557"/>
      <c r="BV670" s="557"/>
      <c r="BW670" s="557"/>
      <c r="BX670" s="557"/>
      <c r="BY670" s="557"/>
      <c r="BZ670" s="557"/>
      <c r="CA670" s="557"/>
      <c r="CB670" s="557"/>
      <c r="CC670" s="557"/>
      <c r="CD670" s="557"/>
      <c r="CE670" s="557"/>
      <c r="CF670" s="557"/>
      <c r="CG670" s="557"/>
      <c r="CH670" s="557"/>
      <c r="CI670" s="557"/>
      <c r="CJ670" s="557"/>
      <c r="CK670" s="557"/>
      <c r="CL670" s="557"/>
      <c r="CM670" s="557"/>
      <c r="CN670" s="557"/>
      <c r="CO670" s="557"/>
      <c r="CP670" s="557"/>
      <c r="CQ670" s="557"/>
      <c r="CR670" s="557"/>
      <c r="CS670" s="557"/>
      <c r="CT670" s="557"/>
      <c r="CU670" s="557"/>
      <c r="CV670" s="557"/>
      <c r="CW670" s="557"/>
      <c r="CX670" s="557"/>
      <c r="CY670" s="557"/>
      <c r="CZ670" s="557"/>
      <c r="DA670" s="557"/>
      <c r="DB670" s="557"/>
      <c r="DC670" s="557"/>
      <c r="DD670" s="557"/>
      <c r="DE670" s="557"/>
      <c r="DF670" s="557"/>
      <c r="DG670" s="557"/>
      <c r="DH670" s="557"/>
      <c r="DI670" s="557"/>
      <c r="DJ670" s="557"/>
      <c r="DK670" s="557"/>
      <c r="DL670" s="557"/>
      <c r="DM670" s="557"/>
      <c r="DN670" s="557"/>
      <c r="DO670" s="557"/>
      <c r="DP670" s="557"/>
      <c r="DQ670" s="557"/>
      <c r="DR670" s="557"/>
      <c r="DS670" s="557"/>
      <c r="DT670" s="557"/>
      <c r="DU670" s="557"/>
      <c r="DV670" s="557"/>
      <c r="DW670" s="557"/>
      <c r="DX670" s="557"/>
      <c r="DY670" s="557"/>
      <c r="DZ670" s="557"/>
      <c r="EA670" s="557"/>
      <c r="EB670" s="557"/>
      <c r="EC670" s="557"/>
      <c r="ED670" s="557"/>
      <c r="EE670" s="557"/>
      <c r="EF670" s="557"/>
      <c r="EG670" s="557"/>
      <c r="EH670" s="557"/>
      <c r="EI670" s="557"/>
      <c r="EJ670" s="557"/>
      <c r="EK670" s="557"/>
      <c r="EL670" s="557"/>
      <c r="EM670" s="557"/>
      <c r="EN670" s="557"/>
      <c r="EO670" s="557"/>
      <c r="EP670" s="557"/>
      <c r="EQ670" s="557"/>
      <c r="ER670" s="557"/>
      <c r="ES670" s="557"/>
      <c r="ET670" s="557"/>
      <c r="EU670" s="557"/>
      <c r="EV670" s="557"/>
      <c r="EW670" s="557"/>
      <c r="EX670" s="557"/>
      <c r="EY670" s="557"/>
      <c r="EZ670" s="557"/>
      <c r="FA670" s="557"/>
      <c r="FB670" s="557"/>
      <c r="FC670" s="557"/>
      <c r="FD670" s="557"/>
      <c r="FE670" s="557"/>
      <c r="FF670" s="557"/>
      <c r="FG670" s="557"/>
      <c r="FH670" s="557"/>
      <c r="FI670" s="557"/>
      <c r="FJ670" s="557"/>
      <c r="FK670" s="557"/>
      <c r="FL670" s="557"/>
      <c r="FM670" s="557"/>
      <c r="FN670" s="557"/>
      <c r="FO670" s="557"/>
      <c r="FP670" s="557"/>
      <c r="FQ670" s="557"/>
      <c r="FR670" s="557"/>
      <c r="FS670" s="557"/>
      <c r="FT670" s="557"/>
      <c r="FU670" s="557"/>
      <c r="FV670" s="557"/>
      <c r="FW670" s="557"/>
      <c r="FX670" s="557"/>
      <c r="FY670" s="557"/>
      <c r="FZ670" s="557"/>
      <c r="GA670" s="557"/>
      <c r="GB670" s="557"/>
      <c r="GC670" s="557"/>
      <c r="GD670" s="557"/>
      <c r="GE670" s="557"/>
      <c r="GF670" s="557"/>
      <c r="GG670" s="557"/>
      <c r="GH670" s="557"/>
      <c r="GI670" s="557"/>
      <c r="GJ670" s="557"/>
      <c r="GK670" s="557"/>
      <c r="GL670" s="557"/>
      <c r="GM670" s="557"/>
      <c r="GN670" s="557"/>
      <c r="GO670" s="557"/>
      <c r="GP670" s="557"/>
      <c r="GQ670" s="557"/>
      <c r="GR670" s="557"/>
      <c r="GS670" s="557"/>
      <c r="GT670" s="557"/>
      <c r="GU670" s="557"/>
      <c r="GV670" s="557"/>
      <c r="GW670" s="557"/>
      <c r="GX670" s="557"/>
      <c r="GY670" s="557"/>
      <c r="GZ670" s="557"/>
      <c r="HA670" s="557"/>
      <c r="HB670" s="557"/>
      <c r="HC670" s="557"/>
      <c r="HD670" s="557"/>
      <c r="HE670" s="557"/>
      <c r="HF670" s="557"/>
      <c r="HG670" s="557"/>
      <c r="HH670" s="557"/>
      <c r="HI670" s="557"/>
      <c r="HJ670" s="557"/>
      <c r="HK670" s="557"/>
      <c r="HL670" s="557"/>
      <c r="HM670" s="557"/>
      <c r="HN670" s="557"/>
      <c r="HO670" s="557"/>
      <c r="HP670" s="557"/>
      <c r="HQ670" s="557"/>
      <c r="HR670" s="557"/>
      <c r="HS670" s="557"/>
      <c r="HT670" s="557"/>
      <c r="HU670" s="575"/>
      <c r="HV670" s="575"/>
      <c r="HW670" s="575"/>
      <c r="HX670" s="575"/>
      <c r="HY670" s="575"/>
      <c r="HZ670" s="575"/>
      <c r="IA670" s="575"/>
      <c r="IB670" s="575"/>
      <c r="IC670" s="575"/>
      <c r="ID670" s="575"/>
      <c r="IE670" s="575"/>
      <c r="IF670" s="575"/>
      <c r="IG670" s="575"/>
      <c r="IH670" s="575"/>
      <c r="II670" s="575"/>
      <c r="IJ670" s="575"/>
      <c r="IK670" s="575"/>
      <c r="IL670" s="575"/>
      <c r="IM670" s="575"/>
      <c r="IN670" s="575"/>
    </row>
    <row r="671" s="311" customFormat="1" ht="19.5" customHeight="1" spans="1:255">
      <c r="A671" s="218" t="s">
        <v>675</v>
      </c>
      <c r="B671" s="582"/>
      <c r="C671" s="328"/>
      <c r="D671" s="570"/>
      <c r="E671" s="325" t="str">
        <f t="shared" si="20"/>
        <v/>
      </c>
      <c r="F671" s="325" t="str">
        <f t="shared" si="21"/>
        <v/>
      </c>
      <c r="HU671" s="560"/>
      <c r="HV671" s="560"/>
      <c r="HW671" s="560"/>
      <c r="HX671" s="560"/>
      <c r="HY671" s="560"/>
      <c r="HZ671" s="560"/>
      <c r="IA671" s="560"/>
      <c r="IB671" s="560"/>
      <c r="IC671" s="560"/>
      <c r="ID671" s="560"/>
      <c r="IE671" s="560"/>
      <c r="IF671" s="560"/>
      <c r="IG671" s="560"/>
      <c r="IH671" s="560"/>
      <c r="II671" s="560"/>
      <c r="IJ671" s="560"/>
      <c r="IK671" s="560"/>
      <c r="IL671" s="560"/>
      <c r="IM671" s="560"/>
      <c r="IN671" s="560"/>
      <c r="IO671" s="560"/>
      <c r="IP671" s="560"/>
      <c r="IQ671" s="560"/>
      <c r="IR671" s="560"/>
      <c r="IS671" s="560"/>
      <c r="IT671" s="560"/>
      <c r="IU671" s="560"/>
    </row>
    <row r="672" s="311" customFormat="1" ht="19.5" customHeight="1" spans="1:255">
      <c r="A672" s="218" t="s">
        <v>676</v>
      </c>
      <c r="B672" s="582"/>
      <c r="C672" s="328"/>
      <c r="D672" s="570"/>
      <c r="E672" s="332" t="str">
        <f t="shared" si="20"/>
        <v/>
      </c>
      <c r="F672" s="332" t="str">
        <f t="shared" si="21"/>
        <v/>
      </c>
      <c r="HU672" s="560"/>
      <c r="HV672" s="560"/>
      <c r="HW672" s="560"/>
      <c r="HX672" s="560"/>
      <c r="HY672" s="560"/>
      <c r="HZ672" s="560"/>
      <c r="IA672" s="560"/>
      <c r="IB672" s="560"/>
      <c r="IC672" s="560"/>
      <c r="ID672" s="560"/>
      <c r="IE672" s="560"/>
      <c r="IF672" s="560"/>
      <c r="IG672" s="560"/>
      <c r="IH672" s="560"/>
      <c r="II672" s="560"/>
      <c r="IJ672" s="560"/>
      <c r="IK672" s="560"/>
      <c r="IL672" s="560"/>
      <c r="IM672" s="560"/>
      <c r="IN672" s="560"/>
      <c r="IO672" s="560"/>
      <c r="IP672" s="560"/>
      <c r="IQ672" s="560"/>
      <c r="IR672" s="560"/>
      <c r="IS672" s="560"/>
      <c r="IT672" s="560"/>
      <c r="IU672" s="560"/>
    </row>
    <row r="673" s="311" customFormat="1" ht="19.5" customHeight="1" spans="1:255">
      <c r="A673" s="584" t="s">
        <v>677</v>
      </c>
      <c r="B673" s="335">
        <f>SUM(B674:B675)</f>
        <v>0</v>
      </c>
      <c r="C673" s="335">
        <f>SUM(C674:C675)</f>
        <v>0</v>
      </c>
      <c r="D673" s="335">
        <f>SUM(D674:D675)</f>
        <v>0</v>
      </c>
      <c r="E673" s="325" t="str">
        <f t="shared" si="20"/>
        <v/>
      </c>
      <c r="F673" s="325" t="str">
        <f t="shared" si="21"/>
        <v/>
      </c>
      <c r="HU673" s="560"/>
      <c r="HV673" s="560"/>
      <c r="HW673" s="560"/>
      <c r="HX673" s="560"/>
      <c r="HY673" s="560"/>
      <c r="HZ673" s="560"/>
      <c r="IA673" s="560"/>
      <c r="IB673" s="560"/>
      <c r="IC673" s="560"/>
      <c r="ID673" s="560"/>
      <c r="IE673" s="560"/>
      <c r="IF673" s="560"/>
      <c r="IG673" s="560"/>
      <c r="IH673" s="560"/>
      <c r="II673" s="560"/>
      <c r="IJ673" s="560"/>
      <c r="IK673" s="560"/>
      <c r="IL673" s="560"/>
      <c r="IM673" s="560"/>
      <c r="IN673" s="560"/>
      <c r="IO673" s="560"/>
      <c r="IP673" s="560"/>
      <c r="IQ673" s="560"/>
      <c r="IR673" s="560"/>
      <c r="IS673" s="560"/>
      <c r="IT673" s="560"/>
      <c r="IU673" s="560"/>
    </row>
    <row r="674" s="170" customFormat="1" ht="19.5" customHeight="1" spans="1:248">
      <c r="A674" s="218" t="s">
        <v>678</v>
      </c>
      <c r="B674" s="330"/>
      <c r="C674" s="330"/>
      <c r="D674" s="330"/>
      <c r="E674" s="332" t="str">
        <f t="shared" si="20"/>
        <v/>
      </c>
      <c r="F674" s="332" t="str">
        <f t="shared" si="21"/>
        <v/>
      </c>
      <c r="G674" s="557"/>
      <c r="H674" s="557"/>
      <c r="I674" s="557"/>
      <c r="J674" s="557"/>
      <c r="K674" s="557"/>
      <c r="L674" s="557"/>
      <c r="M674" s="557"/>
      <c r="N674" s="557"/>
      <c r="O674" s="557"/>
      <c r="P674" s="557"/>
      <c r="Q674" s="557"/>
      <c r="R674" s="557"/>
      <c r="S674" s="557"/>
      <c r="T674" s="557"/>
      <c r="U674" s="557"/>
      <c r="V674" s="557"/>
      <c r="W674" s="557"/>
      <c r="X674" s="557"/>
      <c r="Y674" s="557"/>
      <c r="Z674" s="557"/>
      <c r="AA674" s="557"/>
      <c r="AB674" s="557"/>
      <c r="AC674" s="557"/>
      <c r="AD674" s="557"/>
      <c r="AE674" s="557"/>
      <c r="AF674" s="557"/>
      <c r="AG674" s="557"/>
      <c r="AH674" s="557"/>
      <c r="AI674" s="557"/>
      <c r="AJ674" s="557"/>
      <c r="AK674" s="557"/>
      <c r="AL674" s="557"/>
      <c r="AM674" s="557"/>
      <c r="AN674" s="557"/>
      <c r="AO674" s="557"/>
      <c r="AP674" s="557"/>
      <c r="AQ674" s="557"/>
      <c r="AR674" s="557"/>
      <c r="AS674" s="557"/>
      <c r="AT674" s="557"/>
      <c r="AU674" s="557"/>
      <c r="AV674" s="557"/>
      <c r="AW674" s="557"/>
      <c r="AX674" s="557"/>
      <c r="AY674" s="557"/>
      <c r="AZ674" s="557"/>
      <c r="BA674" s="557"/>
      <c r="BB674" s="557"/>
      <c r="BC674" s="557"/>
      <c r="BD674" s="557"/>
      <c r="BE674" s="557"/>
      <c r="BF674" s="557"/>
      <c r="BG674" s="557"/>
      <c r="BH674" s="557"/>
      <c r="BI674" s="557"/>
      <c r="BJ674" s="557"/>
      <c r="BK674" s="557"/>
      <c r="BL674" s="557"/>
      <c r="BM674" s="557"/>
      <c r="BN674" s="557"/>
      <c r="BO674" s="557"/>
      <c r="BP674" s="557"/>
      <c r="BQ674" s="557"/>
      <c r="BR674" s="557"/>
      <c r="BS674" s="557"/>
      <c r="BT674" s="557"/>
      <c r="BU674" s="557"/>
      <c r="BV674" s="557"/>
      <c r="BW674" s="557"/>
      <c r="BX674" s="557"/>
      <c r="BY674" s="557"/>
      <c r="BZ674" s="557"/>
      <c r="CA674" s="557"/>
      <c r="CB674" s="557"/>
      <c r="CC674" s="557"/>
      <c r="CD674" s="557"/>
      <c r="CE674" s="557"/>
      <c r="CF674" s="557"/>
      <c r="CG674" s="557"/>
      <c r="CH674" s="557"/>
      <c r="CI674" s="557"/>
      <c r="CJ674" s="557"/>
      <c r="CK674" s="557"/>
      <c r="CL674" s="557"/>
      <c r="CM674" s="557"/>
      <c r="CN674" s="557"/>
      <c r="CO674" s="557"/>
      <c r="CP674" s="557"/>
      <c r="CQ674" s="557"/>
      <c r="CR674" s="557"/>
      <c r="CS674" s="557"/>
      <c r="CT674" s="557"/>
      <c r="CU674" s="557"/>
      <c r="CV674" s="557"/>
      <c r="CW674" s="557"/>
      <c r="CX674" s="557"/>
      <c r="CY674" s="557"/>
      <c r="CZ674" s="557"/>
      <c r="DA674" s="557"/>
      <c r="DB674" s="557"/>
      <c r="DC674" s="557"/>
      <c r="DD674" s="557"/>
      <c r="DE674" s="557"/>
      <c r="DF674" s="557"/>
      <c r="DG674" s="557"/>
      <c r="DH674" s="557"/>
      <c r="DI674" s="557"/>
      <c r="DJ674" s="557"/>
      <c r="DK674" s="557"/>
      <c r="DL674" s="557"/>
      <c r="DM674" s="557"/>
      <c r="DN674" s="557"/>
      <c r="DO674" s="557"/>
      <c r="DP674" s="557"/>
      <c r="DQ674" s="557"/>
      <c r="DR674" s="557"/>
      <c r="DS674" s="557"/>
      <c r="DT674" s="557"/>
      <c r="DU674" s="557"/>
      <c r="DV674" s="557"/>
      <c r="DW674" s="557"/>
      <c r="DX674" s="557"/>
      <c r="DY674" s="557"/>
      <c r="DZ674" s="557"/>
      <c r="EA674" s="557"/>
      <c r="EB674" s="557"/>
      <c r="EC674" s="557"/>
      <c r="ED674" s="557"/>
      <c r="EE674" s="557"/>
      <c r="EF674" s="557"/>
      <c r="EG674" s="557"/>
      <c r="EH674" s="557"/>
      <c r="EI674" s="557"/>
      <c r="EJ674" s="557"/>
      <c r="EK674" s="557"/>
      <c r="EL674" s="557"/>
      <c r="EM674" s="557"/>
      <c r="EN674" s="557"/>
      <c r="EO674" s="557"/>
      <c r="EP674" s="557"/>
      <c r="EQ674" s="557"/>
      <c r="ER674" s="557"/>
      <c r="ES674" s="557"/>
      <c r="ET674" s="557"/>
      <c r="EU674" s="557"/>
      <c r="EV674" s="557"/>
      <c r="EW674" s="557"/>
      <c r="EX674" s="557"/>
      <c r="EY674" s="557"/>
      <c r="EZ674" s="557"/>
      <c r="FA674" s="557"/>
      <c r="FB674" s="557"/>
      <c r="FC674" s="557"/>
      <c r="FD674" s="557"/>
      <c r="FE674" s="557"/>
      <c r="FF674" s="557"/>
      <c r="FG674" s="557"/>
      <c r="FH674" s="557"/>
      <c r="FI674" s="557"/>
      <c r="FJ674" s="557"/>
      <c r="FK674" s="557"/>
      <c r="FL674" s="557"/>
      <c r="FM674" s="557"/>
      <c r="FN674" s="557"/>
      <c r="FO674" s="557"/>
      <c r="FP674" s="557"/>
      <c r="FQ674" s="557"/>
      <c r="FR674" s="557"/>
      <c r="FS674" s="557"/>
      <c r="FT674" s="557"/>
      <c r="FU674" s="557"/>
      <c r="FV674" s="557"/>
      <c r="FW674" s="557"/>
      <c r="FX674" s="557"/>
      <c r="FY674" s="557"/>
      <c r="FZ674" s="557"/>
      <c r="GA674" s="557"/>
      <c r="GB674" s="557"/>
      <c r="GC674" s="557"/>
      <c r="GD674" s="557"/>
      <c r="GE674" s="557"/>
      <c r="GF674" s="557"/>
      <c r="GG674" s="557"/>
      <c r="GH674" s="557"/>
      <c r="GI674" s="557"/>
      <c r="GJ674" s="557"/>
      <c r="GK674" s="557"/>
      <c r="GL674" s="557"/>
      <c r="GM674" s="557"/>
      <c r="GN674" s="557"/>
      <c r="GO674" s="557"/>
      <c r="GP674" s="557"/>
      <c r="GQ674" s="557"/>
      <c r="GR674" s="557"/>
      <c r="GS674" s="557"/>
      <c r="GT674" s="557"/>
      <c r="GU674" s="557"/>
      <c r="GV674" s="557"/>
      <c r="GW674" s="557"/>
      <c r="GX674" s="557"/>
      <c r="GY674" s="557"/>
      <c r="GZ674" s="557"/>
      <c r="HA674" s="557"/>
      <c r="HB674" s="557"/>
      <c r="HC674" s="557"/>
      <c r="HD674" s="557"/>
      <c r="HE674" s="557"/>
      <c r="HF674" s="557"/>
      <c r="HG674" s="557"/>
      <c r="HH674" s="557"/>
      <c r="HI674" s="557"/>
      <c r="HJ674" s="557"/>
      <c r="HK674" s="557"/>
      <c r="HL674" s="557"/>
      <c r="HM674" s="557"/>
      <c r="HN674" s="557"/>
      <c r="HO674" s="557"/>
      <c r="HP674" s="557"/>
      <c r="HQ674" s="557"/>
      <c r="HR674" s="557"/>
      <c r="HS674" s="557"/>
      <c r="HT674" s="557"/>
      <c r="HU674" s="575"/>
      <c r="HV674" s="575"/>
      <c r="HW674" s="575"/>
      <c r="HX674" s="575"/>
      <c r="HY674" s="575"/>
      <c r="HZ674" s="575"/>
      <c r="IA674" s="575"/>
      <c r="IB674" s="575"/>
      <c r="IC674" s="575"/>
      <c r="ID674" s="575"/>
      <c r="IE674" s="575"/>
      <c r="IF674" s="575"/>
      <c r="IG674" s="575"/>
      <c r="IH674" s="575"/>
      <c r="II674" s="575"/>
      <c r="IJ674" s="575"/>
      <c r="IK674" s="575"/>
      <c r="IL674" s="575"/>
      <c r="IM674" s="575"/>
      <c r="IN674" s="575"/>
    </row>
    <row r="675" s="311" customFormat="1" ht="19.5" customHeight="1" spans="1:255">
      <c r="A675" s="218" t="s">
        <v>679</v>
      </c>
      <c r="B675" s="582"/>
      <c r="C675" s="328"/>
      <c r="D675" s="570"/>
      <c r="E675" s="325" t="str">
        <f t="shared" si="20"/>
        <v/>
      </c>
      <c r="F675" s="332" t="str">
        <f t="shared" si="21"/>
        <v/>
      </c>
      <c r="HU675" s="560"/>
      <c r="HV675" s="560"/>
      <c r="HW675" s="560"/>
      <c r="HX675" s="560"/>
      <c r="HY675" s="560"/>
      <c r="HZ675" s="560"/>
      <c r="IA675" s="560"/>
      <c r="IB675" s="560"/>
      <c r="IC675" s="560"/>
      <c r="ID675" s="560"/>
      <c r="IE675" s="560"/>
      <c r="IF675" s="560"/>
      <c r="IG675" s="560"/>
      <c r="IH675" s="560"/>
      <c r="II675" s="560"/>
      <c r="IJ675" s="560"/>
      <c r="IK675" s="560"/>
      <c r="IL675" s="560"/>
      <c r="IM675" s="560"/>
      <c r="IN675" s="560"/>
      <c r="IO675" s="560"/>
      <c r="IP675" s="560"/>
      <c r="IQ675" s="560"/>
      <c r="IR675" s="560"/>
      <c r="IS675" s="560"/>
      <c r="IT675" s="560"/>
      <c r="IU675" s="560"/>
    </row>
    <row r="676" s="311" customFormat="1" ht="19.5" customHeight="1" spans="1:255">
      <c r="A676" s="584" t="s">
        <v>680</v>
      </c>
      <c r="B676" s="585">
        <f>SUM(B677:B679)</f>
        <v>198</v>
      </c>
      <c r="C676" s="335">
        <f>SUM(C677:C679)</f>
        <v>42</v>
      </c>
      <c r="D676" s="339">
        <f>SUM(D677:D679)</f>
        <v>39</v>
      </c>
      <c r="E676" s="325">
        <f t="shared" si="20"/>
        <v>-0.803030303030303</v>
      </c>
      <c r="F676" s="325">
        <f t="shared" si="21"/>
        <v>0.928571428571429</v>
      </c>
      <c r="HU676" s="560"/>
      <c r="HV676" s="560"/>
      <c r="HW676" s="560"/>
      <c r="HX676" s="560"/>
      <c r="HY676" s="560"/>
      <c r="HZ676" s="560"/>
      <c r="IA676" s="560"/>
      <c r="IB676" s="560"/>
      <c r="IC676" s="560"/>
      <c r="ID676" s="560"/>
      <c r="IE676" s="560"/>
      <c r="IF676" s="560"/>
      <c r="IG676" s="560"/>
      <c r="IH676" s="560"/>
      <c r="II676" s="560"/>
      <c r="IJ676" s="560"/>
      <c r="IK676" s="560"/>
      <c r="IL676" s="560"/>
      <c r="IM676" s="560"/>
      <c r="IN676" s="560"/>
      <c r="IO676" s="560"/>
      <c r="IP676" s="560"/>
      <c r="IQ676" s="560"/>
      <c r="IR676" s="560"/>
      <c r="IS676" s="560"/>
      <c r="IT676" s="560"/>
      <c r="IU676" s="560"/>
    </row>
    <row r="677" s="311" customFormat="1" ht="19.5" customHeight="1" spans="1:255">
      <c r="A677" s="347" t="s">
        <v>681</v>
      </c>
      <c r="B677" s="335"/>
      <c r="C677" s="335"/>
      <c r="D677" s="335"/>
      <c r="E677" s="325" t="str">
        <f t="shared" si="20"/>
        <v/>
      </c>
      <c r="F677" s="325" t="str">
        <f t="shared" si="21"/>
        <v/>
      </c>
      <c r="HU677" s="560"/>
      <c r="HV677" s="560"/>
      <c r="HW677" s="560"/>
      <c r="HX677" s="560"/>
      <c r="HY677" s="560"/>
      <c r="HZ677" s="560"/>
      <c r="IA677" s="560"/>
      <c r="IB677" s="560"/>
      <c r="IC677" s="560"/>
      <c r="ID677" s="560"/>
      <c r="IE677" s="560"/>
      <c r="IF677" s="560"/>
      <c r="IG677" s="560"/>
      <c r="IH677" s="560"/>
      <c r="II677" s="560"/>
      <c r="IJ677" s="560"/>
      <c r="IK677" s="560"/>
      <c r="IL677" s="560"/>
      <c r="IM677" s="560"/>
      <c r="IN677" s="560"/>
      <c r="IO677" s="560"/>
      <c r="IP677" s="560"/>
      <c r="IQ677" s="560"/>
      <c r="IR677" s="560"/>
      <c r="IS677" s="560"/>
      <c r="IT677" s="560"/>
      <c r="IU677" s="560"/>
    </row>
    <row r="678" s="170" customFormat="1" ht="19.5" customHeight="1" spans="1:248">
      <c r="A678" s="347" t="s">
        <v>682</v>
      </c>
      <c r="B678" s="328">
        <v>198</v>
      </c>
      <c r="C678" s="328">
        <v>42</v>
      </c>
      <c r="D678" s="328">
        <v>39</v>
      </c>
      <c r="E678" s="332">
        <f t="shared" si="20"/>
        <v>-0.803030303030303</v>
      </c>
      <c r="F678" s="332">
        <f t="shared" si="21"/>
        <v>0.928571428571429</v>
      </c>
      <c r="G678" s="557"/>
      <c r="H678" s="557"/>
      <c r="I678" s="557"/>
      <c r="J678" s="557"/>
      <c r="K678" s="557"/>
      <c r="L678" s="557"/>
      <c r="M678" s="557"/>
      <c r="N678" s="557"/>
      <c r="O678" s="557"/>
      <c r="P678" s="557"/>
      <c r="Q678" s="557"/>
      <c r="R678" s="557"/>
      <c r="S678" s="557"/>
      <c r="T678" s="557"/>
      <c r="U678" s="557"/>
      <c r="V678" s="557"/>
      <c r="W678" s="557"/>
      <c r="X678" s="557"/>
      <c r="Y678" s="557"/>
      <c r="Z678" s="557"/>
      <c r="AA678" s="557"/>
      <c r="AB678" s="557"/>
      <c r="AC678" s="557"/>
      <c r="AD678" s="557"/>
      <c r="AE678" s="557"/>
      <c r="AF678" s="557"/>
      <c r="AG678" s="557"/>
      <c r="AH678" s="557"/>
      <c r="AI678" s="557"/>
      <c r="AJ678" s="557"/>
      <c r="AK678" s="557"/>
      <c r="AL678" s="557"/>
      <c r="AM678" s="557"/>
      <c r="AN678" s="557"/>
      <c r="AO678" s="557"/>
      <c r="AP678" s="557"/>
      <c r="AQ678" s="557"/>
      <c r="AR678" s="557"/>
      <c r="AS678" s="557"/>
      <c r="AT678" s="557"/>
      <c r="AU678" s="557"/>
      <c r="AV678" s="557"/>
      <c r="AW678" s="557"/>
      <c r="AX678" s="557"/>
      <c r="AY678" s="557"/>
      <c r="AZ678" s="557"/>
      <c r="BA678" s="557"/>
      <c r="BB678" s="557"/>
      <c r="BC678" s="557"/>
      <c r="BD678" s="557"/>
      <c r="BE678" s="557"/>
      <c r="BF678" s="557"/>
      <c r="BG678" s="557"/>
      <c r="BH678" s="557"/>
      <c r="BI678" s="557"/>
      <c r="BJ678" s="557"/>
      <c r="BK678" s="557"/>
      <c r="BL678" s="557"/>
      <c r="BM678" s="557"/>
      <c r="BN678" s="557"/>
      <c r="BO678" s="557"/>
      <c r="BP678" s="557"/>
      <c r="BQ678" s="557"/>
      <c r="BR678" s="557"/>
      <c r="BS678" s="557"/>
      <c r="BT678" s="557"/>
      <c r="BU678" s="557"/>
      <c r="BV678" s="557"/>
      <c r="BW678" s="557"/>
      <c r="BX678" s="557"/>
      <c r="BY678" s="557"/>
      <c r="BZ678" s="557"/>
      <c r="CA678" s="557"/>
      <c r="CB678" s="557"/>
      <c r="CC678" s="557"/>
      <c r="CD678" s="557"/>
      <c r="CE678" s="557"/>
      <c r="CF678" s="557"/>
      <c r="CG678" s="557"/>
      <c r="CH678" s="557"/>
      <c r="CI678" s="557"/>
      <c r="CJ678" s="557"/>
      <c r="CK678" s="557"/>
      <c r="CL678" s="557"/>
      <c r="CM678" s="557"/>
      <c r="CN678" s="557"/>
      <c r="CO678" s="557"/>
      <c r="CP678" s="557"/>
      <c r="CQ678" s="557"/>
      <c r="CR678" s="557"/>
      <c r="CS678" s="557"/>
      <c r="CT678" s="557"/>
      <c r="CU678" s="557"/>
      <c r="CV678" s="557"/>
      <c r="CW678" s="557"/>
      <c r="CX678" s="557"/>
      <c r="CY678" s="557"/>
      <c r="CZ678" s="557"/>
      <c r="DA678" s="557"/>
      <c r="DB678" s="557"/>
      <c r="DC678" s="557"/>
      <c r="DD678" s="557"/>
      <c r="DE678" s="557"/>
      <c r="DF678" s="557"/>
      <c r="DG678" s="557"/>
      <c r="DH678" s="557"/>
      <c r="DI678" s="557"/>
      <c r="DJ678" s="557"/>
      <c r="DK678" s="557"/>
      <c r="DL678" s="557"/>
      <c r="DM678" s="557"/>
      <c r="DN678" s="557"/>
      <c r="DO678" s="557"/>
      <c r="DP678" s="557"/>
      <c r="DQ678" s="557"/>
      <c r="DR678" s="557"/>
      <c r="DS678" s="557"/>
      <c r="DT678" s="557"/>
      <c r="DU678" s="557"/>
      <c r="DV678" s="557"/>
      <c r="DW678" s="557"/>
      <c r="DX678" s="557"/>
      <c r="DY678" s="557"/>
      <c r="DZ678" s="557"/>
      <c r="EA678" s="557"/>
      <c r="EB678" s="557"/>
      <c r="EC678" s="557"/>
      <c r="ED678" s="557"/>
      <c r="EE678" s="557"/>
      <c r="EF678" s="557"/>
      <c r="EG678" s="557"/>
      <c r="EH678" s="557"/>
      <c r="EI678" s="557"/>
      <c r="EJ678" s="557"/>
      <c r="EK678" s="557"/>
      <c r="EL678" s="557"/>
      <c r="EM678" s="557"/>
      <c r="EN678" s="557"/>
      <c r="EO678" s="557"/>
      <c r="EP678" s="557"/>
      <c r="EQ678" s="557"/>
      <c r="ER678" s="557"/>
      <c r="ES678" s="557"/>
      <c r="ET678" s="557"/>
      <c r="EU678" s="557"/>
      <c r="EV678" s="557"/>
      <c r="EW678" s="557"/>
      <c r="EX678" s="557"/>
      <c r="EY678" s="557"/>
      <c r="EZ678" s="557"/>
      <c r="FA678" s="557"/>
      <c r="FB678" s="557"/>
      <c r="FC678" s="557"/>
      <c r="FD678" s="557"/>
      <c r="FE678" s="557"/>
      <c r="FF678" s="557"/>
      <c r="FG678" s="557"/>
      <c r="FH678" s="557"/>
      <c r="FI678" s="557"/>
      <c r="FJ678" s="557"/>
      <c r="FK678" s="557"/>
      <c r="FL678" s="557"/>
      <c r="FM678" s="557"/>
      <c r="FN678" s="557"/>
      <c r="FO678" s="557"/>
      <c r="FP678" s="557"/>
      <c r="FQ678" s="557"/>
      <c r="FR678" s="557"/>
      <c r="FS678" s="557"/>
      <c r="FT678" s="557"/>
      <c r="FU678" s="557"/>
      <c r="FV678" s="557"/>
      <c r="FW678" s="557"/>
      <c r="FX678" s="557"/>
      <c r="FY678" s="557"/>
      <c r="FZ678" s="557"/>
      <c r="GA678" s="557"/>
      <c r="GB678" s="557"/>
      <c r="GC678" s="557"/>
      <c r="GD678" s="557"/>
      <c r="GE678" s="557"/>
      <c r="GF678" s="557"/>
      <c r="GG678" s="557"/>
      <c r="GH678" s="557"/>
      <c r="GI678" s="557"/>
      <c r="GJ678" s="557"/>
      <c r="GK678" s="557"/>
      <c r="GL678" s="557"/>
      <c r="GM678" s="557"/>
      <c r="GN678" s="557"/>
      <c r="GO678" s="557"/>
      <c r="GP678" s="557"/>
      <c r="GQ678" s="557"/>
      <c r="GR678" s="557"/>
      <c r="GS678" s="557"/>
      <c r="GT678" s="557"/>
      <c r="GU678" s="557"/>
      <c r="GV678" s="557"/>
      <c r="GW678" s="557"/>
      <c r="GX678" s="557"/>
      <c r="GY678" s="557"/>
      <c r="GZ678" s="557"/>
      <c r="HA678" s="557"/>
      <c r="HB678" s="557"/>
      <c r="HC678" s="557"/>
      <c r="HD678" s="557"/>
      <c r="HE678" s="557"/>
      <c r="HF678" s="557"/>
      <c r="HG678" s="557"/>
      <c r="HH678" s="557"/>
      <c r="HI678" s="557"/>
      <c r="HJ678" s="557"/>
      <c r="HK678" s="557"/>
      <c r="HL678" s="557"/>
      <c r="HM678" s="557"/>
      <c r="HN678" s="557"/>
      <c r="HO678" s="557"/>
      <c r="HP678" s="557"/>
      <c r="HQ678" s="557"/>
      <c r="HR678" s="557"/>
      <c r="HS678" s="557"/>
      <c r="HT678" s="557"/>
      <c r="HU678" s="575"/>
      <c r="HV678" s="575"/>
      <c r="HW678" s="575"/>
      <c r="HX678" s="575"/>
      <c r="HY678" s="575"/>
      <c r="HZ678" s="575"/>
      <c r="IA678" s="575"/>
      <c r="IB678" s="575"/>
      <c r="IC678" s="575"/>
      <c r="ID678" s="575"/>
      <c r="IE678" s="575"/>
      <c r="IF678" s="575"/>
      <c r="IG678" s="575"/>
      <c r="IH678" s="575"/>
      <c r="II678" s="575"/>
      <c r="IJ678" s="575"/>
      <c r="IK678" s="575"/>
      <c r="IL678" s="575"/>
      <c r="IM678" s="575"/>
      <c r="IN678" s="575"/>
    </row>
    <row r="679" s="311" customFormat="1" ht="19.5" customHeight="1" spans="1:255">
      <c r="A679" s="347" t="s">
        <v>683</v>
      </c>
      <c r="B679" s="582"/>
      <c r="C679" s="328"/>
      <c r="D679" s="337"/>
      <c r="E679" s="332" t="str">
        <f t="shared" si="20"/>
        <v/>
      </c>
      <c r="F679" s="332" t="str">
        <f t="shared" si="21"/>
        <v/>
      </c>
      <c r="HU679" s="560"/>
      <c r="HV679" s="560"/>
      <c r="HW679" s="560"/>
      <c r="HX679" s="560"/>
      <c r="HY679" s="560"/>
      <c r="HZ679" s="560"/>
      <c r="IA679" s="560"/>
      <c r="IB679" s="560"/>
      <c r="IC679" s="560"/>
      <c r="ID679" s="560"/>
      <c r="IE679" s="560"/>
      <c r="IF679" s="560"/>
      <c r="IG679" s="560"/>
      <c r="IH679" s="560"/>
      <c r="II679" s="560"/>
      <c r="IJ679" s="560"/>
      <c r="IK679" s="560"/>
      <c r="IL679" s="560"/>
      <c r="IM679" s="560"/>
      <c r="IN679" s="560"/>
      <c r="IO679" s="560"/>
      <c r="IP679" s="560"/>
      <c r="IQ679" s="560"/>
      <c r="IR679" s="560"/>
      <c r="IS679" s="560"/>
      <c r="IT679" s="560"/>
      <c r="IU679" s="560"/>
    </row>
    <row r="680" s="311" customFormat="1" ht="19.5" customHeight="1" spans="1:255">
      <c r="A680" s="584" t="s">
        <v>684</v>
      </c>
      <c r="B680" s="585">
        <f>SUM(B681:B683)</f>
        <v>0</v>
      </c>
      <c r="C680" s="335">
        <f>SUM(C681:C683)</f>
        <v>10</v>
      </c>
      <c r="D680" s="324">
        <f>SUM(D681:D683)</f>
        <v>0</v>
      </c>
      <c r="E680" s="325" t="str">
        <f t="shared" si="20"/>
        <v/>
      </c>
      <c r="F680" s="325" t="str">
        <f t="shared" si="21"/>
        <v/>
      </c>
      <c r="HU680" s="560"/>
      <c r="HV680" s="560"/>
      <c r="HW680" s="560"/>
      <c r="HX680" s="560"/>
      <c r="HY680" s="560"/>
      <c r="HZ680" s="560"/>
      <c r="IA680" s="560"/>
      <c r="IB680" s="560"/>
      <c r="IC680" s="560"/>
      <c r="ID680" s="560"/>
      <c r="IE680" s="560"/>
      <c r="IF680" s="560"/>
      <c r="IG680" s="560"/>
      <c r="IH680" s="560"/>
      <c r="II680" s="560"/>
      <c r="IJ680" s="560"/>
      <c r="IK680" s="560"/>
      <c r="IL680" s="560"/>
      <c r="IM680" s="560"/>
      <c r="IN680" s="560"/>
      <c r="IO680" s="560"/>
      <c r="IP680" s="560"/>
      <c r="IQ680" s="560"/>
      <c r="IR680" s="560"/>
      <c r="IS680" s="560"/>
      <c r="IT680" s="560"/>
      <c r="IU680" s="560"/>
    </row>
    <row r="681" s="311" customFormat="1" ht="19.5" customHeight="1" spans="1:255">
      <c r="A681" s="347" t="s">
        <v>685</v>
      </c>
      <c r="B681" s="582"/>
      <c r="C681" s="328"/>
      <c r="D681" s="570"/>
      <c r="E681" s="332" t="str">
        <f t="shared" si="20"/>
        <v/>
      </c>
      <c r="F681" s="332" t="str">
        <f t="shared" si="21"/>
        <v/>
      </c>
      <c r="HU681" s="560"/>
      <c r="HV681" s="560"/>
      <c r="HW681" s="560"/>
      <c r="HX681" s="560"/>
      <c r="HY681" s="560"/>
      <c r="HZ681" s="560"/>
      <c r="IA681" s="560"/>
      <c r="IB681" s="560"/>
      <c r="IC681" s="560"/>
      <c r="ID681" s="560"/>
      <c r="IE681" s="560"/>
      <c r="IF681" s="560"/>
      <c r="IG681" s="560"/>
      <c r="IH681" s="560"/>
      <c r="II681" s="560"/>
      <c r="IJ681" s="560"/>
      <c r="IK681" s="560"/>
      <c r="IL681" s="560"/>
      <c r="IM681" s="560"/>
      <c r="IN681" s="560"/>
      <c r="IO681" s="560"/>
      <c r="IP681" s="560"/>
      <c r="IQ681" s="560"/>
      <c r="IR681" s="560"/>
      <c r="IS681" s="560"/>
      <c r="IT681" s="560"/>
      <c r="IU681" s="560"/>
    </row>
    <row r="682" s="311" customFormat="1" ht="19.5" customHeight="1" spans="1:255">
      <c r="A682" s="347" t="s">
        <v>686</v>
      </c>
      <c r="B682" s="582"/>
      <c r="C682" s="328">
        <v>10</v>
      </c>
      <c r="D682" s="570"/>
      <c r="E682" s="332" t="str">
        <f t="shared" si="20"/>
        <v/>
      </c>
      <c r="F682" s="332" t="str">
        <f t="shared" si="21"/>
        <v/>
      </c>
      <c r="HU682" s="560"/>
      <c r="HV682" s="560"/>
      <c r="HW682" s="560"/>
      <c r="HX682" s="560"/>
      <c r="HY682" s="560"/>
      <c r="HZ682" s="560"/>
      <c r="IA682" s="560"/>
      <c r="IB682" s="560"/>
      <c r="IC682" s="560"/>
      <c r="ID682" s="560"/>
      <c r="IE682" s="560"/>
      <c r="IF682" s="560"/>
      <c r="IG682" s="560"/>
      <c r="IH682" s="560"/>
      <c r="II682" s="560"/>
      <c r="IJ682" s="560"/>
      <c r="IK682" s="560"/>
      <c r="IL682" s="560"/>
      <c r="IM682" s="560"/>
      <c r="IN682" s="560"/>
      <c r="IO682" s="560"/>
      <c r="IP682" s="560"/>
      <c r="IQ682" s="560"/>
      <c r="IR682" s="560"/>
      <c r="IS682" s="560"/>
      <c r="IT682" s="560"/>
      <c r="IU682" s="560"/>
    </row>
    <row r="683" s="311" customFormat="1" ht="19.5" customHeight="1" spans="1:255">
      <c r="A683" s="347" t="s">
        <v>687</v>
      </c>
      <c r="B683" s="582"/>
      <c r="C683" s="328"/>
      <c r="D683" s="570"/>
      <c r="E683" s="325" t="str">
        <f t="shared" si="20"/>
        <v/>
      </c>
      <c r="F683" s="325" t="str">
        <f t="shared" si="21"/>
        <v/>
      </c>
      <c r="HU683" s="560"/>
      <c r="HV683" s="560"/>
      <c r="HW683" s="560"/>
      <c r="HX683" s="560"/>
      <c r="HY683" s="560"/>
      <c r="HZ683" s="560"/>
      <c r="IA683" s="560"/>
      <c r="IB683" s="560"/>
      <c r="IC683" s="560"/>
      <c r="ID683" s="560"/>
      <c r="IE683" s="560"/>
      <c r="IF683" s="560"/>
      <c r="IG683" s="560"/>
      <c r="IH683" s="560"/>
      <c r="II683" s="560"/>
      <c r="IJ683" s="560"/>
      <c r="IK683" s="560"/>
      <c r="IL683" s="560"/>
      <c r="IM683" s="560"/>
      <c r="IN683" s="560"/>
      <c r="IO683" s="560"/>
      <c r="IP683" s="560"/>
      <c r="IQ683" s="560"/>
      <c r="IR683" s="560"/>
      <c r="IS683" s="560"/>
      <c r="IT683" s="560"/>
      <c r="IU683" s="560"/>
    </row>
    <row r="684" s="311" customFormat="1" ht="19.5" customHeight="1" spans="1:255">
      <c r="A684" s="584" t="s">
        <v>688</v>
      </c>
      <c r="B684" s="585">
        <f>SUM(B685:B692)</f>
        <v>290</v>
      </c>
      <c r="C684" s="335">
        <f>SUM(C685:C692)</f>
        <v>224</v>
      </c>
      <c r="D684" s="573">
        <f>SUM(D685:D692)</f>
        <v>203</v>
      </c>
      <c r="E684" s="325">
        <f t="shared" si="20"/>
        <v>-0.3</v>
      </c>
      <c r="F684" s="325">
        <f t="shared" si="21"/>
        <v>0.90625</v>
      </c>
      <c r="HU684" s="560"/>
      <c r="HV684" s="560"/>
      <c r="HW684" s="560"/>
      <c r="HX684" s="560"/>
      <c r="HY684" s="560"/>
      <c r="HZ684" s="560"/>
      <c r="IA684" s="560"/>
      <c r="IB684" s="560"/>
      <c r="IC684" s="560"/>
      <c r="ID684" s="560"/>
      <c r="IE684" s="560"/>
      <c r="IF684" s="560"/>
      <c r="IG684" s="560"/>
      <c r="IH684" s="560"/>
      <c r="II684" s="560"/>
      <c r="IJ684" s="560"/>
      <c r="IK684" s="560"/>
      <c r="IL684" s="560"/>
      <c r="IM684" s="560"/>
      <c r="IN684" s="560"/>
      <c r="IO684" s="560"/>
      <c r="IP684" s="560"/>
      <c r="IQ684" s="560"/>
      <c r="IR684" s="560"/>
      <c r="IS684" s="560"/>
      <c r="IT684" s="560"/>
      <c r="IU684" s="560"/>
    </row>
    <row r="685" s="311" customFormat="1" ht="19.5" customHeight="1" spans="1:255">
      <c r="A685" s="218" t="s">
        <v>203</v>
      </c>
      <c r="B685" s="582">
        <v>203</v>
      </c>
      <c r="C685" s="328">
        <v>190</v>
      </c>
      <c r="D685" s="337">
        <v>172</v>
      </c>
      <c r="E685" s="332">
        <f t="shared" si="20"/>
        <v>-0.152709359605911</v>
      </c>
      <c r="F685" s="332">
        <f t="shared" si="21"/>
        <v>0.905263157894737</v>
      </c>
      <c r="HU685" s="560"/>
      <c r="HV685" s="560"/>
      <c r="HW685" s="560"/>
      <c r="HX685" s="560"/>
      <c r="HY685" s="560"/>
      <c r="HZ685" s="560"/>
      <c r="IA685" s="560"/>
      <c r="IB685" s="560"/>
      <c r="IC685" s="560"/>
      <c r="ID685" s="560"/>
      <c r="IE685" s="560"/>
      <c r="IF685" s="560"/>
      <c r="IG685" s="560"/>
      <c r="IH685" s="560"/>
      <c r="II685" s="560"/>
      <c r="IJ685" s="560"/>
      <c r="IK685" s="560"/>
      <c r="IL685" s="560"/>
      <c r="IM685" s="560"/>
      <c r="IN685" s="560"/>
      <c r="IO685" s="560"/>
      <c r="IP685" s="560"/>
      <c r="IQ685" s="560"/>
      <c r="IR685" s="560"/>
      <c r="IS685" s="560"/>
      <c r="IT685" s="560"/>
      <c r="IU685" s="560"/>
    </row>
    <row r="686" s="311" customFormat="1" ht="19.5" customHeight="1" spans="1:255">
      <c r="A686" s="218" t="s">
        <v>204</v>
      </c>
      <c r="B686" s="335"/>
      <c r="C686" s="335"/>
      <c r="D686" s="335"/>
      <c r="E686" s="325" t="str">
        <f t="shared" si="20"/>
        <v/>
      </c>
      <c r="F686" s="325" t="str">
        <f t="shared" si="21"/>
        <v/>
      </c>
      <c r="HU686" s="560"/>
      <c r="HV686" s="560"/>
      <c r="HW686" s="560"/>
      <c r="HX686" s="560"/>
      <c r="HY686" s="560"/>
      <c r="HZ686" s="560"/>
      <c r="IA686" s="560"/>
      <c r="IB686" s="560"/>
      <c r="IC686" s="560"/>
      <c r="ID686" s="560"/>
      <c r="IE686" s="560"/>
      <c r="IF686" s="560"/>
      <c r="IG686" s="560"/>
      <c r="IH686" s="560"/>
      <c r="II686" s="560"/>
      <c r="IJ686" s="560"/>
      <c r="IK686" s="560"/>
      <c r="IL686" s="560"/>
      <c r="IM686" s="560"/>
      <c r="IN686" s="560"/>
      <c r="IO686" s="560"/>
      <c r="IP686" s="560"/>
      <c r="IQ686" s="560"/>
      <c r="IR686" s="560"/>
      <c r="IS686" s="560"/>
      <c r="IT686" s="560"/>
      <c r="IU686" s="560"/>
    </row>
    <row r="687" s="170" customFormat="1" ht="19.5" customHeight="1" spans="1:248">
      <c r="A687" s="218" t="s">
        <v>205</v>
      </c>
      <c r="B687" s="335"/>
      <c r="C687" s="335"/>
      <c r="D687" s="335"/>
      <c r="E687" s="325" t="str">
        <f t="shared" si="20"/>
        <v/>
      </c>
      <c r="F687" s="325" t="str">
        <f t="shared" si="21"/>
        <v/>
      </c>
      <c r="G687" s="557"/>
      <c r="H687" s="557"/>
      <c r="I687" s="557"/>
      <c r="J687" s="557"/>
      <c r="K687" s="557"/>
      <c r="L687" s="557"/>
      <c r="M687" s="557"/>
      <c r="N687" s="557"/>
      <c r="O687" s="557"/>
      <c r="P687" s="557"/>
      <c r="Q687" s="557"/>
      <c r="R687" s="557"/>
      <c r="S687" s="557"/>
      <c r="T687" s="557"/>
      <c r="U687" s="557"/>
      <c r="V687" s="557"/>
      <c r="W687" s="557"/>
      <c r="X687" s="557"/>
      <c r="Y687" s="557"/>
      <c r="Z687" s="557"/>
      <c r="AA687" s="557"/>
      <c r="AB687" s="557"/>
      <c r="AC687" s="557"/>
      <c r="AD687" s="557"/>
      <c r="AE687" s="557"/>
      <c r="AF687" s="557"/>
      <c r="AG687" s="557"/>
      <c r="AH687" s="557"/>
      <c r="AI687" s="557"/>
      <c r="AJ687" s="557"/>
      <c r="AK687" s="557"/>
      <c r="AL687" s="557"/>
      <c r="AM687" s="557"/>
      <c r="AN687" s="557"/>
      <c r="AO687" s="557"/>
      <c r="AP687" s="557"/>
      <c r="AQ687" s="557"/>
      <c r="AR687" s="557"/>
      <c r="AS687" s="557"/>
      <c r="AT687" s="557"/>
      <c r="AU687" s="557"/>
      <c r="AV687" s="557"/>
      <c r="AW687" s="557"/>
      <c r="AX687" s="557"/>
      <c r="AY687" s="557"/>
      <c r="AZ687" s="557"/>
      <c r="BA687" s="557"/>
      <c r="BB687" s="557"/>
      <c r="BC687" s="557"/>
      <c r="BD687" s="557"/>
      <c r="BE687" s="557"/>
      <c r="BF687" s="557"/>
      <c r="BG687" s="557"/>
      <c r="BH687" s="557"/>
      <c r="BI687" s="557"/>
      <c r="BJ687" s="557"/>
      <c r="BK687" s="557"/>
      <c r="BL687" s="557"/>
      <c r="BM687" s="557"/>
      <c r="BN687" s="557"/>
      <c r="BO687" s="557"/>
      <c r="BP687" s="557"/>
      <c r="BQ687" s="557"/>
      <c r="BR687" s="557"/>
      <c r="BS687" s="557"/>
      <c r="BT687" s="557"/>
      <c r="BU687" s="557"/>
      <c r="BV687" s="557"/>
      <c r="BW687" s="557"/>
      <c r="BX687" s="557"/>
      <c r="BY687" s="557"/>
      <c r="BZ687" s="557"/>
      <c r="CA687" s="557"/>
      <c r="CB687" s="557"/>
      <c r="CC687" s="557"/>
      <c r="CD687" s="557"/>
      <c r="CE687" s="557"/>
      <c r="CF687" s="557"/>
      <c r="CG687" s="557"/>
      <c r="CH687" s="557"/>
      <c r="CI687" s="557"/>
      <c r="CJ687" s="557"/>
      <c r="CK687" s="557"/>
      <c r="CL687" s="557"/>
      <c r="CM687" s="557"/>
      <c r="CN687" s="557"/>
      <c r="CO687" s="557"/>
      <c r="CP687" s="557"/>
      <c r="CQ687" s="557"/>
      <c r="CR687" s="557"/>
      <c r="CS687" s="557"/>
      <c r="CT687" s="557"/>
      <c r="CU687" s="557"/>
      <c r="CV687" s="557"/>
      <c r="CW687" s="557"/>
      <c r="CX687" s="557"/>
      <c r="CY687" s="557"/>
      <c r="CZ687" s="557"/>
      <c r="DA687" s="557"/>
      <c r="DB687" s="557"/>
      <c r="DC687" s="557"/>
      <c r="DD687" s="557"/>
      <c r="DE687" s="557"/>
      <c r="DF687" s="557"/>
      <c r="DG687" s="557"/>
      <c r="DH687" s="557"/>
      <c r="DI687" s="557"/>
      <c r="DJ687" s="557"/>
      <c r="DK687" s="557"/>
      <c r="DL687" s="557"/>
      <c r="DM687" s="557"/>
      <c r="DN687" s="557"/>
      <c r="DO687" s="557"/>
      <c r="DP687" s="557"/>
      <c r="DQ687" s="557"/>
      <c r="DR687" s="557"/>
      <c r="DS687" s="557"/>
      <c r="DT687" s="557"/>
      <c r="DU687" s="557"/>
      <c r="DV687" s="557"/>
      <c r="DW687" s="557"/>
      <c r="DX687" s="557"/>
      <c r="DY687" s="557"/>
      <c r="DZ687" s="557"/>
      <c r="EA687" s="557"/>
      <c r="EB687" s="557"/>
      <c r="EC687" s="557"/>
      <c r="ED687" s="557"/>
      <c r="EE687" s="557"/>
      <c r="EF687" s="557"/>
      <c r="EG687" s="557"/>
      <c r="EH687" s="557"/>
      <c r="EI687" s="557"/>
      <c r="EJ687" s="557"/>
      <c r="EK687" s="557"/>
      <c r="EL687" s="557"/>
      <c r="EM687" s="557"/>
      <c r="EN687" s="557"/>
      <c r="EO687" s="557"/>
      <c r="EP687" s="557"/>
      <c r="EQ687" s="557"/>
      <c r="ER687" s="557"/>
      <c r="ES687" s="557"/>
      <c r="ET687" s="557"/>
      <c r="EU687" s="557"/>
      <c r="EV687" s="557"/>
      <c r="EW687" s="557"/>
      <c r="EX687" s="557"/>
      <c r="EY687" s="557"/>
      <c r="EZ687" s="557"/>
      <c r="FA687" s="557"/>
      <c r="FB687" s="557"/>
      <c r="FC687" s="557"/>
      <c r="FD687" s="557"/>
      <c r="FE687" s="557"/>
      <c r="FF687" s="557"/>
      <c r="FG687" s="557"/>
      <c r="FH687" s="557"/>
      <c r="FI687" s="557"/>
      <c r="FJ687" s="557"/>
      <c r="FK687" s="557"/>
      <c r="FL687" s="557"/>
      <c r="FM687" s="557"/>
      <c r="FN687" s="557"/>
      <c r="FO687" s="557"/>
      <c r="FP687" s="557"/>
      <c r="FQ687" s="557"/>
      <c r="FR687" s="557"/>
      <c r="FS687" s="557"/>
      <c r="FT687" s="557"/>
      <c r="FU687" s="557"/>
      <c r="FV687" s="557"/>
      <c r="FW687" s="557"/>
      <c r="FX687" s="557"/>
      <c r="FY687" s="557"/>
      <c r="FZ687" s="557"/>
      <c r="GA687" s="557"/>
      <c r="GB687" s="557"/>
      <c r="GC687" s="557"/>
      <c r="GD687" s="557"/>
      <c r="GE687" s="557"/>
      <c r="GF687" s="557"/>
      <c r="GG687" s="557"/>
      <c r="GH687" s="557"/>
      <c r="GI687" s="557"/>
      <c r="GJ687" s="557"/>
      <c r="GK687" s="557"/>
      <c r="GL687" s="557"/>
      <c r="GM687" s="557"/>
      <c r="GN687" s="557"/>
      <c r="GO687" s="557"/>
      <c r="GP687" s="557"/>
      <c r="GQ687" s="557"/>
      <c r="GR687" s="557"/>
      <c r="GS687" s="557"/>
      <c r="GT687" s="557"/>
      <c r="GU687" s="557"/>
      <c r="GV687" s="557"/>
      <c r="GW687" s="557"/>
      <c r="GX687" s="557"/>
      <c r="GY687" s="557"/>
      <c r="GZ687" s="557"/>
      <c r="HA687" s="557"/>
      <c r="HB687" s="557"/>
      <c r="HC687" s="557"/>
      <c r="HD687" s="557"/>
      <c r="HE687" s="557"/>
      <c r="HF687" s="557"/>
      <c r="HG687" s="557"/>
      <c r="HH687" s="557"/>
      <c r="HI687" s="557"/>
      <c r="HJ687" s="557"/>
      <c r="HK687" s="557"/>
      <c r="HL687" s="557"/>
      <c r="HM687" s="557"/>
      <c r="HN687" s="557"/>
      <c r="HO687" s="557"/>
      <c r="HP687" s="557"/>
      <c r="HQ687" s="557"/>
      <c r="HR687" s="557"/>
      <c r="HS687" s="557"/>
      <c r="HT687" s="557"/>
      <c r="HU687" s="575"/>
      <c r="HV687" s="575"/>
      <c r="HW687" s="575"/>
      <c r="HX687" s="575"/>
      <c r="HY687" s="575"/>
      <c r="HZ687" s="575"/>
      <c r="IA687" s="575"/>
      <c r="IB687" s="575"/>
      <c r="IC687" s="575"/>
      <c r="ID687" s="575"/>
      <c r="IE687" s="575"/>
      <c r="IF687" s="575"/>
      <c r="IG687" s="575"/>
      <c r="IH687" s="575"/>
      <c r="II687" s="575"/>
      <c r="IJ687" s="575"/>
      <c r="IK687" s="575"/>
      <c r="IL687" s="575"/>
      <c r="IM687" s="575"/>
      <c r="IN687" s="575"/>
    </row>
    <row r="688" s="311" customFormat="1" ht="19.5" customHeight="1" spans="1:255">
      <c r="A688" s="218" t="s">
        <v>689</v>
      </c>
      <c r="B688" s="582">
        <v>87</v>
      </c>
      <c r="C688" s="328">
        <v>34</v>
      </c>
      <c r="D688" s="570">
        <v>31</v>
      </c>
      <c r="E688" s="332">
        <f t="shared" si="20"/>
        <v>-0.64367816091954</v>
      </c>
      <c r="F688" s="332">
        <f t="shared" si="21"/>
        <v>0.911764705882353</v>
      </c>
      <c r="HU688" s="560"/>
      <c r="HV688" s="560"/>
      <c r="HW688" s="560"/>
      <c r="HX688" s="560"/>
      <c r="HY688" s="560"/>
      <c r="HZ688" s="560"/>
      <c r="IA688" s="560"/>
      <c r="IB688" s="560"/>
      <c r="IC688" s="560"/>
      <c r="ID688" s="560"/>
      <c r="IE688" s="560"/>
      <c r="IF688" s="560"/>
      <c r="IG688" s="560"/>
      <c r="IH688" s="560"/>
      <c r="II688" s="560"/>
      <c r="IJ688" s="560"/>
      <c r="IK688" s="560"/>
      <c r="IL688" s="560"/>
      <c r="IM688" s="560"/>
      <c r="IN688" s="560"/>
      <c r="IO688" s="560"/>
      <c r="IP688" s="560"/>
      <c r="IQ688" s="560"/>
      <c r="IR688" s="560"/>
      <c r="IS688" s="560"/>
      <c r="IT688" s="560"/>
      <c r="IU688" s="560"/>
    </row>
    <row r="689" s="311" customFormat="1" ht="19.5" customHeight="1" spans="1:255">
      <c r="A689" s="218" t="s">
        <v>690</v>
      </c>
      <c r="B689" s="335"/>
      <c r="C689" s="335"/>
      <c r="D689" s="335"/>
      <c r="E689" s="325" t="str">
        <f t="shared" si="20"/>
        <v/>
      </c>
      <c r="F689" s="325" t="str">
        <f t="shared" si="21"/>
        <v/>
      </c>
      <c r="HU689" s="560"/>
      <c r="HV689" s="560"/>
      <c r="HW689" s="560"/>
      <c r="HX689" s="560"/>
      <c r="HY689" s="560"/>
      <c r="HZ689" s="560"/>
      <c r="IA689" s="560"/>
      <c r="IB689" s="560"/>
      <c r="IC689" s="560"/>
      <c r="ID689" s="560"/>
      <c r="IE689" s="560"/>
      <c r="IF689" s="560"/>
      <c r="IG689" s="560"/>
      <c r="IH689" s="560"/>
      <c r="II689" s="560"/>
      <c r="IJ689" s="560"/>
      <c r="IK689" s="560"/>
      <c r="IL689" s="560"/>
      <c r="IM689" s="560"/>
      <c r="IN689" s="560"/>
      <c r="IO689" s="560"/>
      <c r="IP689" s="560"/>
      <c r="IQ689" s="560"/>
      <c r="IR689" s="560"/>
      <c r="IS689" s="560"/>
      <c r="IT689" s="560"/>
      <c r="IU689" s="560"/>
    </row>
    <row r="690" s="170" customFormat="1" ht="19.5" customHeight="1" spans="1:248">
      <c r="A690" s="218" t="s">
        <v>243</v>
      </c>
      <c r="B690" s="337"/>
      <c r="C690" s="337"/>
      <c r="D690" s="337"/>
      <c r="E690" s="332" t="str">
        <f t="shared" si="20"/>
        <v/>
      </c>
      <c r="F690" s="332" t="str">
        <f t="shared" si="21"/>
        <v/>
      </c>
      <c r="G690" s="557"/>
      <c r="H690" s="557"/>
      <c r="I690" s="557"/>
      <c r="J690" s="557"/>
      <c r="K690" s="557"/>
      <c r="L690" s="557"/>
      <c r="M690" s="557"/>
      <c r="N690" s="557"/>
      <c r="O690" s="557"/>
      <c r="P690" s="557"/>
      <c r="Q690" s="557"/>
      <c r="R690" s="557"/>
      <c r="S690" s="557"/>
      <c r="T690" s="557"/>
      <c r="U690" s="557"/>
      <c r="V690" s="557"/>
      <c r="W690" s="557"/>
      <c r="X690" s="557"/>
      <c r="Y690" s="557"/>
      <c r="Z690" s="557"/>
      <c r="AA690" s="557"/>
      <c r="AB690" s="557"/>
      <c r="AC690" s="557"/>
      <c r="AD690" s="557"/>
      <c r="AE690" s="557"/>
      <c r="AF690" s="557"/>
      <c r="AG690" s="557"/>
      <c r="AH690" s="557"/>
      <c r="AI690" s="557"/>
      <c r="AJ690" s="557"/>
      <c r="AK690" s="557"/>
      <c r="AL690" s="557"/>
      <c r="AM690" s="557"/>
      <c r="AN690" s="557"/>
      <c r="AO690" s="557"/>
      <c r="AP690" s="557"/>
      <c r="AQ690" s="557"/>
      <c r="AR690" s="557"/>
      <c r="AS690" s="557"/>
      <c r="AT690" s="557"/>
      <c r="AU690" s="557"/>
      <c r="AV690" s="557"/>
      <c r="AW690" s="557"/>
      <c r="AX690" s="557"/>
      <c r="AY690" s="557"/>
      <c r="AZ690" s="557"/>
      <c r="BA690" s="557"/>
      <c r="BB690" s="557"/>
      <c r="BC690" s="557"/>
      <c r="BD690" s="557"/>
      <c r="BE690" s="557"/>
      <c r="BF690" s="557"/>
      <c r="BG690" s="557"/>
      <c r="BH690" s="557"/>
      <c r="BI690" s="557"/>
      <c r="BJ690" s="557"/>
      <c r="BK690" s="557"/>
      <c r="BL690" s="557"/>
      <c r="BM690" s="557"/>
      <c r="BN690" s="557"/>
      <c r="BO690" s="557"/>
      <c r="BP690" s="557"/>
      <c r="BQ690" s="557"/>
      <c r="BR690" s="557"/>
      <c r="BS690" s="557"/>
      <c r="BT690" s="557"/>
      <c r="BU690" s="557"/>
      <c r="BV690" s="557"/>
      <c r="BW690" s="557"/>
      <c r="BX690" s="557"/>
      <c r="BY690" s="557"/>
      <c r="BZ690" s="557"/>
      <c r="CA690" s="557"/>
      <c r="CB690" s="557"/>
      <c r="CC690" s="557"/>
      <c r="CD690" s="557"/>
      <c r="CE690" s="557"/>
      <c r="CF690" s="557"/>
      <c r="CG690" s="557"/>
      <c r="CH690" s="557"/>
      <c r="CI690" s="557"/>
      <c r="CJ690" s="557"/>
      <c r="CK690" s="557"/>
      <c r="CL690" s="557"/>
      <c r="CM690" s="557"/>
      <c r="CN690" s="557"/>
      <c r="CO690" s="557"/>
      <c r="CP690" s="557"/>
      <c r="CQ690" s="557"/>
      <c r="CR690" s="557"/>
      <c r="CS690" s="557"/>
      <c r="CT690" s="557"/>
      <c r="CU690" s="557"/>
      <c r="CV690" s="557"/>
      <c r="CW690" s="557"/>
      <c r="CX690" s="557"/>
      <c r="CY690" s="557"/>
      <c r="CZ690" s="557"/>
      <c r="DA690" s="557"/>
      <c r="DB690" s="557"/>
      <c r="DC690" s="557"/>
      <c r="DD690" s="557"/>
      <c r="DE690" s="557"/>
      <c r="DF690" s="557"/>
      <c r="DG690" s="557"/>
      <c r="DH690" s="557"/>
      <c r="DI690" s="557"/>
      <c r="DJ690" s="557"/>
      <c r="DK690" s="557"/>
      <c r="DL690" s="557"/>
      <c r="DM690" s="557"/>
      <c r="DN690" s="557"/>
      <c r="DO690" s="557"/>
      <c r="DP690" s="557"/>
      <c r="DQ690" s="557"/>
      <c r="DR690" s="557"/>
      <c r="DS690" s="557"/>
      <c r="DT690" s="557"/>
      <c r="DU690" s="557"/>
      <c r="DV690" s="557"/>
      <c r="DW690" s="557"/>
      <c r="DX690" s="557"/>
      <c r="DY690" s="557"/>
      <c r="DZ690" s="557"/>
      <c r="EA690" s="557"/>
      <c r="EB690" s="557"/>
      <c r="EC690" s="557"/>
      <c r="ED690" s="557"/>
      <c r="EE690" s="557"/>
      <c r="EF690" s="557"/>
      <c r="EG690" s="557"/>
      <c r="EH690" s="557"/>
      <c r="EI690" s="557"/>
      <c r="EJ690" s="557"/>
      <c r="EK690" s="557"/>
      <c r="EL690" s="557"/>
      <c r="EM690" s="557"/>
      <c r="EN690" s="557"/>
      <c r="EO690" s="557"/>
      <c r="EP690" s="557"/>
      <c r="EQ690" s="557"/>
      <c r="ER690" s="557"/>
      <c r="ES690" s="557"/>
      <c r="ET690" s="557"/>
      <c r="EU690" s="557"/>
      <c r="EV690" s="557"/>
      <c r="EW690" s="557"/>
      <c r="EX690" s="557"/>
      <c r="EY690" s="557"/>
      <c r="EZ690" s="557"/>
      <c r="FA690" s="557"/>
      <c r="FB690" s="557"/>
      <c r="FC690" s="557"/>
      <c r="FD690" s="557"/>
      <c r="FE690" s="557"/>
      <c r="FF690" s="557"/>
      <c r="FG690" s="557"/>
      <c r="FH690" s="557"/>
      <c r="FI690" s="557"/>
      <c r="FJ690" s="557"/>
      <c r="FK690" s="557"/>
      <c r="FL690" s="557"/>
      <c r="FM690" s="557"/>
      <c r="FN690" s="557"/>
      <c r="FO690" s="557"/>
      <c r="FP690" s="557"/>
      <c r="FQ690" s="557"/>
      <c r="FR690" s="557"/>
      <c r="FS690" s="557"/>
      <c r="FT690" s="557"/>
      <c r="FU690" s="557"/>
      <c r="FV690" s="557"/>
      <c r="FW690" s="557"/>
      <c r="FX690" s="557"/>
      <c r="FY690" s="557"/>
      <c r="FZ690" s="557"/>
      <c r="GA690" s="557"/>
      <c r="GB690" s="557"/>
      <c r="GC690" s="557"/>
      <c r="GD690" s="557"/>
      <c r="GE690" s="557"/>
      <c r="GF690" s="557"/>
      <c r="GG690" s="557"/>
      <c r="GH690" s="557"/>
      <c r="GI690" s="557"/>
      <c r="GJ690" s="557"/>
      <c r="GK690" s="557"/>
      <c r="GL690" s="557"/>
      <c r="GM690" s="557"/>
      <c r="GN690" s="557"/>
      <c r="GO690" s="557"/>
      <c r="GP690" s="557"/>
      <c r="GQ690" s="557"/>
      <c r="GR690" s="557"/>
      <c r="GS690" s="557"/>
      <c r="GT690" s="557"/>
      <c r="GU690" s="557"/>
      <c r="GV690" s="557"/>
      <c r="GW690" s="557"/>
      <c r="GX690" s="557"/>
      <c r="GY690" s="557"/>
      <c r="GZ690" s="557"/>
      <c r="HA690" s="557"/>
      <c r="HB690" s="557"/>
      <c r="HC690" s="557"/>
      <c r="HD690" s="557"/>
      <c r="HE690" s="557"/>
      <c r="HF690" s="557"/>
      <c r="HG690" s="557"/>
      <c r="HH690" s="557"/>
      <c r="HI690" s="557"/>
      <c r="HJ690" s="557"/>
      <c r="HK690" s="557"/>
      <c r="HL690" s="557"/>
      <c r="HM690" s="557"/>
      <c r="HN690" s="557"/>
      <c r="HO690" s="557"/>
      <c r="HP690" s="557"/>
      <c r="HQ690" s="557"/>
      <c r="HR690" s="557"/>
      <c r="HS690" s="557"/>
      <c r="HT690" s="557"/>
      <c r="HU690" s="575"/>
      <c r="HV690" s="575"/>
      <c r="HW690" s="575"/>
      <c r="HX690" s="575"/>
      <c r="HY690" s="575"/>
      <c r="HZ690" s="575"/>
      <c r="IA690" s="575"/>
      <c r="IB690" s="575"/>
      <c r="IC690" s="575"/>
      <c r="ID690" s="575"/>
      <c r="IE690" s="575"/>
      <c r="IF690" s="575"/>
      <c r="IG690" s="575"/>
      <c r="IH690" s="575"/>
      <c r="II690" s="575"/>
      <c r="IJ690" s="575"/>
      <c r="IK690" s="575"/>
      <c r="IL690" s="575"/>
      <c r="IM690" s="575"/>
      <c r="IN690" s="575"/>
    </row>
    <row r="691" s="311" customFormat="1" ht="19.5" customHeight="1" spans="1:255">
      <c r="A691" s="222" t="s">
        <v>691</v>
      </c>
      <c r="B691" s="335"/>
      <c r="C691" s="335"/>
      <c r="D691" s="335"/>
      <c r="E691" s="325" t="str">
        <f t="shared" si="20"/>
        <v/>
      </c>
      <c r="F691" s="325" t="str">
        <f t="shared" si="21"/>
        <v/>
      </c>
      <c r="HU691" s="560"/>
      <c r="HV691" s="560"/>
      <c r="HW691" s="560"/>
      <c r="HX691" s="560"/>
      <c r="HY691" s="560"/>
      <c r="HZ691" s="560"/>
      <c r="IA691" s="560"/>
      <c r="IB691" s="560"/>
      <c r="IC691" s="560"/>
      <c r="ID691" s="560"/>
      <c r="IE691" s="560"/>
      <c r="IF691" s="560"/>
      <c r="IG691" s="560"/>
      <c r="IH691" s="560"/>
      <c r="II691" s="560"/>
      <c r="IJ691" s="560"/>
      <c r="IK691" s="560"/>
      <c r="IL691" s="560"/>
      <c r="IM691" s="560"/>
      <c r="IN691" s="560"/>
      <c r="IO691" s="560"/>
      <c r="IP691" s="560"/>
      <c r="IQ691" s="560"/>
      <c r="IR691" s="560"/>
      <c r="IS691" s="560"/>
      <c r="IT691" s="560"/>
      <c r="IU691" s="560"/>
    </row>
    <row r="692" s="170" customFormat="1" ht="19.5" customHeight="1" spans="1:248">
      <c r="A692" s="222" t="s">
        <v>692</v>
      </c>
      <c r="B692" s="324"/>
      <c r="C692" s="324"/>
      <c r="D692" s="324"/>
      <c r="E692" s="325" t="str">
        <f t="shared" si="20"/>
        <v/>
      </c>
      <c r="F692" s="325" t="str">
        <f t="shared" si="21"/>
        <v/>
      </c>
      <c r="G692" s="557"/>
      <c r="H692" s="557"/>
      <c r="I692" s="557"/>
      <c r="J692" s="557"/>
      <c r="K692" s="557"/>
      <c r="L692" s="557"/>
      <c r="M692" s="557"/>
      <c r="N692" s="557"/>
      <c r="O692" s="557"/>
      <c r="P692" s="557"/>
      <c r="Q692" s="557"/>
      <c r="R692" s="557"/>
      <c r="S692" s="557"/>
      <c r="T692" s="557"/>
      <c r="U692" s="557"/>
      <c r="V692" s="557"/>
      <c r="W692" s="557"/>
      <c r="X692" s="557"/>
      <c r="Y692" s="557"/>
      <c r="Z692" s="557"/>
      <c r="AA692" s="557"/>
      <c r="AB692" s="557"/>
      <c r="AC692" s="557"/>
      <c r="AD692" s="557"/>
      <c r="AE692" s="557"/>
      <c r="AF692" s="557"/>
      <c r="AG692" s="557"/>
      <c r="AH692" s="557"/>
      <c r="AI692" s="557"/>
      <c r="AJ692" s="557"/>
      <c r="AK692" s="557"/>
      <c r="AL692" s="557"/>
      <c r="AM692" s="557"/>
      <c r="AN692" s="557"/>
      <c r="AO692" s="557"/>
      <c r="AP692" s="557"/>
      <c r="AQ692" s="557"/>
      <c r="AR692" s="557"/>
      <c r="AS692" s="557"/>
      <c r="AT692" s="557"/>
      <c r="AU692" s="557"/>
      <c r="AV692" s="557"/>
      <c r="AW692" s="557"/>
      <c r="AX692" s="557"/>
      <c r="AY692" s="557"/>
      <c r="AZ692" s="557"/>
      <c r="BA692" s="557"/>
      <c r="BB692" s="557"/>
      <c r="BC692" s="557"/>
      <c r="BD692" s="557"/>
      <c r="BE692" s="557"/>
      <c r="BF692" s="557"/>
      <c r="BG692" s="557"/>
      <c r="BH692" s="557"/>
      <c r="BI692" s="557"/>
      <c r="BJ692" s="557"/>
      <c r="BK692" s="557"/>
      <c r="BL692" s="557"/>
      <c r="BM692" s="557"/>
      <c r="BN692" s="557"/>
      <c r="BO692" s="557"/>
      <c r="BP692" s="557"/>
      <c r="BQ692" s="557"/>
      <c r="BR692" s="557"/>
      <c r="BS692" s="557"/>
      <c r="BT692" s="557"/>
      <c r="BU692" s="557"/>
      <c r="BV692" s="557"/>
      <c r="BW692" s="557"/>
      <c r="BX692" s="557"/>
      <c r="BY692" s="557"/>
      <c r="BZ692" s="557"/>
      <c r="CA692" s="557"/>
      <c r="CB692" s="557"/>
      <c r="CC692" s="557"/>
      <c r="CD692" s="557"/>
      <c r="CE692" s="557"/>
      <c r="CF692" s="557"/>
      <c r="CG692" s="557"/>
      <c r="CH692" s="557"/>
      <c r="CI692" s="557"/>
      <c r="CJ692" s="557"/>
      <c r="CK692" s="557"/>
      <c r="CL692" s="557"/>
      <c r="CM692" s="557"/>
      <c r="CN692" s="557"/>
      <c r="CO692" s="557"/>
      <c r="CP692" s="557"/>
      <c r="CQ692" s="557"/>
      <c r="CR692" s="557"/>
      <c r="CS692" s="557"/>
      <c r="CT692" s="557"/>
      <c r="CU692" s="557"/>
      <c r="CV692" s="557"/>
      <c r="CW692" s="557"/>
      <c r="CX692" s="557"/>
      <c r="CY692" s="557"/>
      <c r="CZ692" s="557"/>
      <c r="DA692" s="557"/>
      <c r="DB692" s="557"/>
      <c r="DC692" s="557"/>
      <c r="DD692" s="557"/>
      <c r="DE692" s="557"/>
      <c r="DF692" s="557"/>
      <c r="DG692" s="557"/>
      <c r="DH692" s="557"/>
      <c r="DI692" s="557"/>
      <c r="DJ692" s="557"/>
      <c r="DK692" s="557"/>
      <c r="DL692" s="557"/>
      <c r="DM692" s="557"/>
      <c r="DN692" s="557"/>
      <c r="DO692" s="557"/>
      <c r="DP692" s="557"/>
      <c r="DQ692" s="557"/>
      <c r="DR692" s="557"/>
      <c r="DS692" s="557"/>
      <c r="DT692" s="557"/>
      <c r="DU692" s="557"/>
      <c r="DV692" s="557"/>
      <c r="DW692" s="557"/>
      <c r="DX692" s="557"/>
      <c r="DY692" s="557"/>
      <c r="DZ692" s="557"/>
      <c r="EA692" s="557"/>
      <c r="EB692" s="557"/>
      <c r="EC692" s="557"/>
      <c r="ED692" s="557"/>
      <c r="EE692" s="557"/>
      <c r="EF692" s="557"/>
      <c r="EG692" s="557"/>
      <c r="EH692" s="557"/>
      <c r="EI692" s="557"/>
      <c r="EJ692" s="557"/>
      <c r="EK692" s="557"/>
      <c r="EL692" s="557"/>
      <c r="EM692" s="557"/>
      <c r="EN692" s="557"/>
      <c r="EO692" s="557"/>
      <c r="EP692" s="557"/>
      <c r="EQ692" s="557"/>
      <c r="ER692" s="557"/>
      <c r="ES692" s="557"/>
      <c r="ET692" s="557"/>
      <c r="EU692" s="557"/>
      <c r="EV692" s="557"/>
      <c r="EW692" s="557"/>
      <c r="EX692" s="557"/>
      <c r="EY692" s="557"/>
      <c r="EZ692" s="557"/>
      <c r="FA692" s="557"/>
      <c r="FB692" s="557"/>
      <c r="FC692" s="557"/>
      <c r="FD692" s="557"/>
      <c r="FE692" s="557"/>
      <c r="FF692" s="557"/>
      <c r="FG692" s="557"/>
      <c r="FH692" s="557"/>
      <c r="FI692" s="557"/>
      <c r="FJ692" s="557"/>
      <c r="FK692" s="557"/>
      <c r="FL692" s="557"/>
      <c r="FM692" s="557"/>
      <c r="FN692" s="557"/>
      <c r="FO692" s="557"/>
      <c r="FP692" s="557"/>
      <c r="FQ692" s="557"/>
      <c r="FR692" s="557"/>
      <c r="FS692" s="557"/>
      <c r="FT692" s="557"/>
      <c r="FU692" s="557"/>
      <c r="FV692" s="557"/>
      <c r="FW692" s="557"/>
      <c r="FX692" s="557"/>
      <c r="FY692" s="557"/>
      <c r="FZ692" s="557"/>
      <c r="GA692" s="557"/>
      <c r="GB692" s="557"/>
      <c r="GC692" s="557"/>
      <c r="GD692" s="557"/>
      <c r="GE692" s="557"/>
      <c r="GF692" s="557"/>
      <c r="GG692" s="557"/>
      <c r="GH692" s="557"/>
      <c r="GI692" s="557"/>
      <c r="GJ692" s="557"/>
      <c r="GK692" s="557"/>
      <c r="GL692" s="557"/>
      <c r="GM692" s="557"/>
      <c r="GN692" s="557"/>
      <c r="GO692" s="557"/>
      <c r="GP692" s="557"/>
      <c r="GQ692" s="557"/>
      <c r="GR692" s="557"/>
      <c r="GS692" s="557"/>
      <c r="GT692" s="557"/>
      <c r="GU692" s="557"/>
      <c r="GV692" s="557"/>
      <c r="GW692" s="557"/>
      <c r="GX692" s="557"/>
      <c r="GY692" s="557"/>
      <c r="GZ692" s="557"/>
      <c r="HA692" s="557"/>
      <c r="HB692" s="557"/>
      <c r="HC692" s="557"/>
      <c r="HD692" s="557"/>
      <c r="HE692" s="557"/>
      <c r="HF692" s="557"/>
      <c r="HG692" s="557"/>
      <c r="HH692" s="557"/>
      <c r="HI692" s="557"/>
      <c r="HJ692" s="557"/>
      <c r="HK692" s="557"/>
      <c r="HL692" s="557"/>
      <c r="HM692" s="557"/>
      <c r="HN692" s="557"/>
      <c r="HO692" s="557"/>
      <c r="HP692" s="557"/>
      <c r="HQ692" s="557"/>
      <c r="HR692" s="557"/>
      <c r="HS692" s="557"/>
      <c r="HT692" s="557"/>
      <c r="HU692" s="575"/>
      <c r="HV692" s="575"/>
      <c r="HW692" s="575"/>
      <c r="HX692" s="575"/>
      <c r="HY692" s="575"/>
      <c r="HZ692" s="575"/>
      <c r="IA692" s="575"/>
      <c r="IB692" s="575"/>
      <c r="IC692" s="575"/>
      <c r="ID692" s="575"/>
      <c r="IE692" s="575"/>
      <c r="IF692" s="575"/>
      <c r="IG692" s="575"/>
      <c r="IH692" s="575"/>
      <c r="II692" s="575"/>
      <c r="IJ692" s="575"/>
      <c r="IK692" s="575"/>
      <c r="IL692" s="575"/>
      <c r="IM692" s="575"/>
      <c r="IN692" s="575"/>
    </row>
    <row r="693" s="170" customFormat="1" ht="19.5" customHeight="1" spans="1:248">
      <c r="A693" s="584" t="s">
        <v>693</v>
      </c>
      <c r="B693" s="324">
        <f>SUM(B694:B695)</f>
        <v>28</v>
      </c>
      <c r="C693" s="324">
        <f>SUM(C694:C695)</f>
        <v>29</v>
      </c>
      <c r="D693" s="324">
        <f>SUM(D694:D695)</f>
        <v>24</v>
      </c>
      <c r="E693" s="325">
        <f t="shared" si="20"/>
        <v>-0.142857142857143</v>
      </c>
      <c r="F693" s="325">
        <f t="shared" si="21"/>
        <v>0.827586206896552</v>
      </c>
      <c r="G693" s="557"/>
      <c r="H693" s="557"/>
      <c r="I693" s="557"/>
      <c r="J693" s="557"/>
      <c r="K693" s="557"/>
      <c r="L693" s="557"/>
      <c r="M693" s="557"/>
      <c r="N693" s="557"/>
      <c r="O693" s="557"/>
      <c r="P693" s="557"/>
      <c r="Q693" s="557"/>
      <c r="R693" s="557"/>
      <c r="S693" s="557"/>
      <c r="T693" s="557"/>
      <c r="U693" s="557"/>
      <c r="V693" s="557"/>
      <c r="W693" s="557"/>
      <c r="X693" s="557"/>
      <c r="Y693" s="557"/>
      <c r="Z693" s="557"/>
      <c r="AA693" s="557"/>
      <c r="AB693" s="557"/>
      <c r="AC693" s="557"/>
      <c r="AD693" s="557"/>
      <c r="AE693" s="557"/>
      <c r="AF693" s="557"/>
      <c r="AG693" s="557"/>
      <c r="AH693" s="557"/>
      <c r="AI693" s="557"/>
      <c r="AJ693" s="557"/>
      <c r="AK693" s="557"/>
      <c r="AL693" s="557"/>
      <c r="AM693" s="557"/>
      <c r="AN693" s="557"/>
      <c r="AO693" s="557"/>
      <c r="AP693" s="557"/>
      <c r="AQ693" s="557"/>
      <c r="AR693" s="557"/>
      <c r="AS693" s="557"/>
      <c r="AT693" s="557"/>
      <c r="AU693" s="557"/>
      <c r="AV693" s="557"/>
      <c r="AW693" s="557"/>
      <c r="AX693" s="557"/>
      <c r="AY693" s="557"/>
      <c r="AZ693" s="557"/>
      <c r="BA693" s="557"/>
      <c r="BB693" s="557"/>
      <c r="BC693" s="557"/>
      <c r="BD693" s="557"/>
      <c r="BE693" s="557"/>
      <c r="BF693" s="557"/>
      <c r="BG693" s="557"/>
      <c r="BH693" s="557"/>
      <c r="BI693" s="557"/>
      <c r="BJ693" s="557"/>
      <c r="BK693" s="557"/>
      <c r="BL693" s="557"/>
      <c r="BM693" s="557"/>
      <c r="BN693" s="557"/>
      <c r="BO693" s="557"/>
      <c r="BP693" s="557"/>
      <c r="BQ693" s="557"/>
      <c r="BR693" s="557"/>
      <c r="BS693" s="557"/>
      <c r="BT693" s="557"/>
      <c r="BU693" s="557"/>
      <c r="BV693" s="557"/>
      <c r="BW693" s="557"/>
      <c r="BX693" s="557"/>
      <c r="BY693" s="557"/>
      <c r="BZ693" s="557"/>
      <c r="CA693" s="557"/>
      <c r="CB693" s="557"/>
      <c r="CC693" s="557"/>
      <c r="CD693" s="557"/>
      <c r="CE693" s="557"/>
      <c r="CF693" s="557"/>
      <c r="CG693" s="557"/>
      <c r="CH693" s="557"/>
      <c r="CI693" s="557"/>
      <c r="CJ693" s="557"/>
      <c r="CK693" s="557"/>
      <c r="CL693" s="557"/>
      <c r="CM693" s="557"/>
      <c r="CN693" s="557"/>
      <c r="CO693" s="557"/>
      <c r="CP693" s="557"/>
      <c r="CQ693" s="557"/>
      <c r="CR693" s="557"/>
      <c r="CS693" s="557"/>
      <c r="CT693" s="557"/>
      <c r="CU693" s="557"/>
      <c r="CV693" s="557"/>
      <c r="CW693" s="557"/>
      <c r="CX693" s="557"/>
      <c r="CY693" s="557"/>
      <c r="CZ693" s="557"/>
      <c r="DA693" s="557"/>
      <c r="DB693" s="557"/>
      <c r="DC693" s="557"/>
      <c r="DD693" s="557"/>
      <c r="DE693" s="557"/>
      <c r="DF693" s="557"/>
      <c r="DG693" s="557"/>
      <c r="DH693" s="557"/>
      <c r="DI693" s="557"/>
      <c r="DJ693" s="557"/>
      <c r="DK693" s="557"/>
      <c r="DL693" s="557"/>
      <c r="DM693" s="557"/>
      <c r="DN693" s="557"/>
      <c r="DO693" s="557"/>
      <c r="DP693" s="557"/>
      <c r="DQ693" s="557"/>
      <c r="DR693" s="557"/>
      <c r="DS693" s="557"/>
      <c r="DT693" s="557"/>
      <c r="DU693" s="557"/>
      <c r="DV693" s="557"/>
      <c r="DW693" s="557"/>
      <c r="DX693" s="557"/>
      <c r="DY693" s="557"/>
      <c r="DZ693" s="557"/>
      <c r="EA693" s="557"/>
      <c r="EB693" s="557"/>
      <c r="EC693" s="557"/>
      <c r="ED693" s="557"/>
      <c r="EE693" s="557"/>
      <c r="EF693" s="557"/>
      <c r="EG693" s="557"/>
      <c r="EH693" s="557"/>
      <c r="EI693" s="557"/>
      <c r="EJ693" s="557"/>
      <c r="EK693" s="557"/>
      <c r="EL693" s="557"/>
      <c r="EM693" s="557"/>
      <c r="EN693" s="557"/>
      <c r="EO693" s="557"/>
      <c r="EP693" s="557"/>
      <c r="EQ693" s="557"/>
      <c r="ER693" s="557"/>
      <c r="ES693" s="557"/>
      <c r="ET693" s="557"/>
      <c r="EU693" s="557"/>
      <c r="EV693" s="557"/>
      <c r="EW693" s="557"/>
      <c r="EX693" s="557"/>
      <c r="EY693" s="557"/>
      <c r="EZ693" s="557"/>
      <c r="FA693" s="557"/>
      <c r="FB693" s="557"/>
      <c r="FC693" s="557"/>
      <c r="FD693" s="557"/>
      <c r="FE693" s="557"/>
      <c r="FF693" s="557"/>
      <c r="FG693" s="557"/>
      <c r="FH693" s="557"/>
      <c r="FI693" s="557"/>
      <c r="FJ693" s="557"/>
      <c r="FK693" s="557"/>
      <c r="FL693" s="557"/>
      <c r="FM693" s="557"/>
      <c r="FN693" s="557"/>
      <c r="FO693" s="557"/>
      <c r="FP693" s="557"/>
      <c r="FQ693" s="557"/>
      <c r="FR693" s="557"/>
      <c r="FS693" s="557"/>
      <c r="FT693" s="557"/>
      <c r="FU693" s="557"/>
      <c r="FV693" s="557"/>
      <c r="FW693" s="557"/>
      <c r="FX693" s="557"/>
      <c r="FY693" s="557"/>
      <c r="FZ693" s="557"/>
      <c r="GA693" s="557"/>
      <c r="GB693" s="557"/>
      <c r="GC693" s="557"/>
      <c r="GD693" s="557"/>
      <c r="GE693" s="557"/>
      <c r="GF693" s="557"/>
      <c r="GG693" s="557"/>
      <c r="GH693" s="557"/>
      <c r="GI693" s="557"/>
      <c r="GJ693" s="557"/>
      <c r="GK693" s="557"/>
      <c r="GL693" s="557"/>
      <c r="GM693" s="557"/>
      <c r="GN693" s="557"/>
      <c r="GO693" s="557"/>
      <c r="GP693" s="557"/>
      <c r="GQ693" s="557"/>
      <c r="GR693" s="557"/>
      <c r="GS693" s="557"/>
      <c r="GT693" s="557"/>
      <c r="GU693" s="557"/>
      <c r="GV693" s="557"/>
      <c r="GW693" s="557"/>
      <c r="GX693" s="557"/>
      <c r="GY693" s="557"/>
      <c r="GZ693" s="557"/>
      <c r="HA693" s="557"/>
      <c r="HB693" s="557"/>
      <c r="HC693" s="557"/>
      <c r="HD693" s="557"/>
      <c r="HE693" s="557"/>
      <c r="HF693" s="557"/>
      <c r="HG693" s="557"/>
      <c r="HH693" s="557"/>
      <c r="HI693" s="557"/>
      <c r="HJ693" s="557"/>
      <c r="HK693" s="557"/>
      <c r="HL693" s="557"/>
      <c r="HM693" s="557"/>
      <c r="HN693" s="557"/>
      <c r="HO693" s="557"/>
      <c r="HP693" s="557"/>
      <c r="HQ693" s="557"/>
      <c r="HR693" s="557"/>
      <c r="HS693" s="557"/>
      <c r="HT693" s="557"/>
      <c r="HU693" s="575"/>
      <c r="HV693" s="575"/>
      <c r="HW693" s="575"/>
      <c r="HX693" s="575"/>
      <c r="HY693" s="575"/>
      <c r="HZ693" s="575"/>
      <c r="IA693" s="575"/>
      <c r="IB693" s="575"/>
      <c r="IC693" s="575"/>
      <c r="ID693" s="575"/>
      <c r="IE693" s="575"/>
      <c r="IF693" s="575"/>
      <c r="IG693" s="575"/>
      <c r="IH693" s="575"/>
      <c r="II693" s="575"/>
      <c r="IJ693" s="575"/>
      <c r="IK693" s="575"/>
      <c r="IL693" s="575"/>
      <c r="IM693" s="575"/>
      <c r="IN693" s="575"/>
    </row>
    <row r="694" s="311" customFormat="1" ht="19.5" customHeight="1" spans="1:255">
      <c r="A694" s="222" t="s">
        <v>694</v>
      </c>
      <c r="B694" s="582">
        <v>28</v>
      </c>
      <c r="C694" s="328">
        <v>29</v>
      </c>
      <c r="D694" s="570">
        <v>24</v>
      </c>
      <c r="E694" s="332">
        <f t="shared" si="20"/>
        <v>-0.142857142857143</v>
      </c>
      <c r="F694" s="332">
        <f t="shared" si="21"/>
        <v>0.827586206896552</v>
      </c>
      <c r="HU694" s="560"/>
      <c r="HV694" s="560"/>
      <c r="HW694" s="560"/>
      <c r="HX694" s="560"/>
      <c r="HY694" s="560"/>
      <c r="HZ694" s="560"/>
      <c r="IA694" s="560"/>
      <c r="IB694" s="560"/>
      <c r="IC694" s="560"/>
      <c r="ID694" s="560"/>
      <c r="IE694" s="560"/>
      <c r="IF694" s="560"/>
      <c r="IG694" s="560"/>
      <c r="IH694" s="560"/>
      <c r="II694" s="560"/>
      <c r="IJ694" s="560"/>
      <c r="IK694" s="560"/>
      <c r="IL694" s="560"/>
      <c r="IM694" s="560"/>
      <c r="IN694" s="560"/>
      <c r="IO694" s="560"/>
      <c r="IP694" s="560"/>
      <c r="IQ694" s="560"/>
      <c r="IR694" s="560"/>
      <c r="IS694" s="560"/>
      <c r="IT694" s="560"/>
      <c r="IU694" s="560"/>
    </row>
    <row r="695" s="311" customFormat="1" ht="19.5" customHeight="1" spans="1:255">
      <c r="A695" s="222" t="s">
        <v>695</v>
      </c>
      <c r="B695" s="582"/>
      <c r="C695" s="328"/>
      <c r="D695" s="570"/>
      <c r="E695" s="332" t="str">
        <f t="shared" si="20"/>
        <v/>
      </c>
      <c r="F695" s="332" t="str">
        <f t="shared" si="21"/>
        <v/>
      </c>
      <c r="HU695" s="560"/>
      <c r="HV695" s="560"/>
      <c r="HW695" s="560"/>
      <c r="HX695" s="560"/>
      <c r="HY695" s="560"/>
      <c r="HZ695" s="560"/>
      <c r="IA695" s="560"/>
      <c r="IB695" s="560"/>
      <c r="IC695" s="560"/>
      <c r="ID695" s="560"/>
      <c r="IE695" s="560"/>
      <c r="IF695" s="560"/>
      <c r="IG695" s="560"/>
      <c r="IH695" s="560"/>
      <c r="II695" s="560"/>
      <c r="IJ695" s="560"/>
      <c r="IK695" s="560"/>
      <c r="IL695" s="560"/>
      <c r="IM695" s="560"/>
      <c r="IN695" s="560"/>
      <c r="IO695" s="560"/>
      <c r="IP695" s="560"/>
      <c r="IQ695" s="560"/>
      <c r="IR695" s="560"/>
      <c r="IS695" s="560"/>
      <c r="IT695" s="560"/>
      <c r="IU695" s="560"/>
    </row>
    <row r="696" s="311" customFormat="1" ht="19.5" customHeight="1" spans="1:255">
      <c r="A696" s="584" t="s">
        <v>696</v>
      </c>
      <c r="B696" s="585">
        <f>B697</f>
        <v>446</v>
      </c>
      <c r="C696" s="335">
        <f>C697</f>
        <v>4182</v>
      </c>
      <c r="D696" s="573">
        <f>D697</f>
        <v>625</v>
      </c>
      <c r="E696" s="325">
        <f t="shared" si="20"/>
        <v>0.401345291479821</v>
      </c>
      <c r="F696" s="325">
        <f t="shared" si="21"/>
        <v>0.149450023912004</v>
      </c>
      <c r="HU696" s="560"/>
      <c r="HV696" s="560"/>
      <c r="HW696" s="560"/>
      <c r="HX696" s="560"/>
      <c r="HY696" s="560"/>
      <c r="HZ696" s="560"/>
      <c r="IA696" s="560"/>
      <c r="IB696" s="560"/>
      <c r="IC696" s="560"/>
      <c r="ID696" s="560"/>
      <c r="IE696" s="560"/>
      <c r="IF696" s="560"/>
      <c r="IG696" s="560"/>
      <c r="IH696" s="560"/>
      <c r="II696" s="560"/>
      <c r="IJ696" s="560"/>
      <c r="IK696" s="560"/>
      <c r="IL696" s="560"/>
      <c r="IM696" s="560"/>
      <c r="IN696" s="560"/>
      <c r="IO696" s="560"/>
      <c r="IP696" s="560"/>
      <c r="IQ696" s="560"/>
      <c r="IR696" s="560"/>
      <c r="IS696" s="560"/>
      <c r="IT696" s="560"/>
      <c r="IU696" s="560"/>
    </row>
    <row r="697" s="311" customFormat="1" ht="19.5" customHeight="1" spans="1:255">
      <c r="A697" s="218" t="s">
        <v>697</v>
      </c>
      <c r="B697" s="328">
        <v>446</v>
      </c>
      <c r="C697" s="328">
        <v>4182</v>
      </c>
      <c r="D697" s="328">
        <v>625</v>
      </c>
      <c r="E697" s="332">
        <f t="shared" si="20"/>
        <v>0.401345291479821</v>
      </c>
      <c r="F697" s="332">
        <f t="shared" si="21"/>
        <v>0.149450023912004</v>
      </c>
      <c r="HU697" s="560"/>
      <c r="HV697" s="560"/>
      <c r="HW697" s="560"/>
      <c r="HX697" s="560"/>
      <c r="HY697" s="560"/>
      <c r="HZ697" s="560"/>
      <c r="IA697" s="560"/>
      <c r="IB697" s="560"/>
      <c r="IC697" s="560"/>
      <c r="ID697" s="560"/>
      <c r="IE697" s="560"/>
      <c r="IF697" s="560"/>
      <c r="IG697" s="560"/>
      <c r="IH697" s="560"/>
      <c r="II697" s="560"/>
      <c r="IJ697" s="560"/>
      <c r="IK697" s="560"/>
      <c r="IL697" s="560"/>
      <c r="IM697" s="560"/>
      <c r="IN697" s="560"/>
      <c r="IO697" s="560"/>
      <c r="IP697" s="560"/>
      <c r="IQ697" s="560"/>
      <c r="IR697" s="560"/>
      <c r="IS697" s="560"/>
      <c r="IT697" s="560"/>
      <c r="IU697" s="560"/>
    </row>
    <row r="698" s="170" customFormat="1" ht="19.5" customHeight="1" spans="1:248">
      <c r="A698" s="584" t="s">
        <v>698</v>
      </c>
      <c r="B698" s="324">
        <f>SUM(B699,B704,B719,B723,B735,B739,B744,B748,B752,B755,B764,B766,B773,B778,B781)</f>
        <v>23639</v>
      </c>
      <c r="C698" s="324">
        <f>SUM(C699,C704,C719,C723,C735,C739,C744,C748,C752,C755,C764,C766,C773,C778,C781)</f>
        <v>22691</v>
      </c>
      <c r="D698" s="324">
        <f>SUM(D699,D704,D719,D723,D735,D739,D744,D748,D752,D755,D764,D766,D773,D778,D781)</f>
        <v>18415</v>
      </c>
      <c r="E698" s="325">
        <f t="shared" si="20"/>
        <v>-0.220990735648716</v>
      </c>
      <c r="F698" s="325">
        <f t="shared" si="21"/>
        <v>0.811555242166498</v>
      </c>
      <c r="G698" s="557"/>
      <c r="H698" s="557"/>
      <c r="I698" s="557"/>
      <c r="J698" s="557"/>
      <c r="K698" s="557"/>
      <c r="L698" s="557"/>
      <c r="M698" s="557"/>
      <c r="N698" s="557"/>
      <c r="O698" s="557"/>
      <c r="P698" s="557"/>
      <c r="Q698" s="557"/>
      <c r="R698" s="557"/>
      <c r="S698" s="557"/>
      <c r="T698" s="557"/>
      <c r="U698" s="557"/>
      <c r="V698" s="557"/>
      <c r="W698" s="557"/>
      <c r="X698" s="557"/>
      <c r="Y698" s="557"/>
      <c r="Z698" s="557"/>
      <c r="AA698" s="557"/>
      <c r="AB698" s="557"/>
      <c r="AC698" s="557"/>
      <c r="AD698" s="557"/>
      <c r="AE698" s="557"/>
      <c r="AF698" s="557"/>
      <c r="AG698" s="557"/>
      <c r="AH698" s="557"/>
      <c r="AI698" s="557"/>
      <c r="AJ698" s="557"/>
      <c r="AK698" s="557"/>
      <c r="AL698" s="557"/>
      <c r="AM698" s="557"/>
      <c r="AN698" s="557"/>
      <c r="AO698" s="557"/>
      <c r="AP698" s="557"/>
      <c r="AQ698" s="557"/>
      <c r="AR698" s="557"/>
      <c r="AS698" s="557"/>
      <c r="AT698" s="557"/>
      <c r="AU698" s="557"/>
      <c r="AV698" s="557"/>
      <c r="AW698" s="557"/>
      <c r="AX698" s="557"/>
      <c r="AY698" s="557"/>
      <c r="AZ698" s="557"/>
      <c r="BA698" s="557"/>
      <c r="BB698" s="557"/>
      <c r="BC698" s="557"/>
      <c r="BD698" s="557"/>
      <c r="BE698" s="557"/>
      <c r="BF698" s="557"/>
      <c r="BG698" s="557"/>
      <c r="BH698" s="557"/>
      <c r="BI698" s="557"/>
      <c r="BJ698" s="557"/>
      <c r="BK698" s="557"/>
      <c r="BL698" s="557"/>
      <c r="BM698" s="557"/>
      <c r="BN698" s="557"/>
      <c r="BO698" s="557"/>
      <c r="BP698" s="557"/>
      <c r="BQ698" s="557"/>
      <c r="BR698" s="557"/>
      <c r="BS698" s="557"/>
      <c r="BT698" s="557"/>
      <c r="BU698" s="557"/>
      <c r="BV698" s="557"/>
      <c r="BW698" s="557"/>
      <c r="BX698" s="557"/>
      <c r="BY698" s="557"/>
      <c r="BZ698" s="557"/>
      <c r="CA698" s="557"/>
      <c r="CB698" s="557"/>
      <c r="CC698" s="557"/>
      <c r="CD698" s="557"/>
      <c r="CE698" s="557"/>
      <c r="CF698" s="557"/>
      <c r="CG698" s="557"/>
      <c r="CH698" s="557"/>
      <c r="CI698" s="557"/>
      <c r="CJ698" s="557"/>
      <c r="CK698" s="557"/>
      <c r="CL698" s="557"/>
      <c r="CM698" s="557"/>
      <c r="CN698" s="557"/>
      <c r="CO698" s="557"/>
      <c r="CP698" s="557"/>
      <c r="CQ698" s="557"/>
      <c r="CR698" s="557"/>
      <c r="CS698" s="557"/>
      <c r="CT698" s="557"/>
      <c r="CU698" s="557"/>
      <c r="CV698" s="557"/>
      <c r="CW698" s="557"/>
      <c r="CX698" s="557"/>
      <c r="CY698" s="557"/>
      <c r="CZ698" s="557"/>
      <c r="DA698" s="557"/>
      <c r="DB698" s="557"/>
      <c r="DC698" s="557"/>
      <c r="DD698" s="557"/>
      <c r="DE698" s="557"/>
      <c r="DF698" s="557"/>
      <c r="DG698" s="557"/>
      <c r="DH698" s="557"/>
      <c r="DI698" s="557"/>
      <c r="DJ698" s="557"/>
      <c r="DK698" s="557"/>
      <c r="DL698" s="557"/>
      <c r="DM698" s="557"/>
      <c r="DN698" s="557"/>
      <c r="DO698" s="557"/>
      <c r="DP698" s="557"/>
      <c r="DQ698" s="557"/>
      <c r="DR698" s="557"/>
      <c r="DS698" s="557"/>
      <c r="DT698" s="557"/>
      <c r="DU698" s="557"/>
      <c r="DV698" s="557"/>
      <c r="DW698" s="557"/>
      <c r="DX698" s="557"/>
      <c r="DY698" s="557"/>
      <c r="DZ698" s="557"/>
      <c r="EA698" s="557"/>
      <c r="EB698" s="557"/>
      <c r="EC698" s="557"/>
      <c r="ED698" s="557"/>
      <c r="EE698" s="557"/>
      <c r="EF698" s="557"/>
      <c r="EG698" s="557"/>
      <c r="EH698" s="557"/>
      <c r="EI698" s="557"/>
      <c r="EJ698" s="557"/>
      <c r="EK698" s="557"/>
      <c r="EL698" s="557"/>
      <c r="EM698" s="557"/>
      <c r="EN698" s="557"/>
      <c r="EO698" s="557"/>
      <c r="EP698" s="557"/>
      <c r="EQ698" s="557"/>
      <c r="ER698" s="557"/>
      <c r="ES698" s="557"/>
      <c r="ET698" s="557"/>
      <c r="EU698" s="557"/>
      <c r="EV698" s="557"/>
      <c r="EW698" s="557"/>
      <c r="EX698" s="557"/>
      <c r="EY698" s="557"/>
      <c r="EZ698" s="557"/>
      <c r="FA698" s="557"/>
      <c r="FB698" s="557"/>
      <c r="FC698" s="557"/>
      <c r="FD698" s="557"/>
      <c r="FE698" s="557"/>
      <c r="FF698" s="557"/>
      <c r="FG698" s="557"/>
      <c r="FH698" s="557"/>
      <c r="FI698" s="557"/>
      <c r="FJ698" s="557"/>
      <c r="FK698" s="557"/>
      <c r="FL698" s="557"/>
      <c r="FM698" s="557"/>
      <c r="FN698" s="557"/>
      <c r="FO698" s="557"/>
      <c r="FP698" s="557"/>
      <c r="FQ698" s="557"/>
      <c r="FR698" s="557"/>
      <c r="FS698" s="557"/>
      <c r="FT698" s="557"/>
      <c r="FU698" s="557"/>
      <c r="FV698" s="557"/>
      <c r="FW698" s="557"/>
      <c r="FX698" s="557"/>
      <c r="FY698" s="557"/>
      <c r="FZ698" s="557"/>
      <c r="GA698" s="557"/>
      <c r="GB698" s="557"/>
      <c r="GC698" s="557"/>
      <c r="GD698" s="557"/>
      <c r="GE698" s="557"/>
      <c r="GF698" s="557"/>
      <c r="GG698" s="557"/>
      <c r="GH698" s="557"/>
      <c r="GI698" s="557"/>
      <c r="GJ698" s="557"/>
      <c r="GK698" s="557"/>
      <c r="GL698" s="557"/>
      <c r="GM698" s="557"/>
      <c r="GN698" s="557"/>
      <c r="GO698" s="557"/>
      <c r="GP698" s="557"/>
      <c r="GQ698" s="557"/>
      <c r="GR698" s="557"/>
      <c r="GS698" s="557"/>
      <c r="GT698" s="557"/>
      <c r="GU698" s="557"/>
      <c r="GV698" s="557"/>
      <c r="GW698" s="557"/>
      <c r="GX698" s="557"/>
      <c r="GY698" s="557"/>
      <c r="GZ698" s="557"/>
      <c r="HA698" s="557"/>
      <c r="HB698" s="557"/>
      <c r="HC698" s="557"/>
      <c r="HD698" s="557"/>
      <c r="HE698" s="557"/>
      <c r="HF698" s="557"/>
      <c r="HG698" s="557"/>
      <c r="HH698" s="557"/>
      <c r="HI698" s="557"/>
      <c r="HJ698" s="557"/>
      <c r="HK698" s="557"/>
      <c r="HL698" s="557"/>
      <c r="HM698" s="557"/>
      <c r="HN698" s="557"/>
      <c r="HO698" s="557"/>
      <c r="HP698" s="557"/>
      <c r="HQ698" s="557"/>
      <c r="HR698" s="557"/>
      <c r="HS698" s="557"/>
      <c r="HT698" s="557"/>
      <c r="HU698" s="575"/>
      <c r="HV698" s="575"/>
      <c r="HW698" s="575"/>
      <c r="HX698" s="575"/>
      <c r="HY698" s="575"/>
      <c r="HZ698" s="575"/>
      <c r="IA698" s="575"/>
      <c r="IB698" s="575"/>
      <c r="IC698" s="575"/>
      <c r="ID698" s="575"/>
      <c r="IE698" s="575"/>
      <c r="IF698" s="575"/>
      <c r="IG698" s="575"/>
      <c r="IH698" s="575"/>
      <c r="II698" s="575"/>
      <c r="IJ698" s="575"/>
      <c r="IK698" s="575"/>
      <c r="IL698" s="575"/>
      <c r="IM698" s="575"/>
      <c r="IN698" s="575"/>
    </row>
    <row r="699" s="311" customFormat="1" ht="19.5" customHeight="1" spans="1:255">
      <c r="A699" s="584" t="s">
        <v>699</v>
      </c>
      <c r="B699" s="585">
        <f>SUM(B700:B703)</f>
        <v>381</v>
      </c>
      <c r="C699" s="335">
        <f>SUM(C700:C703)</f>
        <v>338</v>
      </c>
      <c r="D699" s="573">
        <f>SUM(D700:D703)</f>
        <v>264</v>
      </c>
      <c r="E699" s="325">
        <f t="shared" si="20"/>
        <v>-0.307086614173228</v>
      </c>
      <c r="F699" s="325">
        <f t="shared" si="21"/>
        <v>0.781065088757396</v>
      </c>
      <c r="HU699" s="560"/>
      <c r="HV699" s="560"/>
      <c r="HW699" s="560"/>
      <c r="HX699" s="560"/>
      <c r="HY699" s="560"/>
      <c r="HZ699" s="560"/>
      <c r="IA699" s="560"/>
      <c r="IB699" s="560"/>
      <c r="IC699" s="560"/>
      <c r="ID699" s="560"/>
      <c r="IE699" s="560"/>
      <c r="IF699" s="560"/>
      <c r="IG699" s="560"/>
      <c r="IH699" s="560"/>
      <c r="II699" s="560"/>
      <c r="IJ699" s="560"/>
      <c r="IK699" s="560"/>
      <c r="IL699" s="560"/>
      <c r="IM699" s="560"/>
      <c r="IN699" s="560"/>
      <c r="IO699" s="560"/>
      <c r="IP699" s="560"/>
      <c r="IQ699" s="560"/>
      <c r="IR699" s="560"/>
      <c r="IS699" s="560"/>
      <c r="IT699" s="560"/>
      <c r="IU699" s="560"/>
    </row>
    <row r="700" s="311" customFormat="1" ht="19.5" customHeight="1" spans="1:255">
      <c r="A700" s="218" t="s">
        <v>203</v>
      </c>
      <c r="B700" s="582">
        <v>252</v>
      </c>
      <c r="C700" s="328">
        <v>263</v>
      </c>
      <c r="D700" s="337">
        <v>258</v>
      </c>
      <c r="E700" s="332">
        <f t="shared" si="20"/>
        <v>0.0238095238095237</v>
      </c>
      <c r="F700" s="332">
        <f t="shared" si="21"/>
        <v>0.980988593155893</v>
      </c>
      <c r="HU700" s="560"/>
      <c r="HV700" s="560"/>
      <c r="HW700" s="560"/>
      <c r="HX700" s="560"/>
      <c r="HY700" s="560"/>
      <c r="HZ700" s="560"/>
      <c r="IA700" s="560"/>
      <c r="IB700" s="560"/>
      <c r="IC700" s="560"/>
      <c r="ID700" s="560"/>
      <c r="IE700" s="560"/>
      <c r="IF700" s="560"/>
      <c r="IG700" s="560"/>
      <c r="IH700" s="560"/>
      <c r="II700" s="560"/>
      <c r="IJ700" s="560"/>
      <c r="IK700" s="560"/>
      <c r="IL700" s="560"/>
      <c r="IM700" s="560"/>
      <c r="IN700" s="560"/>
      <c r="IO700" s="560"/>
      <c r="IP700" s="560"/>
      <c r="IQ700" s="560"/>
      <c r="IR700" s="560"/>
      <c r="IS700" s="560"/>
      <c r="IT700" s="560"/>
      <c r="IU700" s="560"/>
    </row>
    <row r="701" s="311" customFormat="1" ht="19.5" customHeight="1" spans="1:255">
      <c r="A701" s="218" t="s">
        <v>204</v>
      </c>
      <c r="B701" s="582"/>
      <c r="C701" s="328"/>
      <c r="D701" s="570"/>
      <c r="E701" s="325" t="str">
        <f t="shared" si="20"/>
        <v/>
      </c>
      <c r="F701" s="325" t="str">
        <f t="shared" si="21"/>
        <v/>
      </c>
      <c r="HU701" s="560"/>
      <c r="HV701" s="560"/>
      <c r="HW701" s="560"/>
      <c r="HX701" s="560"/>
      <c r="HY701" s="560"/>
      <c r="HZ701" s="560"/>
      <c r="IA701" s="560"/>
      <c r="IB701" s="560"/>
      <c r="IC701" s="560"/>
      <c r="ID701" s="560"/>
      <c r="IE701" s="560"/>
      <c r="IF701" s="560"/>
      <c r="IG701" s="560"/>
      <c r="IH701" s="560"/>
      <c r="II701" s="560"/>
      <c r="IJ701" s="560"/>
      <c r="IK701" s="560"/>
      <c r="IL701" s="560"/>
      <c r="IM701" s="560"/>
      <c r="IN701" s="560"/>
      <c r="IO701" s="560"/>
      <c r="IP701" s="560"/>
      <c r="IQ701" s="560"/>
      <c r="IR701" s="560"/>
      <c r="IS701" s="560"/>
      <c r="IT701" s="560"/>
      <c r="IU701" s="560"/>
    </row>
    <row r="702" s="311" customFormat="1" ht="19.5" customHeight="1" spans="1:255">
      <c r="A702" s="218" t="s">
        <v>205</v>
      </c>
      <c r="B702" s="582"/>
      <c r="C702" s="328"/>
      <c r="D702" s="570"/>
      <c r="E702" s="325" t="str">
        <f t="shared" si="20"/>
        <v/>
      </c>
      <c r="F702" s="325" t="str">
        <f t="shared" si="21"/>
        <v/>
      </c>
      <c r="HU702" s="560"/>
      <c r="HV702" s="560"/>
      <c r="HW702" s="560"/>
      <c r="HX702" s="560"/>
      <c r="HY702" s="560"/>
      <c r="HZ702" s="560"/>
      <c r="IA702" s="560"/>
      <c r="IB702" s="560"/>
      <c r="IC702" s="560"/>
      <c r="ID702" s="560"/>
      <c r="IE702" s="560"/>
      <c r="IF702" s="560"/>
      <c r="IG702" s="560"/>
      <c r="IH702" s="560"/>
      <c r="II702" s="560"/>
      <c r="IJ702" s="560"/>
      <c r="IK702" s="560"/>
      <c r="IL702" s="560"/>
      <c r="IM702" s="560"/>
      <c r="IN702" s="560"/>
      <c r="IO702" s="560"/>
      <c r="IP702" s="560"/>
      <c r="IQ702" s="560"/>
      <c r="IR702" s="560"/>
      <c r="IS702" s="560"/>
      <c r="IT702" s="560"/>
      <c r="IU702" s="560"/>
    </row>
    <row r="703" s="311" customFormat="1" ht="19.5" customHeight="1" spans="1:255">
      <c r="A703" s="218" t="s">
        <v>700</v>
      </c>
      <c r="B703" s="582">
        <v>129</v>
      </c>
      <c r="C703" s="328">
        <v>75</v>
      </c>
      <c r="D703" s="570">
        <v>6</v>
      </c>
      <c r="E703" s="325">
        <f t="shared" si="20"/>
        <v>-0.953488372093023</v>
      </c>
      <c r="F703" s="325">
        <f t="shared" si="21"/>
        <v>0.08</v>
      </c>
      <c r="HU703" s="560"/>
      <c r="HV703" s="560"/>
      <c r="HW703" s="560"/>
      <c r="HX703" s="560"/>
      <c r="HY703" s="560"/>
      <c r="HZ703" s="560"/>
      <c r="IA703" s="560"/>
      <c r="IB703" s="560"/>
      <c r="IC703" s="560"/>
      <c r="ID703" s="560"/>
      <c r="IE703" s="560"/>
      <c r="IF703" s="560"/>
      <c r="IG703" s="560"/>
      <c r="IH703" s="560"/>
      <c r="II703" s="560"/>
      <c r="IJ703" s="560"/>
      <c r="IK703" s="560"/>
      <c r="IL703" s="560"/>
      <c r="IM703" s="560"/>
      <c r="IN703" s="560"/>
      <c r="IO703" s="560"/>
      <c r="IP703" s="560"/>
      <c r="IQ703" s="560"/>
      <c r="IR703" s="560"/>
      <c r="IS703" s="560"/>
      <c r="IT703" s="560"/>
      <c r="IU703" s="560"/>
    </row>
    <row r="704" s="311" customFormat="1" ht="19.5" customHeight="1" spans="1:255">
      <c r="A704" s="584" t="s">
        <v>701</v>
      </c>
      <c r="B704" s="585">
        <f>SUM(B705:B718)</f>
        <v>8968</v>
      </c>
      <c r="C704" s="335">
        <f>SUM(C705:C718)</f>
        <v>2227</v>
      </c>
      <c r="D704" s="324">
        <f>SUM(D705:D718)</f>
        <v>3544</v>
      </c>
      <c r="E704" s="325">
        <f t="shared" si="20"/>
        <v>-0.604817127564674</v>
      </c>
      <c r="F704" s="325">
        <f t="shared" si="21"/>
        <v>1.59137853614728</v>
      </c>
      <c r="HU704" s="560"/>
      <c r="HV704" s="560"/>
      <c r="HW704" s="560"/>
      <c r="HX704" s="560"/>
      <c r="HY704" s="560"/>
      <c r="HZ704" s="560"/>
      <c r="IA704" s="560"/>
      <c r="IB704" s="560"/>
      <c r="IC704" s="560"/>
      <c r="ID704" s="560"/>
      <c r="IE704" s="560"/>
      <c r="IF704" s="560"/>
      <c r="IG704" s="560"/>
      <c r="IH704" s="560"/>
      <c r="II704" s="560"/>
      <c r="IJ704" s="560"/>
      <c r="IK704" s="560"/>
      <c r="IL704" s="560"/>
      <c r="IM704" s="560"/>
      <c r="IN704" s="560"/>
      <c r="IO704" s="560"/>
      <c r="IP704" s="560"/>
      <c r="IQ704" s="560"/>
      <c r="IR704" s="560"/>
      <c r="IS704" s="560"/>
      <c r="IT704" s="560"/>
      <c r="IU704" s="560"/>
    </row>
    <row r="705" s="311" customFormat="1" ht="19.5" customHeight="1" spans="1:255">
      <c r="A705" s="218" t="s">
        <v>702</v>
      </c>
      <c r="B705" s="582">
        <v>7890</v>
      </c>
      <c r="C705" s="328">
        <v>1203</v>
      </c>
      <c r="D705" s="570">
        <v>2627</v>
      </c>
      <c r="E705" s="332">
        <f t="shared" si="20"/>
        <v>-0.667046894803549</v>
      </c>
      <c r="F705" s="332">
        <f t="shared" si="21"/>
        <v>2.18370739817124</v>
      </c>
      <c r="HU705" s="560"/>
      <c r="HV705" s="560"/>
      <c r="HW705" s="560"/>
      <c r="HX705" s="560"/>
      <c r="HY705" s="560"/>
      <c r="HZ705" s="560"/>
      <c r="IA705" s="560"/>
      <c r="IB705" s="560"/>
      <c r="IC705" s="560"/>
      <c r="ID705" s="560"/>
      <c r="IE705" s="560"/>
      <c r="IF705" s="560"/>
      <c r="IG705" s="560"/>
      <c r="IH705" s="560"/>
      <c r="II705" s="560"/>
      <c r="IJ705" s="560"/>
      <c r="IK705" s="560"/>
      <c r="IL705" s="560"/>
      <c r="IM705" s="560"/>
      <c r="IN705" s="560"/>
      <c r="IO705" s="560"/>
      <c r="IP705" s="560"/>
      <c r="IQ705" s="560"/>
      <c r="IR705" s="560"/>
      <c r="IS705" s="560"/>
      <c r="IT705" s="560"/>
      <c r="IU705" s="560"/>
    </row>
    <row r="706" s="311" customFormat="1" ht="19.5" customHeight="1" spans="1:255">
      <c r="A706" s="218" t="s">
        <v>703</v>
      </c>
      <c r="B706" s="582">
        <v>960</v>
      </c>
      <c r="C706" s="328">
        <v>965</v>
      </c>
      <c r="D706" s="570">
        <v>917</v>
      </c>
      <c r="E706" s="332">
        <f t="shared" si="20"/>
        <v>-0.0447916666666667</v>
      </c>
      <c r="F706" s="332">
        <f t="shared" si="21"/>
        <v>0.950259067357513</v>
      </c>
      <c r="HU706" s="560"/>
      <c r="HV706" s="560"/>
      <c r="HW706" s="560"/>
      <c r="HX706" s="560"/>
      <c r="HY706" s="560"/>
      <c r="HZ706" s="560"/>
      <c r="IA706" s="560"/>
      <c r="IB706" s="560"/>
      <c r="IC706" s="560"/>
      <c r="ID706" s="560"/>
      <c r="IE706" s="560"/>
      <c r="IF706" s="560"/>
      <c r="IG706" s="560"/>
      <c r="IH706" s="560"/>
      <c r="II706" s="560"/>
      <c r="IJ706" s="560"/>
      <c r="IK706" s="560"/>
      <c r="IL706" s="560"/>
      <c r="IM706" s="560"/>
      <c r="IN706" s="560"/>
      <c r="IO706" s="560"/>
      <c r="IP706" s="560"/>
      <c r="IQ706" s="560"/>
      <c r="IR706" s="560"/>
      <c r="IS706" s="560"/>
      <c r="IT706" s="560"/>
      <c r="IU706" s="560"/>
    </row>
    <row r="707" s="311" customFormat="1" ht="19.5" customHeight="1" spans="1:255">
      <c r="A707" s="218" t="s">
        <v>704</v>
      </c>
      <c r="B707" s="582"/>
      <c r="C707" s="328"/>
      <c r="D707" s="570"/>
      <c r="E707" s="325" t="str">
        <f t="shared" si="20"/>
        <v/>
      </c>
      <c r="F707" s="325" t="str">
        <f t="shared" si="21"/>
        <v/>
      </c>
      <c r="HU707" s="560"/>
      <c r="HV707" s="560"/>
      <c r="HW707" s="560"/>
      <c r="HX707" s="560"/>
      <c r="HY707" s="560"/>
      <c r="HZ707" s="560"/>
      <c r="IA707" s="560"/>
      <c r="IB707" s="560"/>
      <c r="IC707" s="560"/>
      <c r="ID707" s="560"/>
      <c r="IE707" s="560"/>
      <c r="IF707" s="560"/>
      <c r="IG707" s="560"/>
      <c r="IH707" s="560"/>
      <c r="II707" s="560"/>
      <c r="IJ707" s="560"/>
      <c r="IK707" s="560"/>
      <c r="IL707" s="560"/>
      <c r="IM707" s="560"/>
      <c r="IN707" s="560"/>
      <c r="IO707" s="560"/>
      <c r="IP707" s="560"/>
      <c r="IQ707" s="560"/>
      <c r="IR707" s="560"/>
      <c r="IS707" s="560"/>
      <c r="IT707" s="560"/>
      <c r="IU707" s="560"/>
    </row>
    <row r="708" s="311" customFormat="1" ht="19.5" customHeight="1" spans="1:255">
      <c r="A708" s="218" t="s">
        <v>705</v>
      </c>
      <c r="B708" s="569"/>
      <c r="C708" s="328"/>
      <c r="D708" s="570"/>
      <c r="E708" s="325" t="str">
        <f t="shared" si="20"/>
        <v/>
      </c>
      <c r="F708" s="325" t="str">
        <f t="shared" si="21"/>
        <v/>
      </c>
      <c r="HU708" s="560"/>
      <c r="HV708" s="560"/>
      <c r="HW708" s="560"/>
      <c r="HX708" s="560"/>
      <c r="HY708" s="560"/>
      <c r="HZ708" s="560"/>
      <c r="IA708" s="560"/>
      <c r="IB708" s="560"/>
      <c r="IC708" s="560"/>
      <c r="ID708" s="560"/>
      <c r="IE708" s="560"/>
      <c r="IF708" s="560"/>
      <c r="IG708" s="560"/>
      <c r="IH708" s="560"/>
      <c r="II708" s="560"/>
      <c r="IJ708" s="560"/>
      <c r="IK708" s="560"/>
      <c r="IL708" s="560"/>
      <c r="IM708" s="560"/>
      <c r="IN708" s="560"/>
      <c r="IO708" s="560"/>
      <c r="IP708" s="560"/>
      <c r="IQ708" s="560"/>
      <c r="IR708" s="560"/>
      <c r="IS708" s="560"/>
      <c r="IT708" s="560"/>
      <c r="IU708" s="560"/>
    </row>
    <row r="709" s="311" customFormat="1" ht="19.5" customHeight="1" spans="1:255">
      <c r="A709" s="218" t="s">
        <v>706</v>
      </c>
      <c r="B709" s="582"/>
      <c r="C709" s="328"/>
      <c r="D709" s="570"/>
      <c r="E709" s="325" t="str">
        <f t="shared" ref="E709:E772" si="22">IF(OR(VALUE(D709)=0,ISERROR(D709/B709-1)),"",D709/B709-1)</f>
        <v/>
      </c>
      <c r="F709" s="325" t="str">
        <f t="shared" ref="F709:F772" si="23">IF(OR(VALUE(D709)=0,ISERROR(D709/C709)),"",D709/C709)</f>
        <v/>
      </c>
      <c r="HU709" s="560"/>
      <c r="HV709" s="560"/>
      <c r="HW709" s="560"/>
      <c r="HX709" s="560"/>
      <c r="HY709" s="560"/>
      <c r="HZ709" s="560"/>
      <c r="IA709" s="560"/>
      <c r="IB709" s="560"/>
      <c r="IC709" s="560"/>
      <c r="ID709" s="560"/>
      <c r="IE709" s="560"/>
      <c r="IF709" s="560"/>
      <c r="IG709" s="560"/>
      <c r="IH709" s="560"/>
      <c r="II709" s="560"/>
      <c r="IJ709" s="560"/>
      <c r="IK709" s="560"/>
      <c r="IL709" s="560"/>
      <c r="IM709" s="560"/>
      <c r="IN709" s="560"/>
      <c r="IO709" s="560"/>
      <c r="IP709" s="560"/>
      <c r="IQ709" s="560"/>
      <c r="IR709" s="560"/>
      <c r="IS709" s="560"/>
      <c r="IT709" s="560"/>
      <c r="IU709" s="560"/>
    </row>
    <row r="710" s="311" customFormat="1" ht="19.5" customHeight="1" spans="1:255">
      <c r="A710" s="218" t="s">
        <v>707</v>
      </c>
      <c r="B710" s="582"/>
      <c r="C710" s="328"/>
      <c r="D710" s="570"/>
      <c r="E710" s="325" t="str">
        <f t="shared" si="22"/>
        <v/>
      </c>
      <c r="F710" s="325" t="str">
        <f t="shared" si="23"/>
        <v/>
      </c>
      <c r="HU710" s="560"/>
      <c r="HV710" s="560"/>
      <c r="HW710" s="560"/>
      <c r="HX710" s="560"/>
      <c r="HY710" s="560"/>
      <c r="HZ710" s="560"/>
      <c r="IA710" s="560"/>
      <c r="IB710" s="560"/>
      <c r="IC710" s="560"/>
      <c r="ID710" s="560"/>
      <c r="IE710" s="560"/>
      <c r="IF710" s="560"/>
      <c r="IG710" s="560"/>
      <c r="IH710" s="560"/>
      <c r="II710" s="560"/>
      <c r="IJ710" s="560"/>
      <c r="IK710" s="560"/>
      <c r="IL710" s="560"/>
      <c r="IM710" s="560"/>
      <c r="IN710" s="560"/>
      <c r="IO710" s="560"/>
      <c r="IP710" s="560"/>
      <c r="IQ710" s="560"/>
      <c r="IR710" s="560"/>
      <c r="IS710" s="560"/>
      <c r="IT710" s="560"/>
      <c r="IU710" s="560"/>
    </row>
    <row r="711" s="311" customFormat="1" ht="19.5" customHeight="1" spans="1:255">
      <c r="A711" s="218" t="s">
        <v>708</v>
      </c>
      <c r="B711" s="582"/>
      <c r="C711" s="328"/>
      <c r="D711" s="570"/>
      <c r="E711" s="325" t="str">
        <f t="shared" si="22"/>
        <v/>
      </c>
      <c r="F711" s="325" t="str">
        <f t="shared" si="23"/>
        <v/>
      </c>
      <c r="HU711" s="560"/>
      <c r="HV711" s="560"/>
      <c r="HW711" s="560"/>
      <c r="HX711" s="560"/>
      <c r="HY711" s="560"/>
      <c r="HZ711" s="560"/>
      <c r="IA711" s="560"/>
      <c r="IB711" s="560"/>
      <c r="IC711" s="560"/>
      <c r="ID711" s="560"/>
      <c r="IE711" s="560"/>
      <c r="IF711" s="560"/>
      <c r="IG711" s="560"/>
      <c r="IH711" s="560"/>
      <c r="II711" s="560"/>
      <c r="IJ711" s="560"/>
      <c r="IK711" s="560"/>
      <c r="IL711" s="560"/>
      <c r="IM711" s="560"/>
      <c r="IN711" s="560"/>
      <c r="IO711" s="560"/>
      <c r="IP711" s="560"/>
      <c r="IQ711" s="560"/>
      <c r="IR711" s="560"/>
      <c r="IS711" s="560"/>
      <c r="IT711" s="560"/>
      <c r="IU711" s="560"/>
    </row>
    <row r="712" s="311" customFormat="1" ht="19.5" customHeight="1" spans="1:255">
      <c r="A712" s="222" t="s">
        <v>709</v>
      </c>
      <c r="B712" s="335"/>
      <c r="C712" s="335"/>
      <c r="D712" s="335"/>
      <c r="E712" s="325" t="str">
        <f t="shared" si="22"/>
        <v/>
      </c>
      <c r="F712" s="325" t="str">
        <f t="shared" si="23"/>
        <v/>
      </c>
      <c r="HU712" s="560"/>
      <c r="HV712" s="560"/>
      <c r="HW712" s="560"/>
      <c r="HX712" s="560"/>
      <c r="HY712" s="560"/>
      <c r="HZ712" s="560"/>
      <c r="IA712" s="560"/>
      <c r="IB712" s="560"/>
      <c r="IC712" s="560"/>
      <c r="ID712" s="560"/>
      <c r="IE712" s="560"/>
      <c r="IF712" s="560"/>
      <c r="IG712" s="560"/>
      <c r="IH712" s="560"/>
      <c r="II712" s="560"/>
      <c r="IJ712" s="560"/>
      <c r="IK712" s="560"/>
      <c r="IL712" s="560"/>
      <c r="IM712" s="560"/>
      <c r="IN712" s="560"/>
      <c r="IO712" s="560"/>
      <c r="IP712" s="560"/>
      <c r="IQ712" s="560"/>
      <c r="IR712" s="560"/>
      <c r="IS712" s="560"/>
      <c r="IT712" s="560"/>
      <c r="IU712" s="560"/>
    </row>
    <row r="713" s="170" customFormat="1" ht="19.5" customHeight="1" spans="1:248">
      <c r="A713" s="218" t="s">
        <v>710</v>
      </c>
      <c r="B713" s="337"/>
      <c r="C713" s="337"/>
      <c r="D713" s="337"/>
      <c r="E713" s="332" t="str">
        <f t="shared" si="22"/>
        <v/>
      </c>
      <c r="F713" s="332" t="str">
        <f t="shared" si="23"/>
        <v/>
      </c>
      <c r="G713" s="557"/>
      <c r="H713" s="557"/>
      <c r="I713" s="557"/>
      <c r="J713" s="557"/>
      <c r="K713" s="557"/>
      <c r="L713" s="557"/>
      <c r="M713" s="557"/>
      <c r="N713" s="557"/>
      <c r="O713" s="557"/>
      <c r="P713" s="557"/>
      <c r="Q713" s="557"/>
      <c r="R713" s="557"/>
      <c r="S713" s="557"/>
      <c r="T713" s="557"/>
      <c r="U713" s="557"/>
      <c r="V713" s="557"/>
      <c r="W713" s="557"/>
      <c r="X713" s="557"/>
      <c r="Y713" s="557"/>
      <c r="Z713" s="557"/>
      <c r="AA713" s="557"/>
      <c r="AB713" s="557"/>
      <c r="AC713" s="557"/>
      <c r="AD713" s="557"/>
      <c r="AE713" s="557"/>
      <c r="AF713" s="557"/>
      <c r="AG713" s="557"/>
      <c r="AH713" s="557"/>
      <c r="AI713" s="557"/>
      <c r="AJ713" s="557"/>
      <c r="AK713" s="557"/>
      <c r="AL713" s="557"/>
      <c r="AM713" s="557"/>
      <c r="AN713" s="557"/>
      <c r="AO713" s="557"/>
      <c r="AP713" s="557"/>
      <c r="AQ713" s="557"/>
      <c r="AR713" s="557"/>
      <c r="AS713" s="557"/>
      <c r="AT713" s="557"/>
      <c r="AU713" s="557"/>
      <c r="AV713" s="557"/>
      <c r="AW713" s="557"/>
      <c r="AX713" s="557"/>
      <c r="AY713" s="557"/>
      <c r="AZ713" s="557"/>
      <c r="BA713" s="557"/>
      <c r="BB713" s="557"/>
      <c r="BC713" s="557"/>
      <c r="BD713" s="557"/>
      <c r="BE713" s="557"/>
      <c r="BF713" s="557"/>
      <c r="BG713" s="557"/>
      <c r="BH713" s="557"/>
      <c r="BI713" s="557"/>
      <c r="BJ713" s="557"/>
      <c r="BK713" s="557"/>
      <c r="BL713" s="557"/>
      <c r="BM713" s="557"/>
      <c r="BN713" s="557"/>
      <c r="BO713" s="557"/>
      <c r="BP713" s="557"/>
      <c r="BQ713" s="557"/>
      <c r="BR713" s="557"/>
      <c r="BS713" s="557"/>
      <c r="BT713" s="557"/>
      <c r="BU713" s="557"/>
      <c r="BV713" s="557"/>
      <c r="BW713" s="557"/>
      <c r="BX713" s="557"/>
      <c r="BY713" s="557"/>
      <c r="BZ713" s="557"/>
      <c r="CA713" s="557"/>
      <c r="CB713" s="557"/>
      <c r="CC713" s="557"/>
      <c r="CD713" s="557"/>
      <c r="CE713" s="557"/>
      <c r="CF713" s="557"/>
      <c r="CG713" s="557"/>
      <c r="CH713" s="557"/>
      <c r="CI713" s="557"/>
      <c r="CJ713" s="557"/>
      <c r="CK713" s="557"/>
      <c r="CL713" s="557"/>
      <c r="CM713" s="557"/>
      <c r="CN713" s="557"/>
      <c r="CO713" s="557"/>
      <c r="CP713" s="557"/>
      <c r="CQ713" s="557"/>
      <c r="CR713" s="557"/>
      <c r="CS713" s="557"/>
      <c r="CT713" s="557"/>
      <c r="CU713" s="557"/>
      <c r="CV713" s="557"/>
      <c r="CW713" s="557"/>
      <c r="CX713" s="557"/>
      <c r="CY713" s="557"/>
      <c r="CZ713" s="557"/>
      <c r="DA713" s="557"/>
      <c r="DB713" s="557"/>
      <c r="DC713" s="557"/>
      <c r="DD713" s="557"/>
      <c r="DE713" s="557"/>
      <c r="DF713" s="557"/>
      <c r="DG713" s="557"/>
      <c r="DH713" s="557"/>
      <c r="DI713" s="557"/>
      <c r="DJ713" s="557"/>
      <c r="DK713" s="557"/>
      <c r="DL713" s="557"/>
      <c r="DM713" s="557"/>
      <c r="DN713" s="557"/>
      <c r="DO713" s="557"/>
      <c r="DP713" s="557"/>
      <c r="DQ713" s="557"/>
      <c r="DR713" s="557"/>
      <c r="DS713" s="557"/>
      <c r="DT713" s="557"/>
      <c r="DU713" s="557"/>
      <c r="DV713" s="557"/>
      <c r="DW713" s="557"/>
      <c r="DX713" s="557"/>
      <c r="DY713" s="557"/>
      <c r="DZ713" s="557"/>
      <c r="EA713" s="557"/>
      <c r="EB713" s="557"/>
      <c r="EC713" s="557"/>
      <c r="ED713" s="557"/>
      <c r="EE713" s="557"/>
      <c r="EF713" s="557"/>
      <c r="EG713" s="557"/>
      <c r="EH713" s="557"/>
      <c r="EI713" s="557"/>
      <c r="EJ713" s="557"/>
      <c r="EK713" s="557"/>
      <c r="EL713" s="557"/>
      <c r="EM713" s="557"/>
      <c r="EN713" s="557"/>
      <c r="EO713" s="557"/>
      <c r="EP713" s="557"/>
      <c r="EQ713" s="557"/>
      <c r="ER713" s="557"/>
      <c r="ES713" s="557"/>
      <c r="ET713" s="557"/>
      <c r="EU713" s="557"/>
      <c r="EV713" s="557"/>
      <c r="EW713" s="557"/>
      <c r="EX713" s="557"/>
      <c r="EY713" s="557"/>
      <c r="EZ713" s="557"/>
      <c r="FA713" s="557"/>
      <c r="FB713" s="557"/>
      <c r="FC713" s="557"/>
      <c r="FD713" s="557"/>
      <c r="FE713" s="557"/>
      <c r="FF713" s="557"/>
      <c r="FG713" s="557"/>
      <c r="FH713" s="557"/>
      <c r="FI713" s="557"/>
      <c r="FJ713" s="557"/>
      <c r="FK713" s="557"/>
      <c r="FL713" s="557"/>
      <c r="FM713" s="557"/>
      <c r="FN713" s="557"/>
      <c r="FO713" s="557"/>
      <c r="FP713" s="557"/>
      <c r="FQ713" s="557"/>
      <c r="FR713" s="557"/>
      <c r="FS713" s="557"/>
      <c r="FT713" s="557"/>
      <c r="FU713" s="557"/>
      <c r="FV713" s="557"/>
      <c r="FW713" s="557"/>
      <c r="FX713" s="557"/>
      <c r="FY713" s="557"/>
      <c r="FZ713" s="557"/>
      <c r="GA713" s="557"/>
      <c r="GB713" s="557"/>
      <c r="GC713" s="557"/>
      <c r="GD713" s="557"/>
      <c r="GE713" s="557"/>
      <c r="GF713" s="557"/>
      <c r="GG713" s="557"/>
      <c r="GH713" s="557"/>
      <c r="GI713" s="557"/>
      <c r="GJ713" s="557"/>
      <c r="GK713" s="557"/>
      <c r="GL713" s="557"/>
      <c r="GM713" s="557"/>
      <c r="GN713" s="557"/>
      <c r="GO713" s="557"/>
      <c r="GP713" s="557"/>
      <c r="GQ713" s="557"/>
      <c r="GR713" s="557"/>
      <c r="GS713" s="557"/>
      <c r="GT713" s="557"/>
      <c r="GU713" s="557"/>
      <c r="GV713" s="557"/>
      <c r="GW713" s="557"/>
      <c r="GX713" s="557"/>
      <c r="GY713" s="557"/>
      <c r="GZ713" s="557"/>
      <c r="HA713" s="557"/>
      <c r="HB713" s="557"/>
      <c r="HC713" s="557"/>
      <c r="HD713" s="557"/>
      <c r="HE713" s="557"/>
      <c r="HF713" s="557"/>
      <c r="HG713" s="557"/>
      <c r="HH713" s="557"/>
      <c r="HI713" s="557"/>
      <c r="HJ713" s="557"/>
      <c r="HK713" s="557"/>
      <c r="HL713" s="557"/>
      <c r="HM713" s="557"/>
      <c r="HN713" s="557"/>
      <c r="HO713" s="557"/>
      <c r="HP713" s="557"/>
      <c r="HQ713" s="557"/>
      <c r="HR713" s="557"/>
      <c r="HS713" s="557"/>
      <c r="HT713" s="557"/>
      <c r="HU713" s="575"/>
      <c r="HV713" s="575"/>
      <c r="HW713" s="575"/>
      <c r="HX713" s="575"/>
      <c r="HY713" s="575"/>
      <c r="HZ713" s="575"/>
      <c r="IA713" s="575"/>
      <c r="IB713" s="575"/>
      <c r="IC713" s="575"/>
      <c r="ID713" s="575"/>
      <c r="IE713" s="575"/>
      <c r="IF713" s="575"/>
      <c r="IG713" s="575"/>
      <c r="IH713" s="575"/>
      <c r="II713" s="575"/>
      <c r="IJ713" s="575"/>
      <c r="IK713" s="575"/>
      <c r="IL713" s="575"/>
      <c r="IM713" s="575"/>
      <c r="IN713" s="575"/>
    </row>
    <row r="714" s="311" customFormat="1" ht="19.5" customHeight="1" spans="1:255">
      <c r="A714" s="232" t="s">
        <v>711</v>
      </c>
      <c r="B714" s="582"/>
      <c r="C714" s="328"/>
      <c r="D714" s="570"/>
      <c r="E714" s="332" t="str">
        <f t="shared" si="22"/>
        <v/>
      </c>
      <c r="F714" s="332" t="str">
        <f t="shared" si="23"/>
        <v/>
      </c>
      <c r="HU714" s="560"/>
      <c r="HV714" s="560"/>
      <c r="HW714" s="560"/>
      <c r="HX714" s="560"/>
      <c r="HY714" s="560"/>
      <c r="HZ714" s="560"/>
      <c r="IA714" s="560"/>
      <c r="IB714" s="560"/>
      <c r="IC714" s="560"/>
      <c r="ID714" s="560"/>
      <c r="IE714" s="560"/>
      <c r="IF714" s="560"/>
      <c r="IG714" s="560"/>
      <c r="IH714" s="560"/>
      <c r="II714" s="560"/>
      <c r="IJ714" s="560"/>
      <c r="IK714" s="560"/>
      <c r="IL714" s="560"/>
      <c r="IM714" s="560"/>
      <c r="IN714" s="560"/>
      <c r="IO714" s="560"/>
      <c r="IP714" s="560"/>
      <c r="IQ714" s="560"/>
      <c r="IR714" s="560"/>
      <c r="IS714" s="560"/>
      <c r="IT714" s="560"/>
      <c r="IU714" s="560"/>
    </row>
    <row r="715" s="311" customFormat="1" ht="19.5" customHeight="1" spans="1:255">
      <c r="A715" s="218" t="s">
        <v>712</v>
      </c>
      <c r="B715" s="582"/>
      <c r="C715" s="328"/>
      <c r="D715" s="570"/>
      <c r="E715" s="332" t="str">
        <f t="shared" si="22"/>
        <v/>
      </c>
      <c r="F715" s="332" t="str">
        <f t="shared" si="23"/>
        <v/>
      </c>
      <c r="HU715" s="560"/>
      <c r="HV715" s="560"/>
      <c r="HW715" s="560"/>
      <c r="HX715" s="560"/>
      <c r="HY715" s="560"/>
      <c r="HZ715" s="560"/>
      <c r="IA715" s="560"/>
      <c r="IB715" s="560"/>
      <c r="IC715" s="560"/>
      <c r="ID715" s="560"/>
      <c r="IE715" s="560"/>
      <c r="IF715" s="560"/>
      <c r="IG715" s="560"/>
      <c r="IH715" s="560"/>
      <c r="II715" s="560"/>
      <c r="IJ715" s="560"/>
      <c r="IK715" s="560"/>
      <c r="IL715" s="560"/>
      <c r="IM715" s="560"/>
      <c r="IN715" s="560"/>
      <c r="IO715" s="560"/>
      <c r="IP715" s="560"/>
      <c r="IQ715" s="560"/>
      <c r="IR715" s="560"/>
      <c r="IS715" s="560"/>
      <c r="IT715" s="560"/>
      <c r="IU715" s="560"/>
    </row>
    <row r="716" s="311" customFormat="1" ht="19.5" customHeight="1" spans="1:255">
      <c r="A716" s="218" t="s">
        <v>713</v>
      </c>
      <c r="B716" s="335"/>
      <c r="C716" s="335"/>
      <c r="D716" s="335"/>
      <c r="E716" s="325" t="str">
        <f t="shared" si="22"/>
        <v/>
      </c>
      <c r="F716" s="325" t="str">
        <f t="shared" si="23"/>
        <v/>
      </c>
      <c r="HU716" s="560"/>
      <c r="HV716" s="560"/>
      <c r="HW716" s="560"/>
      <c r="HX716" s="560"/>
      <c r="HY716" s="560"/>
      <c r="HZ716" s="560"/>
      <c r="IA716" s="560"/>
      <c r="IB716" s="560"/>
      <c r="IC716" s="560"/>
      <c r="ID716" s="560"/>
      <c r="IE716" s="560"/>
      <c r="IF716" s="560"/>
      <c r="IG716" s="560"/>
      <c r="IH716" s="560"/>
      <c r="II716" s="560"/>
      <c r="IJ716" s="560"/>
      <c r="IK716" s="560"/>
      <c r="IL716" s="560"/>
      <c r="IM716" s="560"/>
      <c r="IN716" s="560"/>
      <c r="IO716" s="560"/>
      <c r="IP716" s="560"/>
      <c r="IQ716" s="560"/>
      <c r="IR716" s="560"/>
      <c r="IS716" s="560"/>
      <c r="IT716" s="560"/>
      <c r="IU716" s="560"/>
    </row>
    <row r="717" s="170" customFormat="1" ht="19.5" customHeight="1" spans="1:248">
      <c r="A717" s="218" t="s">
        <v>714</v>
      </c>
      <c r="B717" s="337"/>
      <c r="C717" s="337"/>
      <c r="D717" s="337"/>
      <c r="E717" s="332" t="str">
        <f t="shared" si="22"/>
        <v/>
      </c>
      <c r="F717" s="332" t="str">
        <f t="shared" si="23"/>
        <v/>
      </c>
      <c r="G717" s="557"/>
      <c r="H717" s="557"/>
      <c r="I717" s="557"/>
      <c r="J717" s="557"/>
      <c r="K717" s="557"/>
      <c r="L717" s="557"/>
      <c r="M717" s="557"/>
      <c r="N717" s="557"/>
      <c r="O717" s="557"/>
      <c r="P717" s="557"/>
      <c r="Q717" s="557"/>
      <c r="R717" s="557"/>
      <c r="S717" s="557"/>
      <c r="T717" s="557"/>
      <c r="U717" s="557"/>
      <c r="V717" s="557"/>
      <c r="W717" s="557"/>
      <c r="X717" s="557"/>
      <c r="Y717" s="557"/>
      <c r="Z717" s="557"/>
      <c r="AA717" s="557"/>
      <c r="AB717" s="557"/>
      <c r="AC717" s="557"/>
      <c r="AD717" s="557"/>
      <c r="AE717" s="557"/>
      <c r="AF717" s="557"/>
      <c r="AG717" s="557"/>
      <c r="AH717" s="557"/>
      <c r="AI717" s="557"/>
      <c r="AJ717" s="557"/>
      <c r="AK717" s="557"/>
      <c r="AL717" s="557"/>
      <c r="AM717" s="557"/>
      <c r="AN717" s="557"/>
      <c r="AO717" s="557"/>
      <c r="AP717" s="557"/>
      <c r="AQ717" s="557"/>
      <c r="AR717" s="557"/>
      <c r="AS717" s="557"/>
      <c r="AT717" s="557"/>
      <c r="AU717" s="557"/>
      <c r="AV717" s="557"/>
      <c r="AW717" s="557"/>
      <c r="AX717" s="557"/>
      <c r="AY717" s="557"/>
      <c r="AZ717" s="557"/>
      <c r="BA717" s="557"/>
      <c r="BB717" s="557"/>
      <c r="BC717" s="557"/>
      <c r="BD717" s="557"/>
      <c r="BE717" s="557"/>
      <c r="BF717" s="557"/>
      <c r="BG717" s="557"/>
      <c r="BH717" s="557"/>
      <c r="BI717" s="557"/>
      <c r="BJ717" s="557"/>
      <c r="BK717" s="557"/>
      <c r="BL717" s="557"/>
      <c r="BM717" s="557"/>
      <c r="BN717" s="557"/>
      <c r="BO717" s="557"/>
      <c r="BP717" s="557"/>
      <c r="BQ717" s="557"/>
      <c r="BR717" s="557"/>
      <c r="BS717" s="557"/>
      <c r="BT717" s="557"/>
      <c r="BU717" s="557"/>
      <c r="BV717" s="557"/>
      <c r="BW717" s="557"/>
      <c r="BX717" s="557"/>
      <c r="BY717" s="557"/>
      <c r="BZ717" s="557"/>
      <c r="CA717" s="557"/>
      <c r="CB717" s="557"/>
      <c r="CC717" s="557"/>
      <c r="CD717" s="557"/>
      <c r="CE717" s="557"/>
      <c r="CF717" s="557"/>
      <c r="CG717" s="557"/>
      <c r="CH717" s="557"/>
      <c r="CI717" s="557"/>
      <c r="CJ717" s="557"/>
      <c r="CK717" s="557"/>
      <c r="CL717" s="557"/>
      <c r="CM717" s="557"/>
      <c r="CN717" s="557"/>
      <c r="CO717" s="557"/>
      <c r="CP717" s="557"/>
      <c r="CQ717" s="557"/>
      <c r="CR717" s="557"/>
      <c r="CS717" s="557"/>
      <c r="CT717" s="557"/>
      <c r="CU717" s="557"/>
      <c r="CV717" s="557"/>
      <c r="CW717" s="557"/>
      <c r="CX717" s="557"/>
      <c r="CY717" s="557"/>
      <c r="CZ717" s="557"/>
      <c r="DA717" s="557"/>
      <c r="DB717" s="557"/>
      <c r="DC717" s="557"/>
      <c r="DD717" s="557"/>
      <c r="DE717" s="557"/>
      <c r="DF717" s="557"/>
      <c r="DG717" s="557"/>
      <c r="DH717" s="557"/>
      <c r="DI717" s="557"/>
      <c r="DJ717" s="557"/>
      <c r="DK717" s="557"/>
      <c r="DL717" s="557"/>
      <c r="DM717" s="557"/>
      <c r="DN717" s="557"/>
      <c r="DO717" s="557"/>
      <c r="DP717" s="557"/>
      <c r="DQ717" s="557"/>
      <c r="DR717" s="557"/>
      <c r="DS717" s="557"/>
      <c r="DT717" s="557"/>
      <c r="DU717" s="557"/>
      <c r="DV717" s="557"/>
      <c r="DW717" s="557"/>
      <c r="DX717" s="557"/>
      <c r="DY717" s="557"/>
      <c r="DZ717" s="557"/>
      <c r="EA717" s="557"/>
      <c r="EB717" s="557"/>
      <c r="EC717" s="557"/>
      <c r="ED717" s="557"/>
      <c r="EE717" s="557"/>
      <c r="EF717" s="557"/>
      <c r="EG717" s="557"/>
      <c r="EH717" s="557"/>
      <c r="EI717" s="557"/>
      <c r="EJ717" s="557"/>
      <c r="EK717" s="557"/>
      <c r="EL717" s="557"/>
      <c r="EM717" s="557"/>
      <c r="EN717" s="557"/>
      <c r="EO717" s="557"/>
      <c r="EP717" s="557"/>
      <c r="EQ717" s="557"/>
      <c r="ER717" s="557"/>
      <c r="ES717" s="557"/>
      <c r="ET717" s="557"/>
      <c r="EU717" s="557"/>
      <c r="EV717" s="557"/>
      <c r="EW717" s="557"/>
      <c r="EX717" s="557"/>
      <c r="EY717" s="557"/>
      <c r="EZ717" s="557"/>
      <c r="FA717" s="557"/>
      <c r="FB717" s="557"/>
      <c r="FC717" s="557"/>
      <c r="FD717" s="557"/>
      <c r="FE717" s="557"/>
      <c r="FF717" s="557"/>
      <c r="FG717" s="557"/>
      <c r="FH717" s="557"/>
      <c r="FI717" s="557"/>
      <c r="FJ717" s="557"/>
      <c r="FK717" s="557"/>
      <c r="FL717" s="557"/>
      <c r="FM717" s="557"/>
      <c r="FN717" s="557"/>
      <c r="FO717" s="557"/>
      <c r="FP717" s="557"/>
      <c r="FQ717" s="557"/>
      <c r="FR717" s="557"/>
      <c r="FS717" s="557"/>
      <c r="FT717" s="557"/>
      <c r="FU717" s="557"/>
      <c r="FV717" s="557"/>
      <c r="FW717" s="557"/>
      <c r="FX717" s="557"/>
      <c r="FY717" s="557"/>
      <c r="FZ717" s="557"/>
      <c r="GA717" s="557"/>
      <c r="GB717" s="557"/>
      <c r="GC717" s="557"/>
      <c r="GD717" s="557"/>
      <c r="GE717" s="557"/>
      <c r="GF717" s="557"/>
      <c r="GG717" s="557"/>
      <c r="GH717" s="557"/>
      <c r="GI717" s="557"/>
      <c r="GJ717" s="557"/>
      <c r="GK717" s="557"/>
      <c r="GL717" s="557"/>
      <c r="GM717" s="557"/>
      <c r="GN717" s="557"/>
      <c r="GO717" s="557"/>
      <c r="GP717" s="557"/>
      <c r="GQ717" s="557"/>
      <c r="GR717" s="557"/>
      <c r="GS717" s="557"/>
      <c r="GT717" s="557"/>
      <c r="GU717" s="557"/>
      <c r="GV717" s="557"/>
      <c r="GW717" s="557"/>
      <c r="GX717" s="557"/>
      <c r="GY717" s="557"/>
      <c r="GZ717" s="557"/>
      <c r="HA717" s="557"/>
      <c r="HB717" s="557"/>
      <c r="HC717" s="557"/>
      <c r="HD717" s="557"/>
      <c r="HE717" s="557"/>
      <c r="HF717" s="557"/>
      <c r="HG717" s="557"/>
      <c r="HH717" s="557"/>
      <c r="HI717" s="557"/>
      <c r="HJ717" s="557"/>
      <c r="HK717" s="557"/>
      <c r="HL717" s="557"/>
      <c r="HM717" s="557"/>
      <c r="HN717" s="557"/>
      <c r="HO717" s="557"/>
      <c r="HP717" s="557"/>
      <c r="HQ717" s="557"/>
      <c r="HR717" s="557"/>
      <c r="HS717" s="557"/>
      <c r="HT717" s="557"/>
      <c r="HU717" s="575"/>
      <c r="HV717" s="575"/>
      <c r="HW717" s="575"/>
      <c r="HX717" s="575"/>
      <c r="HY717" s="575"/>
      <c r="HZ717" s="575"/>
      <c r="IA717" s="575"/>
      <c r="IB717" s="575"/>
      <c r="IC717" s="575"/>
      <c r="ID717" s="575"/>
      <c r="IE717" s="575"/>
      <c r="IF717" s="575"/>
      <c r="IG717" s="575"/>
      <c r="IH717" s="575"/>
      <c r="II717" s="575"/>
      <c r="IJ717" s="575"/>
      <c r="IK717" s="575"/>
      <c r="IL717" s="575"/>
      <c r="IM717" s="575"/>
      <c r="IN717" s="575"/>
    </row>
    <row r="718" s="311" customFormat="1" ht="19.5" customHeight="1" spans="1:255">
      <c r="A718" s="218" t="s">
        <v>715</v>
      </c>
      <c r="B718" s="582">
        <v>118</v>
      </c>
      <c r="C718" s="328">
        <v>59</v>
      </c>
      <c r="D718" s="330"/>
      <c r="E718" s="332" t="str">
        <f t="shared" si="22"/>
        <v/>
      </c>
      <c r="F718" s="332" t="str">
        <f t="shared" si="23"/>
        <v/>
      </c>
      <c r="HU718" s="560"/>
      <c r="HV718" s="560"/>
      <c r="HW718" s="560"/>
      <c r="HX718" s="560"/>
      <c r="HY718" s="560"/>
      <c r="HZ718" s="560"/>
      <c r="IA718" s="560"/>
      <c r="IB718" s="560"/>
      <c r="IC718" s="560"/>
      <c r="ID718" s="560"/>
      <c r="IE718" s="560"/>
      <c r="IF718" s="560"/>
      <c r="IG718" s="560"/>
      <c r="IH718" s="560"/>
      <c r="II718" s="560"/>
      <c r="IJ718" s="560"/>
      <c r="IK718" s="560"/>
      <c r="IL718" s="560"/>
      <c r="IM718" s="560"/>
      <c r="IN718" s="560"/>
      <c r="IO718" s="560"/>
      <c r="IP718" s="560"/>
      <c r="IQ718" s="560"/>
      <c r="IR718" s="560"/>
      <c r="IS718" s="560"/>
      <c r="IT718" s="560"/>
      <c r="IU718" s="560"/>
    </row>
    <row r="719" s="311" customFormat="1" ht="19.5" customHeight="1" spans="1:255">
      <c r="A719" s="584" t="s">
        <v>716</v>
      </c>
      <c r="B719" s="585">
        <f>SUM(B720:B722)</f>
        <v>3183</v>
      </c>
      <c r="C719" s="335">
        <f>SUM(C720:C722)</f>
        <v>2732</v>
      </c>
      <c r="D719" s="339">
        <f>SUM(D720:D722)</f>
        <v>2975</v>
      </c>
      <c r="E719" s="325">
        <f t="shared" si="22"/>
        <v>-0.0653471567703424</v>
      </c>
      <c r="F719" s="325">
        <f t="shared" si="23"/>
        <v>1.0889458272328</v>
      </c>
      <c r="HU719" s="560"/>
      <c r="HV719" s="560"/>
      <c r="HW719" s="560"/>
      <c r="HX719" s="560"/>
      <c r="HY719" s="560"/>
      <c r="HZ719" s="560"/>
      <c r="IA719" s="560"/>
      <c r="IB719" s="560"/>
      <c r="IC719" s="560"/>
      <c r="ID719" s="560"/>
      <c r="IE719" s="560"/>
      <c r="IF719" s="560"/>
      <c r="IG719" s="560"/>
      <c r="IH719" s="560"/>
      <c r="II719" s="560"/>
      <c r="IJ719" s="560"/>
      <c r="IK719" s="560"/>
      <c r="IL719" s="560"/>
      <c r="IM719" s="560"/>
      <c r="IN719" s="560"/>
      <c r="IO719" s="560"/>
      <c r="IP719" s="560"/>
      <c r="IQ719" s="560"/>
      <c r="IR719" s="560"/>
      <c r="IS719" s="560"/>
      <c r="IT719" s="560"/>
      <c r="IU719" s="560"/>
    </row>
    <row r="720" s="311" customFormat="1" ht="19.5" customHeight="1" spans="1:255">
      <c r="A720" s="218" t="s">
        <v>717</v>
      </c>
      <c r="B720" s="582">
        <v>215</v>
      </c>
      <c r="C720" s="328">
        <v>245</v>
      </c>
      <c r="D720" s="570">
        <v>236</v>
      </c>
      <c r="E720" s="332">
        <f t="shared" si="22"/>
        <v>0.0976744186046512</v>
      </c>
      <c r="F720" s="332">
        <f t="shared" si="23"/>
        <v>0.963265306122449</v>
      </c>
      <c r="HU720" s="560"/>
      <c r="HV720" s="560"/>
      <c r="HW720" s="560"/>
      <c r="HX720" s="560"/>
      <c r="HY720" s="560"/>
      <c r="HZ720" s="560"/>
      <c r="IA720" s="560"/>
      <c r="IB720" s="560"/>
      <c r="IC720" s="560"/>
      <c r="ID720" s="560"/>
      <c r="IE720" s="560"/>
      <c r="IF720" s="560"/>
      <c r="IG720" s="560"/>
      <c r="IH720" s="560"/>
      <c r="II720" s="560"/>
      <c r="IJ720" s="560"/>
      <c r="IK720" s="560"/>
      <c r="IL720" s="560"/>
      <c r="IM720" s="560"/>
      <c r="IN720" s="560"/>
      <c r="IO720" s="560"/>
      <c r="IP720" s="560"/>
      <c r="IQ720" s="560"/>
      <c r="IR720" s="560"/>
      <c r="IS720" s="560"/>
      <c r="IT720" s="560"/>
      <c r="IU720" s="560"/>
    </row>
    <row r="721" s="311" customFormat="1" ht="19.5" customHeight="1" spans="1:255">
      <c r="A721" s="218" t="s">
        <v>718</v>
      </c>
      <c r="B721" s="582">
        <v>2210</v>
      </c>
      <c r="C721" s="328">
        <v>2378</v>
      </c>
      <c r="D721" s="570">
        <v>2259</v>
      </c>
      <c r="E721" s="332">
        <f t="shared" si="22"/>
        <v>0.0221719457013574</v>
      </c>
      <c r="F721" s="332">
        <f t="shared" si="23"/>
        <v>0.949957947855341</v>
      </c>
      <c r="HU721" s="560"/>
      <c r="HV721" s="560"/>
      <c r="HW721" s="560"/>
      <c r="HX721" s="560"/>
      <c r="HY721" s="560"/>
      <c r="HZ721" s="560"/>
      <c r="IA721" s="560"/>
      <c r="IB721" s="560"/>
      <c r="IC721" s="560"/>
      <c r="ID721" s="560"/>
      <c r="IE721" s="560"/>
      <c r="IF721" s="560"/>
      <c r="IG721" s="560"/>
      <c r="IH721" s="560"/>
      <c r="II721" s="560"/>
      <c r="IJ721" s="560"/>
      <c r="IK721" s="560"/>
      <c r="IL721" s="560"/>
      <c r="IM721" s="560"/>
      <c r="IN721" s="560"/>
      <c r="IO721" s="560"/>
      <c r="IP721" s="560"/>
      <c r="IQ721" s="560"/>
      <c r="IR721" s="560"/>
      <c r="IS721" s="560"/>
      <c r="IT721" s="560"/>
      <c r="IU721" s="560"/>
    </row>
    <row r="722" s="311" customFormat="1" ht="19.5" customHeight="1" spans="1:255">
      <c r="A722" s="218" t="s">
        <v>719</v>
      </c>
      <c r="B722" s="582">
        <v>758</v>
      </c>
      <c r="C722" s="328">
        <v>109</v>
      </c>
      <c r="D722" s="570">
        <v>480</v>
      </c>
      <c r="E722" s="332">
        <f t="shared" si="22"/>
        <v>-0.366754617414248</v>
      </c>
      <c r="F722" s="332">
        <f t="shared" si="23"/>
        <v>4.40366972477064</v>
      </c>
      <c r="HU722" s="560"/>
      <c r="HV722" s="560"/>
      <c r="HW722" s="560"/>
      <c r="HX722" s="560"/>
      <c r="HY722" s="560"/>
      <c r="HZ722" s="560"/>
      <c r="IA722" s="560"/>
      <c r="IB722" s="560"/>
      <c r="IC722" s="560"/>
      <c r="ID722" s="560"/>
      <c r="IE722" s="560"/>
      <c r="IF722" s="560"/>
      <c r="IG722" s="560"/>
      <c r="IH722" s="560"/>
      <c r="II722" s="560"/>
      <c r="IJ722" s="560"/>
      <c r="IK722" s="560"/>
      <c r="IL722" s="560"/>
      <c r="IM722" s="560"/>
      <c r="IN722" s="560"/>
      <c r="IO722" s="560"/>
      <c r="IP722" s="560"/>
      <c r="IQ722" s="560"/>
      <c r="IR722" s="560"/>
      <c r="IS722" s="560"/>
      <c r="IT722" s="560"/>
      <c r="IU722" s="560"/>
    </row>
    <row r="723" s="311" customFormat="1" ht="19.5" customHeight="1" spans="1:255">
      <c r="A723" s="584" t="s">
        <v>720</v>
      </c>
      <c r="B723" s="585">
        <f>SUM(B724:B734)</f>
        <v>4412</v>
      </c>
      <c r="C723" s="335">
        <f>SUM(C724:C734)</f>
        <v>3970</v>
      </c>
      <c r="D723" s="324">
        <f>SUM(D724:D734)</f>
        <v>4137</v>
      </c>
      <c r="E723" s="325">
        <f t="shared" si="22"/>
        <v>-0.0623300090661831</v>
      </c>
      <c r="F723" s="325">
        <f t="shared" si="23"/>
        <v>1.04206549118388</v>
      </c>
      <c r="HU723" s="560"/>
      <c r="HV723" s="560"/>
      <c r="HW723" s="560"/>
      <c r="HX723" s="560"/>
      <c r="HY723" s="560"/>
      <c r="HZ723" s="560"/>
      <c r="IA723" s="560"/>
      <c r="IB723" s="560"/>
      <c r="IC723" s="560"/>
      <c r="ID723" s="560"/>
      <c r="IE723" s="560"/>
      <c r="IF723" s="560"/>
      <c r="IG723" s="560"/>
      <c r="IH723" s="560"/>
      <c r="II723" s="560"/>
      <c r="IJ723" s="560"/>
      <c r="IK723" s="560"/>
      <c r="IL723" s="560"/>
      <c r="IM723" s="560"/>
      <c r="IN723" s="560"/>
      <c r="IO723" s="560"/>
      <c r="IP723" s="560"/>
      <c r="IQ723" s="560"/>
      <c r="IR723" s="560"/>
      <c r="IS723" s="560"/>
      <c r="IT723" s="560"/>
      <c r="IU723" s="560"/>
    </row>
    <row r="724" s="311" customFormat="1" ht="19.5" customHeight="1" spans="1:255">
      <c r="A724" s="218" t="s">
        <v>721</v>
      </c>
      <c r="B724" s="582">
        <v>797</v>
      </c>
      <c r="C724" s="328">
        <v>905</v>
      </c>
      <c r="D724" s="570">
        <v>774</v>
      </c>
      <c r="E724" s="332">
        <f t="shared" si="22"/>
        <v>-0.0288582183186951</v>
      </c>
      <c r="F724" s="332">
        <f t="shared" si="23"/>
        <v>0.85524861878453</v>
      </c>
      <c r="HU724" s="560"/>
      <c r="HV724" s="560"/>
      <c r="HW724" s="560"/>
      <c r="HX724" s="560"/>
      <c r="HY724" s="560"/>
      <c r="HZ724" s="560"/>
      <c r="IA724" s="560"/>
      <c r="IB724" s="560"/>
      <c r="IC724" s="560"/>
      <c r="ID724" s="560"/>
      <c r="IE724" s="560"/>
      <c r="IF724" s="560"/>
      <c r="IG724" s="560"/>
      <c r="IH724" s="560"/>
      <c r="II724" s="560"/>
      <c r="IJ724" s="560"/>
      <c r="IK724" s="560"/>
      <c r="IL724" s="560"/>
      <c r="IM724" s="560"/>
      <c r="IN724" s="560"/>
      <c r="IO724" s="560"/>
      <c r="IP724" s="560"/>
      <c r="IQ724" s="560"/>
      <c r="IR724" s="560"/>
      <c r="IS724" s="560"/>
      <c r="IT724" s="560"/>
      <c r="IU724" s="560"/>
    </row>
    <row r="725" s="311" customFormat="1" ht="19.5" customHeight="1" spans="1:255">
      <c r="A725" s="218" t="s">
        <v>722</v>
      </c>
      <c r="B725" s="582">
        <v>129</v>
      </c>
      <c r="C725" s="328">
        <v>140</v>
      </c>
      <c r="D725" s="570">
        <v>72</v>
      </c>
      <c r="E725" s="332">
        <f t="shared" si="22"/>
        <v>-0.441860465116279</v>
      </c>
      <c r="F725" s="332">
        <f t="shared" si="23"/>
        <v>0.514285714285714</v>
      </c>
      <c r="HU725" s="560"/>
      <c r="HV725" s="560"/>
      <c r="HW725" s="560"/>
      <c r="HX725" s="560"/>
      <c r="HY725" s="560"/>
      <c r="HZ725" s="560"/>
      <c r="IA725" s="560"/>
      <c r="IB725" s="560"/>
      <c r="IC725" s="560"/>
      <c r="ID725" s="560"/>
      <c r="IE725" s="560"/>
      <c r="IF725" s="560"/>
      <c r="IG725" s="560"/>
      <c r="IH725" s="560"/>
      <c r="II725" s="560"/>
      <c r="IJ725" s="560"/>
      <c r="IK725" s="560"/>
      <c r="IL725" s="560"/>
      <c r="IM725" s="560"/>
      <c r="IN725" s="560"/>
      <c r="IO725" s="560"/>
      <c r="IP725" s="560"/>
      <c r="IQ725" s="560"/>
      <c r="IR725" s="560"/>
      <c r="IS725" s="560"/>
      <c r="IT725" s="560"/>
      <c r="IU725" s="560"/>
    </row>
    <row r="726" s="311" customFormat="1" ht="19.5" customHeight="1" spans="1:255">
      <c r="A726" s="218" t="s">
        <v>723</v>
      </c>
      <c r="B726" s="582">
        <v>648</v>
      </c>
      <c r="C726" s="328">
        <v>676</v>
      </c>
      <c r="D726" s="570">
        <v>640</v>
      </c>
      <c r="E726" s="332">
        <f t="shared" si="22"/>
        <v>-0.0123456790123457</v>
      </c>
      <c r="F726" s="332">
        <f t="shared" si="23"/>
        <v>0.946745562130177</v>
      </c>
      <c r="HU726" s="560"/>
      <c r="HV726" s="560"/>
      <c r="HW726" s="560"/>
      <c r="HX726" s="560"/>
      <c r="HY726" s="560"/>
      <c r="HZ726" s="560"/>
      <c r="IA726" s="560"/>
      <c r="IB726" s="560"/>
      <c r="IC726" s="560"/>
      <c r="ID726" s="560"/>
      <c r="IE726" s="560"/>
      <c r="IF726" s="560"/>
      <c r="IG726" s="560"/>
      <c r="IH726" s="560"/>
      <c r="II726" s="560"/>
      <c r="IJ726" s="560"/>
      <c r="IK726" s="560"/>
      <c r="IL726" s="560"/>
      <c r="IM726" s="560"/>
      <c r="IN726" s="560"/>
      <c r="IO726" s="560"/>
      <c r="IP726" s="560"/>
      <c r="IQ726" s="560"/>
      <c r="IR726" s="560"/>
      <c r="IS726" s="560"/>
      <c r="IT726" s="560"/>
      <c r="IU726" s="560"/>
    </row>
    <row r="727" s="311" customFormat="1" ht="19.5" customHeight="1" spans="1:255">
      <c r="A727" s="218" t="s">
        <v>724</v>
      </c>
      <c r="B727" s="582"/>
      <c r="C727" s="328"/>
      <c r="D727" s="570"/>
      <c r="E727" s="332" t="str">
        <f t="shared" si="22"/>
        <v/>
      </c>
      <c r="F727" s="332" t="str">
        <f t="shared" si="23"/>
        <v/>
      </c>
      <c r="HU727" s="560"/>
      <c r="HV727" s="560"/>
      <c r="HW727" s="560"/>
      <c r="HX727" s="560"/>
      <c r="HY727" s="560"/>
      <c r="HZ727" s="560"/>
      <c r="IA727" s="560"/>
      <c r="IB727" s="560"/>
      <c r="IC727" s="560"/>
      <c r="ID727" s="560"/>
      <c r="IE727" s="560"/>
      <c r="IF727" s="560"/>
      <c r="IG727" s="560"/>
      <c r="IH727" s="560"/>
      <c r="II727" s="560"/>
      <c r="IJ727" s="560"/>
      <c r="IK727" s="560"/>
      <c r="IL727" s="560"/>
      <c r="IM727" s="560"/>
      <c r="IN727" s="560"/>
      <c r="IO727" s="560"/>
      <c r="IP727" s="560"/>
      <c r="IQ727" s="560"/>
      <c r="IR727" s="560"/>
      <c r="IS727" s="560"/>
      <c r="IT727" s="560"/>
      <c r="IU727" s="560"/>
    </row>
    <row r="728" s="311" customFormat="1" ht="19.5" customHeight="1" spans="1:255">
      <c r="A728" s="218" t="s">
        <v>725</v>
      </c>
      <c r="B728" s="335"/>
      <c r="C728" s="335"/>
      <c r="D728" s="335"/>
      <c r="E728" s="325" t="str">
        <f t="shared" si="22"/>
        <v/>
      </c>
      <c r="F728" s="325" t="str">
        <f t="shared" si="23"/>
        <v/>
      </c>
      <c r="HU728" s="560"/>
      <c r="HV728" s="560"/>
      <c r="HW728" s="560"/>
      <c r="HX728" s="560"/>
      <c r="HY728" s="560"/>
      <c r="HZ728" s="560"/>
      <c r="IA728" s="560"/>
      <c r="IB728" s="560"/>
      <c r="IC728" s="560"/>
      <c r="ID728" s="560"/>
      <c r="IE728" s="560"/>
      <c r="IF728" s="560"/>
      <c r="IG728" s="560"/>
      <c r="IH728" s="560"/>
      <c r="II728" s="560"/>
      <c r="IJ728" s="560"/>
      <c r="IK728" s="560"/>
      <c r="IL728" s="560"/>
      <c r="IM728" s="560"/>
      <c r="IN728" s="560"/>
      <c r="IO728" s="560"/>
      <c r="IP728" s="560"/>
      <c r="IQ728" s="560"/>
      <c r="IR728" s="560"/>
      <c r="IS728" s="560"/>
      <c r="IT728" s="560"/>
      <c r="IU728" s="560"/>
    </row>
    <row r="729" s="557" customFormat="1" ht="19.5" customHeight="1" spans="1:255">
      <c r="A729" s="218" t="s">
        <v>726</v>
      </c>
      <c r="B729" s="585"/>
      <c r="C729" s="585"/>
      <c r="D729" s="585"/>
      <c r="E729" s="325" t="str">
        <f t="shared" si="22"/>
        <v/>
      </c>
      <c r="F729" s="325" t="str">
        <f t="shared" si="23"/>
        <v/>
      </c>
      <c r="HU729" s="575"/>
      <c r="HV729" s="575"/>
      <c r="HW729" s="575"/>
      <c r="HX729" s="575"/>
      <c r="HY729" s="575"/>
      <c r="HZ729" s="575"/>
      <c r="IA729" s="575"/>
      <c r="IB729" s="575"/>
      <c r="IC729" s="575"/>
      <c r="ID729" s="575"/>
      <c r="IE729" s="575"/>
      <c r="IF729" s="575"/>
      <c r="IG729" s="575"/>
      <c r="IH729" s="575"/>
      <c r="II729" s="575"/>
      <c r="IJ729" s="575"/>
      <c r="IK729" s="575"/>
      <c r="IL729" s="575"/>
      <c r="IM729" s="575"/>
      <c r="IN729" s="575"/>
      <c r="IO729" s="575"/>
      <c r="IP729" s="575"/>
      <c r="IQ729" s="575"/>
      <c r="IR729" s="575"/>
      <c r="IS729" s="575"/>
      <c r="IT729" s="575"/>
      <c r="IU729" s="575"/>
    </row>
    <row r="730" s="311" customFormat="1" ht="19.5" customHeight="1" spans="1:255">
      <c r="A730" s="218" t="s">
        <v>727</v>
      </c>
      <c r="B730" s="582"/>
      <c r="C730" s="328"/>
      <c r="D730" s="339"/>
      <c r="E730" s="325" t="str">
        <f t="shared" si="22"/>
        <v/>
      </c>
      <c r="F730" s="325" t="str">
        <f t="shared" si="23"/>
        <v/>
      </c>
      <c r="HU730" s="560"/>
      <c r="HV730" s="560"/>
      <c r="HW730" s="560"/>
      <c r="HX730" s="560"/>
      <c r="HY730" s="560"/>
      <c r="HZ730" s="560"/>
      <c r="IA730" s="560"/>
      <c r="IB730" s="560"/>
      <c r="IC730" s="560"/>
      <c r="ID730" s="560"/>
      <c r="IE730" s="560"/>
      <c r="IF730" s="560"/>
      <c r="IG730" s="560"/>
      <c r="IH730" s="560"/>
      <c r="II730" s="560"/>
      <c r="IJ730" s="560"/>
      <c r="IK730" s="560"/>
      <c r="IL730" s="560"/>
      <c r="IM730" s="560"/>
      <c r="IN730" s="560"/>
      <c r="IO730" s="560"/>
      <c r="IP730" s="560"/>
      <c r="IQ730" s="560"/>
      <c r="IR730" s="560"/>
      <c r="IS730" s="560"/>
      <c r="IT730" s="560"/>
      <c r="IU730" s="560"/>
    </row>
    <row r="731" s="311" customFormat="1" ht="19.5" customHeight="1" spans="1:255">
      <c r="A731" s="218" t="s">
        <v>728</v>
      </c>
      <c r="B731" s="328">
        <v>1461</v>
      </c>
      <c r="C731" s="328">
        <v>2143</v>
      </c>
      <c r="D731" s="328">
        <v>1622</v>
      </c>
      <c r="E731" s="332">
        <f t="shared" si="22"/>
        <v>0.110198494182067</v>
      </c>
      <c r="F731" s="332">
        <f t="shared" si="23"/>
        <v>0.756882874475035</v>
      </c>
      <c r="HU731" s="560"/>
      <c r="HV731" s="560"/>
      <c r="HW731" s="560"/>
      <c r="HX731" s="560"/>
      <c r="HY731" s="560"/>
      <c r="HZ731" s="560"/>
      <c r="IA731" s="560"/>
      <c r="IB731" s="560"/>
      <c r="IC731" s="560"/>
      <c r="ID731" s="560"/>
      <c r="IE731" s="560"/>
      <c r="IF731" s="560"/>
      <c r="IG731" s="560"/>
      <c r="IH731" s="560"/>
      <c r="II731" s="560"/>
      <c r="IJ731" s="560"/>
      <c r="IK731" s="560"/>
      <c r="IL731" s="560"/>
      <c r="IM731" s="560"/>
      <c r="IN731" s="560"/>
      <c r="IO731" s="560"/>
      <c r="IP731" s="560"/>
      <c r="IQ731" s="560"/>
      <c r="IR731" s="560"/>
      <c r="IS731" s="560"/>
      <c r="IT731" s="560"/>
      <c r="IU731" s="560"/>
    </row>
    <row r="732" s="170" customFormat="1" ht="19.5" customHeight="1" spans="1:248">
      <c r="A732" s="218" t="s">
        <v>729</v>
      </c>
      <c r="B732" s="330">
        <v>595</v>
      </c>
      <c r="C732" s="330">
        <v>76</v>
      </c>
      <c r="D732" s="330">
        <v>555</v>
      </c>
      <c r="E732" s="332">
        <f t="shared" si="22"/>
        <v>-0.0672268907563025</v>
      </c>
      <c r="F732" s="332">
        <f t="shared" si="23"/>
        <v>7.30263157894737</v>
      </c>
      <c r="G732" s="557"/>
      <c r="H732" s="557"/>
      <c r="I732" s="557"/>
      <c r="J732" s="557"/>
      <c r="K732" s="557"/>
      <c r="L732" s="557"/>
      <c r="M732" s="557"/>
      <c r="N732" s="557"/>
      <c r="O732" s="557"/>
      <c r="P732" s="557"/>
      <c r="Q732" s="557"/>
      <c r="R732" s="557"/>
      <c r="S732" s="557"/>
      <c r="T732" s="557"/>
      <c r="U732" s="557"/>
      <c r="V732" s="557"/>
      <c r="W732" s="557"/>
      <c r="X732" s="557"/>
      <c r="Y732" s="557"/>
      <c r="Z732" s="557"/>
      <c r="AA732" s="557"/>
      <c r="AB732" s="557"/>
      <c r="AC732" s="557"/>
      <c r="AD732" s="557"/>
      <c r="AE732" s="557"/>
      <c r="AF732" s="557"/>
      <c r="AG732" s="557"/>
      <c r="AH732" s="557"/>
      <c r="AI732" s="557"/>
      <c r="AJ732" s="557"/>
      <c r="AK732" s="557"/>
      <c r="AL732" s="557"/>
      <c r="AM732" s="557"/>
      <c r="AN732" s="557"/>
      <c r="AO732" s="557"/>
      <c r="AP732" s="557"/>
      <c r="AQ732" s="557"/>
      <c r="AR732" s="557"/>
      <c r="AS732" s="557"/>
      <c r="AT732" s="557"/>
      <c r="AU732" s="557"/>
      <c r="AV732" s="557"/>
      <c r="AW732" s="557"/>
      <c r="AX732" s="557"/>
      <c r="AY732" s="557"/>
      <c r="AZ732" s="557"/>
      <c r="BA732" s="557"/>
      <c r="BB732" s="557"/>
      <c r="BC732" s="557"/>
      <c r="BD732" s="557"/>
      <c r="BE732" s="557"/>
      <c r="BF732" s="557"/>
      <c r="BG732" s="557"/>
      <c r="BH732" s="557"/>
      <c r="BI732" s="557"/>
      <c r="BJ732" s="557"/>
      <c r="BK732" s="557"/>
      <c r="BL732" s="557"/>
      <c r="BM732" s="557"/>
      <c r="BN732" s="557"/>
      <c r="BO732" s="557"/>
      <c r="BP732" s="557"/>
      <c r="BQ732" s="557"/>
      <c r="BR732" s="557"/>
      <c r="BS732" s="557"/>
      <c r="BT732" s="557"/>
      <c r="BU732" s="557"/>
      <c r="BV732" s="557"/>
      <c r="BW732" s="557"/>
      <c r="BX732" s="557"/>
      <c r="BY732" s="557"/>
      <c r="BZ732" s="557"/>
      <c r="CA732" s="557"/>
      <c r="CB732" s="557"/>
      <c r="CC732" s="557"/>
      <c r="CD732" s="557"/>
      <c r="CE732" s="557"/>
      <c r="CF732" s="557"/>
      <c r="CG732" s="557"/>
      <c r="CH732" s="557"/>
      <c r="CI732" s="557"/>
      <c r="CJ732" s="557"/>
      <c r="CK732" s="557"/>
      <c r="CL732" s="557"/>
      <c r="CM732" s="557"/>
      <c r="CN732" s="557"/>
      <c r="CO732" s="557"/>
      <c r="CP732" s="557"/>
      <c r="CQ732" s="557"/>
      <c r="CR732" s="557"/>
      <c r="CS732" s="557"/>
      <c r="CT732" s="557"/>
      <c r="CU732" s="557"/>
      <c r="CV732" s="557"/>
      <c r="CW732" s="557"/>
      <c r="CX732" s="557"/>
      <c r="CY732" s="557"/>
      <c r="CZ732" s="557"/>
      <c r="DA732" s="557"/>
      <c r="DB732" s="557"/>
      <c r="DC732" s="557"/>
      <c r="DD732" s="557"/>
      <c r="DE732" s="557"/>
      <c r="DF732" s="557"/>
      <c r="DG732" s="557"/>
      <c r="DH732" s="557"/>
      <c r="DI732" s="557"/>
      <c r="DJ732" s="557"/>
      <c r="DK732" s="557"/>
      <c r="DL732" s="557"/>
      <c r="DM732" s="557"/>
      <c r="DN732" s="557"/>
      <c r="DO732" s="557"/>
      <c r="DP732" s="557"/>
      <c r="DQ732" s="557"/>
      <c r="DR732" s="557"/>
      <c r="DS732" s="557"/>
      <c r="DT732" s="557"/>
      <c r="DU732" s="557"/>
      <c r="DV732" s="557"/>
      <c r="DW732" s="557"/>
      <c r="DX732" s="557"/>
      <c r="DY732" s="557"/>
      <c r="DZ732" s="557"/>
      <c r="EA732" s="557"/>
      <c r="EB732" s="557"/>
      <c r="EC732" s="557"/>
      <c r="ED732" s="557"/>
      <c r="EE732" s="557"/>
      <c r="EF732" s="557"/>
      <c r="EG732" s="557"/>
      <c r="EH732" s="557"/>
      <c r="EI732" s="557"/>
      <c r="EJ732" s="557"/>
      <c r="EK732" s="557"/>
      <c r="EL732" s="557"/>
      <c r="EM732" s="557"/>
      <c r="EN732" s="557"/>
      <c r="EO732" s="557"/>
      <c r="EP732" s="557"/>
      <c r="EQ732" s="557"/>
      <c r="ER732" s="557"/>
      <c r="ES732" s="557"/>
      <c r="ET732" s="557"/>
      <c r="EU732" s="557"/>
      <c r="EV732" s="557"/>
      <c r="EW732" s="557"/>
      <c r="EX732" s="557"/>
      <c r="EY732" s="557"/>
      <c r="EZ732" s="557"/>
      <c r="FA732" s="557"/>
      <c r="FB732" s="557"/>
      <c r="FC732" s="557"/>
      <c r="FD732" s="557"/>
      <c r="FE732" s="557"/>
      <c r="FF732" s="557"/>
      <c r="FG732" s="557"/>
      <c r="FH732" s="557"/>
      <c r="FI732" s="557"/>
      <c r="FJ732" s="557"/>
      <c r="FK732" s="557"/>
      <c r="FL732" s="557"/>
      <c r="FM732" s="557"/>
      <c r="FN732" s="557"/>
      <c r="FO732" s="557"/>
      <c r="FP732" s="557"/>
      <c r="FQ732" s="557"/>
      <c r="FR732" s="557"/>
      <c r="FS732" s="557"/>
      <c r="FT732" s="557"/>
      <c r="FU732" s="557"/>
      <c r="FV732" s="557"/>
      <c r="FW732" s="557"/>
      <c r="FX732" s="557"/>
      <c r="FY732" s="557"/>
      <c r="FZ732" s="557"/>
      <c r="GA732" s="557"/>
      <c r="GB732" s="557"/>
      <c r="GC732" s="557"/>
      <c r="GD732" s="557"/>
      <c r="GE732" s="557"/>
      <c r="GF732" s="557"/>
      <c r="GG732" s="557"/>
      <c r="GH732" s="557"/>
      <c r="GI732" s="557"/>
      <c r="GJ732" s="557"/>
      <c r="GK732" s="557"/>
      <c r="GL732" s="557"/>
      <c r="GM732" s="557"/>
      <c r="GN732" s="557"/>
      <c r="GO732" s="557"/>
      <c r="GP732" s="557"/>
      <c r="GQ732" s="557"/>
      <c r="GR732" s="557"/>
      <c r="GS732" s="557"/>
      <c r="GT732" s="557"/>
      <c r="GU732" s="557"/>
      <c r="GV732" s="557"/>
      <c r="GW732" s="557"/>
      <c r="GX732" s="557"/>
      <c r="GY732" s="557"/>
      <c r="GZ732" s="557"/>
      <c r="HA732" s="557"/>
      <c r="HB732" s="557"/>
      <c r="HC732" s="557"/>
      <c r="HD732" s="557"/>
      <c r="HE732" s="557"/>
      <c r="HF732" s="557"/>
      <c r="HG732" s="557"/>
      <c r="HH732" s="557"/>
      <c r="HI732" s="557"/>
      <c r="HJ732" s="557"/>
      <c r="HK732" s="557"/>
      <c r="HL732" s="557"/>
      <c r="HM732" s="557"/>
      <c r="HN732" s="557"/>
      <c r="HO732" s="557"/>
      <c r="HP732" s="557"/>
      <c r="HQ732" s="557"/>
      <c r="HR732" s="557"/>
      <c r="HS732" s="557"/>
      <c r="HT732" s="557"/>
      <c r="HU732" s="575"/>
      <c r="HV732" s="575"/>
      <c r="HW732" s="575"/>
      <c r="HX732" s="575"/>
      <c r="HY732" s="575"/>
      <c r="HZ732" s="575"/>
      <c r="IA732" s="575"/>
      <c r="IB732" s="575"/>
      <c r="IC732" s="575"/>
      <c r="ID732" s="575"/>
      <c r="IE732" s="575"/>
      <c r="IF732" s="575"/>
      <c r="IG732" s="575"/>
      <c r="IH732" s="575"/>
      <c r="II732" s="575"/>
      <c r="IJ732" s="575"/>
      <c r="IK732" s="575"/>
      <c r="IL732" s="575"/>
      <c r="IM732" s="575"/>
      <c r="IN732" s="575"/>
    </row>
    <row r="733" s="311" customFormat="1" ht="19.5" customHeight="1" spans="1:255">
      <c r="A733" s="218" t="s">
        <v>730</v>
      </c>
      <c r="B733" s="582">
        <v>782</v>
      </c>
      <c r="C733" s="328">
        <v>30</v>
      </c>
      <c r="D733" s="570">
        <v>474</v>
      </c>
      <c r="E733" s="332">
        <f t="shared" si="22"/>
        <v>-0.39386189258312</v>
      </c>
      <c r="F733" s="332">
        <f t="shared" si="23"/>
        <v>15.8</v>
      </c>
      <c r="HU733" s="560"/>
      <c r="HV733" s="560"/>
      <c r="HW733" s="560"/>
      <c r="HX733" s="560"/>
      <c r="HY733" s="560"/>
      <c r="HZ733" s="560"/>
      <c r="IA733" s="560"/>
      <c r="IB733" s="560"/>
      <c r="IC733" s="560"/>
      <c r="ID733" s="560"/>
      <c r="IE733" s="560"/>
      <c r="IF733" s="560"/>
      <c r="IG733" s="560"/>
      <c r="IH733" s="560"/>
      <c r="II733" s="560"/>
      <c r="IJ733" s="560"/>
      <c r="IK733" s="560"/>
      <c r="IL733" s="560"/>
      <c r="IM733" s="560"/>
      <c r="IN733" s="560"/>
      <c r="IO733" s="560"/>
      <c r="IP733" s="560"/>
      <c r="IQ733" s="560"/>
      <c r="IR733" s="560"/>
      <c r="IS733" s="560"/>
      <c r="IT733" s="560"/>
      <c r="IU733" s="560"/>
    </row>
    <row r="734" s="311" customFormat="1" ht="19.5" customHeight="1" spans="1:255">
      <c r="A734" s="218" t="s">
        <v>731</v>
      </c>
      <c r="B734" s="582"/>
      <c r="C734" s="328"/>
      <c r="D734" s="570"/>
      <c r="E734" s="332" t="str">
        <f t="shared" si="22"/>
        <v/>
      </c>
      <c r="F734" s="332" t="str">
        <f t="shared" si="23"/>
        <v/>
      </c>
      <c r="HU734" s="560"/>
      <c r="HV734" s="560"/>
      <c r="HW734" s="560"/>
      <c r="HX734" s="560"/>
      <c r="HY734" s="560"/>
      <c r="HZ734" s="560"/>
      <c r="IA734" s="560"/>
      <c r="IB734" s="560"/>
      <c r="IC734" s="560"/>
      <c r="ID734" s="560"/>
      <c r="IE734" s="560"/>
      <c r="IF734" s="560"/>
      <c r="IG734" s="560"/>
      <c r="IH734" s="560"/>
      <c r="II734" s="560"/>
      <c r="IJ734" s="560"/>
      <c r="IK734" s="560"/>
      <c r="IL734" s="560"/>
      <c r="IM734" s="560"/>
      <c r="IN734" s="560"/>
      <c r="IO734" s="560"/>
      <c r="IP734" s="560"/>
      <c r="IQ734" s="560"/>
      <c r="IR734" s="560"/>
      <c r="IS734" s="560"/>
      <c r="IT734" s="560"/>
      <c r="IU734" s="560"/>
    </row>
    <row r="735" s="311" customFormat="1" ht="19.5" customHeight="1" spans="1:255">
      <c r="A735" s="584" t="s">
        <v>732</v>
      </c>
      <c r="B735" s="335">
        <f>SUM(B736:B738)</f>
        <v>762</v>
      </c>
      <c r="C735" s="335">
        <f>SUM(C736:C738)</f>
        <v>700</v>
      </c>
      <c r="D735" s="335">
        <f>SUM(D736:D738)</f>
        <v>531</v>
      </c>
      <c r="E735" s="325">
        <f t="shared" si="22"/>
        <v>-0.303149606299213</v>
      </c>
      <c r="F735" s="325">
        <f t="shared" si="23"/>
        <v>0.758571428571429</v>
      </c>
      <c r="HU735" s="560"/>
      <c r="HV735" s="560"/>
      <c r="HW735" s="560"/>
      <c r="HX735" s="560"/>
      <c r="HY735" s="560"/>
      <c r="HZ735" s="560"/>
      <c r="IA735" s="560"/>
      <c r="IB735" s="560"/>
      <c r="IC735" s="560"/>
      <c r="ID735" s="560"/>
      <c r="IE735" s="560"/>
      <c r="IF735" s="560"/>
      <c r="IG735" s="560"/>
      <c r="IH735" s="560"/>
      <c r="II735" s="560"/>
      <c r="IJ735" s="560"/>
      <c r="IK735" s="560"/>
      <c r="IL735" s="560"/>
      <c r="IM735" s="560"/>
      <c r="IN735" s="560"/>
      <c r="IO735" s="560"/>
      <c r="IP735" s="560"/>
      <c r="IQ735" s="560"/>
      <c r="IR735" s="560"/>
      <c r="IS735" s="560"/>
      <c r="IT735" s="560"/>
      <c r="IU735" s="560"/>
    </row>
    <row r="736" s="170" customFormat="1" ht="19.5" customHeight="1" spans="1:248">
      <c r="A736" s="218" t="s">
        <v>733</v>
      </c>
      <c r="B736" s="337">
        <v>36</v>
      </c>
      <c r="C736" s="337">
        <v>40</v>
      </c>
      <c r="D736" s="337">
        <v>20</v>
      </c>
      <c r="E736" s="332">
        <f t="shared" si="22"/>
        <v>-0.444444444444444</v>
      </c>
      <c r="F736" s="332">
        <f t="shared" si="23"/>
        <v>0.5</v>
      </c>
      <c r="G736" s="557"/>
      <c r="H736" s="557"/>
      <c r="I736" s="557"/>
      <c r="J736" s="557"/>
      <c r="K736" s="557"/>
      <c r="L736" s="557"/>
      <c r="M736" s="557"/>
      <c r="N736" s="557"/>
      <c r="O736" s="557"/>
      <c r="P736" s="557"/>
      <c r="Q736" s="557"/>
      <c r="R736" s="557"/>
      <c r="S736" s="557"/>
      <c r="T736" s="557"/>
      <c r="U736" s="557"/>
      <c r="V736" s="557"/>
      <c r="W736" s="557"/>
      <c r="X736" s="557"/>
      <c r="Y736" s="557"/>
      <c r="Z736" s="557"/>
      <c r="AA736" s="557"/>
      <c r="AB736" s="557"/>
      <c r="AC736" s="557"/>
      <c r="AD736" s="557"/>
      <c r="AE736" s="557"/>
      <c r="AF736" s="557"/>
      <c r="AG736" s="557"/>
      <c r="AH736" s="557"/>
      <c r="AI736" s="557"/>
      <c r="AJ736" s="557"/>
      <c r="AK736" s="557"/>
      <c r="AL736" s="557"/>
      <c r="AM736" s="557"/>
      <c r="AN736" s="557"/>
      <c r="AO736" s="557"/>
      <c r="AP736" s="557"/>
      <c r="AQ736" s="557"/>
      <c r="AR736" s="557"/>
      <c r="AS736" s="557"/>
      <c r="AT736" s="557"/>
      <c r="AU736" s="557"/>
      <c r="AV736" s="557"/>
      <c r="AW736" s="557"/>
      <c r="AX736" s="557"/>
      <c r="AY736" s="557"/>
      <c r="AZ736" s="557"/>
      <c r="BA736" s="557"/>
      <c r="BB736" s="557"/>
      <c r="BC736" s="557"/>
      <c r="BD736" s="557"/>
      <c r="BE736" s="557"/>
      <c r="BF736" s="557"/>
      <c r="BG736" s="557"/>
      <c r="BH736" s="557"/>
      <c r="BI736" s="557"/>
      <c r="BJ736" s="557"/>
      <c r="BK736" s="557"/>
      <c r="BL736" s="557"/>
      <c r="BM736" s="557"/>
      <c r="BN736" s="557"/>
      <c r="BO736" s="557"/>
      <c r="BP736" s="557"/>
      <c r="BQ736" s="557"/>
      <c r="BR736" s="557"/>
      <c r="BS736" s="557"/>
      <c r="BT736" s="557"/>
      <c r="BU736" s="557"/>
      <c r="BV736" s="557"/>
      <c r="BW736" s="557"/>
      <c r="BX736" s="557"/>
      <c r="BY736" s="557"/>
      <c r="BZ736" s="557"/>
      <c r="CA736" s="557"/>
      <c r="CB736" s="557"/>
      <c r="CC736" s="557"/>
      <c r="CD736" s="557"/>
      <c r="CE736" s="557"/>
      <c r="CF736" s="557"/>
      <c r="CG736" s="557"/>
      <c r="CH736" s="557"/>
      <c r="CI736" s="557"/>
      <c r="CJ736" s="557"/>
      <c r="CK736" s="557"/>
      <c r="CL736" s="557"/>
      <c r="CM736" s="557"/>
      <c r="CN736" s="557"/>
      <c r="CO736" s="557"/>
      <c r="CP736" s="557"/>
      <c r="CQ736" s="557"/>
      <c r="CR736" s="557"/>
      <c r="CS736" s="557"/>
      <c r="CT736" s="557"/>
      <c r="CU736" s="557"/>
      <c r="CV736" s="557"/>
      <c r="CW736" s="557"/>
      <c r="CX736" s="557"/>
      <c r="CY736" s="557"/>
      <c r="CZ736" s="557"/>
      <c r="DA736" s="557"/>
      <c r="DB736" s="557"/>
      <c r="DC736" s="557"/>
      <c r="DD736" s="557"/>
      <c r="DE736" s="557"/>
      <c r="DF736" s="557"/>
      <c r="DG736" s="557"/>
      <c r="DH736" s="557"/>
      <c r="DI736" s="557"/>
      <c r="DJ736" s="557"/>
      <c r="DK736" s="557"/>
      <c r="DL736" s="557"/>
      <c r="DM736" s="557"/>
      <c r="DN736" s="557"/>
      <c r="DO736" s="557"/>
      <c r="DP736" s="557"/>
      <c r="DQ736" s="557"/>
      <c r="DR736" s="557"/>
      <c r="DS736" s="557"/>
      <c r="DT736" s="557"/>
      <c r="DU736" s="557"/>
      <c r="DV736" s="557"/>
      <c r="DW736" s="557"/>
      <c r="DX736" s="557"/>
      <c r="DY736" s="557"/>
      <c r="DZ736" s="557"/>
      <c r="EA736" s="557"/>
      <c r="EB736" s="557"/>
      <c r="EC736" s="557"/>
      <c r="ED736" s="557"/>
      <c r="EE736" s="557"/>
      <c r="EF736" s="557"/>
      <c r="EG736" s="557"/>
      <c r="EH736" s="557"/>
      <c r="EI736" s="557"/>
      <c r="EJ736" s="557"/>
      <c r="EK736" s="557"/>
      <c r="EL736" s="557"/>
      <c r="EM736" s="557"/>
      <c r="EN736" s="557"/>
      <c r="EO736" s="557"/>
      <c r="EP736" s="557"/>
      <c r="EQ736" s="557"/>
      <c r="ER736" s="557"/>
      <c r="ES736" s="557"/>
      <c r="ET736" s="557"/>
      <c r="EU736" s="557"/>
      <c r="EV736" s="557"/>
      <c r="EW736" s="557"/>
      <c r="EX736" s="557"/>
      <c r="EY736" s="557"/>
      <c r="EZ736" s="557"/>
      <c r="FA736" s="557"/>
      <c r="FB736" s="557"/>
      <c r="FC736" s="557"/>
      <c r="FD736" s="557"/>
      <c r="FE736" s="557"/>
      <c r="FF736" s="557"/>
      <c r="FG736" s="557"/>
      <c r="FH736" s="557"/>
      <c r="FI736" s="557"/>
      <c r="FJ736" s="557"/>
      <c r="FK736" s="557"/>
      <c r="FL736" s="557"/>
      <c r="FM736" s="557"/>
      <c r="FN736" s="557"/>
      <c r="FO736" s="557"/>
      <c r="FP736" s="557"/>
      <c r="FQ736" s="557"/>
      <c r="FR736" s="557"/>
      <c r="FS736" s="557"/>
      <c r="FT736" s="557"/>
      <c r="FU736" s="557"/>
      <c r="FV736" s="557"/>
      <c r="FW736" s="557"/>
      <c r="FX736" s="557"/>
      <c r="FY736" s="557"/>
      <c r="FZ736" s="557"/>
      <c r="GA736" s="557"/>
      <c r="GB736" s="557"/>
      <c r="GC736" s="557"/>
      <c r="GD736" s="557"/>
      <c r="GE736" s="557"/>
      <c r="GF736" s="557"/>
      <c r="GG736" s="557"/>
      <c r="GH736" s="557"/>
      <c r="GI736" s="557"/>
      <c r="GJ736" s="557"/>
      <c r="GK736" s="557"/>
      <c r="GL736" s="557"/>
      <c r="GM736" s="557"/>
      <c r="GN736" s="557"/>
      <c r="GO736" s="557"/>
      <c r="GP736" s="557"/>
      <c r="GQ736" s="557"/>
      <c r="GR736" s="557"/>
      <c r="GS736" s="557"/>
      <c r="GT736" s="557"/>
      <c r="GU736" s="557"/>
      <c r="GV736" s="557"/>
      <c r="GW736" s="557"/>
      <c r="GX736" s="557"/>
      <c r="GY736" s="557"/>
      <c r="GZ736" s="557"/>
      <c r="HA736" s="557"/>
      <c r="HB736" s="557"/>
      <c r="HC736" s="557"/>
      <c r="HD736" s="557"/>
      <c r="HE736" s="557"/>
      <c r="HF736" s="557"/>
      <c r="HG736" s="557"/>
      <c r="HH736" s="557"/>
      <c r="HI736" s="557"/>
      <c r="HJ736" s="557"/>
      <c r="HK736" s="557"/>
      <c r="HL736" s="557"/>
      <c r="HM736" s="557"/>
      <c r="HN736" s="557"/>
      <c r="HO736" s="557"/>
      <c r="HP736" s="557"/>
      <c r="HQ736" s="557"/>
      <c r="HR736" s="557"/>
      <c r="HS736" s="557"/>
      <c r="HT736" s="557"/>
      <c r="HU736" s="575"/>
      <c r="HV736" s="575"/>
      <c r="HW736" s="575"/>
      <c r="HX736" s="575"/>
      <c r="HY736" s="575"/>
      <c r="HZ736" s="575"/>
      <c r="IA736" s="575"/>
      <c r="IB736" s="575"/>
      <c r="IC736" s="575"/>
      <c r="ID736" s="575"/>
      <c r="IE736" s="575"/>
      <c r="IF736" s="575"/>
      <c r="IG736" s="575"/>
      <c r="IH736" s="575"/>
      <c r="II736" s="575"/>
      <c r="IJ736" s="575"/>
      <c r="IK736" s="575"/>
      <c r="IL736" s="575"/>
      <c r="IM736" s="575"/>
      <c r="IN736" s="575"/>
    </row>
    <row r="737" s="311" customFormat="1" ht="19.5" customHeight="1" spans="1:255">
      <c r="A737" s="218" t="s">
        <v>734</v>
      </c>
      <c r="B737" s="582">
        <v>128</v>
      </c>
      <c r="C737" s="328">
        <v>127</v>
      </c>
      <c r="D737" s="570">
        <v>53</v>
      </c>
      <c r="E737" s="332">
        <f t="shared" si="22"/>
        <v>-0.5859375</v>
      </c>
      <c r="F737" s="332">
        <f t="shared" si="23"/>
        <v>0.417322834645669</v>
      </c>
      <c r="HU737" s="560"/>
      <c r="HV737" s="560"/>
      <c r="HW737" s="560"/>
      <c r="HX737" s="560"/>
      <c r="HY737" s="560"/>
      <c r="HZ737" s="560"/>
      <c r="IA737" s="560"/>
      <c r="IB737" s="560"/>
      <c r="IC737" s="560"/>
      <c r="ID737" s="560"/>
      <c r="IE737" s="560"/>
      <c r="IF737" s="560"/>
      <c r="IG737" s="560"/>
      <c r="IH737" s="560"/>
      <c r="II737" s="560"/>
      <c r="IJ737" s="560"/>
      <c r="IK737" s="560"/>
      <c r="IL737" s="560"/>
      <c r="IM737" s="560"/>
      <c r="IN737" s="560"/>
      <c r="IO737" s="560"/>
      <c r="IP737" s="560"/>
      <c r="IQ737" s="560"/>
      <c r="IR737" s="560"/>
      <c r="IS737" s="560"/>
      <c r="IT737" s="560"/>
      <c r="IU737" s="560"/>
    </row>
    <row r="738" s="311" customFormat="1" ht="19.5" customHeight="1" spans="1:255">
      <c r="A738" s="218" t="s">
        <v>735</v>
      </c>
      <c r="B738" s="582">
        <v>598</v>
      </c>
      <c r="C738" s="328">
        <v>533</v>
      </c>
      <c r="D738" s="570">
        <v>458</v>
      </c>
      <c r="E738" s="332">
        <f t="shared" si="22"/>
        <v>-0.234113712374582</v>
      </c>
      <c r="F738" s="332">
        <f t="shared" si="23"/>
        <v>0.859287054409006</v>
      </c>
      <c r="HU738" s="560"/>
      <c r="HV738" s="560"/>
      <c r="HW738" s="560"/>
      <c r="HX738" s="560"/>
      <c r="HY738" s="560"/>
      <c r="HZ738" s="560"/>
      <c r="IA738" s="560"/>
      <c r="IB738" s="560"/>
      <c r="IC738" s="560"/>
      <c r="ID738" s="560"/>
      <c r="IE738" s="560"/>
      <c r="IF738" s="560"/>
      <c r="IG738" s="560"/>
      <c r="IH738" s="560"/>
      <c r="II738" s="560"/>
      <c r="IJ738" s="560"/>
      <c r="IK738" s="560"/>
      <c r="IL738" s="560"/>
      <c r="IM738" s="560"/>
      <c r="IN738" s="560"/>
      <c r="IO738" s="560"/>
      <c r="IP738" s="560"/>
      <c r="IQ738" s="560"/>
      <c r="IR738" s="560"/>
      <c r="IS738" s="560"/>
      <c r="IT738" s="560"/>
      <c r="IU738" s="560"/>
    </row>
    <row r="739" s="311" customFormat="1" ht="19.5" customHeight="1" spans="1:255">
      <c r="A739" s="584" t="s">
        <v>736</v>
      </c>
      <c r="B739" s="585">
        <f>SUM(B740:B743)</f>
        <v>5197</v>
      </c>
      <c r="C739" s="335">
        <f>SUM(C740:C743)</f>
        <v>5625</v>
      </c>
      <c r="D739" s="339">
        <f>SUM(D740:D743)</f>
        <v>5096</v>
      </c>
      <c r="E739" s="325">
        <f t="shared" si="22"/>
        <v>-0.019434289012892</v>
      </c>
      <c r="F739" s="325">
        <f t="shared" si="23"/>
        <v>0.905955555555556</v>
      </c>
      <c r="HU739" s="560"/>
      <c r="HV739" s="560"/>
      <c r="HW739" s="560"/>
      <c r="HX739" s="560"/>
      <c r="HY739" s="560"/>
      <c r="HZ739" s="560"/>
      <c r="IA739" s="560"/>
      <c r="IB739" s="560"/>
      <c r="IC739" s="560"/>
      <c r="ID739" s="560"/>
      <c r="IE739" s="560"/>
      <c r="IF739" s="560"/>
      <c r="IG739" s="560"/>
      <c r="IH739" s="560"/>
      <c r="II739" s="560"/>
      <c r="IJ739" s="560"/>
      <c r="IK739" s="560"/>
      <c r="IL739" s="560"/>
      <c r="IM739" s="560"/>
      <c r="IN739" s="560"/>
      <c r="IO739" s="560"/>
      <c r="IP739" s="560"/>
      <c r="IQ739" s="560"/>
      <c r="IR739" s="560"/>
      <c r="IS739" s="560"/>
      <c r="IT739" s="560"/>
      <c r="IU739" s="560"/>
    </row>
    <row r="740" s="311" customFormat="1" ht="19.5" customHeight="1" spans="1:255">
      <c r="A740" s="347" t="s">
        <v>737</v>
      </c>
      <c r="B740" s="328">
        <v>1431</v>
      </c>
      <c r="C740" s="328">
        <v>1163</v>
      </c>
      <c r="D740" s="328">
        <v>1093</v>
      </c>
      <c r="E740" s="332">
        <f t="shared" si="22"/>
        <v>-0.236198462613557</v>
      </c>
      <c r="F740" s="332">
        <f t="shared" si="23"/>
        <v>0.939810834049871</v>
      </c>
      <c r="HU740" s="560"/>
      <c r="HV740" s="560"/>
      <c r="HW740" s="560"/>
      <c r="HX740" s="560"/>
      <c r="HY740" s="560"/>
      <c r="HZ740" s="560"/>
      <c r="IA740" s="560"/>
      <c r="IB740" s="560"/>
      <c r="IC740" s="560"/>
      <c r="ID740" s="560"/>
      <c r="IE740" s="560"/>
      <c r="IF740" s="560"/>
      <c r="IG740" s="560"/>
      <c r="IH740" s="560"/>
      <c r="II740" s="560"/>
      <c r="IJ740" s="560"/>
      <c r="IK740" s="560"/>
      <c r="IL740" s="560"/>
      <c r="IM740" s="560"/>
      <c r="IN740" s="560"/>
      <c r="IO740" s="560"/>
      <c r="IP740" s="560"/>
      <c r="IQ740" s="560"/>
      <c r="IR740" s="560"/>
      <c r="IS740" s="560"/>
      <c r="IT740" s="560"/>
      <c r="IU740" s="560"/>
    </row>
    <row r="741" s="170" customFormat="1" ht="19.5" customHeight="1" spans="1:248">
      <c r="A741" s="347" t="s">
        <v>738</v>
      </c>
      <c r="B741" s="330">
        <v>2141</v>
      </c>
      <c r="C741" s="330">
        <v>2606</v>
      </c>
      <c r="D741" s="330">
        <v>2393</v>
      </c>
      <c r="E741" s="332">
        <f t="shared" si="22"/>
        <v>0.117702008407286</v>
      </c>
      <c r="F741" s="332">
        <f t="shared" si="23"/>
        <v>0.918265541059094</v>
      </c>
      <c r="G741" s="557"/>
      <c r="H741" s="557"/>
      <c r="I741" s="557"/>
      <c r="J741" s="557"/>
      <c r="K741" s="557"/>
      <c r="L741" s="557"/>
      <c r="M741" s="557"/>
      <c r="N741" s="557"/>
      <c r="O741" s="557"/>
      <c r="P741" s="557"/>
      <c r="Q741" s="557"/>
      <c r="R741" s="557"/>
      <c r="S741" s="557"/>
      <c r="T741" s="557"/>
      <c r="U741" s="557"/>
      <c r="V741" s="557"/>
      <c r="W741" s="557"/>
      <c r="X741" s="557"/>
      <c r="Y741" s="557"/>
      <c r="Z741" s="557"/>
      <c r="AA741" s="557"/>
      <c r="AB741" s="557"/>
      <c r="AC741" s="557"/>
      <c r="AD741" s="557"/>
      <c r="AE741" s="557"/>
      <c r="AF741" s="557"/>
      <c r="AG741" s="557"/>
      <c r="AH741" s="557"/>
      <c r="AI741" s="557"/>
      <c r="AJ741" s="557"/>
      <c r="AK741" s="557"/>
      <c r="AL741" s="557"/>
      <c r="AM741" s="557"/>
      <c r="AN741" s="557"/>
      <c r="AO741" s="557"/>
      <c r="AP741" s="557"/>
      <c r="AQ741" s="557"/>
      <c r="AR741" s="557"/>
      <c r="AS741" s="557"/>
      <c r="AT741" s="557"/>
      <c r="AU741" s="557"/>
      <c r="AV741" s="557"/>
      <c r="AW741" s="557"/>
      <c r="AX741" s="557"/>
      <c r="AY741" s="557"/>
      <c r="AZ741" s="557"/>
      <c r="BA741" s="557"/>
      <c r="BB741" s="557"/>
      <c r="BC741" s="557"/>
      <c r="BD741" s="557"/>
      <c r="BE741" s="557"/>
      <c r="BF741" s="557"/>
      <c r="BG741" s="557"/>
      <c r="BH741" s="557"/>
      <c r="BI741" s="557"/>
      <c r="BJ741" s="557"/>
      <c r="BK741" s="557"/>
      <c r="BL741" s="557"/>
      <c r="BM741" s="557"/>
      <c r="BN741" s="557"/>
      <c r="BO741" s="557"/>
      <c r="BP741" s="557"/>
      <c r="BQ741" s="557"/>
      <c r="BR741" s="557"/>
      <c r="BS741" s="557"/>
      <c r="BT741" s="557"/>
      <c r="BU741" s="557"/>
      <c r="BV741" s="557"/>
      <c r="BW741" s="557"/>
      <c r="BX741" s="557"/>
      <c r="BY741" s="557"/>
      <c r="BZ741" s="557"/>
      <c r="CA741" s="557"/>
      <c r="CB741" s="557"/>
      <c r="CC741" s="557"/>
      <c r="CD741" s="557"/>
      <c r="CE741" s="557"/>
      <c r="CF741" s="557"/>
      <c r="CG741" s="557"/>
      <c r="CH741" s="557"/>
      <c r="CI741" s="557"/>
      <c r="CJ741" s="557"/>
      <c r="CK741" s="557"/>
      <c r="CL741" s="557"/>
      <c r="CM741" s="557"/>
      <c r="CN741" s="557"/>
      <c r="CO741" s="557"/>
      <c r="CP741" s="557"/>
      <c r="CQ741" s="557"/>
      <c r="CR741" s="557"/>
      <c r="CS741" s="557"/>
      <c r="CT741" s="557"/>
      <c r="CU741" s="557"/>
      <c r="CV741" s="557"/>
      <c r="CW741" s="557"/>
      <c r="CX741" s="557"/>
      <c r="CY741" s="557"/>
      <c r="CZ741" s="557"/>
      <c r="DA741" s="557"/>
      <c r="DB741" s="557"/>
      <c r="DC741" s="557"/>
      <c r="DD741" s="557"/>
      <c r="DE741" s="557"/>
      <c r="DF741" s="557"/>
      <c r="DG741" s="557"/>
      <c r="DH741" s="557"/>
      <c r="DI741" s="557"/>
      <c r="DJ741" s="557"/>
      <c r="DK741" s="557"/>
      <c r="DL741" s="557"/>
      <c r="DM741" s="557"/>
      <c r="DN741" s="557"/>
      <c r="DO741" s="557"/>
      <c r="DP741" s="557"/>
      <c r="DQ741" s="557"/>
      <c r="DR741" s="557"/>
      <c r="DS741" s="557"/>
      <c r="DT741" s="557"/>
      <c r="DU741" s="557"/>
      <c r="DV741" s="557"/>
      <c r="DW741" s="557"/>
      <c r="DX741" s="557"/>
      <c r="DY741" s="557"/>
      <c r="DZ741" s="557"/>
      <c r="EA741" s="557"/>
      <c r="EB741" s="557"/>
      <c r="EC741" s="557"/>
      <c r="ED741" s="557"/>
      <c r="EE741" s="557"/>
      <c r="EF741" s="557"/>
      <c r="EG741" s="557"/>
      <c r="EH741" s="557"/>
      <c r="EI741" s="557"/>
      <c r="EJ741" s="557"/>
      <c r="EK741" s="557"/>
      <c r="EL741" s="557"/>
      <c r="EM741" s="557"/>
      <c r="EN741" s="557"/>
      <c r="EO741" s="557"/>
      <c r="EP741" s="557"/>
      <c r="EQ741" s="557"/>
      <c r="ER741" s="557"/>
      <c r="ES741" s="557"/>
      <c r="ET741" s="557"/>
      <c r="EU741" s="557"/>
      <c r="EV741" s="557"/>
      <c r="EW741" s="557"/>
      <c r="EX741" s="557"/>
      <c r="EY741" s="557"/>
      <c r="EZ741" s="557"/>
      <c r="FA741" s="557"/>
      <c r="FB741" s="557"/>
      <c r="FC741" s="557"/>
      <c r="FD741" s="557"/>
      <c r="FE741" s="557"/>
      <c r="FF741" s="557"/>
      <c r="FG741" s="557"/>
      <c r="FH741" s="557"/>
      <c r="FI741" s="557"/>
      <c r="FJ741" s="557"/>
      <c r="FK741" s="557"/>
      <c r="FL741" s="557"/>
      <c r="FM741" s="557"/>
      <c r="FN741" s="557"/>
      <c r="FO741" s="557"/>
      <c r="FP741" s="557"/>
      <c r="FQ741" s="557"/>
      <c r="FR741" s="557"/>
      <c r="FS741" s="557"/>
      <c r="FT741" s="557"/>
      <c r="FU741" s="557"/>
      <c r="FV741" s="557"/>
      <c r="FW741" s="557"/>
      <c r="FX741" s="557"/>
      <c r="FY741" s="557"/>
      <c r="FZ741" s="557"/>
      <c r="GA741" s="557"/>
      <c r="GB741" s="557"/>
      <c r="GC741" s="557"/>
      <c r="GD741" s="557"/>
      <c r="GE741" s="557"/>
      <c r="GF741" s="557"/>
      <c r="GG741" s="557"/>
      <c r="GH741" s="557"/>
      <c r="GI741" s="557"/>
      <c r="GJ741" s="557"/>
      <c r="GK741" s="557"/>
      <c r="GL741" s="557"/>
      <c r="GM741" s="557"/>
      <c r="GN741" s="557"/>
      <c r="GO741" s="557"/>
      <c r="GP741" s="557"/>
      <c r="GQ741" s="557"/>
      <c r="GR741" s="557"/>
      <c r="GS741" s="557"/>
      <c r="GT741" s="557"/>
      <c r="GU741" s="557"/>
      <c r="GV741" s="557"/>
      <c r="GW741" s="557"/>
      <c r="GX741" s="557"/>
      <c r="GY741" s="557"/>
      <c r="GZ741" s="557"/>
      <c r="HA741" s="557"/>
      <c r="HB741" s="557"/>
      <c r="HC741" s="557"/>
      <c r="HD741" s="557"/>
      <c r="HE741" s="557"/>
      <c r="HF741" s="557"/>
      <c r="HG741" s="557"/>
      <c r="HH741" s="557"/>
      <c r="HI741" s="557"/>
      <c r="HJ741" s="557"/>
      <c r="HK741" s="557"/>
      <c r="HL741" s="557"/>
      <c r="HM741" s="557"/>
      <c r="HN741" s="557"/>
      <c r="HO741" s="557"/>
      <c r="HP741" s="557"/>
      <c r="HQ741" s="557"/>
      <c r="HR741" s="557"/>
      <c r="HS741" s="557"/>
      <c r="HT741" s="557"/>
      <c r="HU741" s="575"/>
      <c r="HV741" s="575"/>
      <c r="HW741" s="575"/>
      <c r="HX741" s="575"/>
      <c r="HY741" s="575"/>
      <c r="HZ741" s="575"/>
      <c r="IA741" s="575"/>
      <c r="IB741" s="575"/>
      <c r="IC741" s="575"/>
      <c r="ID741" s="575"/>
      <c r="IE741" s="575"/>
      <c r="IF741" s="575"/>
      <c r="IG741" s="575"/>
      <c r="IH741" s="575"/>
      <c r="II741" s="575"/>
      <c r="IJ741" s="575"/>
      <c r="IK741" s="575"/>
      <c r="IL741" s="575"/>
      <c r="IM741" s="575"/>
      <c r="IN741" s="575"/>
    </row>
    <row r="742" s="311" customFormat="1" ht="19.5" customHeight="1" spans="1:255">
      <c r="A742" s="347" t="s">
        <v>739</v>
      </c>
      <c r="B742" s="582">
        <v>1246</v>
      </c>
      <c r="C742" s="328">
        <v>1318</v>
      </c>
      <c r="D742" s="330">
        <v>1334</v>
      </c>
      <c r="E742" s="332">
        <f t="shared" si="22"/>
        <v>0.0706260032102728</v>
      </c>
      <c r="F742" s="332">
        <f t="shared" si="23"/>
        <v>1.01213960546282</v>
      </c>
      <c r="HU742" s="560"/>
      <c r="HV742" s="560"/>
      <c r="HW742" s="560"/>
      <c r="HX742" s="560"/>
      <c r="HY742" s="560"/>
      <c r="HZ742" s="560"/>
      <c r="IA742" s="560"/>
      <c r="IB742" s="560"/>
      <c r="IC742" s="560"/>
      <c r="ID742" s="560"/>
      <c r="IE742" s="560"/>
      <c r="IF742" s="560"/>
      <c r="IG742" s="560"/>
      <c r="IH742" s="560"/>
      <c r="II742" s="560"/>
      <c r="IJ742" s="560"/>
      <c r="IK742" s="560"/>
      <c r="IL742" s="560"/>
      <c r="IM742" s="560"/>
      <c r="IN742" s="560"/>
      <c r="IO742" s="560"/>
      <c r="IP742" s="560"/>
      <c r="IQ742" s="560"/>
      <c r="IR742" s="560"/>
      <c r="IS742" s="560"/>
      <c r="IT742" s="560"/>
      <c r="IU742" s="560"/>
    </row>
    <row r="743" s="311" customFormat="1" ht="19.5" customHeight="1" spans="1:255">
      <c r="A743" s="347" t="s">
        <v>740</v>
      </c>
      <c r="B743" s="582">
        <v>379</v>
      </c>
      <c r="C743" s="328">
        <v>538</v>
      </c>
      <c r="D743" s="570">
        <v>276</v>
      </c>
      <c r="E743" s="332">
        <f t="shared" si="22"/>
        <v>-0.271767810026385</v>
      </c>
      <c r="F743" s="332">
        <f t="shared" si="23"/>
        <v>0.513011152416357</v>
      </c>
      <c r="HU743" s="560"/>
      <c r="HV743" s="560"/>
      <c r="HW743" s="560"/>
      <c r="HX743" s="560"/>
      <c r="HY743" s="560"/>
      <c r="HZ743" s="560"/>
      <c r="IA743" s="560"/>
      <c r="IB743" s="560"/>
      <c r="IC743" s="560"/>
      <c r="ID743" s="560"/>
      <c r="IE743" s="560"/>
      <c r="IF743" s="560"/>
      <c r="IG743" s="560"/>
      <c r="IH743" s="560"/>
      <c r="II743" s="560"/>
      <c r="IJ743" s="560"/>
      <c r="IK743" s="560"/>
      <c r="IL743" s="560"/>
      <c r="IM743" s="560"/>
      <c r="IN743" s="560"/>
      <c r="IO743" s="560"/>
      <c r="IP743" s="560"/>
      <c r="IQ743" s="560"/>
      <c r="IR743" s="560"/>
      <c r="IS743" s="560"/>
      <c r="IT743" s="560"/>
      <c r="IU743" s="560"/>
    </row>
    <row r="744" s="311" customFormat="1" ht="19.5" customHeight="1" spans="1:255">
      <c r="A744" s="587" t="s">
        <v>741</v>
      </c>
      <c r="B744" s="335">
        <f>SUM(B745:B747)</f>
        <v>207</v>
      </c>
      <c r="C744" s="335">
        <f>SUM(C745:C747)</f>
        <v>217</v>
      </c>
      <c r="D744" s="335">
        <f>SUM(D745:D747)</f>
        <v>216</v>
      </c>
      <c r="E744" s="325">
        <f t="shared" si="22"/>
        <v>0.0434782608695652</v>
      </c>
      <c r="F744" s="325">
        <f t="shared" si="23"/>
        <v>0.995391705069124</v>
      </c>
      <c r="HU744" s="560"/>
      <c r="HV744" s="560"/>
      <c r="HW744" s="560"/>
      <c r="HX744" s="560"/>
      <c r="HY744" s="560"/>
      <c r="HZ744" s="560"/>
      <c r="IA744" s="560"/>
      <c r="IB744" s="560"/>
      <c r="IC744" s="560"/>
      <c r="ID744" s="560"/>
      <c r="IE744" s="560"/>
      <c r="IF744" s="560"/>
      <c r="IG744" s="560"/>
      <c r="IH744" s="560"/>
      <c r="II744" s="560"/>
      <c r="IJ744" s="560"/>
      <c r="IK744" s="560"/>
      <c r="IL744" s="560"/>
      <c r="IM744" s="560"/>
      <c r="IN744" s="560"/>
      <c r="IO744" s="560"/>
      <c r="IP744" s="560"/>
      <c r="IQ744" s="560"/>
      <c r="IR744" s="560"/>
      <c r="IS744" s="560"/>
      <c r="IT744" s="560"/>
      <c r="IU744" s="560"/>
    </row>
    <row r="745" s="170" customFormat="1" ht="19.5" customHeight="1" spans="1:248">
      <c r="A745" s="347" t="s">
        <v>742</v>
      </c>
      <c r="B745" s="330"/>
      <c r="C745" s="330"/>
      <c r="D745" s="330"/>
      <c r="E745" s="332" t="str">
        <f t="shared" si="22"/>
        <v/>
      </c>
      <c r="F745" s="332" t="str">
        <f t="shared" si="23"/>
        <v/>
      </c>
      <c r="G745" s="557"/>
      <c r="H745" s="557"/>
      <c r="I745" s="557"/>
      <c r="J745" s="557"/>
      <c r="K745" s="557"/>
      <c r="L745" s="557"/>
      <c r="M745" s="557"/>
      <c r="N745" s="557"/>
      <c r="O745" s="557"/>
      <c r="P745" s="557"/>
      <c r="Q745" s="557"/>
      <c r="R745" s="557"/>
      <c r="S745" s="557"/>
      <c r="T745" s="557"/>
      <c r="U745" s="557"/>
      <c r="V745" s="557"/>
      <c r="W745" s="557"/>
      <c r="X745" s="557"/>
      <c r="Y745" s="557"/>
      <c r="Z745" s="557"/>
      <c r="AA745" s="557"/>
      <c r="AB745" s="557"/>
      <c r="AC745" s="557"/>
      <c r="AD745" s="557"/>
      <c r="AE745" s="557"/>
      <c r="AF745" s="557"/>
      <c r="AG745" s="557"/>
      <c r="AH745" s="557"/>
      <c r="AI745" s="557"/>
      <c r="AJ745" s="557"/>
      <c r="AK745" s="557"/>
      <c r="AL745" s="557"/>
      <c r="AM745" s="557"/>
      <c r="AN745" s="557"/>
      <c r="AO745" s="557"/>
      <c r="AP745" s="557"/>
      <c r="AQ745" s="557"/>
      <c r="AR745" s="557"/>
      <c r="AS745" s="557"/>
      <c r="AT745" s="557"/>
      <c r="AU745" s="557"/>
      <c r="AV745" s="557"/>
      <c r="AW745" s="557"/>
      <c r="AX745" s="557"/>
      <c r="AY745" s="557"/>
      <c r="AZ745" s="557"/>
      <c r="BA745" s="557"/>
      <c r="BB745" s="557"/>
      <c r="BC745" s="557"/>
      <c r="BD745" s="557"/>
      <c r="BE745" s="557"/>
      <c r="BF745" s="557"/>
      <c r="BG745" s="557"/>
      <c r="BH745" s="557"/>
      <c r="BI745" s="557"/>
      <c r="BJ745" s="557"/>
      <c r="BK745" s="557"/>
      <c r="BL745" s="557"/>
      <c r="BM745" s="557"/>
      <c r="BN745" s="557"/>
      <c r="BO745" s="557"/>
      <c r="BP745" s="557"/>
      <c r="BQ745" s="557"/>
      <c r="BR745" s="557"/>
      <c r="BS745" s="557"/>
      <c r="BT745" s="557"/>
      <c r="BU745" s="557"/>
      <c r="BV745" s="557"/>
      <c r="BW745" s="557"/>
      <c r="BX745" s="557"/>
      <c r="BY745" s="557"/>
      <c r="BZ745" s="557"/>
      <c r="CA745" s="557"/>
      <c r="CB745" s="557"/>
      <c r="CC745" s="557"/>
      <c r="CD745" s="557"/>
      <c r="CE745" s="557"/>
      <c r="CF745" s="557"/>
      <c r="CG745" s="557"/>
      <c r="CH745" s="557"/>
      <c r="CI745" s="557"/>
      <c r="CJ745" s="557"/>
      <c r="CK745" s="557"/>
      <c r="CL745" s="557"/>
      <c r="CM745" s="557"/>
      <c r="CN745" s="557"/>
      <c r="CO745" s="557"/>
      <c r="CP745" s="557"/>
      <c r="CQ745" s="557"/>
      <c r="CR745" s="557"/>
      <c r="CS745" s="557"/>
      <c r="CT745" s="557"/>
      <c r="CU745" s="557"/>
      <c r="CV745" s="557"/>
      <c r="CW745" s="557"/>
      <c r="CX745" s="557"/>
      <c r="CY745" s="557"/>
      <c r="CZ745" s="557"/>
      <c r="DA745" s="557"/>
      <c r="DB745" s="557"/>
      <c r="DC745" s="557"/>
      <c r="DD745" s="557"/>
      <c r="DE745" s="557"/>
      <c r="DF745" s="557"/>
      <c r="DG745" s="557"/>
      <c r="DH745" s="557"/>
      <c r="DI745" s="557"/>
      <c r="DJ745" s="557"/>
      <c r="DK745" s="557"/>
      <c r="DL745" s="557"/>
      <c r="DM745" s="557"/>
      <c r="DN745" s="557"/>
      <c r="DO745" s="557"/>
      <c r="DP745" s="557"/>
      <c r="DQ745" s="557"/>
      <c r="DR745" s="557"/>
      <c r="DS745" s="557"/>
      <c r="DT745" s="557"/>
      <c r="DU745" s="557"/>
      <c r="DV745" s="557"/>
      <c r="DW745" s="557"/>
      <c r="DX745" s="557"/>
      <c r="DY745" s="557"/>
      <c r="DZ745" s="557"/>
      <c r="EA745" s="557"/>
      <c r="EB745" s="557"/>
      <c r="EC745" s="557"/>
      <c r="ED745" s="557"/>
      <c r="EE745" s="557"/>
      <c r="EF745" s="557"/>
      <c r="EG745" s="557"/>
      <c r="EH745" s="557"/>
      <c r="EI745" s="557"/>
      <c r="EJ745" s="557"/>
      <c r="EK745" s="557"/>
      <c r="EL745" s="557"/>
      <c r="EM745" s="557"/>
      <c r="EN745" s="557"/>
      <c r="EO745" s="557"/>
      <c r="EP745" s="557"/>
      <c r="EQ745" s="557"/>
      <c r="ER745" s="557"/>
      <c r="ES745" s="557"/>
      <c r="ET745" s="557"/>
      <c r="EU745" s="557"/>
      <c r="EV745" s="557"/>
      <c r="EW745" s="557"/>
      <c r="EX745" s="557"/>
      <c r="EY745" s="557"/>
      <c r="EZ745" s="557"/>
      <c r="FA745" s="557"/>
      <c r="FB745" s="557"/>
      <c r="FC745" s="557"/>
      <c r="FD745" s="557"/>
      <c r="FE745" s="557"/>
      <c r="FF745" s="557"/>
      <c r="FG745" s="557"/>
      <c r="FH745" s="557"/>
      <c r="FI745" s="557"/>
      <c r="FJ745" s="557"/>
      <c r="FK745" s="557"/>
      <c r="FL745" s="557"/>
      <c r="FM745" s="557"/>
      <c r="FN745" s="557"/>
      <c r="FO745" s="557"/>
      <c r="FP745" s="557"/>
      <c r="FQ745" s="557"/>
      <c r="FR745" s="557"/>
      <c r="FS745" s="557"/>
      <c r="FT745" s="557"/>
      <c r="FU745" s="557"/>
      <c r="FV745" s="557"/>
      <c r="FW745" s="557"/>
      <c r="FX745" s="557"/>
      <c r="FY745" s="557"/>
      <c r="FZ745" s="557"/>
      <c r="GA745" s="557"/>
      <c r="GB745" s="557"/>
      <c r="GC745" s="557"/>
      <c r="GD745" s="557"/>
      <c r="GE745" s="557"/>
      <c r="GF745" s="557"/>
      <c r="GG745" s="557"/>
      <c r="GH745" s="557"/>
      <c r="GI745" s="557"/>
      <c r="GJ745" s="557"/>
      <c r="GK745" s="557"/>
      <c r="GL745" s="557"/>
      <c r="GM745" s="557"/>
      <c r="GN745" s="557"/>
      <c r="GO745" s="557"/>
      <c r="GP745" s="557"/>
      <c r="GQ745" s="557"/>
      <c r="GR745" s="557"/>
      <c r="GS745" s="557"/>
      <c r="GT745" s="557"/>
      <c r="GU745" s="557"/>
      <c r="GV745" s="557"/>
      <c r="GW745" s="557"/>
      <c r="GX745" s="557"/>
      <c r="GY745" s="557"/>
      <c r="GZ745" s="557"/>
      <c r="HA745" s="557"/>
      <c r="HB745" s="557"/>
      <c r="HC745" s="557"/>
      <c r="HD745" s="557"/>
      <c r="HE745" s="557"/>
      <c r="HF745" s="557"/>
      <c r="HG745" s="557"/>
      <c r="HH745" s="557"/>
      <c r="HI745" s="557"/>
      <c r="HJ745" s="557"/>
      <c r="HK745" s="557"/>
      <c r="HL745" s="557"/>
      <c r="HM745" s="557"/>
      <c r="HN745" s="557"/>
      <c r="HO745" s="557"/>
      <c r="HP745" s="557"/>
      <c r="HQ745" s="557"/>
      <c r="HR745" s="557"/>
      <c r="HS745" s="557"/>
      <c r="HT745" s="557"/>
      <c r="HU745" s="575"/>
      <c r="HV745" s="575"/>
      <c r="HW745" s="575"/>
      <c r="HX745" s="575"/>
      <c r="HY745" s="575"/>
      <c r="HZ745" s="575"/>
      <c r="IA745" s="575"/>
      <c r="IB745" s="575"/>
      <c r="IC745" s="575"/>
      <c r="ID745" s="575"/>
      <c r="IE745" s="575"/>
      <c r="IF745" s="575"/>
      <c r="IG745" s="575"/>
      <c r="IH745" s="575"/>
      <c r="II745" s="575"/>
      <c r="IJ745" s="575"/>
      <c r="IK745" s="575"/>
      <c r="IL745" s="575"/>
      <c r="IM745" s="575"/>
      <c r="IN745" s="575"/>
    </row>
    <row r="746" s="311" customFormat="1" ht="19.5" customHeight="1" spans="1:255">
      <c r="A746" s="347" t="s">
        <v>743</v>
      </c>
      <c r="B746" s="582">
        <v>207</v>
      </c>
      <c r="C746" s="328">
        <v>217</v>
      </c>
      <c r="D746" s="570">
        <v>216</v>
      </c>
      <c r="E746" s="332">
        <f t="shared" si="22"/>
        <v>0.0434782608695652</v>
      </c>
      <c r="F746" s="332">
        <f t="shared" si="23"/>
        <v>0.995391705069124</v>
      </c>
      <c r="HU746" s="560"/>
      <c r="HV746" s="560"/>
      <c r="HW746" s="560"/>
      <c r="HX746" s="560"/>
      <c r="HY746" s="560"/>
      <c r="HZ746" s="560"/>
      <c r="IA746" s="560"/>
      <c r="IB746" s="560"/>
      <c r="IC746" s="560"/>
      <c r="ID746" s="560"/>
      <c r="IE746" s="560"/>
      <c r="IF746" s="560"/>
      <c r="IG746" s="560"/>
      <c r="IH746" s="560"/>
      <c r="II746" s="560"/>
      <c r="IJ746" s="560"/>
      <c r="IK746" s="560"/>
      <c r="IL746" s="560"/>
      <c r="IM746" s="560"/>
      <c r="IN746" s="560"/>
      <c r="IO746" s="560"/>
      <c r="IP746" s="560"/>
      <c r="IQ746" s="560"/>
      <c r="IR746" s="560"/>
      <c r="IS746" s="560"/>
      <c r="IT746" s="560"/>
      <c r="IU746" s="560"/>
    </row>
    <row r="747" s="311" customFormat="1" ht="19.5" customHeight="1" spans="1:255">
      <c r="A747" s="347" t="s">
        <v>744</v>
      </c>
      <c r="B747" s="582"/>
      <c r="C747" s="328"/>
      <c r="D747" s="570"/>
      <c r="E747" s="332" t="str">
        <f t="shared" si="22"/>
        <v/>
      </c>
      <c r="F747" s="332" t="str">
        <f t="shared" si="23"/>
        <v/>
      </c>
      <c r="HU747" s="560"/>
      <c r="HV747" s="560"/>
      <c r="HW747" s="560"/>
      <c r="HX747" s="560"/>
      <c r="HY747" s="560"/>
      <c r="HZ747" s="560"/>
      <c r="IA747" s="560"/>
      <c r="IB747" s="560"/>
      <c r="IC747" s="560"/>
      <c r="ID747" s="560"/>
      <c r="IE747" s="560"/>
      <c r="IF747" s="560"/>
      <c r="IG747" s="560"/>
      <c r="IH747" s="560"/>
      <c r="II747" s="560"/>
      <c r="IJ747" s="560"/>
      <c r="IK747" s="560"/>
      <c r="IL747" s="560"/>
      <c r="IM747" s="560"/>
      <c r="IN747" s="560"/>
      <c r="IO747" s="560"/>
      <c r="IP747" s="560"/>
      <c r="IQ747" s="560"/>
      <c r="IR747" s="560"/>
      <c r="IS747" s="560"/>
      <c r="IT747" s="560"/>
      <c r="IU747" s="560"/>
    </row>
    <row r="748" s="311" customFormat="1" ht="19.5" customHeight="1" spans="1:255">
      <c r="A748" s="587" t="s">
        <v>745</v>
      </c>
      <c r="B748" s="335">
        <f>SUM(B749:B751)</f>
        <v>146</v>
      </c>
      <c r="C748" s="335">
        <f>SUM(C749:C751)</f>
        <v>65</v>
      </c>
      <c r="D748" s="335">
        <f>SUM(D749:D751)</f>
        <v>74</v>
      </c>
      <c r="E748" s="325">
        <f t="shared" si="22"/>
        <v>-0.493150684931507</v>
      </c>
      <c r="F748" s="325">
        <f t="shared" si="23"/>
        <v>1.13846153846154</v>
      </c>
      <c r="HU748" s="560"/>
      <c r="HV748" s="560"/>
      <c r="HW748" s="560"/>
      <c r="HX748" s="560"/>
      <c r="HY748" s="560"/>
      <c r="HZ748" s="560"/>
      <c r="IA748" s="560"/>
      <c r="IB748" s="560"/>
      <c r="IC748" s="560"/>
      <c r="ID748" s="560"/>
      <c r="IE748" s="560"/>
      <c r="IF748" s="560"/>
      <c r="IG748" s="560"/>
      <c r="IH748" s="560"/>
      <c r="II748" s="560"/>
      <c r="IJ748" s="560"/>
      <c r="IK748" s="560"/>
      <c r="IL748" s="560"/>
      <c r="IM748" s="560"/>
      <c r="IN748" s="560"/>
      <c r="IO748" s="560"/>
      <c r="IP748" s="560"/>
      <c r="IQ748" s="560"/>
      <c r="IR748" s="560"/>
      <c r="IS748" s="560"/>
      <c r="IT748" s="560"/>
      <c r="IU748" s="560"/>
    </row>
    <row r="749" s="170" customFormat="1" ht="19.5" customHeight="1" spans="1:248">
      <c r="A749" s="347" t="s">
        <v>746</v>
      </c>
      <c r="B749" s="330">
        <v>116</v>
      </c>
      <c r="C749" s="330">
        <v>65</v>
      </c>
      <c r="D749" s="330">
        <v>74</v>
      </c>
      <c r="E749" s="332">
        <f t="shared" si="22"/>
        <v>-0.362068965517241</v>
      </c>
      <c r="F749" s="332">
        <f t="shared" si="23"/>
        <v>1.13846153846154</v>
      </c>
      <c r="G749" s="557"/>
      <c r="H749" s="557"/>
      <c r="I749" s="557"/>
      <c r="J749" s="557"/>
      <c r="K749" s="557"/>
      <c r="L749" s="557"/>
      <c r="M749" s="557"/>
      <c r="N749" s="557"/>
      <c r="O749" s="557"/>
      <c r="P749" s="557"/>
      <c r="Q749" s="557"/>
      <c r="R749" s="557"/>
      <c r="S749" s="557"/>
      <c r="T749" s="557"/>
      <c r="U749" s="557"/>
      <c r="V749" s="557"/>
      <c r="W749" s="557"/>
      <c r="X749" s="557"/>
      <c r="Y749" s="557"/>
      <c r="Z749" s="557"/>
      <c r="AA749" s="557"/>
      <c r="AB749" s="557"/>
      <c r="AC749" s="557"/>
      <c r="AD749" s="557"/>
      <c r="AE749" s="557"/>
      <c r="AF749" s="557"/>
      <c r="AG749" s="557"/>
      <c r="AH749" s="557"/>
      <c r="AI749" s="557"/>
      <c r="AJ749" s="557"/>
      <c r="AK749" s="557"/>
      <c r="AL749" s="557"/>
      <c r="AM749" s="557"/>
      <c r="AN749" s="557"/>
      <c r="AO749" s="557"/>
      <c r="AP749" s="557"/>
      <c r="AQ749" s="557"/>
      <c r="AR749" s="557"/>
      <c r="AS749" s="557"/>
      <c r="AT749" s="557"/>
      <c r="AU749" s="557"/>
      <c r="AV749" s="557"/>
      <c r="AW749" s="557"/>
      <c r="AX749" s="557"/>
      <c r="AY749" s="557"/>
      <c r="AZ749" s="557"/>
      <c r="BA749" s="557"/>
      <c r="BB749" s="557"/>
      <c r="BC749" s="557"/>
      <c r="BD749" s="557"/>
      <c r="BE749" s="557"/>
      <c r="BF749" s="557"/>
      <c r="BG749" s="557"/>
      <c r="BH749" s="557"/>
      <c r="BI749" s="557"/>
      <c r="BJ749" s="557"/>
      <c r="BK749" s="557"/>
      <c r="BL749" s="557"/>
      <c r="BM749" s="557"/>
      <c r="BN749" s="557"/>
      <c r="BO749" s="557"/>
      <c r="BP749" s="557"/>
      <c r="BQ749" s="557"/>
      <c r="BR749" s="557"/>
      <c r="BS749" s="557"/>
      <c r="BT749" s="557"/>
      <c r="BU749" s="557"/>
      <c r="BV749" s="557"/>
      <c r="BW749" s="557"/>
      <c r="BX749" s="557"/>
      <c r="BY749" s="557"/>
      <c r="BZ749" s="557"/>
      <c r="CA749" s="557"/>
      <c r="CB749" s="557"/>
      <c r="CC749" s="557"/>
      <c r="CD749" s="557"/>
      <c r="CE749" s="557"/>
      <c r="CF749" s="557"/>
      <c r="CG749" s="557"/>
      <c r="CH749" s="557"/>
      <c r="CI749" s="557"/>
      <c r="CJ749" s="557"/>
      <c r="CK749" s="557"/>
      <c r="CL749" s="557"/>
      <c r="CM749" s="557"/>
      <c r="CN749" s="557"/>
      <c r="CO749" s="557"/>
      <c r="CP749" s="557"/>
      <c r="CQ749" s="557"/>
      <c r="CR749" s="557"/>
      <c r="CS749" s="557"/>
      <c r="CT749" s="557"/>
      <c r="CU749" s="557"/>
      <c r="CV749" s="557"/>
      <c r="CW749" s="557"/>
      <c r="CX749" s="557"/>
      <c r="CY749" s="557"/>
      <c r="CZ749" s="557"/>
      <c r="DA749" s="557"/>
      <c r="DB749" s="557"/>
      <c r="DC749" s="557"/>
      <c r="DD749" s="557"/>
      <c r="DE749" s="557"/>
      <c r="DF749" s="557"/>
      <c r="DG749" s="557"/>
      <c r="DH749" s="557"/>
      <c r="DI749" s="557"/>
      <c r="DJ749" s="557"/>
      <c r="DK749" s="557"/>
      <c r="DL749" s="557"/>
      <c r="DM749" s="557"/>
      <c r="DN749" s="557"/>
      <c r="DO749" s="557"/>
      <c r="DP749" s="557"/>
      <c r="DQ749" s="557"/>
      <c r="DR749" s="557"/>
      <c r="DS749" s="557"/>
      <c r="DT749" s="557"/>
      <c r="DU749" s="557"/>
      <c r="DV749" s="557"/>
      <c r="DW749" s="557"/>
      <c r="DX749" s="557"/>
      <c r="DY749" s="557"/>
      <c r="DZ749" s="557"/>
      <c r="EA749" s="557"/>
      <c r="EB749" s="557"/>
      <c r="EC749" s="557"/>
      <c r="ED749" s="557"/>
      <c r="EE749" s="557"/>
      <c r="EF749" s="557"/>
      <c r="EG749" s="557"/>
      <c r="EH749" s="557"/>
      <c r="EI749" s="557"/>
      <c r="EJ749" s="557"/>
      <c r="EK749" s="557"/>
      <c r="EL749" s="557"/>
      <c r="EM749" s="557"/>
      <c r="EN749" s="557"/>
      <c r="EO749" s="557"/>
      <c r="EP749" s="557"/>
      <c r="EQ749" s="557"/>
      <c r="ER749" s="557"/>
      <c r="ES749" s="557"/>
      <c r="ET749" s="557"/>
      <c r="EU749" s="557"/>
      <c r="EV749" s="557"/>
      <c r="EW749" s="557"/>
      <c r="EX749" s="557"/>
      <c r="EY749" s="557"/>
      <c r="EZ749" s="557"/>
      <c r="FA749" s="557"/>
      <c r="FB749" s="557"/>
      <c r="FC749" s="557"/>
      <c r="FD749" s="557"/>
      <c r="FE749" s="557"/>
      <c r="FF749" s="557"/>
      <c r="FG749" s="557"/>
      <c r="FH749" s="557"/>
      <c r="FI749" s="557"/>
      <c r="FJ749" s="557"/>
      <c r="FK749" s="557"/>
      <c r="FL749" s="557"/>
      <c r="FM749" s="557"/>
      <c r="FN749" s="557"/>
      <c r="FO749" s="557"/>
      <c r="FP749" s="557"/>
      <c r="FQ749" s="557"/>
      <c r="FR749" s="557"/>
      <c r="FS749" s="557"/>
      <c r="FT749" s="557"/>
      <c r="FU749" s="557"/>
      <c r="FV749" s="557"/>
      <c r="FW749" s="557"/>
      <c r="FX749" s="557"/>
      <c r="FY749" s="557"/>
      <c r="FZ749" s="557"/>
      <c r="GA749" s="557"/>
      <c r="GB749" s="557"/>
      <c r="GC749" s="557"/>
      <c r="GD749" s="557"/>
      <c r="GE749" s="557"/>
      <c r="GF749" s="557"/>
      <c r="GG749" s="557"/>
      <c r="GH749" s="557"/>
      <c r="GI749" s="557"/>
      <c r="GJ749" s="557"/>
      <c r="GK749" s="557"/>
      <c r="GL749" s="557"/>
      <c r="GM749" s="557"/>
      <c r="GN749" s="557"/>
      <c r="GO749" s="557"/>
      <c r="GP749" s="557"/>
      <c r="GQ749" s="557"/>
      <c r="GR749" s="557"/>
      <c r="GS749" s="557"/>
      <c r="GT749" s="557"/>
      <c r="GU749" s="557"/>
      <c r="GV749" s="557"/>
      <c r="GW749" s="557"/>
      <c r="GX749" s="557"/>
      <c r="GY749" s="557"/>
      <c r="GZ749" s="557"/>
      <c r="HA749" s="557"/>
      <c r="HB749" s="557"/>
      <c r="HC749" s="557"/>
      <c r="HD749" s="557"/>
      <c r="HE749" s="557"/>
      <c r="HF749" s="557"/>
      <c r="HG749" s="557"/>
      <c r="HH749" s="557"/>
      <c r="HI749" s="557"/>
      <c r="HJ749" s="557"/>
      <c r="HK749" s="557"/>
      <c r="HL749" s="557"/>
      <c r="HM749" s="557"/>
      <c r="HN749" s="557"/>
      <c r="HO749" s="557"/>
      <c r="HP749" s="557"/>
      <c r="HQ749" s="557"/>
      <c r="HR749" s="557"/>
      <c r="HS749" s="557"/>
      <c r="HT749" s="557"/>
      <c r="HU749" s="575"/>
      <c r="HV749" s="575"/>
      <c r="HW749" s="575"/>
      <c r="HX749" s="575"/>
      <c r="HY749" s="575"/>
      <c r="HZ749" s="575"/>
      <c r="IA749" s="575"/>
      <c r="IB749" s="575"/>
      <c r="IC749" s="575"/>
      <c r="ID749" s="575"/>
      <c r="IE749" s="575"/>
      <c r="IF749" s="575"/>
      <c r="IG749" s="575"/>
      <c r="IH749" s="575"/>
      <c r="II749" s="575"/>
      <c r="IJ749" s="575"/>
      <c r="IK749" s="575"/>
      <c r="IL749" s="575"/>
      <c r="IM749" s="575"/>
      <c r="IN749" s="575"/>
    </row>
    <row r="750" s="311" customFormat="1" ht="19.5" customHeight="1" spans="1:255">
      <c r="A750" s="347" t="s">
        <v>747</v>
      </c>
      <c r="B750" s="582">
        <v>30</v>
      </c>
      <c r="C750" s="328"/>
      <c r="D750" s="570"/>
      <c r="E750" s="332" t="str">
        <f t="shared" si="22"/>
        <v/>
      </c>
      <c r="F750" s="325" t="str">
        <f t="shared" si="23"/>
        <v/>
      </c>
      <c r="HU750" s="560"/>
      <c r="HV750" s="560"/>
      <c r="HW750" s="560"/>
      <c r="HX750" s="560"/>
      <c r="HY750" s="560"/>
      <c r="HZ750" s="560"/>
      <c r="IA750" s="560"/>
      <c r="IB750" s="560"/>
      <c r="IC750" s="560"/>
      <c r="ID750" s="560"/>
      <c r="IE750" s="560"/>
      <c r="IF750" s="560"/>
      <c r="IG750" s="560"/>
      <c r="IH750" s="560"/>
      <c r="II750" s="560"/>
      <c r="IJ750" s="560"/>
      <c r="IK750" s="560"/>
      <c r="IL750" s="560"/>
      <c r="IM750" s="560"/>
      <c r="IN750" s="560"/>
      <c r="IO750" s="560"/>
      <c r="IP750" s="560"/>
      <c r="IQ750" s="560"/>
      <c r="IR750" s="560"/>
      <c r="IS750" s="560"/>
      <c r="IT750" s="560"/>
      <c r="IU750" s="560"/>
    </row>
    <row r="751" s="311" customFormat="1" ht="19.5" customHeight="1" spans="1:255">
      <c r="A751" s="347" t="s">
        <v>748</v>
      </c>
      <c r="B751" s="335"/>
      <c r="C751" s="335"/>
      <c r="D751" s="335"/>
      <c r="E751" s="325" t="str">
        <f t="shared" si="22"/>
        <v/>
      </c>
      <c r="F751" s="325" t="str">
        <f t="shared" si="23"/>
        <v/>
      </c>
      <c r="HU751" s="560"/>
      <c r="HV751" s="560"/>
      <c r="HW751" s="560"/>
      <c r="HX751" s="560"/>
      <c r="HY751" s="560"/>
      <c r="HZ751" s="560"/>
      <c r="IA751" s="560"/>
      <c r="IB751" s="560"/>
      <c r="IC751" s="560"/>
      <c r="ID751" s="560"/>
      <c r="IE751" s="560"/>
      <c r="IF751" s="560"/>
      <c r="IG751" s="560"/>
      <c r="IH751" s="560"/>
      <c r="II751" s="560"/>
      <c r="IJ751" s="560"/>
      <c r="IK751" s="560"/>
      <c r="IL751" s="560"/>
      <c r="IM751" s="560"/>
      <c r="IN751" s="560"/>
      <c r="IO751" s="560"/>
      <c r="IP751" s="560"/>
      <c r="IQ751" s="560"/>
      <c r="IR751" s="560"/>
      <c r="IS751" s="560"/>
      <c r="IT751" s="560"/>
      <c r="IU751" s="560"/>
    </row>
    <row r="752" s="170" customFormat="1" ht="19.5" customHeight="1" spans="1:248">
      <c r="A752" s="587" t="s">
        <v>749</v>
      </c>
      <c r="B752" s="339">
        <f>SUM(B753:B754)</f>
        <v>16</v>
      </c>
      <c r="C752" s="339">
        <f>SUM(C753:C754)</f>
        <v>15</v>
      </c>
      <c r="D752" s="339">
        <f>SUM(D753:D754)</f>
        <v>12</v>
      </c>
      <c r="E752" s="325">
        <f t="shared" si="22"/>
        <v>-0.25</v>
      </c>
      <c r="F752" s="325">
        <f t="shared" si="23"/>
        <v>0.8</v>
      </c>
      <c r="G752" s="557"/>
      <c r="H752" s="557"/>
      <c r="I752" s="557"/>
      <c r="J752" s="557"/>
      <c r="K752" s="557"/>
      <c r="L752" s="557"/>
      <c r="M752" s="557"/>
      <c r="N752" s="557"/>
      <c r="O752" s="557"/>
      <c r="P752" s="557"/>
      <c r="Q752" s="557"/>
      <c r="R752" s="557"/>
      <c r="S752" s="557"/>
      <c r="T752" s="557"/>
      <c r="U752" s="557"/>
      <c r="V752" s="557"/>
      <c r="W752" s="557"/>
      <c r="X752" s="557"/>
      <c r="Y752" s="557"/>
      <c r="Z752" s="557"/>
      <c r="AA752" s="557"/>
      <c r="AB752" s="557"/>
      <c r="AC752" s="557"/>
      <c r="AD752" s="557"/>
      <c r="AE752" s="557"/>
      <c r="AF752" s="557"/>
      <c r="AG752" s="557"/>
      <c r="AH752" s="557"/>
      <c r="AI752" s="557"/>
      <c r="AJ752" s="557"/>
      <c r="AK752" s="557"/>
      <c r="AL752" s="557"/>
      <c r="AM752" s="557"/>
      <c r="AN752" s="557"/>
      <c r="AO752" s="557"/>
      <c r="AP752" s="557"/>
      <c r="AQ752" s="557"/>
      <c r="AR752" s="557"/>
      <c r="AS752" s="557"/>
      <c r="AT752" s="557"/>
      <c r="AU752" s="557"/>
      <c r="AV752" s="557"/>
      <c r="AW752" s="557"/>
      <c r="AX752" s="557"/>
      <c r="AY752" s="557"/>
      <c r="AZ752" s="557"/>
      <c r="BA752" s="557"/>
      <c r="BB752" s="557"/>
      <c r="BC752" s="557"/>
      <c r="BD752" s="557"/>
      <c r="BE752" s="557"/>
      <c r="BF752" s="557"/>
      <c r="BG752" s="557"/>
      <c r="BH752" s="557"/>
      <c r="BI752" s="557"/>
      <c r="BJ752" s="557"/>
      <c r="BK752" s="557"/>
      <c r="BL752" s="557"/>
      <c r="BM752" s="557"/>
      <c r="BN752" s="557"/>
      <c r="BO752" s="557"/>
      <c r="BP752" s="557"/>
      <c r="BQ752" s="557"/>
      <c r="BR752" s="557"/>
      <c r="BS752" s="557"/>
      <c r="BT752" s="557"/>
      <c r="BU752" s="557"/>
      <c r="BV752" s="557"/>
      <c r="BW752" s="557"/>
      <c r="BX752" s="557"/>
      <c r="BY752" s="557"/>
      <c r="BZ752" s="557"/>
      <c r="CA752" s="557"/>
      <c r="CB752" s="557"/>
      <c r="CC752" s="557"/>
      <c r="CD752" s="557"/>
      <c r="CE752" s="557"/>
      <c r="CF752" s="557"/>
      <c r="CG752" s="557"/>
      <c r="CH752" s="557"/>
      <c r="CI752" s="557"/>
      <c r="CJ752" s="557"/>
      <c r="CK752" s="557"/>
      <c r="CL752" s="557"/>
      <c r="CM752" s="557"/>
      <c r="CN752" s="557"/>
      <c r="CO752" s="557"/>
      <c r="CP752" s="557"/>
      <c r="CQ752" s="557"/>
      <c r="CR752" s="557"/>
      <c r="CS752" s="557"/>
      <c r="CT752" s="557"/>
      <c r="CU752" s="557"/>
      <c r="CV752" s="557"/>
      <c r="CW752" s="557"/>
      <c r="CX752" s="557"/>
      <c r="CY752" s="557"/>
      <c r="CZ752" s="557"/>
      <c r="DA752" s="557"/>
      <c r="DB752" s="557"/>
      <c r="DC752" s="557"/>
      <c r="DD752" s="557"/>
      <c r="DE752" s="557"/>
      <c r="DF752" s="557"/>
      <c r="DG752" s="557"/>
      <c r="DH752" s="557"/>
      <c r="DI752" s="557"/>
      <c r="DJ752" s="557"/>
      <c r="DK752" s="557"/>
      <c r="DL752" s="557"/>
      <c r="DM752" s="557"/>
      <c r="DN752" s="557"/>
      <c r="DO752" s="557"/>
      <c r="DP752" s="557"/>
      <c r="DQ752" s="557"/>
      <c r="DR752" s="557"/>
      <c r="DS752" s="557"/>
      <c r="DT752" s="557"/>
      <c r="DU752" s="557"/>
      <c r="DV752" s="557"/>
      <c r="DW752" s="557"/>
      <c r="DX752" s="557"/>
      <c r="DY752" s="557"/>
      <c r="DZ752" s="557"/>
      <c r="EA752" s="557"/>
      <c r="EB752" s="557"/>
      <c r="EC752" s="557"/>
      <c r="ED752" s="557"/>
      <c r="EE752" s="557"/>
      <c r="EF752" s="557"/>
      <c r="EG752" s="557"/>
      <c r="EH752" s="557"/>
      <c r="EI752" s="557"/>
      <c r="EJ752" s="557"/>
      <c r="EK752" s="557"/>
      <c r="EL752" s="557"/>
      <c r="EM752" s="557"/>
      <c r="EN752" s="557"/>
      <c r="EO752" s="557"/>
      <c r="EP752" s="557"/>
      <c r="EQ752" s="557"/>
      <c r="ER752" s="557"/>
      <c r="ES752" s="557"/>
      <c r="ET752" s="557"/>
      <c r="EU752" s="557"/>
      <c r="EV752" s="557"/>
      <c r="EW752" s="557"/>
      <c r="EX752" s="557"/>
      <c r="EY752" s="557"/>
      <c r="EZ752" s="557"/>
      <c r="FA752" s="557"/>
      <c r="FB752" s="557"/>
      <c r="FC752" s="557"/>
      <c r="FD752" s="557"/>
      <c r="FE752" s="557"/>
      <c r="FF752" s="557"/>
      <c r="FG752" s="557"/>
      <c r="FH752" s="557"/>
      <c r="FI752" s="557"/>
      <c r="FJ752" s="557"/>
      <c r="FK752" s="557"/>
      <c r="FL752" s="557"/>
      <c r="FM752" s="557"/>
      <c r="FN752" s="557"/>
      <c r="FO752" s="557"/>
      <c r="FP752" s="557"/>
      <c r="FQ752" s="557"/>
      <c r="FR752" s="557"/>
      <c r="FS752" s="557"/>
      <c r="FT752" s="557"/>
      <c r="FU752" s="557"/>
      <c r="FV752" s="557"/>
      <c r="FW752" s="557"/>
      <c r="FX752" s="557"/>
      <c r="FY752" s="557"/>
      <c r="FZ752" s="557"/>
      <c r="GA752" s="557"/>
      <c r="GB752" s="557"/>
      <c r="GC752" s="557"/>
      <c r="GD752" s="557"/>
      <c r="GE752" s="557"/>
      <c r="GF752" s="557"/>
      <c r="GG752" s="557"/>
      <c r="GH752" s="557"/>
      <c r="GI752" s="557"/>
      <c r="GJ752" s="557"/>
      <c r="GK752" s="557"/>
      <c r="GL752" s="557"/>
      <c r="GM752" s="557"/>
      <c r="GN752" s="557"/>
      <c r="GO752" s="557"/>
      <c r="GP752" s="557"/>
      <c r="GQ752" s="557"/>
      <c r="GR752" s="557"/>
      <c r="GS752" s="557"/>
      <c r="GT752" s="557"/>
      <c r="GU752" s="557"/>
      <c r="GV752" s="557"/>
      <c r="GW752" s="557"/>
      <c r="GX752" s="557"/>
      <c r="GY752" s="557"/>
      <c r="GZ752" s="557"/>
      <c r="HA752" s="557"/>
      <c r="HB752" s="557"/>
      <c r="HC752" s="557"/>
      <c r="HD752" s="557"/>
      <c r="HE752" s="557"/>
      <c r="HF752" s="557"/>
      <c r="HG752" s="557"/>
      <c r="HH752" s="557"/>
      <c r="HI752" s="557"/>
      <c r="HJ752" s="557"/>
      <c r="HK752" s="557"/>
      <c r="HL752" s="557"/>
      <c r="HM752" s="557"/>
      <c r="HN752" s="557"/>
      <c r="HO752" s="557"/>
      <c r="HP752" s="557"/>
      <c r="HQ752" s="557"/>
      <c r="HR752" s="557"/>
      <c r="HS752" s="557"/>
      <c r="HT752" s="557"/>
      <c r="HU752" s="575"/>
      <c r="HV752" s="575"/>
      <c r="HW752" s="575"/>
      <c r="HX752" s="575"/>
      <c r="HY752" s="575"/>
      <c r="HZ752" s="575"/>
      <c r="IA752" s="575"/>
      <c r="IB752" s="575"/>
      <c r="IC752" s="575"/>
      <c r="ID752" s="575"/>
      <c r="IE752" s="575"/>
      <c r="IF752" s="575"/>
      <c r="IG752" s="575"/>
      <c r="IH752" s="575"/>
      <c r="II752" s="575"/>
      <c r="IJ752" s="575"/>
      <c r="IK752" s="575"/>
      <c r="IL752" s="575"/>
      <c r="IM752" s="575"/>
      <c r="IN752" s="575"/>
    </row>
    <row r="753" s="311" customFormat="1" ht="19.5" customHeight="1" spans="1:255">
      <c r="A753" s="347" t="s">
        <v>750</v>
      </c>
      <c r="B753" s="582">
        <v>16</v>
      </c>
      <c r="C753" s="328">
        <v>15</v>
      </c>
      <c r="D753" s="337">
        <v>12</v>
      </c>
      <c r="E753" s="332">
        <f t="shared" si="22"/>
        <v>-0.25</v>
      </c>
      <c r="F753" s="332">
        <f t="shared" si="23"/>
        <v>0.8</v>
      </c>
      <c r="HU753" s="560"/>
      <c r="HV753" s="560"/>
      <c r="HW753" s="560"/>
      <c r="HX753" s="560"/>
      <c r="HY753" s="560"/>
      <c r="HZ753" s="560"/>
      <c r="IA753" s="560"/>
      <c r="IB753" s="560"/>
      <c r="IC753" s="560"/>
      <c r="ID753" s="560"/>
      <c r="IE753" s="560"/>
      <c r="IF753" s="560"/>
      <c r="IG753" s="560"/>
      <c r="IH753" s="560"/>
      <c r="II753" s="560"/>
      <c r="IJ753" s="560"/>
      <c r="IK753" s="560"/>
      <c r="IL753" s="560"/>
      <c r="IM753" s="560"/>
      <c r="IN753" s="560"/>
      <c r="IO753" s="560"/>
      <c r="IP753" s="560"/>
      <c r="IQ753" s="560"/>
      <c r="IR753" s="560"/>
      <c r="IS753" s="560"/>
      <c r="IT753" s="560"/>
      <c r="IU753" s="560"/>
    </row>
    <row r="754" s="311" customFormat="1" ht="19.5" customHeight="1" spans="1:255">
      <c r="A754" s="347" t="s">
        <v>751</v>
      </c>
      <c r="B754" s="582"/>
      <c r="C754" s="328"/>
      <c r="D754" s="570"/>
      <c r="E754" s="332" t="str">
        <f t="shared" si="22"/>
        <v/>
      </c>
      <c r="F754" s="332" t="str">
        <f t="shared" si="23"/>
        <v/>
      </c>
      <c r="HU754" s="560"/>
      <c r="HV754" s="560"/>
      <c r="HW754" s="560"/>
      <c r="HX754" s="560"/>
      <c r="HY754" s="560"/>
      <c r="HZ754" s="560"/>
      <c r="IA754" s="560"/>
      <c r="IB754" s="560"/>
      <c r="IC754" s="560"/>
      <c r="ID754" s="560"/>
      <c r="IE754" s="560"/>
      <c r="IF754" s="560"/>
      <c r="IG754" s="560"/>
      <c r="IH754" s="560"/>
      <c r="II754" s="560"/>
      <c r="IJ754" s="560"/>
      <c r="IK754" s="560"/>
      <c r="IL754" s="560"/>
      <c r="IM754" s="560"/>
      <c r="IN754" s="560"/>
      <c r="IO754" s="560"/>
      <c r="IP754" s="560"/>
      <c r="IQ754" s="560"/>
      <c r="IR754" s="560"/>
      <c r="IS754" s="560"/>
      <c r="IT754" s="560"/>
      <c r="IU754" s="560"/>
    </row>
    <row r="755" s="311" customFormat="1" ht="19.5" customHeight="1" spans="1:255">
      <c r="A755" s="584" t="s">
        <v>752</v>
      </c>
      <c r="B755" s="585">
        <f>SUM(B756:B763)</f>
        <v>183</v>
      </c>
      <c r="C755" s="335">
        <f>SUM(C756:C763)</f>
        <v>185</v>
      </c>
      <c r="D755" s="324">
        <f>SUM(D756:D763)</f>
        <v>186</v>
      </c>
      <c r="E755" s="325">
        <f t="shared" si="22"/>
        <v>0.0163934426229508</v>
      </c>
      <c r="F755" s="325">
        <f t="shared" si="23"/>
        <v>1.00540540540541</v>
      </c>
      <c r="HU755" s="560"/>
      <c r="HV755" s="560"/>
      <c r="HW755" s="560"/>
      <c r="HX755" s="560"/>
      <c r="HY755" s="560"/>
      <c r="HZ755" s="560"/>
      <c r="IA755" s="560"/>
      <c r="IB755" s="560"/>
      <c r="IC755" s="560"/>
      <c r="ID755" s="560"/>
      <c r="IE755" s="560"/>
      <c r="IF755" s="560"/>
      <c r="IG755" s="560"/>
      <c r="IH755" s="560"/>
      <c r="II755" s="560"/>
      <c r="IJ755" s="560"/>
      <c r="IK755" s="560"/>
      <c r="IL755" s="560"/>
      <c r="IM755" s="560"/>
      <c r="IN755" s="560"/>
      <c r="IO755" s="560"/>
      <c r="IP755" s="560"/>
      <c r="IQ755" s="560"/>
      <c r="IR755" s="560"/>
      <c r="IS755" s="560"/>
      <c r="IT755" s="560"/>
      <c r="IU755" s="560"/>
    </row>
    <row r="756" s="311" customFormat="1" ht="19.5" customHeight="1" spans="1:255">
      <c r="A756" s="218" t="s">
        <v>203</v>
      </c>
      <c r="B756" s="582">
        <v>150</v>
      </c>
      <c r="C756" s="328">
        <v>169</v>
      </c>
      <c r="D756" s="337">
        <v>161</v>
      </c>
      <c r="E756" s="332">
        <f t="shared" si="22"/>
        <v>0.0733333333333333</v>
      </c>
      <c r="F756" s="332">
        <f t="shared" si="23"/>
        <v>0.952662721893491</v>
      </c>
      <c r="HU756" s="560"/>
      <c r="HV756" s="560"/>
      <c r="HW756" s="560"/>
      <c r="HX756" s="560"/>
      <c r="HY756" s="560"/>
      <c r="HZ756" s="560"/>
      <c r="IA756" s="560"/>
      <c r="IB756" s="560"/>
      <c r="IC756" s="560"/>
      <c r="ID756" s="560"/>
      <c r="IE756" s="560"/>
      <c r="IF756" s="560"/>
      <c r="IG756" s="560"/>
      <c r="IH756" s="560"/>
      <c r="II756" s="560"/>
      <c r="IJ756" s="560"/>
      <c r="IK756" s="560"/>
      <c r="IL756" s="560"/>
      <c r="IM756" s="560"/>
      <c r="IN756" s="560"/>
      <c r="IO756" s="560"/>
      <c r="IP756" s="560"/>
      <c r="IQ756" s="560"/>
      <c r="IR756" s="560"/>
      <c r="IS756" s="560"/>
      <c r="IT756" s="560"/>
      <c r="IU756" s="560"/>
    </row>
    <row r="757" s="311" customFormat="1" ht="19.5" customHeight="1" spans="1:255">
      <c r="A757" s="218" t="s">
        <v>204</v>
      </c>
      <c r="B757" s="582"/>
      <c r="C757" s="328">
        <v>15</v>
      </c>
      <c r="D757" s="570"/>
      <c r="E757" s="332" t="str">
        <f t="shared" si="22"/>
        <v/>
      </c>
      <c r="F757" s="332" t="str">
        <f t="shared" si="23"/>
        <v/>
      </c>
      <c r="HU757" s="560"/>
      <c r="HV757" s="560"/>
      <c r="HW757" s="560"/>
      <c r="HX757" s="560"/>
      <c r="HY757" s="560"/>
      <c r="HZ757" s="560"/>
      <c r="IA757" s="560"/>
      <c r="IB757" s="560"/>
      <c r="IC757" s="560"/>
      <c r="ID757" s="560"/>
      <c r="IE757" s="560"/>
      <c r="IF757" s="560"/>
      <c r="IG757" s="560"/>
      <c r="IH757" s="560"/>
      <c r="II757" s="560"/>
      <c r="IJ757" s="560"/>
      <c r="IK757" s="560"/>
      <c r="IL757" s="560"/>
      <c r="IM757" s="560"/>
      <c r="IN757" s="560"/>
      <c r="IO757" s="560"/>
      <c r="IP757" s="560"/>
      <c r="IQ757" s="560"/>
      <c r="IR757" s="560"/>
      <c r="IS757" s="560"/>
      <c r="IT757" s="560"/>
      <c r="IU757" s="560"/>
    </row>
    <row r="758" s="311" customFormat="1" ht="19.5" customHeight="1" spans="1:255">
      <c r="A758" s="218" t="s">
        <v>205</v>
      </c>
      <c r="B758" s="582"/>
      <c r="C758" s="328"/>
      <c r="D758" s="330"/>
      <c r="E758" s="332" t="str">
        <f t="shared" si="22"/>
        <v/>
      </c>
      <c r="F758" s="332" t="str">
        <f t="shared" si="23"/>
        <v/>
      </c>
      <c r="HU758" s="560"/>
      <c r="HV758" s="560"/>
      <c r="HW758" s="560"/>
      <c r="HX758" s="560"/>
      <c r="HY758" s="560"/>
      <c r="HZ758" s="560"/>
      <c r="IA758" s="560"/>
      <c r="IB758" s="560"/>
      <c r="IC758" s="560"/>
      <c r="ID758" s="560"/>
      <c r="IE758" s="560"/>
      <c r="IF758" s="560"/>
      <c r="IG758" s="560"/>
      <c r="IH758" s="560"/>
      <c r="II758" s="560"/>
      <c r="IJ758" s="560"/>
      <c r="IK758" s="560"/>
      <c r="IL758" s="560"/>
      <c r="IM758" s="560"/>
      <c r="IN758" s="560"/>
      <c r="IO758" s="560"/>
      <c r="IP758" s="560"/>
      <c r="IQ758" s="560"/>
      <c r="IR758" s="560"/>
      <c r="IS758" s="560"/>
      <c r="IT758" s="560"/>
      <c r="IU758" s="560"/>
    </row>
    <row r="759" s="311" customFormat="1" ht="19.5" customHeight="1" spans="1:255">
      <c r="A759" s="218" t="s">
        <v>243</v>
      </c>
      <c r="B759" s="582"/>
      <c r="C759" s="328"/>
      <c r="D759" s="330"/>
      <c r="E759" s="332" t="str">
        <f t="shared" si="22"/>
        <v/>
      </c>
      <c r="F759" s="332" t="str">
        <f t="shared" si="23"/>
        <v/>
      </c>
      <c r="HU759" s="560"/>
      <c r="HV759" s="560"/>
      <c r="HW759" s="560"/>
      <c r="HX759" s="560"/>
      <c r="HY759" s="560"/>
      <c r="HZ759" s="560"/>
      <c r="IA759" s="560"/>
      <c r="IB759" s="560"/>
      <c r="IC759" s="560"/>
      <c r="ID759" s="560"/>
      <c r="IE759" s="560"/>
      <c r="IF759" s="560"/>
      <c r="IG759" s="560"/>
      <c r="IH759" s="560"/>
      <c r="II759" s="560"/>
      <c r="IJ759" s="560"/>
      <c r="IK759" s="560"/>
      <c r="IL759" s="560"/>
      <c r="IM759" s="560"/>
      <c r="IN759" s="560"/>
      <c r="IO759" s="560"/>
      <c r="IP759" s="560"/>
      <c r="IQ759" s="560"/>
      <c r="IR759" s="560"/>
      <c r="IS759" s="560"/>
      <c r="IT759" s="560"/>
      <c r="IU759" s="560"/>
    </row>
    <row r="760" s="311" customFormat="1" ht="19.5" customHeight="1" spans="1:255">
      <c r="A760" s="347" t="s">
        <v>753</v>
      </c>
      <c r="B760" s="335"/>
      <c r="C760" s="328">
        <v>1</v>
      </c>
      <c r="D760" s="328"/>
      <c r="E760" s="332" t="str">
        <f t="shared" si="22"/>
        <v/>
      </c>
      <c r="F760" s="332" t="str">
        <f t="shared" si="23"/>
        <v/>
      </c>
      <c r="HU760" s="560"/>
      <c r="HV760" s="560"/>
      <c r="HW760" s="560"/>
      <c r="HX760" s="560"/>
      <c r="HY760" s="560"/>
      <c r="HZ760" s="560"/>
      <c r="IA760" s="560"/>
      <c r="IB760" s="560"/>
      <c r="IC760" s="560"/>
      <c r="ID760" s="560"/>
      <c r="IE760" s="560"/>
      <c r="IF760" s="560"/>
      <c r="IG760" s="560"/>
      <c r="IH760" s="560"/>
      <c r="II760" s="560"/>
      <c r="IJ760" s="560"/>
      <c r="IK760" s="560"/>
      <c r="IL760" s="560"/>
      <c r="IM760" s="560"/>
      <c r="IN760" s="560"/>
      <c r="IO760" s="560"/>
      <c r="IP760" s="560"/>
      <c r="IQ760" s="560"/>
      <c r="IR760" s="560"/>
      <c r="IS760" s="560"/>
      <c r="IT760" s="560"/>
      <c r="IU760" s="560"/>
    </row>
    <row r="761" s="170" customFormat="1" ht="19.5" customHeight="1" spans="1:248">
      <c r="A761" s="347" t="s">
        <v>754</v>
      </c>
      <c r="B761" s="330"/>
      <c r="C761" s="330"/>
      <c r="D761" s="330"/>
      <c r="E761" s="332" t="str">
        <f t="shared" si="22"/>
        <v/>
      </c>
      <c r="F761" s="332" t="str">
        <f t="shared" si="23"/>
        <v/>
      </c>
      <c r="G761" s="557"/>
      <c r="H761" s="557"/>
      <c r="I761" s="557"/>
      <c r="J761" s="557"/>
      <c r="K761" s="557"/>
      <c r="L761" s="557"/>
      <c r="M761" s="557"/>
      <c r="N761" s="557"/>
      <c r="O761" s="557"/>
      <c r="P761" s="557"/>
      <c r="Q761" s="557"/>
      <c r="R761" s="557"/>
      <c r="S761" s="557"/>
      <c r="T761" s="557"/>
      <c r="U761" s="557"/>
      <c r="V761" s="557"/>
      <c r="W761" s="557"/>
      <c r="X761" s="557"/>
      <c r="Y761" s="557"/>
      <c r="Z761" s="557"/>
      <c r="AA761" s="557"/>
      <c r="AB761" s="557"/>
      <c r="AC761" s="557"/>
      <c r="AD761" s="557"/>
      <c r="AE761" s="557"/>
      <c r="AF761" s="557"/>
      <c r="AG761" s="557"/>
      <c r="AH761" s="557"/>
      <c r="AI761" s="557"/>
      <c r="AJ761" s="557"/>
      <c r="AK761" s="557"/>
      <c r="AL761" s="557"/>
      <c r="AM761" s="557"/>
      <c r="AN761" s="557"/>
      <c r="AO761" s="557"/>
      <c r="AP761" s="557"/>
      <c r="AQ761" s="557"/>
      <c r="AR761" s="557"/>
      <c r="AS761" s="557"/>
      <c r="AT761" s="557"/>
      <c r="AU761" s="557"/>
      <c r="AV761" s="557"/>
      <c r="AW761" s="557"/>
      <c r="AX761" s="557"/>
      <c r="AY761" s="557"/>
      <c r="AZ761" s="557"/>
      <c r="BA761" s="557"/>
      <c r="BB761" s="557"/>
      <c r="BC761" s="557"/>
      <c r="BD761" s="557"/>
      <c r="BE761" s="557"/>
      <c r="BF761" s="557"/>
      <c r="BG761" s="557"/>
      <c r="BH761" s="557"/>
      <c r="BI761" s="557"/>
      <c r="BJ761" s="557"/>
      <c r="BK761" s="557"/>
      <c r="BL761" s="557"/>
      <c r="BM761" s="557"/>
      <c r="BN761" s="557"/>
      <c r="BO761" s="557"/>
      <c r="BP761" s="557"/>
      <c r="BQ761" s="557"/>
      <c r="BR761" s="557"/>
      <c r="BS761" s="557"/>
      <c r="BT761" s="557"/>
      <c r="BU761" s="557"/>
      <c r="BV761" s="557"/>
      <c r="BW761" s="557"/>
      <c r="BX761" s="557"/>
      <c r="BY761" s="557"/>
      <c r="BZ761" s="557"/>
      <c r="CA761" s="557"/>
      <c r="CB761" s="557"/>
      <c r="CC761" s="557"/>
      <c r="CD761" s="557"/>
      <c r="CE761" s="557"/>
      <c r="CF761" s="557"/>
      <c r="CG761" s="557"/>
      <c r="CH761" s="557"/>
      <c r="CI761" s="557"/>
      <c r="CJ761" s="557"/>
      <c r="CK761" s="557"/>
      <c r="CL761" s="557"/>
      <c r="CM761" s="557"/>
      <c r="CN761" s="557"/>
      <c r="CO761" s="557"/>
      <c r="CP761" s="557"/>
      <c r="CQ761" s="557"/>
      <c r="CR761" s="557"/>
      <c r="CS761" s="557"/>
      <c r="CT761" s="557"/>
      <c r="CU761" s="557"/>
      <c r="CV761" s="557"/>
      <c r="CW761" s="557"/>
      <c r="CX761" s="557"/>
      <c r="CY761" s="557"/>
      <c r="CZ761" s="557"/>
      <c r="DA761" s="557"/>
      <c r="DB761" s="557"/>
      <c r="DC761" s="557"/>
      <c r="DD761" s="557"/>
      <c r="DE761" s="557"/>
      <c r="DF761" s="557"/>
      <c r="DG761" s="557"/>
      <c r="DH761" s="557"/>
      <c r="DI761" s="557"/>
      <c r="DJ761" s="557"/>
      <c r="DK761" s="557"/>
      <c r="DL761" s="557"/>
      <c r="DM761" s="557"/>
      <c r="DN761" s="557"/>
      <c r="DO761" s="557"/>
      <c r="DP761" s="557"/>
      <c r="DQ761" s="557"/>
      <c r="DR761" s="557"/>
      <c r="DS761" s="557"/>
      <c r="DT761" s="557"/>
      <c r="DU761" s="557"/>
      <c r="DV761" s="557"/>
      <c r="DW761" s="557"/>
      <c r="DX761" s="557"/>
      <c r="DY761" s="557"/>
      <c r="DZ761" s="557"/>
      <c r="EA761" s="557"/>
      <c r="EB761" s="557"/>
      <c r="EC761" s="557"/>
      <c r="ED761" s="557"/>
      <c r="EE761" s="557"/>
      <c r="EF761" s="557"/>
      <c r="EG761" s="557"/>
      <c r="EH761" s="557"/>
      <c r="EI761" s="557"/>
      <c r="EJ761" s="557"/>
      <c r="EK761" s="557"/>
      <c r="EL761" s="557"/>
      <c r="EM761" s="557"/>
      <c r="EN761" s="557"/>
      <c r="EO761" s="557"/>
      <c r="EP761" s="557"/>
      <c r="EQ761" s="557"/>
      <c r="ER761" s="557"/>
      <c r="ES761" s="557"/>
      <c r="ET761" s="557"/>
      <c r="EU761" s="557"/>
      <c r="EV761" s="557"/>
      <c r="EW761" s="557"/>
      <c r="EX761" s="557"/>
      <c r="EY761" s="557"/>
      <c r="EZ761" s="557"/>
      <c r="FA761" s="557"/>
      <c r="FB761" s="557"/>
      <c r="FC761" s="557"/>
      <c r="FD761" s="557"/>
      <c r="FE761" s="557"/>
      <c r="FF761" s="557"/>
      <c r="FG761" s="557"/>
      <c r="FH761" s="557"/>
      <c r="FI761" s="557"/>
      <c r="FJ761" s="557"/>
      <c r="FK761" s="557"/>
      <c r="FL761" s="557"/>
      <c r="FM761" s="557"/>
      <c r="FN761" s="557"/>
      <c r="FO761" s="557"/>
      <c r="FP761" s="557"/>
      <c r="FQ761" s="557"/>
      <c r="FR761" s="557"/>
      <c r="FS761" s="557"/>
      <c r="FT761" s="557"/>
      <c r="FU761" s="557"/>
      <c r="FV761" s="557"/>
      <c r="FW761" s="557"/>
      <c r="FX761" s="557"/>
      <c r="FY761" s="557"/>
      <c r="FZ761" s="557"/>
      <c r="GA761" s="557"/>
      <c r="GB761" s="557"/>
      <c r="GC761" s="557"/>
      <c r="GD761" s="557"/>
      <c r="GE761" s="557"/>
      <c r="GF761" s="557"/>
      <c r="GG761" s="557"/>
      <c r="GH761" s="557"/>
      <c r="GI761" s="557"/>
      <c r="GJ761" s="557"/>
      <c r="GK761" s="557"/>
      <c r="GL761" s="557"/>
      <c r="GM761" s="557"/>
      <c r="GN761" s="557"/>
      <c r="GO761" s="557"/>
      <c r="GP761" s="557"/>
      <c r="GQ761" s="557"/>
      <c r="GR761" s="557"/>
      <c r="GS761" s="557"/>
      <c r="GT761" s="557"/>
      <c r="GU761" s="557"/>
      <c r="GV761" s="557"/>
      <c r="GW761" s="557"/>
      <c r="GX761" s="557"/>
      <c r="GY761" s="557"/>
      <c r="GZ761" s="557"/>
      <c r="HA761" s="557"/>
      <c r="HB761" s="557"/>
      <c r="HC761" s="557"/>
      <c r="HD761" s="557"/>
      <c r="HE761" s="557"/>
      <c r="HF761" s="557"/>
      <c r="HG761" s="557"/>
      <c r="HH761" s="557"/>
      <c r="HI761" s="557"/>
      <c r="HJ761" s="557"/>
      <c r="HK761" s="557"/>
      <c r="HL761" s="557"/>
      <c r="HM761" s="557"/>
      <c r="HN761" s="557"/>
      <c r="HO761" s="557"/>
      <c r="HP761" s="557"/>
      <c r="HQ761" s="557"/>
      <c r="HR761" s="557"/>
      <c r="HS761" s="557"/>
      <c r="HT761" s="557"/>
      <c r="HU761" s="575"/>
      <c r="HV761" s="575"/>
      <c r="HW761" s="575"/>
      <c r="HX761" s="575"/>
      <c r="HY761" s="575"/>
      <c r="HZ761" s="575"/>
      <c r="IA761" s="575"/>
      <c r="IB761" s="575"/>
      <c r="IC761" s="575"/>
      <c r="ID761" s="575"/>
      <c r="IE761" s="575"/>
      <c r="IF761" s="575"/>
      <c r="IG761" s="575"/>
      <c r="IH761" s="575"/>
      <c r="II761" s="575"/>
      <c r="IJ761" s="575"/>
      <c r="IK761" s="575"/>
      <c r="IL761" s="575"/>
      <c r="IM761" s="575"/>
      <c r="IN761" s="575"/>
    </row>
    <row r="762" s="311" customFormat="1" ht="19.5" customHeight="1" spans="1:255">
      <c r="A762" s="347" t="s">
        <v>346</v>
      </c>
      <c r="B762" s="335"/>
      <c r="C762" s="335"/>
      <c r="D762" s="335"/>
      <c r="E762" s="325" t="str">
        <f t="shared" si="22"/>
        <v/>
      </c>
      <c r="F762" s="325" t="str">
        <f t="shared" si="23"/>
        <v/>
      </c>
      <c r="HU762" s="560"/>
      <c r="HV762" s="560"/>
      <c r="HW762" s="560"/>
      <c r="HX762" s="560"/>
      <c r="HY762" s="560"/>
      <c r="HZ762" s="560"/>
      <c r="IA762" s="560"/>
      <c r="IB762" s="560"/>
      <c r="IC762" s="560"/>
      <c r="ID762" s="560"/>
      <c r="IE762" s="560"/>
      <c r="IF762" s="560"/>
      <c r="IG762" s="560"/>
      <c r="IH762" s="560"/>
      <c r="II762" s="560"/>
      <c r="IJ762" s="560"/>
      <c r="IK762" s="560"/>
      <c r="IL762" s="560"/>
      <c r="IM762" s="560"/>
      <c r="IN762" s="560"/>
      <c r="IO762" s="560"/>
      <c r="IP762" s="560"/>
      <c r="IQ762" s="560"/>
      <c r="IR762" s="560"/>
      <c r="IS762" s="560"/>
      <c r="IT762" s="560"/>
      <c r="IU762" s="560"/>
    </row>
    <row r="763" s="170" customFormat="1" ht="19.5" customHeight="1" spans="1:248">
      <c r="A763" s="347" t="s">
        <v>755</v>
      </c>
      <c r="B763" s="328">
        <v>33</v>
      </c>
      <c r="C763" s="335"/>
      <c r="D763" s="335">
        <v>25</v>
      </c>
      <c r="E763" s="325">
        <f t="shared" si="22"/>
        <v>-0.242424242424242</v>
      </c>
      <c r="F763" s="325" t="str">
        <f t="shared" si="23"/>
        <v/>
      </c>
      <c r="G763" s="557"/>
      <c r="H763" s="557"/>
      <c r="I763" s="557"/>
      <c r="J763" s="557"/>
      <c r="K763" s="557"/>
      <c r="L763" s="557"/>
      <c r="M763" s="557"/>
      <c r="N763" s="557"/>
      <c r="O763" s="557"/>
      <c r="P763" s="557"/>
      <c r="Q763" s="557"/>
      <c r="R763" s="557"/>
      <c r="S763" s="557"/>
      <c r="T763" s="557"/>
      <c r="U763" s="557"/>
      <c r="V763" s="557"/>
      <c r="W763" s="557"/>
      <c r="X763" s="557"/>
      <c r="Y763" s="557"/>
      <c r="Z763" s="557"/>
      <c r="AA763" s="557"/>
      <c r="AB763" s="557"/>
      <c r="AC763" s="557"/>
      <c r="AD763" s="557"/>
      <c r="AE763" s="557"/>
      <c r="AF763" s="557"/>
      <c r="AG763" s="557"/>
      <c r="AH763" s="557"/>
      <c r="AI763" s="557"/>
      <c r="AJ763" s="557"/>
      <c r="AK763" s="557"/>
      <c r="AL763" s="557"/>
      <c r="AM763" s="557"/>
      <c r="AN763" s="557"/>
      <c r="AO763" s="557"/>
      <c r="AP763" s="557"/>
      <c r="AQ763" s="557"/>
      <c r="AR763" s="557"/>
      <c r="AS763" s="557"/>
      <c r="AT763" s="557"/>
      <c r="AU763" s="557"/>
      <c r="AV763" s="557"/>
      <c r="AW763" s="557"/>
      <c r="AX763" s="557"/>
      <c r="AY763" s="557"/>
      <c r="AZ763" s="557"/>
      <c r="BA763" s="557"/>
      <c r="BB763" s="557"/>
      <c r="BC763" s="557"/>
      <c r="BD763" s="557"/>
      <c r="BE763" s="557"/>
      <c r="BF763" s="557"/>
      <c r="BG763" s="557"/>
      <c r="BH763" s="557"/>
      <c r="BI763" s="557"/>
      <c r="BJ763" s="557"/>
      <c r="BK763" s="557"/>
      <c r="BL763" s="557"/>
      <c r="BM763" s="557"/>
      <c r="BN763" s="557"/>
      <c r="BO763" s="557"/>
      <c r="BP763" s="557"/>
      <c r="BQ763" s="557"/>
      <c r="BR763" s="557"/>
      <c r="BS763" s="557"/>
      <c r="BT763" s="557"/>
      <c r="BU763" s="557"/>
      <c r="BV763" s="557"/>
      <c r="BW763" s="557"/>
      <c r="BX763" s="557"/>
      <c r="BY763" s="557"/>
      <c r="BZ763" s="557"/>
      <c r="CA763" s="557"/>
      <c r="CB763" s="557"/>
      <c r="CC763" s="557"/>
      <c r="CD763" s="557"/>
      <c r="CE763" s="557"/>
      <c r="CF763" s="557"/>
      <c r="CG763" s="557"/>
      <c r="CH763" s="557"/>
      <c r="CI763" s="557"/>
      <c r="CJ763" s="557"/>
      <c r="CK763" s="557"/>
      <c r="CL763" s="557"/>
      <c r="CM763" s="557"/>
      <c r="CN763" s="557"/>
      <c r="CO763" s="557"/>
      <c r="CP763" s="557"/>
      <c r="CQ763" s="557"/>
      <c r="CR763" s="557"/>
      <c r="CS763" s="557"/>
      <c r="CT763" s="557"/>
      <c r="CU763" s="557"/>
      <c r="CV763" s="557"/>
      <c r="CW763" s="557"/>
      <c r="CX763" s="557"/>
      <c r="CY763" s="557"/>
      <c r="CZ763" s="557"/>
      <c r="DA763" s="557"/>
      <c r="DB763" s="557"/>
      <c r="DC763" s="557"/>
      <c r="DD763" s="557"/>
      <c r="DE763" s="557"/>
      <c r="DF763" s="557"/>
      <c r="DG763" s="557"/>
      <c r="DH763" s="557"/>
      <c r="DI763" s="557"/>
      <c r="DJ763" s="557"/>
      <c r="DK763" s="557"/>
      <c r="DL763" s="557"/>
      <c r="DM763" s="557"/>
      <c r="DN763" s="557"/>
      <c r="DO763" s="557"/>
      <c r="DP763" s="557"/>
      <c r="DQ763" s="557"/>
      <c r="DR763" s="557"/>
      <c r="DS763" s="557"/>
      <c r="DT763" s="557"/>
      <c r="DU763" s="557"/>
      <c r="DV763" s="557"/>
      <c r="DW763" s="557"/>
      <c r="DX763" s="557"/>
      <c r="DY763" s="557"/>
      <c r="DZ763" s="557"/>
      <c r="EA763" s="557"/>
      <c r="EB763" s="557"/>
      <c r="EC763" s="557"/>
      <c r="ED763" s="557"/>
      <c r="EE763" s="557"/>
      <c r="EF763" s="557"/>
      <c r="EG763" s="557"/>
      <c r="EH763" s="557"/>
      <c r="EI763" s="557"/>
      <c r="EJ763" s="557"/>
      <c r="EK763" s="557"/>
      <c r="EL763" s="557"/>
      <c r="EM763" s="557"/>
      <c r="EN763" s="557"/>
      <c r="EO763" s="557"/>
      <c r="EP763" s="557"/>
      <c r="EQ763" s="557"/>
      <c r="ER763" s="557"/>
      <c r="ES763" s="557"/>
      <c r="ET763" s="557"/>
      <c r="EU763" s="557"/>
      <c r="EV763" s="557"/>
      <c r="EW763" s="557"/>
      <c r="EX763" s="557"/>
      <c r="EY763" s="557"/>
      <c r="EZ763" s="557"/>
      <c r="FA763" s="557"/>
      <c r="FB763" s="557"/>
      <c r="FC763" s="557"/>
      <c r="FD763" s="557"/>
      <c r="FE763" s="557"/>
      <c r="FF763" s="557"/>
      <c r="FG763" s="557"/>
      <c r="FH763" s="557"/>
      <c r="FI763" s="557"/>
      <c r="FJ763" s="557"/>
      <c r="FK763" s="557"/>
      <c r="FL763" s="557"/>
      <c r="FM763" s="557"/>
      <c r="FN763" s="557"/>
      <c r="FO763" s="557"/>
      <c r="FP763" s="557"/>
      <c r="FQ763" s="557"/>
      <c r="FR763" s="557"/>
      <c r="FS763" s="557"/>
      <c r="FT763" s="557"/>
      <c r="FU763" s="557"/>
      <c r="FV763" s="557"/>
      <c r="FW763" s="557"/>
      <c r="FX763" s="557"/>
      <c r="FY763" s="557"/>
      <c r="FZ763" s="557"/>
      <c r="GA763" s="557"/>
      <c r="GB763" s="557"/>
      <c r="GC763" s="557"/>
      <c r="GD763" s="557"/>
      <c r="GE763" s="557"/>
      <c r="GF763" s="557"/>
      <c r="GG763" s="557"/>
      <c r="GH763" s="557"/>
      <c r="GI763" s="557"/>
      <c r="GJ763" s="557"/>
      <c r="GK763" s="557"/>
      <c r="GL763" s="557"/>
      <c r="GM763" s="557"/>
      <c r="GN763" s="557"/>
      <c r="GO763" s="557"/>
      <c r="GP763" s="557"/>
      <c r="GQ763" s="557"/>
      <c r="GR763" s="557"/>
      <c r="GS763" s="557"/>
      <c r="GT763" s="557"/>
      <c r="GU763" s="557"/>
      <c r="GV763" s="557"/>
      <c r="GW763" s="557"/>
      <c r="GX763" s="557"/>
      <c r="GY763" s="557"/>
      <c r="GZ763" s="557"/>
      <c r="HA763" s="557"/>
      <c r="HB763" s="557"/>
      <c r="HC763" s="557"/>
      <c r="HD763" s="557"/>
      <c r="HE763" s="557"/>
      <c r="HF763" s="557"/>
      <c r="HG763" s="557"/>
      <c r="HH763" s="557"/>
      <c r="HI763" s="557"/>
      <c r="HJ763" s="557"/>
      <c r="HK763" s="557"/>
      <c r="HL763" s="557"/>
      <c r="HM763" s="557"/>
      <c r="HN763" s="557"/>
      <c r="HO763" s="557"/>
      <c r="HP763" s="557"/>
      <c r="HQ763" s="557"/>
      <c r="HR763" s="557"/>
      <c r="HS763" s="557"/>
      <c r="HT763" s="557"/>
      <c r="HU763" s="575"/>
      <c r="HV763" s="575"/>
      <c r="HW763" s="575"/>
      <c r="HX763" s="575"/>
      <c r="HY763" s="575"/>
      <c r="HZ763" s="575"/>
      <c r="IA763" s="575"/>
      <c r="IB763" s="575"/>
      <c r="IC763" s="575"/>
      <c r="ID763" s="575"/>
      <c r="IE763" s="575"/>
      <c r="IF763" s="575"/>
      <c r="IG763" s="575"/>
      <c r="IH763" s="575"/>
      <c r="II763" s="575"/>
      <c r="IJ763" s="575"/>
      <c r="IK763" s="575"/>
      <c r="IL763" s="575"/>
      <c r="IM763" s="575"/>
      <c r="IN763" s="575"/>
    </row>
    <row r="764" s="311" customFormat="1" ht="19.5" customHeight="1" spans="1:255">
      <c r="A764" s="587" t="s">
        <v>756</v>
      </c>
      <c r="B764" s="585">
        <f>SUM(B765)</f>
        <v>6</v>
      </c>
      <c r="C764" s="335">
        <f>SUM(C765)</f>
        <v>0</v>
      </c>
      <c r="D764" s="339">
        <f>SUM(D765)</f>
        <v>0</v>
      </c>
      <c r="E764" s="325" t="str">
        <f t="shared" si="22"/>
        <v/>
      </c>
      <c r="F764" s="325" t="str">
        <f t="shared" si="23"/>
        <v/>
      </c>
      <c r="HU764" s="560"/>
      <c r="HV764" s="560"/>
      <c r="HW764" s="560"/>
      <c r="HX764" s="560"/>
      <c r="HY764" s="560"/>
      <c r="HZ764" s="560"/>
      <c r="IA764" s="560"/>
      <c r="IB764" s="560"/>
      <c r="IC764" s="560"/>
      <c r="ID764" s="560"/>
      <c r="IE764" s="560"/>
      <c r="IF764" s="560"/>
      <c r="IG764" s="560"/>
      <c r="IH764" s="560"/>
      <c r="II764" s="560"/>
      <c r="IJ764" s="560"/>
      <c r="IK764" s="560"/>
      <c r="IL764" s="560"/>
      <c r="IM764" s="560"/>
      <c r="IN764" s="560"/>
      <c r="IO764" s="560"/>
      <c r="IP764" s="560"/>
      <c r="IQ764" s="560"/>
      <c r="IR764" s="560"/>
      <c r="IS764" s="560"/>
      <c r="IT764" s="560"/>
      <c r="IU764" s="560"/>
    </row>
    <row r="765" s="311" customFormat="1" ht="19.5" customHeight="1" spans="1:255">
      <c r="A765" s="347" t="s">
        <v>757</v>
      </c>
      <c r="B765" s="582">
        <v>6</v>
      </c>
      <c r="C765" s="328"/>
      <c r="D765" s="330"/>
      <c r="E765" s="325" t="str">
        <f t="shared" si="22"/>
        <v/>
      </c>
      <c r="F765" s="325" t="str">
        <f t="shared" si="23"/>
        <v/>
      </c>
      <c r="HU765" s="560"/>
      <c r="HV765" s="560"/>
      <c r="HW765" s="560"/>
      <c r="HX765" s="560"/>
      <c r="HY765" s="560"/>
      <c r="HZ765" s="560"/>
      <c r="IA765" s="560"/>
      <c r="IB765" s="560"/>
      <c r="IC765" s="560"/>
      <c r="ID765" s="560"/>
      <c r="IE765" s="560"/>
      <c r="IF765" s="560"/>
      <c r="IG765" s="560"/>
      <c r="IH765" s="560"/>
      <c r="II765" s="560"/>
      <c r="IJ765" s="560"/>
      <c r="IK765" s="560"/>
      <c r="IL765" s="560"/>
      <c r="IM765" s="560"/>
      <c r="IN765" s="560"/>
      <c r="IO765" s="560"/>
      <c r="IP765" s="560"/>
      <c r="IQ765" s="560"/>
      <c r="IR765" s="560"/>
      <c r="IS765" s="560"/>
      <c r="IT765" s="560"/>
      <c r="IU765" s="560"/>
    </row>
    <row r="766" s="311" customFormat="1" ht="19.5" customHeight="1" spans="1:255">
      <c r="A766" s="584" t="s">
        <v>758</v>
      </c>
      <c r="B766" s="585">
        <f>SUM(B767:B772)</f>
        <v>0</v>
      </c>
      <c r="C766" s="335">
        <f>SUM(C767:C772)</f>
        <v>15</v>
      </c>
      <c r="D766" s="324">
        <f>SUM(D767:D772)</f>
        <v>0</v>
      </c>
      <c r="E766" s="325" t="str">
        <f t="shared" si="22"/>
        <v/>
      </c>
      <c r="F766" s="325" t="str">
        <f t="shared" si="23"/>
        <v/>
      </c>
      <c r="HU766" s="560"/>
      <c r="HV766" s="560"/>
      <c r="HW766" s="560"/>
      <c r="HX766" s="560"/>
      <c r="HY766" s="560"/>
      <c r="HZ766" s="560"/>
      <c r="IA766" s="560"/>
      <c r="IB766" s="560"/>
      <c r="IC766" s="560"/>
      <c r="ID766" s="560"/>
      <c r="IE766" s="560"/>
      <c r="IF766" s="560"/>
      <c r="IG766" s="560"/>
      <c r="IH766" s="560"/>
      <c r="II766" s="560"/>
      <c r="IJ766" s="560"/>
      <c r="IK766" s="560"/>
      <c r="IL766" s="560"/>
      <c r="IM766" s="560"/>
      <c r="IN766" s="560"/>
      <c r="IO766" s="560"/>
      <c r="IP766" s="560"/>
      <c r="IQ766" s="560"/>
      <c r="IR766" s="560"/>
      <c r="IS766" s="560"/>
      <c r="IT766" s="560"/>
      <c r="IU766" s="560"/>
    </row>
    <row r="767" s="311" customFormat="1" ht="19.5" customHeight="1" spans="1:255">
      <c r="A767" s="218" t="s">
        <v>203</v>
      </c>
      <c r="B767" s="582"/>
      <c r="C767" s="328"/>
      <c r="D767" s="330"/>
      <c r="E767" s="325" t="str">
        <f t="shared" si="22"/>
        <v/>
      </c>
      <c r="F767" s="325" t="str">
        <f t="shared" si="23"/>
        <v/>
      </c>
      <c r="HU767" s="560"/>
      <c r="HV767" s="560"/>
      <c r="HW767" s="560"/>
      <c r="HX767" s="560"/>
      <c r="HY767" s="560"/>
      <c r="HZ767" s="560"/>
      <c r="IA767" s="560"/>
      <c r="IB767" s="560"/>
      <c r="IC767" s="560"/>
      <c r="ID767" s="560"/>
      <c r="IE767" s="560"/>
      <c r="IF767" s="560"/>
      <c r="IG767" s="560"/>
      <c r="IH767" s="560"/>
      <c r="II767" s="560"/>
      <c r="IJ767" s="560"/>
      <c r="IK767" s="560"/>
      <c r="IL767" s="560"/>
      <c r="IM767" s="560"/>
      <c r="IN767" s="560"/>
      <c r="IO767" s="560"/>
      <c r="IP767" s="560"/>
      <c r="IQ767" s="560"/>
      <c r="IR767" s="560"/>
      <c r="IS767" s="560"/>
      <c r="IT767" s="560"/>
      <c r="IU767" s="560"/>
    </row>
    <row r="768" s="311" customFormat="1" ht="19.5" customHeight="1" spans="1:255">
      <c r="A768" s="218" t="s">
        <v>204</v>
      </c>
      <c r="B768" s="335"/>
      <c r="C768" s="335"/>
      <c r="D768" s="335"/>
      <c r="E768" s="325" t="str">
        <f t="shared" si="22"/>
        <v/>
      </c>
      <c r="F768" s="325" t="str">
        <f t="shared" si="23"/>
        <v/>
      </c>
      <c r="HU768" s="560"/>
      <c r="HV768" s="560"/>
      <c r="HW768" s="560"/>
      <c r="HX768" s="560"/>
      <c r="HY768" s="560"/>
      <c r="HZ768" s="560"/>
      <c r="IA768" s="560"/>
      <c r="IB768" s="560"/>
      <c r="IC768" s="560"/>
      <c r="ID768" s="560"/>
      <c r="IE768" s="560"/>
      <c r="IF768" s="560"/>
      <c r="IG768" s="560"/>
      <c r="IH768" s="560"/>
      <c r="II768" s="560"/>
      <c r="IJ768" s="560"/>
      <c r="IK768" s="560"/>
      <c r="IL768" s="560"/>
      <c r="IM768" s="560"/>
      <c r="IN768" s="560"/>
      <c r="IO768" s="560"/>
      <c r="IP768" s="560"/>
      <c r="IQ768" s="560"/>
      <c r="IR768" s="560"/>
      <c r="IS768" s="560"/>
      <c r="IT768" s="560"/>
      <c r="IU768" s="560"/>
    </row>
    <row r="769" s="170" customFormat="1" ht="19.5" customHeight="1" spans="1:248">
      <c r="A769" s="218" t="s">
        <v>205</v>
      </c>
      <c r="B769" s="335"/>
      <c r="C769" s="335"/>
      <c r="D769" s="328"/>
      <c r="E769" s="332" t="str">
        <f t="shared" si="22"/>
        <v/>
      </c>
      <c r="F769" s="332" t="str">
        <f t="shared" si="23"/>
        <v/>
      </c>
      <c r="G769" s="557"/>
      <c r="H769" s="557"/>
      <c r="I769" s="557"/>
      <c r="J769" s="557"/>
      <c r="K769" s="557"/>
      <c r="L769" s="557"/>
      <c r="M769" s="557"/>
      <c r="N769" s="557"/>
      <c r="O769" s="557"/>
      <c r="P769" s="557"/>
      <c r="Q769" s="557"/>
      <c r="R769" s="557"/>
      <c r="S769" s="557"/>
      <c r="T769" s="557"/>
      <c r="U769" s="557"/>
      <c r="V769" s="557"/>
      <c r="W769" s="557"/>
      <c r="X769" s="557"/>
      <c r="Y769" s="557"/>
      <c r="Z769" s="557"/>
      <c r="AA769" s="557"/>
      <c r="AB769" s="557"/>
      <c r="AC769" s="557"/>
      <c r="AD769" s="557"/>
      <c r="AE769" s="557"/>
      <c r="AF769" s="557"/>
      <c r="AG769" s="557"/>
      <c r="AH769" s="557"/>
      <c r="AI769" s="557"/>
      <c r="AJ769" s="557"/>
      <c r="AK769" s="557"/>
      <c r="AL769" s="557"/>
      <c r="AM769" s="557"/>
      <c r="AN769" s="557"/>
      <c r="AO769" s="557"/>
      <c r="AP769" s="557"/>
      <c r="AQ769" s="557"/>
      <c r="AR769" s="557"/>
      <c r="AS769" s="557"/>
      <c r="AT769" s="557"/>
      <c r="AU769" s="557"/>
      <c r="AV769" s="557"/>
      <c r="AW769" s="557"/>
      <c r="AX769" s="557"/>
      <c r="AY769" s="557"/>
      <c r="AZ769" s="557"/>
      <c r="BA769" s="557"/>
      <c r="BB769" s="557"/>
      <c r="BC769" s="557"/>
      <c r="BD769" s="557"/>
      <c r="BE769" s="557"/>
      <c r="BF769" s="557"/>
      <c r="BG769" s="557"/>
      <c r="BH769" s="557"/>
      <c r="BI769" s="557"/>
      <c r="BJ769" s="557"/>
      <c r="BK769" s="557"/>
      <c r="BL769" s="557"/>
      <c r="BM769" s="557"/>
      <c r="BN769" s="557"/>
      <c r="BO769" s="557"/>
      <c r="BP769" s="557"/>
      <c r="BQ769" s="557"/>
      <c r="BR769" s="557"/>
      <c r="BS769" s="557"/>
      <c r="BT769" s="557"/>
      <c r="BU769" s="557"/>
      <c r="BV769" s="557"/>
      <c r="BW769" s="557"/>
      <c r="BX769" s="557"/>
      <c r="BY769" s="557"/>
      <c r="BZ769" s="557"/>
      <c r="CA769" s="557"/>
      <c r="CB769" s="557"/>
      <c r="CC769" s="557"/>
      <c r="CD769" s="557"/>
      <c r="CE769" s="557"/>
      <c r="CF769" s="557"/>
      <c r="CG769" s="557"/>
      <c r="CH769" s="557"/>
      <c r="CI769" s="557"/>
      <c r="CJ769" s="557"/>
      <c r="CK769" s="557"/>
      <c r="CL769" s="557"/>
      <c r="CM769" s="557"/>
      <c r="CN769" s="557"/>
      <c r="CO769" s="557"/>
      <c r="CP769" s="557"/>
      <c r="CQ769" s="557"/>
      <c r="CR769" s="557"/>
      <c r="CS769" s="557"/>
      <c r="CT769" s="557"/>
      <c r="CU769" s="557"/>
      <c r="CV769" s="557"/>
      <c r="CW769" s="557"/>
      <c r="CX769" s="557"/>
      <c r="CY769" s="557"/>
      <c r="CZ769" s="557"/>
      <c r="DA769" s="557"/>
      <c r="DB769" s="557"/>
      <c r="DC769" s="557"/>
      <c r="DD769" s="557"/>
      <c r="DE769" s="557"/>
      <c r="DF769" s="557"/>
      <c r="DG769" s="557"/>
      <c r="DH769" s="557"/>
      <c r="DI769" s="557"/>
      <c r="DJ769" s="557"/>
      <c r="DK769" s="557"/>
      <c r="DL769" s="557"/>
      <c r="DM769" s="557"/>
      <c r="DN769" s="557"/>
      <c r="DO769" s="557"/>
      <c r="DP769" s="557"/>
      <c r="DQ769" s="557"/>
      <c r="DR769" s="557"/>
      <c r="DS769" s="557"/>
      <c r="DT769" s="557"/>
      <c r="DU769" s="557"/>
      <c r="DV769" s="557"/>
      <c r="DW769" s="557"/>
      <c r="DX769" s="557"/>
      <c r="DY769" s="557"/>
      <c r="DZ769" s="557"/>
      <c r="EA769" s="557"/>
      <c r="EB769" s="557"/>
      <c r="EC769" s="557"/>
      <c r="ED769" s="557"/>
      <c r="EE769" s="557"/>
      <c r="EF769" s="557"/>
      <c r="EG769" s="557"/>
      <c r="EH769" s="557"/>
      <c r="EI769" s="557"/>
      <c r="EJ769" s="557"/>
      <c r="EK769" s="557"/>
      <c r="EL769" s="557"/>
      <c r="EM769" s="557"/>
      <c r="EN769" s="557"/>
      <c r="EO769" s="557"/>
      <c r="EP769" s="557"/>
      <c r="EQ769" s="557"/>
      <c r="ER769" s="557"/>
      <c r="ES769" s="557"/>
      <c r="ET769" s="557"/>
      <c r="EU769" s="557"/>
      <c r="EV769" s="557"/>
      <c r="EW769" s="557"/>
      <c r="EX769" s="557"/>
      <c r="EY769" s="557"/>
      <c r="EZ769" s="557"/>
      <c r="FA769" s="557"/>
      <c r="FB769" s="557"/>
      <c r="FC769" s="557"/>
      <c r="FD769" s="557"/>
      <c r="FE769" s="557"/>
      <c r="FF769" s="557"/>
      <c r="FG769" s="557"/>
      <c r="FH769" s="557"/>
      <c r="FI769" s="557"/>
      <c r="FJ769" s="557"/>
      <c r="FK769" s="557"/>
      <c r="FL769" s="557"/>
      <c r="FM769" s="557"/>
      <c r="FN769" s="557"/>
      <c r="FO769" s="557"/>
      <c r="FP769" s="557"/>
      <c r="FQ769" s="557"/>
      <c r="FR769" s="557"/>
      <c r="FS769" s="557"/>
      <c r="FT769" s="557"/>
      <c r="FU769" s="557"/>
      <c r="FV769" s="557"/>
      <c r="FW769" s="557"/>
      <c r="FX769" s="557"/>
      <c r="FY769" s="557"/>
      <c r="FZ769" s="557"/>
      <c r="GA769" s="557"/>
      <c r="GB769" s="557"/>
      <c r="GC769" s="557"/>
      <c r="GD769" s="557"/>
      <c r="GE769" s="557"/>
      <c r="GF769" s="557"/>
      <c r="GG769" s="557"/>
      <c r="GH769" s="557"/>
      <c r="GI769" s="557"/>
      <c r="GJ769" s="557"/>
      <c r="GK769" s="557"/>
      <c r="GL769" s="557"/>
      <c r="GM769" s="557"/>
      <c r="GN769" s="557"/>
      <c r="GO769" s="557"/>
      <c r="GP769" s="557"/>
      <c r="GQ769" s="557"/>
      <c r="GR769" s="557"/>
      <c r="GS769" s="557"/>
      <c r="GT769" s="557"/>
      <c r="GU769" s="557"/>
      <c r="GV769" s="557"/>
      <c r="GW769" s="557"/>
      <c r="GX769" s="557"/>
      <c r="GY769" s="557"/>
      <c r="GZ769" s="557"/>
      <c r="HA769" s="557"/>
      <c r="HB769" s="557"/>
      <c r="HC769" s="557"/>
      <c r="HD769" s="557"/>
      <c r="HE769" s="557"/>
      <c r="HF769" s="557"/>
      <c r="HG769" s="557"/>
      <c r="HH769" s="557"/>
      <c r="HI769" s="557"/>
      <c r="HJ769" s="557"/>
      <c r="HK769" s="557"/>
      <c r="HL769" s="557"/>
      <c r="HM769" s="557"/>
      <c r="HN769" s="557"/>
      <c r="HO769" s="557"/>
      <c r="HP769" s="557"/>
      <c r="HQ769" s="557"/>
      <c r="HR769" s="557"/>
      <c r="HS769" s="557"/>
      <c r="HT769" s="557"/>
      <c r="HU769" s="575"/>
      <c r="HV769" s="575"/>
      <c r="HW769" s="575"/>
      <c r="HX769" s="575"/>
      <c r="HY769" s="575"/>
      <c r="HZ769" s="575"/>
      <c r="IA769" s="575"/>
      <c r="IB769" s="575"/>
      <c r="IC769" s="575"/>
      <c r="ID769" s="575"/>
      <c r="IE769" s="575"/>
      <c r="IF769" s="575"/>
      <c r="IG769" s="575"/>
      <c r="IH769" s="575"/>
      <c r="II769" s="575"/>
      <c r="IJ769" s="575"/>
      <c r="IK769" s="575"/>
      <c r="IL769" s="575"/>
      <c r="IM769" s="575"/>
      <c r="IN769" s="575"/>
    </row>
    <row r="770" s="311" customFormat="1" ht="19.5" customHeight="1" spans="1:255">
      <c r="A770" s="218" t="s">
        <v>759</v>
      </c>
      <c r="B770" s="582"/>
      <c r="C770" s="328">
        <v>15</v>
      </c>
      <c r="D770" s="337"/>
      <c r="E770" s="332" t="str">
        <f t="shared" si="22"/>
        <v/>
      </c>
      <c r="F770" s="332" t="str">
        <f t="shared" si="23"/>
        <v/>
      </c>
      <c r="HU770" s="560"/>
      <c r="HV770" s="560"/>
      <c r="HW770" s="560"/>
      <c r="HX770" s="560"/>
      <c r="HY770" s="560"/>
      <c r="HZ770" s="560"/>
      <c r="IA770" s="560"/>
      <c r="IB770" s="560"/>
      <c r="IC770" s="560"/>
      <c r="ID770" s="560"/>
      <c r="IE770" s="560"/>
      <c r="IF770" s="560"/>
      <c r="IG770" s="560"/>
      <c r="IH770" s="560"/>
      <c r="II770" s="560"/>
      <c r="IJ770" s="560"/>
      <c r="IK770" s="560"/>
      <c r="IL770" s="560"/>
      <c r="IM770" s="560"/>
      <c r="IN770" s="560"/>
      <c r="IO770" s="560"/>
      <c r="IP770" s="560"/>
      <c r="IQ770" s="560"/>
      <c r="IR770" s="560"/>
      <c r="IS770" s="560"/>
      <c r="IT770" s="560"/>
      <c r="IU770" s="560"/>
    </row>
    <row r="771" s="311" customFormat="1" ht="19.5" customHeight="1" spans="1:255">
      <c r="A771" s="347" t="s">
        <v>760</v>
      </c>
      <c r="B771" s="582"/>
      <c r="C771" s="328"/>
      <c r="D771" s="570"/>
      <c r="E771" s="325" t="str">
        <f t="shared" si="22"/>
        <v/>
      </c>
      <c r="F771" s="325" t="str">
        <f t="shared" si="23"/>
        <v/>
      </c>
      <c r="HU771" s="560"/>
      <c r="HV771" s="560"/>
      <c r="HW771" s="560"/>
      <c r="HX771" s="560"/>
      <c r="HY771" s="560"/>
      <c r="HZ771" s="560"/>
      <c r="IA771" s="560"/>
      <c r="IB771" s="560"/>
      <c r="IC771" s="560"/>
      <c r="ID771" s="560"/>
      <c r="IE771" s="560"/>
      <c r="IF771" s="560"/>
      <c r="IG771" s="560"/>
      <c r="IH771" s="560"/>
      <c r="II771" s="560"/>
      <c r="IJ771" s="560"/>
      <c r="IK771" s="560"/>
      <c r="IL771" s="560"/>
      <c r="IM771" s="560"/>
      <c r="IN771" s="560"/>
      <c r="IO771" s="560"/>
      <c r="IP771" s="560"/>
      <c r="IQ771" s="560"/>
      <c r="IR771" s="560"/>
      <c r="IS771" s="560"/>
      <c r="IT771" s="560"/>
      <c r="IU771" s="560"/>
    </row>
    <row r="772" s="311" customFormat="1" ht="19.5" customHeight="1" spans="1:255">
      <c r="A772" s="347" t="s">
        <v>761</v>
      </c>
      <c r="B772" s="582"/>
      <c r="C772" s="328"/>
      <c r="D772" s="570"/>
      <c r="E772" s="325" t="str">
        <f t="shared" si="22"/>
        <v/>
      </c>
      <c r="F772" s="325" t="str">
        <f t="shared" si="23"/>
        <v/>
      </c>
      <c r="HU772" s="560"/>
      <c r="HV772" s="560"/>
      <c r="HW772" s="560"/>
      <c r="HX772" s="560"/>
      <c r="HY772" s="560"/>
      <c r="HZ772" s="560"/>
      <c r="IA772" s="560"/>
      <c r="IB772" s="560"/>
      <c r="IC772" s="560"/>
      <c r="ID772" s="560"/>
      <c r="IE772" s="560"/>
      <c r="IF772" s="560"/>
      <c r="IG772" s="560"/>
      <c r="IH772" s="560"/>
      <c r="II772" s="560"/>
      <c r="IJ772" s="560"/>
      <c r="IK772" s="560"/>
      <c r="IL772" s="560"/>
      <c r="IM772" s="560"/>
      <c r="IN772" s="560"/>
      <c r="IO772" s="560"/>
      <c r="IP772" s="560"/>
      <c r="IQ772" s="560"/>
      <c r="IR772" s="560"/>
      <c r="IS772" s="560"/>
      <c r="IT772" s="560"/>
      <c r="IU772" s="560"/>
    </row>
    <row r="773" s="311" customFormat="1" ht="19.5" customHeight="1" spans="1:255">
      <c r="A773" s="584" t="s">
        <v>762</v>
      </c>
      <c r="B773" s="335">
        <f>SUM(B774:B777)</f>
        <v>0</v>
      </c>
      <c r="C773" s="335">
        <f>SUM(C774:C777)</f>
        <v>0</v>
      </c>
      <c r="D773" s="335">
        <f>SUM(D774:D777)</f>
        <v>0</v>
      </c>
      <c r="E773" s="325" t="str">
        <f t="shared" ref="E773:E836" si="24">IF(OR(VALUE(D773)=0,ISERROR(D773/B773-1)),"",D773/B773-1)</f>
        <v/>
      </c>
      <c r="F773" s="325" t="str">
        <f t="shared" ref="F773:F836" si="25">IF(OR(VALUE(D773)=0,ISERROR(D773/C773)),"",D773/C773)</f>
        <v/>
      </c>
      <c r="HU773" s="560"/>
      <c r="HV773" s="560"/>
      <c r="HW773" s="560"/>
      <c r="HX773" s="560"/>
      <c r="HY773" s="560"/>
      <c r="HZ773" s="560"/>
      <c r="IA773" s="560"/>
      <c r="IB773" s="560"/>
      <c r="IC773" s="560"/>
      <c r="ID773" s="560"/>
      <c r="IE773" s="560"/>
      <c r="IF773" s="560"/>
      <c r="IG773" s="560"/>
      <c r="IH773" s="560"/>
      <c r="II773" s="560"/>
      <c r="IJ773" s="560"/>
      <c r="IK773" s="560"/>
      <c r="IL773" s="560"/>
      <c r="IM773" s="560"/>
      <c r="IN773" s="560"/>
      <c r="IO773" s="560"/>
      <c r="IP773" s="560"/>
      <c r="IQ773" s="560"/>
      <c r="IR773" s="560"/>
      <c r="IS773" s="560"/>
      <c r="IT773" s="560"/>
      <c r="IU773" s="560"/>
    </row>
    <row r="774" s="170" customFormat="1" ht="19.5" customHeight="1" spans="1:248">
      <c r="A774" s="218" t="s">
        <v>203</v>
      </c>
      <c r="B774" s="337"/>
      <c r="C774" s="337"/>
      <c r="D774" s="337"/>
      <c r="E774" s="332" t="str">
        <f t="shared" si="24"/>
        <v/>
      </c>
      <c r="F774" s="332" t="str">
        <f t="shared" si="25"/>
        <v/>
      </c>
      <c r="G774" s="557"/>
      <c r="H774" s="557"/>
      <c r="I774" s="557"/>
      <c r="J774" s="557"/>
      <c r="K774" s="557"/>
      <c r="L774" s="557"/>
      <c r="M774" s="557"/>
      <c r="N774" s="557"/>
      <c r="O774" s="557"/>
      <c r="P774" s="557"/>
      <c r="Q774" s="557"/>
      <c r="R774" s="557"/>
      <c r="S774" s="557"/>
      <c r="T774" s="557"/>
      <c r="U774" s="557"/>
      <c r="V774" s="557"/>
      <c r="W774" s="557"/>
      <c r="X774" s="557"/>
      <c r="Y774" s="557"/>
      <c r="Z774" s="557"/>
      <c r="AA774" s="557"/>
      <c r="AB774" s="557"/>
      <c r="AC774" s="557"/>
      <c r="AD774" s="557"/>
      <c r="AE774" s="557"/>
      <c r="AF774" s="557"/>
      <c r="AG774" s="557"/>
      <c r="AH774" s="557"/>
      <c r="AI774" s="557"/>
      <c r="AJ774" s="557"/>
      <c r="AK774" s="557"/>
      <c r="AL774" s="557"/>
      <c r="AM774" s="557"/>
      <c r="AN774" s="557"/>
      <c r="AO774" s="557"/>
      <c r="AP774" s="557"/>
      <c r="AQ774" s="557"/>
      <c r="AR774" s="557"/>
      <c r="AS774" s="557"/>
      <c r="AT774" s="557"/>
      <c r="AU774" s="557"/>
      <c r="AV774" s="557"/>
      <c r="AW774" s="557"/>
      <c r="AX774" s="557"/>
      <c r="AY774" s="557"/>
      <c r="AZ774" s="557"/>
      <c r="BA774" s="557"/>
      <c r="BB774" s="557"/>
      <c r="BC774" s="557"/>
      <c r="BD774" s="557"/>
      <c r="BE774" s="557"/>
      <c r="BF774" s="557"/>
      <c r="BG774" s="557"/>
      <c r="BH774" s="557"/>
      <c r="BI774" s="557"/>
      <c r="BJ774" s="557"/>
      <c r="BK774" s="557"/>
      <c r="BL774" s="557"/>
      <c r="BM774" s="557"/>
      <c r="BN774" s="557"/>
      <c r="BO774" s="557"/>
      <c r="BP774" s="557"/>
      <c r="BQ774" s="557"/>
      <c r="BR774" s="557"/>
      <c r="BS774" s="557"/>
      <c r="BT774" s="557"/>
      <c r="BU774" s="557"/>
      <c r="BV774" s="557"/>
      <c r="BW774" s="557"/>
      <c r="BX774" s="557"/>
      <c r="BY774" s="557"/>
      <c r="BZ774" s="557"/>
      <c r="CA774" s="557"/>
      <c r="CB774" s="557"/>
      <c r="CC774" s="557"/>
      <c r="CD774" s="557"/>
      <c r="CE774" s="557"/>
      <c r="CF774" s="557"/>
      <c r="CG774" s="557"/>
      <c r="CH774" s="557"/>
      <c r="CI774" s="557"/>
      <c r="CJ774" s="557"/>
      <c r="CK774" s="557"/>
      <c r="CL774" s="557"/>
      <c r="CM774" s="557"/>
      <c r="CN774" s="557"/>
      <c r="CO774" s="557"/>
      <c r="CP774" s="557"/>
      <c r="CQ774" s="557"/>
      <c r="CR774" s="557"/>
      <c r="CS774" s="557"/>
      <c r="CT774" s="557"/>
      <c r="CU774" s="557"/>
      <c r="CV774" s="557"/>
      <c r="CW774" s="557"/>
      <c r="CX774" s="557"/>
      <c r="CY774" s="557"/>
      <c r="CZ774" s="557"/>
      <c r="DA774" s="557"/>
      <c r="DB774" s="557"/>
      <c r="DC774" s="557"/>
      <c r="DD774" s="557"/>
      <c r="DE774" s="557"/>
      <c r="DF774" s="557"/>
      <c r="DG774" s="557"/>
      <c r="DH774" s="557"/>
      <c r="DI774" s="557"/>
      <c r="DJ774" s="557"/>
      <c r="DK774" s="557"/>
      <c r="DL774" s="557"/>
      <c r="DM774" s="557"/>
      <c r="DN774" s="557"/>
      <c r="DO774" s="557"/>
      <c r="DP774" s="557"/>
      <c r="DQ774" s="557"/>
      <c r="DR774" s="557"/>
      <c r="DS774" s="557"/>
      <c r="DT774" s="557"/>
      <c r="DU774" s="557"/>
      <c r="DV774" s="557"/>
      <c r="DW774" s="557"/>
      <c r="DX774" s="557"/>
      <c r="DY774" s="557"/>
      <c r="DZ774" s="557"/>
      <c r="EA774" s="557"/>
      <c r="EB774" s="557"/>
      <c r="EC774" s="557"/>
      <c r="ED774" s="557"/>
      <c r="EE774" s="557"/>
      <c r="EF774" s="557"/>
      <c r="EG774" s="557"/>
      <c r="EH774" s="557"/>
      <c r="EI774" s="557"/>
      <c r="EJ774" s="557"/>
      <c r="EK774" s="557"/>
      <c r="EL774" s="557"/>
      <c r="EM774" s="557"/>
      <c r="EN774" s="557"/>
      <c r="EO774" s="557"/>
      <c r="EP774" s="557"/>
      <c r="EQ774" s="557"/>
      <c r="ER774" s="557"/>
      <c r="ES774" s="557"/>
      <c r="ET774" s="557"/>
      <c r="EU774" s="557"/>
      <c r="EV774" s="557"/>
      <c r="EW774" s="557"/>
      <c r="EX774" s="557"/>
      <c r="EY774" s="557"/>
      <c r="EZ774" s="557"/>
      <c r="FA774" s="557"/>
      <c r="FB774" s="557"/>
      <c r="FC774" s="557"/>
      <c r="FD774" s="557"/>
      <c r="FE774" s="557"/>
      <c r="FF774" s="557"/>
      <c r="FG774" s="557"/>
      <c r="FH774" s="557"/>
      <c r="FI774" s="557"/>
      <c r="FJ774" s="557"/>
      <c r="FK774" s="557"/>
      <c r="FL774" s="557"/>
      <c r="FM774" s="557"/>
      <c r="FN774" s="557"/>
      <c r="FO774" s="557"/>
      <c r="FP774" s="557"/>
      <c r="FQ774" s="557"/>
      <c r="FR774" s="557"/>
      <c r="FS774" s="557"/>
      <c r="FT774" s="557"/>
      <c r="FU774" s="557"/>
      <c r="FV774" s="557"/>
      <c r="FW774" s="557"/>
      <c r="FX774" s="557"/>
      <c r="FY774" s="557"/>
      <c r="FZ774" s="557"/>
      <c r="GA774" s="557"/>
      <c r="GB774" s="557"/>
      <c r="GC774" s="557"/>
      <c r="GD774" s="557"/>
      <c r="GE774" s="557"/>
      <c r="GF774" s="557"/>
      <c r="GG774" s="557"/>
      <c r="GH774" s="557"/>
      <c r="GI774" s="557"/>
      <c r="GJ774" s="557"/>
      <c r="GK774" s="557"/>
      <c r="GL774" s="557"/>
      <c r="GM774" s="557"/>
      <c r="GN774" s="557"/>
      <c r="GO774" s="557"/>
      <c r="GP774" s="557"/>
      <c r="GQ774" s="557"/>
      <c r="GR774" s="557"/>
      <c r="GS774" s="557"/>
      <c r="GT774" s="557"/>
      <c r="GU774" s="557"/>
      <c r="GV774" s="557"/>
      <c r="GW774" s="557"/>
      <c r="GX774" s="557"/>
      <c r="GY774" s="557"/>
      <c r="GZ774" s="557"/>
      <c r="HA774" s="557"/>
      <c r="HB774" s="557"/>
      <c r="HC774" s="557"/>
      <c r="HD774" s="557"/>
      <c r="HE774" s="557"/>
      <c r="HF774" s="557"/>
      <c r="HG774" s="557"/>
      <c r="HH774" s="557"/>
      <c r="HI774" s="557"/>
      <c r="HJ774" s="557"/>
      <c r="HK774" s="557"/>
      <c r="HL774" s="557"/>
      <c r="HM774" s="557"/>
      <c r="HN774" s="557"/>
      <c r="HO774" s="557"/>
      <c r="HP774" s="557"/>
      <c r="HQ774" s="557"/>
      <c r="HR774" s="557"/>
      <c r="HS774" s="557"/>
      <c r="HT774" s="557"/>
      <c r="HU774" s="575"/>
      <c r="HV774" s="575"/>
      <c r="HW774" s="575"/>
      <c r="HX774" s="575"/>
      <c r="HY774" s="575"/>
      <c r="HZ774" s="575"/>
      <c r="IA774" s="575"/>
      <c r="IB774" s="575"/>
      <c r="IC774" s="575"/>
      <c r="ID774" s="575"/>
      <c r="IE774" s="575"/>
      <c r="IF774" s="575"/>
      <c r="IG774" s="575"/>
      <c r="IH774" s="575"/>
      <c r="II774" s="575"/>
      <c r="IJ774" s="575"/>
      <c r="IK774" s="575"/>
      <c r="IL774" s="575"/>
      <c r="IM774" s="575"/>
      <c r="IN774" s="575"/>
    </row>
    <row r="775" s="311" customFormat="1" ht="19.5" customHeight="1" spans="1:255">
      <c r="A775" s="218" t="s">
        <v>204</v>
      </c>
      <c r="B775" s="335"/>
      <c r="C775" s="335"/>
      <c r="D775" s="335"/>
      <c r="E775" s="325" t="str">
        <f t="shared" si="24"/>
        <v/>
      </c>
      <c r="F775" s="325" t="str">
        <f t="shared" si="25"/>
        <v/>
      </c>
      <c r="HU775" s="560"/>
      <c r="HV775" s="560"/>
      <c r="HW775" s="560"/>
      <c r="HX775" s="560"/>
      <c r="HY775" s="560"/>
      <c r="HZ775" s="560"/>
      <c r="IA775" s="560"/>
      <c r="IB775" s="560"/>
      <c r="IC775" s="560"/>
      <c r="ID775" s="560"/>
      <c r="IE775" s="560"/>
      <c r="IF775" s="560"/>
      <c r="IG775" s="560"/>
      <c r="IH775" s="560"/>
      <c r="II775" s="560"/>
      <c r="IJ775" s="560"/>
      <c r="IK775" s="560"/>
      <c r="IL775" s="560"/>
      <c r="IM775" s="560"/>
      <c r="IN775" s="560"/>
      <c r="IO775" s="560"/>
      <c r="IP775" s="560"/>
      <c r="IQ775" s="560"/>
      <c r="IR775" s="560"/>
      <c r="IS775" s="560"/>
      <c r="IT775" s="560"/>
      <c r="IU775" s="560"/>
    </row>
    <row r="776" s="311" customFormat="1" ht="19.5" customHeight="1" spans="1:255">
      <c r="A776" s="218" t="s">
        <v>205</v>
      </c>
      <c r="B776" s="324"/>
      <c r="C776" s="324"/>
      <c r="D776" s="324"/>
      <c r="E776" s="325" t="str">
        <f t="shared" si="24"/>
        <v/>
      </c>
      <c r="F776" s="325" t="str">
        <f t="shared" si="25"/>
        <v/>
      </c>
      <c r="HU776" s="560"/>
      <c r="HV776" s="560"/>
      <c r="HW776" s="560"/>
      <c r="HX776" s="560"/>
      <c r="HY776" s="560"/>
      <c r="HZ776" s="560"/>
      <c r="IA776" s="560"/>
      <c r="IB776" s="560"/>
      <c r="IC776" s="560"/>
      <c r="ID776" s="560"/>
      <c r="IE776" s="560"/>
      <c r="IF776" s="560"/>
      <c r="IG776" s="560"/>
      <c r="IH776" s="560"/>
      <c r="II776" s="560"/>
      <c r="IJ776" s="560"/>
      <c r="IK776" s="560"/>
      <c r="IL776" s="560"/>
      <c r="IM776" s="560"/>
      <c r="IN776" s="560"/>
      <c r="IO776" s="560"/>
      <c r="IP776" s="560"/>
      <c r="IQ776" s="560"/>
      <c r="IR776" s="560"/>
      <c r="IS776" s="560"/>
      <c r="IT776" s="560"/>
      <c r="IU776" s="560"/>
    </row>
    <row r="777" s="170" customFormat="1" ht="19.5" customHeight="1" spans="1:248">
      <c r="A777" s="218" t="s">
        <v>763</v>
      </c>
      <c r="B777" s="337"/>
      <c r="C777" s="337"/>
      <c r="D777" s="337"/>
      <c r="E777" s="332" t="str">
        <f t="shared" si="24"/>
        <v/>
      </c>
      <c r="F777" s="332" t="str">
        <f t="shared" si="25"/>
        <v/>
      </c>
      <c r="G777" s="557"/>
      <c r="H777" s="557"/>
      <c r="I777" s="557"/>
      <c r="J777" s="557"/>
      <c r="K777" s="557"/>
      <c r="L777" s="557"/>
      <c r="M777" s="557"/>
      <c r="N777" s="557"/>
      <c r="O777" s="557"/>
      <c r="P777" s="557"/>
      <c r="Q777" s="557"/>
      <c r="R777" s="557"/>
      <c r="S777" s="557"/>
      <c r="T777" s="557"/>
      <c r="U777" s="557"/>
      <c r="V777" s="557"/>
      <c r="W777" s="557"/>
      <c r="X777" s="557"/>
      <c r="Y777" s="557"/>
      <c r="Z777" s="557"/>
      <c r="AA777" s="557"/>
      <c r="AB777" s="557"/>
      <c r="AC777" s="557"/>
      <c r="AD777" s="557"/>
      <c r="AE777" s="557"/>
      <c r="AF777" s="557"/>
      <c r="AG777" s="557"/>
      <c r="AH777" s="557"/>
      <c r="AI777" s="557"/>
      <c r="AJ777" s="557"/>
      <c r="AK777" s="557"/>
      <c r="AL777" s="557"/>
      <c r="AM777" s="557"/>
      <c r="AN777" s="557"/>
      <c r="AO777" s="557"/>
      <c r="AP777" s="557"/>
      <c r="AQ777" s="557"/>
      <c r="AR777" s="557"/>
      <c r="AS777" s="557"/>
      <c r="AT777" s="557"/>
      <c r="AU777" s="557"/>
      <c r="AV777" s="557"/>
      <c r="AW777" s="557"/>
      <c r="AX777" s="557"/>
      <c r="AY777" s="557"/>
      <c r="AZ777" s="557"/>
      <c r="BA777" s="557"/>
      <c r="BB777" s="557"/>
      <c r="BC777" s="557"/>
      <c r="BD777" s="557"/>
      <c r="BE777" s="557"/>
      <c r="BF777" s="557"/>
      <c r="BG777" s="557"/>
      <c r="BH777" s="557"/>
      <c r="BI777" s="557"/>
      <c r="BJ777" s="557"/>
      <c r="BK777" s="557"/>
      <c r="BL777" s="557"/>
      <c r="BM777" s="557"/>
      <c r="BN777" s="557"/>
      <c r="BO777" s="557"/>
      <c r="BP777" s="557"/>
      <c r="BQ777" s="557"/>
      <c r="BR777" s="557"/>
      <c r="BS777" s="557"/>
      <c r="BT777" s="557"/>
      <c r="BU777" s="557"/>
      <c r="BV777" s="557"/>
      <c r="BW777" s="557"/>
      <c r="BX777" s="557"/>
      <c r="BY777" s="557"/>
      <c r="BZ777" s="557"/>
      <c r="CA777" s="557"/>
      <c r="CB777" s="557"/>
      <c r="CC777" s="557"/>
      <c r="CD777" s="557"/>
      <c r="CE777" s="557"/>
      <c r="CF777" s="557"/>
      <c r="CG777" s="557"/>
      <c r="CH777" s="557"/>
      <c r="CI777" s="557"/>
      <c r="CJ777" s="557"/>
      <c r="CK777" s="557"/>
      <c r="CL777" s="557"/>
      <c r="CM777" s="557"/>
      <c r="CN777" s="557"/>
      <c r="CO777" s="557"/>
      <c r="CP777" s="557"/>
      <c r="CQ777" s="557"/>
      <c r="CR777" s="557"/>
      <c r="CS777" s="557"/>
      <c r="CT777" s="557"/>
      <c r="CU777" s="557"/>
      <c r="CV777" s="557"/>
      <c r="CW777" s="557"/>
      <c r="CX777" s="557"/>
      <c r="CY777" s="557"/>
      <c r="CZ777" s="557"/>
      <c r="DA777" s="557"/>
      <c r="DB777" s="557"/>
      <c r="DC777" s="557"/>
      <c r="DD777" s="557"/>
      <c r="DE777" s="557"/>
      <c r="DF777" s="557"/>
      <c r="DG777" s="557"/>
      <c r="DH777" s="557"/>
      <c r="DI777" s="557"/>
      <c r="DJ777" s="557"/>
      <c r="DK777" s="557"/>
      <c r="DL777" s="557"/>
      <c r="DM777" s="557"/>
      <c r="DN777" s="557"/>
      <c r="DO777" s="557"/>
      <c r="DP777" s="557"/>
      <c r="DQ777" s="557"/>
      <c r="DR777" s="557"/>
      <c r="DS777" s="557"/>
      <c r="DT777" s="557"/>
      <c r="DU777" s="557"/>
      <c r="DV777" s="557"/>
      <c r="DW777" s="557"/>
      <c r="DX777" s="557"/>
      <c r="DY777" s="557"/>
      <c r="DZ777" s="557"/>
      <c r="EA777" s="557"/>
      <c r="EB777" s="557"/>
      <c r="EC777" s="557"/>
      <c r="ED777" s="557"/>
      <c r="EE777" s="557"/>
      <c r="EF777" s="557"/>
      <c r="EG777" s="557"/>
      <c r="EH777" s="557"/>
      <c r="EI777" s="557"/>
      <c r="EJ777" s="557"/>
      <c r="EK777" s="557"/>
      <c r="EL777" s="557"/>
      <c r="EM777" s="557"/>
      <c r="EN777" s="557"/>
      <c r="EO777" s="557"/>
      <c r="EP777" s="557"/>
      <c r="EQ777" s="557"/>
      <c r="ER777" s="557"/>
      <c r="ES777" s="557"/>
      <c r="ET777" s="557"/>
      <c r="EU777" s="557"/>
      <c r="EV777" s="557"/>
      <c r="EW777" s="557"/>
      <c r="EX777" s="557"/>
      <c r="EY777" s="557"/>
      <c r="EZ777" s="557"/>
      <c r="FA777" s="557"/>
      <c r="FB777" s="557"/>
      <c r="FC777" s="557"/>
      <c r="FD777" s="557"/>
      <c r="FE777" s="557"/>
      <c r="FF777" s="557"/>
      <c r="FG777" s="557"/>
      <c r="FH777" s="557"/>
      <c r="FI777" s="557"/>
      <c r="FJ777" s="557"/>
      <c r="FK777" s="557"/>
      <c r="FL777" s="557"/>
      <c r="FM777" s="557"/>
      <c r="FN777" s="557"/>
      <c r="FO777" s="557"/>
      <c r="FP777" s="557"/>
      <c r="FQ777" s="557"/>
      <c r="FR777" s="557"/>
      <c r="FS777" s="557"/>
      <c r="FT777" s="557"/>
      <c r="FU777" s="557"/>
      <c r="FV777" s="557"/>
      <c r="FW777" s="557"/>
      <c r="FX777" s="557"/>
      <c r="FY777" s="557"/>
      <c r="FZ777" s="557"/>
      <c r="GA777" s="557"/>
      <c r="GB777" s="557"/>
      <c r="GC777" s="557"/>
      <c r="GD777" s="557"/>
      <c r="GE777" s="557"/>
      <c r="GF777" s="557"/>
      <c r="GG777" s="557"/>
      <c r="GH777" s="557"/>
      <c r="GI777" s="557"/>
      <c r="GJ777" s="557"/>
      <c r="GK777" s="557"/>
      <c r="GL777" s="557"/>
      <c r="GM777" s="557"/>
      <c r="GN777" s="557"/>
      <c r="GO777" s="557"/>
      <c r="GP777" s="557"/>
      <c r="GQ777" s="557"/>
      <c r="GR777" s="557"/>
      <c r="GS777" s="557"/>
      <c r="GT777" s="557"/>
      <c r="GU777" s="557"/>
      <c r="GV777" s="557"/>
      <c r="GW777" s="557"/>
      <c r="GX777" s="557"/>
      <c r="GY777" s="557"/>
      <c r="GZ777" s="557"/>
      <c r="HA777" s="557"/>
      <c r="HB777" s="557"/>
      <c r="HC777" s="557"/>
      <c r="HD777" s="557"/>
      <c r="HE777" s="557"/>
      <c r="HF777" s="557"/>
      <c r="HG777" s="557"/>
      <c r="HH777" s="557"/>
      <c r="HI777" s="557"/>
      <c r="HJ777" s="557"/>
      <c r="HK777" s="557"/>
      <c r="HL777" s="557"/>
      <c r="HM777" s="557"/>
      <c r="HN777" s="557"/>
      <c r="HO777" s="557"/>
      <c r="HP777" s="557"/>
      <c r="HQ777" s="557"/>
      <c r="HR777" s="557"/>
      <c r="HS777" s="557"/>
      <c r="HT777" s="557"/>
      <c r="HU777" s="575"/>
      <c r="HV777" s="575"/>
      <c r="HW777" s="575"/>
      <c r="HX777" s="575"/>
      <c r="HY777" s="575"/>
      <c r="HZ777" s="575"/>
      <c r="IA777" s="575"/>
      <c r="IB777" s="575"/>
      <c r="IC777" s="575"/>
      <c r="ID777" s="575"/>
      <c r="IE777" s="575"/>
      <c r="IF777" s="575"/>
      <c r="IG777" s="575"/>
      <c r="IH777" s="575"/>
      <c r="II777" s="575"/>
      <c r="IJ777" s="575"/>
      <c r="IK777" s="575"/>
      <c r="IL777" s="575"/>
      <c r="IM777" s="575"/>
      <c r="IN777" s="575"/>
    </row>
    <row r="778" s="311" customFormat="1" ht="19.5" customHeight="1" spans="1:255">
      <c r="A778" s="584" t="s">
        <v>764</v>
      </c>
      <c r="B778" s="582">
        <f>SUM(B779:B780)</f>
        <v>0</v>
      </c>
      <c r="C778" s="328">
        <f>SUM(C779:C780)</f>
        <v>0</v>
      </c>
      <c r="D778" s="570">
        <f>SUM(D779:D780)</f>
        <v>1367</v>
      </c>
      <c r="E778" s="332" t="str">
        <f t="shared" si="24"/>
        <v/>
      </c>
      <c r="F778" s="332" t="str">
        <f t="shared" si="25"/>
        <v/>
      </c>
      <c r="HU778" s="560"/>
      <c r="HV778" s="560"/>
      <c r="HW778" s="560"/>
      <c r="HX778" s="560"/>
      <c r="HY778" s="560"/>
      <c r="HZ778" s="560"/>
      <c r="IA778" s="560"/>
      <c r="IB778" s="560"/>
      <c r="IC778" s="560"/>
      <c r="ID778" s="560"/>
      <c r="IE778" s="560"/>
      <c r="IF778" s="560"/>
      <c r="IG778" s="560"/>
      <c r="IH778" s="560"/>
      <c r="II778" s="560"/>
      <c r="IJ778" s="560"/>
      <c r="IK778" s="560"/>
      <c r="IL778" s="560"/>
      <c r="IM778" s="560"/>
      <c r="IN778" s="560"/>
      <c r="IO778" s="560"/>
      <c r="IP778" s="560"/>
      <c r="IQ778" s="560"/>
      <c r="IR778" s="560"/>
      <c r="IS778" s="560"/>
      <c r="IT778" s="560"/>
      <c r="IU778" s="560"/>
    </row>
    <row r="779" s="311" customFormat="1" ht="19.5" customHeight="1" spans="1:255">
      <c r="A779" s="218" t="s">
        <v>765</v>
      </c>
      <c r="B779" s="582"/>
      <c r="C779" s="328"/>
      <c r="D779" s="337"/>
      <c r="E779" s="332" t="str">
        <f t="shared" si="24"/>
        <v/>
      </c>
      <c r="F779" s="332" t="str">
        <f t="shared" si="25"/>
        <v/>
      </c>
      <c r="HU779" s="560"/>
      <c r="HV779" s="560"/>
      <c r="HW779" s="560"/>
      <c r="HX779" s="560"/>
      <c r="HY779" s="560"/>
      <c r="HZ779" s="560"/>
      <c r="IA779" s="560"/>
      <c r="IB779" s="560"/>
      <c r="IC779" s="560"/>
      <c r="ID779" s="560"/>
      <c r="IE779" s="560"/>
      <c r="IF779" s="560"/>
      <c r="IG779" s="560"/>
      <c r="IH779" s="560"/>
      <c r="II779" s="560"/>
      <c r="IJ779" s="560"/>
      <c r="IK779" s="560"/>
      <c r="IL779" s="560"/>
      <c r="IM779" s="560"/>
      <c r="IN779" s="560"/>
      <c r="IO779" s="560"/>
      <c r="IP779" s="560"/>
      <c r="IQ779" s="560"/>
      <c r="IR779" s="560"/>
      <c r="IS779" s="560"/>
      <c r="IT779" s="560"/>
      <c r="IU779" s="560"/>
    </row>
    <row r="780" s="311" customFormat="1" ht="19.5" customHeight="1" spans="1:255">
      <c r="A780" s="218" t="s">
        <v>766</v>
      </c>
      <c r="B780" s="582"/>
      <c r="C780" s="328"/>
      <c r="D780" s="570">
        <v>1367</v>
      </c>
      <c r="E780" s="332" t="str">
        <f t="shared" si="24"/>
        <v/>
      </c>
      <c r="F780" s="332" t="str">
        <f t="shared" si="25"/>
        <v/>
      </c>
      <c r="HU780" s="560"/>
      <c r="HV780" s="560"/>
      <c r="HW780" s="560"/>
      <c r="HX780" s="560"/>
      <c r="HY780" s="560"/>
      <c r="HZ780" s="560"/>
      <c r="IA780" s="560"/>
      <c r="IB780" s="560"/>
      <c r="IC780" s="560"/>
      <c r="ID780" s="560"/>
      <c r="IE780" s="560"/>
      <c r="IF780" s="560"/>
      <c r="IG780" s="560"/>
      <c r="IH780" s="560"/>
      <c r="II780" s="560"/>
      <c r="IJ780" s="560"/>
      <c r="IK780" s="560"/>
      <c r="IL780" s="560"/>
      <c r="IM780" s="560"/>
      <c r="IN780" s="560"/>
      <c r="IO780" s="560"/>
      <c r="IP780" s="560"/>
      <c r="IQ780" s="560"/>
      <c r="IR780" s="560"/>
      <c r="IS780" s="560"/>
      <c r="IT780" s="560"/>
      <c r="IU780" s="560"/>
    </row>
    <row r="781" s="311" customFormat="1" ht="19.5" customHeight="1" spans="1:255">
      <c r="A781" s="584" t="s">
        <v>767</v>
      </c>
      <c r="B781" s="585">
        <f>B782</f>
        <v>178</v>
      </c>
      <c r="C781" s="335">
        <f>C782</f>
        <v>6602</v>
      </c>
      <c r="D781" s="573">
        <f>D782</f>
        <v>13</v>
      </c>
      <c r="E781" s="325">
        <f t="shared" si="24"/>
        <v>-0.926966292134832</v>
      </c>
      <c r="F781" s="325">
        <f t="shared" si="25"/>
        <v>0.00196910027264465</v>
      </c>
      <c r="HU781" s="560"/>
      <c r="HV781" s="560"/>
      <c r="HW781" s="560"/>
      <c r="HX781" s="560"/>
      <c r="HY781" s="560"/>
      <c r="HZ781" s="560"/>
      <c r="IA781" s="560"/>
      <c r="IB781" s="560"/>
      <c r="IC781" s="560"/>
      <c r="ID781" s="560"/>
      <c r="IE781" s="560"/>
      <c r="IF781" s="560"/>
      <c r="IG781" s="560"/>
      <c r="IH781" s="560"/>
      <c r="II781" s="560"/>
      <c r="IJ781" s="560"/>
      <c r="IK781" s="560"/>
      <c r="IL781" s="560"/>
      <c r="IM781" s="560"/>
      <c r="IN781" s="560"/>
      <c r="IO781" s="560"/>
      <c r="IP781" s="560"/>
      <c r="IQ781" s="560"/>
      <c r="IR781" s="560"/>
      <c r="IS781" s="560"/>
      <c r="IT781" s="560"/>
      <c r="IU781" s="560"/>
    </row>
    <row r="782" s="311" customFormat="1" ht="19.5" customHeight="1" spans="1:255">
      <c r="A782" s="218" t="s">
        <v>768</v>
      </c>
      <c r="B782" s="582">
        <v>178</v>
      </c>
      <c r="C782" s="328">
        <v>6602</v>
      </c>
      <c r="D782" s="570">
        <v>13</v>
      </c>
      <c r="E782" s="332">
        <f t="shared" si="24"/>
        <v>-0.926966292134832</v>
      </c>
      <c r="F782" s="332">
        <f t="shared" si="25"/>
        <v>0.00196910027264465</v>
      </c>
      <c r="HU782" s="560"/>
      <c r="HV782" s="560"/>
      <c r="HW782" s="560"/>
      <c r="HX782" s="560"/>
      <c r="HY782" s="560"/>
      <c r="HZ782" s="560"/>
      <c r="IA782" s="560"/>
      <c r="IB782" s="560"/>
      <c r="IC782" s="560"/>
      <c r="ID782" s="560"/>
      <c r="IE782" s="560"/>
      <c r="IF782" s="560"/>
      <c r="IG782" s="560"/>
      <c r="IH782" s="560"/>
      <c r="II782" s="560"/>
      <c r="IJ782" s="560"/>
      <c r="IK782" s="560"/>
      <c r="IL782" s="560"/>
      <c r="IM782" s="560"/>
      <c r="IN782" s="560"/>
      <c r="IO782" s="560"/>
      <c r="IP782" s="560"/>
      <c r="IQ782" s="560"/>
      <c r="IR782" s="560"/>
      <c r="IS782" s="560"/>
      <c r="IT782" s="560"/>
      <c r="IU782" s="560"/>
    </row>
    <row r="783" s="311" customFormat="1" ht="19.5" customHeight="1" spans="1:255">
      <c r="A783" s="584" t="s">
        <v>769</v>
      </c>
      <c r="B783" s="585">
        <f>B784+B794+B798+B807+B814+B821+B824+B827+B829+B831+B837+B840+B842+B853</f>
        <v>2702</v>
      </c>
      <c r="C783" s="335">
        <f>C784+C794+C798+C807+C814+C821+C824+C827+C829+C831+C837+C840+C842+C853</f>
        <v>1476</v>
      </c>
      <c r="D783" s="573">
        <f>D784+D794+D798+D807+D814+D821+D824+D827+D829+D831+D837+D840+D842+D853</f>
        <v>2771</v>
      </c>
      <c r="E783" s="325">
        <f t="shared" si="24"/>
        <v>0.0255366395262768</v>
      </c>
      <c r="F783" s="325">
        <f t="shared" si="25"/>
        <v>1.87737127371274</v>
      </c>
      <c r="HU783" s="560"/>
      <c r="HV783" s="560"/>
      <c r="HW783" s="560"/>
      <c r="HX783" s="560"/>
      <c r="HY783" s="560"/>
      <c r="HZ783" s="560"/>
      <c r="IA783" s="560"/>
      <c r="IB783" s="560"/>
      <c r="IC783" s="560"/>
      <c r="ID783" s="560"/>
      <c r="IE783" s="560"/>
      <c r="IF783" s="560"/>
      <c r="IG783" s="560"/>
      <c r="IH783" s="560"/>
      <c r="II783" s="560"/>
      <c r="IJ783" s="560"/>
      <c r="IK783" s="560"/>
      <c r="IL783" s="560"/>
      <c r="IM783" s="560"/>
      <c r="IN783" s="560"/>
      <c r="IO783" s="560"/>
      <c r="IP783" s="560"/>
      <c r="IQ783" s="560"/>
      <c r="IR783" s="560"/>
      <c r="IS783" s="560"/>
      <c r="IT783" s="560"/>
      <c r="IU783" s="560"/>
    </row>
    <row r="784" s="311" customFormat="1" ht="19.5" customHeight="1" spans="1:255">
      <c r="A784" s="584" t="s">
        <v>770</v>
      </c>
      <c r="B784" s="585">
        <f>SUM(B785:B793)</f>
        <v>116</v>
      </c>
      <c r="C784" s="335">
        <f>SUM(C785:C793)</f>
        <v>120</v>
      </c>
      <c r="D784" s="573">
        <f>SUM(D785:D793)</f>
        <v>121</v>
      </c>
      <c r="E784" s="325">
        <f t="shared" si="24"/>
        <v>0.0431034482758621</v>
      </c>
      <c r="F784" s="325">
        <f t="shared" si="25"/>
        <v>1.00833333333333</v>
      </c>
      <c r="HU784" s="560"/>
      <c r="HV784" s="560"/>
      <c r="HW784" s="560"/>
      <c r="HX784" s="560"/>
      <c r="HY784" s="560"/>
      <c r="HZ784" s="560"/>
      <c r="IA784" s="560"/>
      <c r="IB784" s="560"/>
      <c r="IC784" s="560"/>
      <c r="ID784" s="560"/>
      <c r="IE784" s="560"/>
      <c r="IF784" s="560"/>
      <c r="IG784" s="560"/>
      <c r="IH784" s="560"/>
      <c r="II784" s="560"/>
      <c r="IJ784" s="560"/>
      <c r="IK784" s="560"/>
      <c r="IL784" s="560"/>
      <c r="IM784" s="560"/>
      <c r="IN784" s="560"/>
      <c r="IO784" s="560"/>
      <c r="IP784" s="560"/>
      <c r="IQ784" s="560"/>
      <c r="IR784" s="560"/>
      <c r="IS784" s="560"/>
      <c r="IT784" s="560"/>
      <c r="IU784" s="560"/>
    </row>
    <row r="785" s="311" customFormat="1" ht="19.5" customHeight="1" spans="1:255">
      <c r="A785" s="218" t="s">
        <v>203</v>
      </c>
      <c r="B785" s="582">
        <v>116</v>
      </c>
      <c r="C785" s="328">
        <v>40</v>
      </c>
      <c r="D785" s="570">
        <v>61</v>
      </c>
      <c r="E785" s="332">
        <f t="shared" si="24"/>
        <v>-0.474137931034483</v>
      </c>
      <c r="F785" s="332">
        <f t="shared" si="25"/>
        <v>1.525</v>
      </c>
      <c r="HU785" s="560"/>
      <c r="HV785" s="560"/>
      <c r="HW785" s="560"/>
      <c r="HX785" s="560"/>
      <c r="HY785" s="560"/>
      <c r="HZ785" s="560"/>
      <c r="IA785" s="560"/>
      <c r="IB785" s="560"/>
      <c r="IC785" s="560"/>
      <c r="ID785" s="560"/>
      <c r="IE785" s="560"/>
      <c r="IF785" s="560"/>
      <c r="IG785" s="560"/>
      <c r="IH785" s="560"/>
      <c r="II785" s="560"/>
      <c r="IJ785" s="560"/>
      <c r="IK785" s="560"/>
      <c r="IL785" s="560"/>
      <c r="IM785" s="560"/>
      <c r="IN785" s="560"/>
      <c r="IO785" s="560"/>
      <c r="IP785" s="560"/>
      <c r="IQ785" s="560"/>
      <c r="IR785" s="560"/>
      <c r="IS785" s="560"/>
      <c r="IT785" s="560"/>
      <c r="IU785" s="560"/>
    </row>
    <row r="786" s="311" customFormat="1" ht="19.5" customHeight="1" spans="1:255">
      <c r="A786" s="218" t="s">
        <v>204</v>
      </c>
      <c r="B786" s="335"/>
      <c r="C786" s="335"/>
      <c r="D786" s="335"/>
      <c r="E786" s="325" t="str">
        <f t="shared" si="24"/>
        <v/>
      </c>
      <c r="F786" s="325" t="str">
        <f t="shared" si="25"/>
        <v/>
      </c>
      <c r="HU786" s="560"/>
      <c r="HV786" s="560"/>
      <c r="HW786" s="560"/>
      <c r="HX786" s="560"/>
      <c r="HY786" s="560"/>
      <c r="HZ786" s="560"/>
      <c r="IA786" s="560"/>
      <c r="IB786" s="560"/>
      <c r="IC786" s="560"/>
      <c r="ID786" s="560"/>
      <c r="IE786" s="560"/>
      <c r="IF786" s="560"/>
      <c r="IG786" s="560"/>
      <c r="IH786" s="560"/>
      <c r="II786" s="560"/>
      <c r="IJ786" s="560"/>
      <c r="IK786" s="560"/>
      <c r="IL786" s="560"/>
      <c r="IM786" s="560"/>
      <c r="IN786" s="560"/>
      <c r="IO786" s="560"/>
      <c r="IP786" s="560"/>
      <c r="IQ786" s="560"/>
      <c r="IR786" s="560"/>
      <c r="IS786" s="560"/>
      <c r="IT786" s="560"/>
      <c r="IU786" s="560"/>
    </row>
    <row r="787" s="170" customFormat="1" ht="19.5" customHeight="1" spans="1:248">
      <c r="A787" s="218" t="s">
        <v>205</v>
      </c>
      <c r="B787" s="324"/>
      <c r="C787" s="324"/>
      <c r="D787" s="324"/>
      <c r="E787" s="325" t="str">
        <f t="shared" si="24"/>
        <v/>
      </c>
      <c r="F787" s="325" t="str">
        <f t="shared" si="25"/>
        <v/>
      </c>
      <c r="G787" s="557"/>
      <c r="H787" s="557"/>
      <c r="I787" s="557"/>
      <c r="J787" s="557"/>
      <c r="K787" s="557"/>
      <c r="L787" s="557"/>
      <c r="M787" s="557"/>
      <c r="N787" s="557"/>
      <c r="O787" s="557"/>
      <c r="P787" s="557"/>
      <c r="Q787" s="557"/>
      <c r="R787" s="557"/>
      <c r="S787" s="557"/>
      <c r="T787" s="557"/>
      <c r="U787" s="557"/>
      <c r="V787" s="557"/>
      <c r="W787" s="557"/>
      <c r="X787" s="557"/>
      <c r="Y787" s="557"/>
      <c r="Z787" s="557"/>
      <c r="AA787" s="557"/>
      <c r="AB787" s="557"/>
      <c r="AC787" s="557"/>
      <c r="AD787" s="557"/>
      <c r="AE787" s="557"/>
      <c r="AF787" s="557"/>
      <c r="AG787" s="557"/>
      <c r="AH787" s="557"/>
      <c r="AI787" s="557"/>
      <c r="AJ787" s="557"/>
      <c r="AK787" s="557"/>
      <c r="AL787" s="557"/>
      <c r="AM787" s="557"/>
      <c r="AN787" s="557"/>
      <c r="AO787" s="557"/>
      <c r="AP787" s="557"/>
      <c r="AQ787" s="557"/>
      <c r="AR787" s="557"/>
      <c r="AS787" s="557"/>
      <c r="AT787" s="557"/>
      <c r="AU787" s="557"/>
      <c r="AV787" s="557"/>
      <c r="AW787" s="557"/>
      <c r="AX787" s="557"/>
      <c r="AY787" s="557"/>
      <c r="AZ787" s="557"/>
      <c r="BA787" s="557"/>
      <c r="BB787" s="557"/>
      <c r="BC787" s="557"/>
      <c r="BD787" s="557"/>
      <c r="BE787" s="557"/>
      <c r="BF787" s="557"/>
      <c r="BG787" s="557"/>
      <c r="BH787" s="557"/>
      <c r="BI787" s="557"/>
      <c r="BJ787" s="557"/>
      <c r="BK787" s="557"/>
      <c r="BL787" s="557"/>
      <c r="BM787" s="557"/>
      <c r="BN787" s="557"/>
      <c r="BO787" s="557"/>
      <c r="BP787" s="557"/>
      <c r="BQ787" s="557"/>
      <c r="BR787" s="557"/>
      <c r="BS787" s="557"/>
      <c r="BT787" s="557"/>
      <c r="BU787" s="557"/>
      <c r="BV787" s="557"/>
      <c r="BW787" s="557"/>
      <c r="BX787" s="557"/>
      <c r="BY787" s="557"/>
      <c r="BZ787" s="557"/>
      <c r="CA787" s="557"/>
      <c r="CB787" s="557"/>
      <c r="CC787" s="557"/>
      <c r="CD787" s="557"/>
      <c r="CE787" s="557"/>
      <c r="CF787" s="557"/>
      <c r="CG787" s="557"/>
      <c r="CH787" s="557"/>
      <c r="CI787" s="557"/>
      <c r="CJ787" s="557"/>
      <c r="CK787" s="557"/>
      <c r="CL787" s="557"/>
      <c r="CM787" s="557"/>
      <c r="CN787" s="557"/>
      <c r="CO787" s="557"/>
      <c r="CP787" s="557"/>
      <c r="CQ787" s="557"/>
      <c r="CR787" s="557"/>
      <c r="CS787" s="557"/>
      <c r="CT787" s="557"/>
      <c r="CU787" s="557"/>
      <c r="CV787" s="557"/>
      <c r="CW787" s="557"/>
      <c r="CX787" s="557"/>
      <c r="CY787" s="557"/>
      <c r="CZ787" s="557"/>
      <c r="DA787" s="557"/>
      <c r="DB787" s="557"/>
      <c r="DC787" s="557"/>
      <c r="DD787" s="557"/>
      <c r="DE787" s="557"/>
      <c r="DF787" s="557"/>
      <c r="DG787" s="557"/>
      <c r="DH787" s="557"/>
      <c r="DI787" s="557"/>
      <c r="DJ787" s="557"/>
      <c r="DK787" s="557"/>
      <c r="DL787" s="557"/>
      <c r="DM787" s="557"/>
      <c r="DN787" s="557"/>
      <c r="DO787" s="557"/>
      <c r="DP787" s="557"/>
      <c r="DQ787" s="557"/>
      <c r="DR787" s="557"/>
      <c r="DS787" s="557"/>
      <c r="DT787" s="557"/>
      <c r="DU787" s="557"/>
      <c r="DV787" s="557"/>
      <c r="DW787" s="557"/>
      <c r="DX787" s="557"/>
      <c r="DY787" s="557"/>
      <c r="DZ787" s="557"/>
      <c r="EA787" s="557"/>
      <c r="EB787" s="557"/>
      <c r="EC787" s="557"/>
      <c r="ED787" s="557"/>
      <c r="EE787" s="557"/>
      <c r="EF787" s="557"/>
      <c r="EG787" s="557"/>
      <c r="EH787" s="557"/>
      <c r="EI787" s="557"/>
      <c r="EJ787" s="557"/>
      <c r="EK787" s="557"/>
      <c r="EL787" s="557"/>
      <c r="EM787" s="557"/>
      <c r="EN787" s="557"/>
      <c r="EO787" s="557"/>
      <c r="EP787" s="557"/>
      <c r="EQ787" s="557"/>
      <c r="ER787" s="557"/>
      <c r="ES787" s="557"/>
      <c r="ET787" s="557"/>
      <c r="EU787" s="557"/>
      <c r="EV787" s="557"/>
      <c r="EW787" s="557"/>
      <c r="EX787" s="557"/>
      <c r="EY787" s="557"/>
      <c r="EZ787" s="557"/>
      <c r="FA787" s="557"/>
      <c r="FB787" s="557"/>
      <c r="FC787" s="557"/>
      <c r="FD787" s="557"/>
      <c r="FE787" s="557"/>
      <c r="FF787" s="557"/>
      <c r="FG787" s="557"/>
      <c r="FH787" s="557"/>
      <c r="FI787" s="557"/>
      <c r="FJ787" s="557"/>
      <c r="FK787" s="557"/>
      <c r="FL787" s="557"/>
      <c r="FM787" s="557"/>
      <c r="FN787" s="557"/>
      <c r="FO787" s="557"/>
      <c r="FP787" s="557"/>
      <c r="FQ787" s="557"/>
      <c r="FR787" s="557"/>
      <c r="FS787" s="557"/>
      <c r="FT787" s="557"/>
      <c r="FU787" s="557"/>
      <c r="FV787" s="557"/>
      <c r="FW787" s="557"/>
      <c r="FX787" s="557"/>
      <c r="FY787" s="557"/>
      <c r="FZ787" s="557"/>
      <c r="GA787" s="557"/>
      <c r="GB787" s="557"/>
      <c r="GC787" s="557"/>
      <c r="GD787" s="557"/>
      <c r="GE787" s="557"/>
      <c r="GF787" s="557"/>
      <c r="GG787" s="557"/>
      <c r="GH787" s="557"/>
      <c r="GI787" s="557"/>
      <c r="GJ787" s="557"/>
      <c r="GK787" s="557"/>
      <c r="GL787" s="557"/>
      <c r="GM787" s="557"/>
      <c r="GN787" s="557"/>
      <c r="GO787" s="557"/>
      <c r="GP787" s="557"/>
      <c r="GQ787" s="557"/>
      <c r="GR787" s="557"/>
      <c r="GS787" s="557"/>
      <c r="GT787" s="557"/>
      <c r="GU787" s="557"/>
      <c r="GV787" s="557"/>
      <c r="GW787" s="557"/>
      <c r="GX787" s="557"/>
      <c r="GY787" s="557"/>
      <c r="GZ787" s="557"/>
      <c r="HA787" s="557"/>
      <c r="HB787" s="557"/>
      <c r="HC787" s="557"/>
      <c r="HD787" s="557"/>
      <c r="HE787" s="557"/>
      <c r="HF787" s="557"/>
      <c r="HG787" s="557"/>
      <c r="HH787" s="557"/>
      <c r="HI787" s="557"/>
      <c r="HJ787" s="557"/>
      <c r="HK787" s="557"/>
      <c r="HL787" s="557"/>
      <c r="HM787" s="557"/>
      <c r="HN787" s="557"/>
      <c r="HO787" s="557"/>
      <c r="HP787" s="557"/>
      <c r="HQ787" s="557"/>
      <c r="HR787" s="557"/>
      <c r="HS787" s="557"/>
      <c r="HT787" s="557"/>
      <c r="HU787" s="575"/>
      <c r="HV787" s="575"/>
      <c r="HW787" s="575"/>
      <c r="HX787" s="575"/>
      <c r="HY787" s="575"/>
      <c r="HZ787" s="575"/>
      <c r="IA787" s="575"/>
      <c r="IB787" s="575"/>
      <c r="IC787" s="575"/>
      <c r="ID787" s="575"/>
      <c r="IE787" s="575"/>
      <c r="IF787" s="575"/>
      <c r="IG787" s="575"/>
      <c r="IH787" s="575"/>
      <c r="II787" s="575"/>
      <c r="IJ787" s="575"/>
      <c r="IK787" s="575"/>
      <c r="IL787" s="575"/>
      <c r="IM787" s="575"/>
      <c r="IN787" s="575"/>
    </row>
    <row r="788" s="311" customFormat="1" ht="19.5" customHeight="1" spans="1:255">
      <c r="A788" s="218" t="s">
        <v>771</v>
      </c>
      <c r="B788" s="569"/>
      <c r="C788" s="328"/>
      <c r="D788" s="570"/>
      <c r="E788" s="325" t="str">
        <f t="shared" si="24"/>
        <v/>
      </c>
      <c r="F788" s="325" t="str">
        <f t="shared" si="25"/>
        <v/>
      </c>
      <c r="HU788" s="560"/>
      <c r="HV788" s="560"/>
      <c r="HW788" s="560"/>
      <c r="HX788" s="560"/>
      <c r="HY788" s="560"/>
      <c r="HZ788" s="560"/>
      <c r="IA788" s="560"/>
      <c r="IB788" s="560"/>
      <c r="IC788" s="560"/>
      <c r="ID788" s="560"/>
      <c r="IE788" s="560"/>
      <c r="IF788" s="560"/>
      <c r="IG788" s="560"/>
      <c r="IH788" s="560"/>
      <c r="II788" s="560"/>
      <c r="IJ788" s="560"/>
      <c r="IK788" s="560"/>
      <c r="IL788" s="560"/>
      <c r="IM788" s="560"/>
      <c r="IN788" s="560"/>
      <c r="IO788" s="560"/>
      <c r="IP788" s="560"/>
      <c r="IQ788" s="560"/>
      <c r="IR788" s="560"/>
      <c r="IS788" s="560"/>
      <c r="IT788" s="560"/>
      <c r="IU788" s="560"/>
    </row>
    <row r="789" s="311" customFormat="1" ht="19.5" customHeight="1" spans="1:255">
      <c r="A789" s="218" t="s">
        <v>772</v>
      </c>
      <c r="B789" s="582"/>
      <c r="C789" s="328"/>
      <c r="D789" s="570"/>
      <c r="E789" s="325" t="str">
        <f t="shared" si="24"/>
        <v/>
      </c>
      <c r="F789" s="325" t="str">
        <f t="shared" si="25"/>
        <v/>
      </c>
      <c r="HU789" s="560"/>
      <c r="HV789" s="560"/>
      <c r="HW789" s="560"/>
      <c r="HX789" s="560"/>
      <c r="HY789" s="560"/>
      <c r="HZ789" s="560"/>
      <c r="IA789" s="560"/>
      <c r="IB789" s="560"/>
      <c r="IC789" s="560"/>
      <c r="ID789" s="560"/>
      <c r="IE789" s="560"/>
      <c r="IF789" s="560"/>
      <c r="IG789" s="560"/>
      <c r="IH789" s="560"/>
      <c r="II789" s="560"/>
      <c r="IJ789" s="560"/>
      <c r="IK789" s="560"/>
      <c r="IL789" s="560"/>
      <c r="IM789" s="560"/>
      <c r="IN789" s="560"/>
      <c r="IO789" s="560"/>
      <c r="IP789" s="560"/>
      <c r="IQ789" s="560"/>
      <c r="IR789" s="560"/>
      <c r="IS789" s="560"/>
      <c r="IT789" s="560"/>
      <c r="IU789" s="560"/>
    </row>
    <row r="790" s="311" customFormat="1" ht="19.5" customHeight="1" spans="1:255">
      <c r="A790" s="218" t="s">
        <v>773</v>
      </c>
      <c r="B790" s="335"/>
      <c r="C790" s="335"/>
      <c r="D790" s="335"/>
      <c r="E790" s="325" t="str">
        <f t="shared" si="24"/>
        <v/>
      </c>
      <c r="F790" s="325" t="str">
        <f t="shared" si="25"/>
        <v/>
      </c>
      <c r="HU790" s="560"/>
      <c r="HV790" s="560"/>
      <c r="HW790" s="560"/>
      <c r="HX790" s="560"/>
      <c r="HY790" s="560"/>
      <c r="HZ790" s="560"/>
      <c r="IA790" s="560"/>
      <c r="IB790" s="560"/>
      <c r="IC790" s="560"/>
      <c r="ID790" s="560"/>
      <c r="IE790" s="560"/>
      <c r="IF790" s="560"/>
      <c r="IG790" s="560"/>
      <c r="IH790" s="560"/>
      <c r="II790" s="560"/>
      <c r="IJ790" s="560"/>
      <c r="IK790" s="560"/>
      <c r="IL790" s="560"/>
      <c r="IM790" s="560"/>
      <c r="IN790" s="560"/>
      <c r="IO790" s="560"/>
      <c r="IP790" s="560"/>
      <c r="IQ790" s="560"/>
      <c r="IR790" s="560"/>
      <c r="IS790" s="560"/>
      <c r="IT790" s="560"/>
      <c r="IU790" s="560"/>
    </row>
    <row r="791" s="170" customFormat="1" ht="19.5" customHeight="1" spans="1:248">
      <c r="A791" s="218" t="s">
        <v>774</v>
      </c>
      <c r="B791" s="337"/>
      <c r="C791" s="337"/>
      <c r="D791" s="337"/>
      <c r="E791" s="332" t="str">
        <f t="shared" si="24"/>
        <v/>
      </c>
      <c r="F791" s="332" t="str">
        <f t="shared" si="25"/>
        <v/>
      </c>
      <c r="G791" s="557"/>
      <c r="H791" s="557"/>
      <c r="I791" s="557"/>
      <c r="J791" s="557"/>
      <c r="K791" s="557"/>
      <c r="L791" s="557"/>
      <c r="M791" s="557"/>
      <c r="N791" s="557"/>
      <c r="O791" s="557"/>
      <c r="P791" s="557"/>
      <c r="Q791" s="557"/>
      <c r="R791" s="557"/>
      <c r="S791" s="557"/>
      <c r="T791" s="557"/>
      <c r="U791" s="557"/>
      <c r="V791" s="557"/>
      <c r="W791" s="557"/>
      <c r="X791" s="557"/>
      <c r="Y791" s="557"/>
      <c r="Z791" s="557"/>
      <c r="AA791" s="557"/>
      <c r="AB791" s="557"/>
      <c r="AC791" s="557"/>
      <c r="AD791" s="557"/>
      <c r="AE791" s="557"/>
      <c r="AF791" s="557"/>
      <c r="AG791" s="557"/>
      <c r="AH791" s="557"/>
      <c r="AI791" s="557"/>
      <c r="AJ791" s="557"/>
      <c r="AK791" s="557"/>
      <c r="AL791" s="557"/>
      <c r="AM791" s="557"/>
      <c r="AN791" s="557"/>
      <c r="AO791" s="557"/>
      <c r="AP791" s="557"/>
      <c r="AQ791" s="557"/>
      <c r="AR791" s="557"/>
      <c r="AS791" s="557"/>
      <c r="AT791" s="557"/>
      <c r="AU791" s="557"/>
      <c r="AV791" s="557"/>
      <c r="AW791" s="557"/>
      <c r="AX791" s="557"/>
      <c r="AY791" s="557"/>
      <c r="AZ791" s="557"/>
      <c r="BA791" s="557"/>
      <c r="BB791" s="557"/>
      <c r="BC791" s="557"/>
      <c r="BD791" s="557"/>
      <c r="BE791" s="557"/>
      <c r="BF791" s="557"/>
      <c r="BG791" s="557"/>
      <c r="BH791" s="557"/>
      <c r="BI791" s="557"/>
      <c r="BJ791" s="557"/>
      <c r="BK791" s="557"/>
      <c r="BL791" s="557"/>
      <c r="BM791" s="557"/>
      <c r="BN791" s="557"/>
      <c r="BO791" s="557"/>
      <c r="BP791" s="557"/>
      <c r="BQ791" s="557"/>
      <c r="BR791" s="557"/>
      <c r="BS791" s="557"/>
      <c r="BT791" s="557"/>
      <c r="BU791" s="557"/>
      <c r="BV791" s="557"/>
      <c r="BW791" s="557"/>
      <c r="BX791" s="557"/>
      <c r="BY791" s="557"/>
      <c r="BZ791" s="557"/>
      <c r="CA791" s="557"/>
      <c r="CB791" s="557"/>
      <c r="CC791" s="557"/>
      <c r="CD791" s="557"/>
      <c r="CE791" s="557"/>
      <c r="CF791" s="557"/>
      <c r="CG791" s="557"/>
      <c r="CH791" s="557"/>
      <c r="CI791" s="557"/>
      <c r="CJ791" s="557"/>
      <c r="CK791" s="557"/>
      <c r="CL791" s="557"/>
      <c r="CM791" s="557"/>
      <c r="CN791" s="557"/>
      <c r="CO791" s="557"/>
      <c r="CP791" s="557"/>
      <c r="CQ791" s="557"/>
      <c r="CR791" s="557"/>
      <c r="CS791" s="557"/>
      <c r="CT791" s="557"/>
      <c r="CU791" s="557"/>
      <c r="CV791" s="557"/>
      <c r="CW791" s="557"/>
      <c r="CX791" s="557"/>
      <c r="CY791" s="557"/>
      <c r="CZ791" s="557"/>
      <c r="DA791" s="557"/>
      <c r="DB791" s="557"/>
      <c r="DC791" s="557"/>
      <c r="DD791" s="557"/>
      <c r="DE791" s="557"/>
      <c r="DF791" s="557"/>
      <c r="DG791" s="557"/>
      <c r="DH791" s="557"/>
      <c r="DI791" s="557"/>
      <c r="DJ791" s="557"/>
      <c r="DK791" s="557"/>
      <c r="DL791" s="557"/>
      <c r="DM791" s="557"/>
      <c r="DN791" s="557"/>
      <c r="DO791" s="557"/>
      <c r="DP791" s="557"/>
      <c r="DQ791" s="557"/>
      <c r="DR791" s="557"/>
      <c r="DS791" s="557"/>
      <c r="DT791" s="557"/>
      <c r="DU791" s="557"/>
      <c r="DV791" s="557"/>
      <c r="DW791" s="557"/>
      <c r="DX791" s="557"/>
      <c r="DY791" s="557"/>
      <c r="DZ791" s="557"/>
      <c r="EA791" s="557"/>
      <c r="EB791" s="557"/>
      <c r="EC791" s="557"/>
      <c r="ED791" s="557"/>
      <c r="EE791" s="557"/>
      <c r="EF791" s="557"/>
      <c r="EG791" s="557"/>
      <c r="EH791" s="557"/>
      <c r="EI791" s="557"/>
      <c r="EJ791" s="557"/>
      <c r="EK791" s="557"/>
      <c r="EL791" s="557"/>
      <c r="EM791" s="557"/>
      <c r="EN791" s="557"/>
      <c r="EO791" s="557"/>
      <c r="EP791" s="557"/>
      <c r="EQ791" s="557"/>
      <c r="ER791" s="557"/>
      <c r="ES791" s="557"/>
      <c r="ET791" s="557"/>
      <c r="EU791" s="557"/>
      <c r="EV791" s="557"/>
      <c r="EW791" s="557"/>
      <c r="EX791" s="557"/>
      <c r="EY791" s="557"/>
      <c r="EZ791" s="557"/>
      <c r="FA791" s="557"/>
      <c r="FB791" s="557"/>
      <c r="FC791" s="557"/>
      <c r="FD791" s="557"/>
      <c r="FE791" s="557"/>
      <c r="FF791" s="557"/>
      <c r="FG791" s="557"/>
      <c r="FH791" s="557"/>
      <c r="FI791" s="557"/>
      <c r="FJ791" s="557"/>
      <c r="FK791" s="557"/>
      <c r="FL791" s="557"/>
      <c r="FM791" s="557"/>
      <c r="FN791" s="557"/>
      <c r="FO791" s="557"/>
      <c r="FP791" s="557"/>
      <c r="FQ791" s="557"/>
      <c r="FR791" s="557"/>
      <c r="FS791" s="557"/>
      <c r="FT791" s="557"/>
      <c r="FU791" s="557"/>
      <c r="FV791" s="557"/>
      <c r="FW791" s="557"/>
      <c r="FX791" s="557"/>
      <c r="FY791" s="557"/>
      <c r="FZ791" s="557"/>
      <c r="GA791" s="557"/>
      <c r="GB791" s="557"/>
      <c r="GC791" s="557"/>
      <c r="GD791" s="557"/>
      <c r="GE791" s="557"/>
      <c r="GF791" s="557"/>
      <c r="GG791" s="557"/>
      <c r="GH791" s="557"/>
      <c r="GI791" s="557"/>
      <c r="GJ791" s="557"/>
      <c r="GK791" s="557"/>
      <c r="GL791" s="557"/>
      <c r="GM791" s="557"/>
      <c r="GN791" s="557"/>
      <c r="GO791" s="557"/>
      <c r="GP791" s="557"/>
      <c r="GQ791" s="557"/>
      <c r="GR791" s="557"/>
      <c r="GS791" s="557"/>
      <c r="GT791" s="557"/>
      <c r="GU791" s="557"/>
      <c r="GV791" s="557"/>
      <c r="GW791" s="557"/>
      <c r="GX791" s="557"/>
      <c r="GY791" s="557"/>
      <c r="GZ791" s="557"/>
      <c r="HA791" s="557"/>
      <c r="HB791" s="557"/>
      <c r="HC791" s="557"/>
      <c r="HD791" s="557"/>
      <c r="HE791" s="557"/>
      <c r="HF791" s="557"/>
      <c r="HG791" s="557"/>
      <c r="HH791" s="557"/>
      <c r="HI791" s="557"/>
      <c r="HJ791" s="557"/>
      <c r="HK791" s="557"/>
      <c r="HL791" s="557"/>
      <c r="HM791" s="557"/>
      <c r="HN791" s="557"/>
      <c r="HO791" s="557"/>
      <c r="HP791" s="557"/>
      <c r="HQ791" s="557"/>
      <c r="HR791" s="557"/>
      <c r="HS791" s="557"/>
      <c r="HT791" s="557"/>
      <c r="HU791" s="575"/>
      <c r="HV791" s="575"/>
      <c r="HW791" s="575"/>
      <c r="HX791" s="575"/>
      <c r="HY791" s="575"/>
      <c r="HZ791" s="575"/>
      <c r="IA791" s="575"/>
      <c r="IB791" s="575"/>
      <c r="IC791" s="575"/>
      <c r="ID791" s="575"/>
      <c r="IE791" s="575"/>
      <c r="IF791" s="575"/>
      <c r="IG791" s="575"/>
      <c r="IH791" s="575"/>
      <c r="II791" s="575"/>
      <c r="IJ791" s="575"/>
      <c r="IK791" s="575"/>
      <c r="IL791" s="575"/>
      <c r="IM791" s="575"/>
      <c r="IN791" s="575"/>
    </row>
    <row r="792" s="311" customFormat="1" ht="19.5" customHeight="1" spans="1:255">
      <c r="A792" s="218" t="s">
        <v>775</v>
      </c>
      <c r="B792" s="582"/>
      <c r="C792" s="328"/>
      <c r="D792" s="570"/>
      <c r="E792" s="332" t="str">
        <f t="shared" si="24"/>
        <v/>
      </c>
      <c r="F792" s="332" t="str">
        <f t="shared" si="25"/>
        <v/>
      </c>
      <c r="HU792" s="560"/>
      <c r="HV792" s="560"/>
      <c r="HW792" s="560"/>
      <c r="HX792" s="560"/>
      <c r="HY792" s="560"/>
      <c r="HZ792" s="560"/>
      <c r="IA792" s="560"/>
      <c r="IB792" s="560"/>
      <c r="IC792" s="560"/>
      <c r="ID792" s="560"/>
      <c r="IE792" s="560"/>
      <c r="IF792" s="560"/>
      <c r="IG792" s="560"/>
      <c r="IH792" s="560"/>
      <c r="II792" s="560"/>
      <c r="IJ792" s="560"/>
      <c r="IK792" s="560"/>
      <c r="IL792" s="560"/>
      <c r="IM792" s="560"/>
      <c r="IN792" s="560"/>
      <c r="IO792" s="560"/>
      <c r="IP792" s="560"/>
      <c r="IQ792" s="560"/>
      <c r="IR792" s="560"/>
      <c r="IS792" s="560"/>
      <c r="IT792" s="560"/>
      <c r="IU792" s="560"/>
    </row>
    <row r="793" s="311" customFormat="1" ht="19.5" customHeight="1" spans="1:255">
      <c r="A793" s="218" t="s">
        <v>776</v>
      </c>
      <c r="B793" s="582"/>
      <c r="C793" s="328">
        <v>80</v>
      </c>
      <c r="D793" s="337">
        <v>60</v>
      </c>
      <c r="E793" s="332" t="str">
        <f t="shared" si="24"/>
        <v/>
      </c>
      <c r="F793" s="332">
        <f t="shared" si="25"/>
        <v>0.75</v>
      </c>
      <c r="HU793" s="560"/>
      <c r="HV793" s="560"/>
      <c r="HW793" s="560"/>
      <c r="HX793" s="560"/>
      <c r="HY793" s="560"/>
      <c r="HZ793" s="560"/>
      <c r="IA793" s="560"/>
      <c r="IB793" s="560"/>
      <c r="IC793" s="560"/>
      <c r="ID793" s="560"/>
      <c r="IE793" s="560"/>
      <c r="IF793" s="560"/>
      <c r="IG793" s="560"/>
      <c r="IH793" s="560"/>
      <c r="II793" s="560"/>
      <c r="IJ793" s="560"/>
      <c r="IK793" s="560"/>
      <c r="IL793" s="560"/>
      <c r="IM793" s="560"/>
      <c r="IN793" s="560"/>
      <c r="IO793" s="560"/>
      <c r="IP793" s="560"/>
      <c r="IQ793" s="560"/>
      <c r="IR793" s="560"/>
      <c r="IS793" s="560"/>
      <c r="IT793" s="560"/>
      <c r="IU793" s="560"/>
    </row>
    <row r="794" s="311" customFormat="1" ht="19.5" customHeight="1" spans="1:255">
      <c r="A794" s="584" t="s">
        <v>777</v>
      </c>
      <c r="B794" s="585">
        <f>SUM(B795:B797)</f>
        <v>0</v>
      </c>
      <c r="C794" s="335">
        <f>SUM(C795:C797)</f>
        <v>0</v>
      </c>
      <c r="D794" s="573">
        <f>SUM(D795:D797)</f>
        <v>0</v>
      </c>
      <c r="E794" s="325" t="str">
        <f t="shared" si="24"/>
        <v/>
      </c>
      <c r="F794" s="325" t="str">
        <f t="shared" si="25"/>
        <v/>
      </c>
      <c r="HU794" s="560"/>
      <c r="HV794" s="560"/>
      <c r="HW794" s="560"/>
      <c r="HX794" s="560"/>
      <c r="HY794" s="560"/>
      <c r="HZ794" s="560"/>
      <c r="IA794" s="560"/>
      <c r="IB794" s="560"/>
      <c r="IC794" s="560"/>
      <c r="ID794" s="560"/>
      <c r="IE794" s="560"/>
      <c r="IF794" s="560"/>
      <c r="IG794" s="560"/>
      <c r="IH794" s="560"/>
      <c r="II794" s="560"/>
      <c r="IJ794" s="560"/>
      <c r="IK794" s="560"/>
      <c r="IL794" s="560"/>
      <c r="IM794" s="560"/>
      <c r="IN794" s="560"/>
      <c r="IO794" s="560"/>
      <c r="IP794" s="560"/>
      <c r="IQ794" s="560"/>
      <c r="IR794" s="560"/>
      <c r="IS794" s="560"/>
      <c r="IT794" s="560"/>
      <c r="IU794" s="560"/>
    </row>
    <row r="795" s="311" customFormat="1" ht="19.5" customHeight="1" spans="1:255">
      <c r="A795" s="232" t="s">
        <v>778</v>
      </c>
      <c r="B795" s="582"/>
      <c r="C795" s="328"/>
      <c r="D795" s="570"/>
      <c r="E795" s="332" t="str">
        <f t="shared" si="24"/>
        <v/>
      </c>
      <c r="F795" s="332" t="str">
        <f t="shared" si="25"/>
        <v/>
      </c>
      <c r="HU795" s="560"/>
      <c r="HV795" s="560"/>
      <c r="HW795" s="560"/>
      <c r="HX795" s="560"/>
      <c r="HY795" s="560"/>
      <c r="HZ795" s="560"/>
      <c r="IA795" s="560"/>
      <c r="IB795" s="560"/>
      <c r="IC795" s="560"/>
      <c r="ID795" s="560"/>
      <c r="IE795" s="560"/>
      <c r="IF795" s="560"/>
      <c r="IG795" s="560"/>
      <c r="IH795" s="560"/>
      <c r="II795" s="560"/>
      <c r="IJ795" s="560"/>
      <c r="IK795" s="560"/>
      <c r="IL795" s="560"/>
      <c r="IM795" s="560"/>
      <c r="IN795" s="560"/>
      <c r="IO795" s="560"/>
      <c r="IP795" s="560"/>
      <c r="IQ795" s="560"/>
      <c r="IR795" s="560"/>
      <c r="IS795" s="560"/>
      <c r="IT795" s="560"/>
      <c r="IU795" s="560"/>
    </row>
    <row r="796" s="311" customFormat="1" ht="19.5" customHeight="1" spans="1:255">
      <c r="A796" s="218" t="s">
        <v>779</v>
      </c>
      <c r="B796" s="582"/>
      <c r="C796" s="328"/>
      <c r="D796" s="570"/>
      <c r="E796" s="325" t="str">
        <f t="shared" si="24"/>
        <v/>
      </c>
      <c r="F796" s="325" t="str">
        <f t="shared" si="25"/>
        <v/>
      </c>
      <c r="HU796" s="560"/>
      <c r="HV796" s="560"/>
      <c r="HW796" s="560"/>
      <c r="HX796" s="560"/>
      <c r="HY796" s="560"/>
      <c r="HZ796" s="560"/>
      <c r="IA796" s="560"/>
      <c r="IB796" s="560"/>
      <c r="IC796" s="560"/>
      <c r="ID796" s="560"/>
      <c r="IE796" s="560"/>
      <c r="IF796" s="560"/>
      <c r="IG796" s="560"/>
      <c r="IH796" s="560"/>
      <c r="II796" s="560"/>
      <c r="IJ796" s="560"/>
      <c r="IK796" s="560"/>
      <c r="IL796" s="560"/>
      <c r="IM796" s="560"/>
      <c r="IN796" s="560"/>
      <c r="IO796" s="560"/>
      <c r="IP796" s="560"/>
      <c r="IQ796" s="560"/>
      <c r="IR796" s="560"/>
      <c r="IS796" s="560"/>
      <c r="IT796" s="560"/>
      <c r="IU796" s="560"/>
    </row>
    <row r="797" s="311" customFormat="1" ht="19.5" customHeight="1" spans="1:255">
      <c r="A797" s="218" t="s">
        <v>780</v>
      </c>
      <c r="B797" s="582"/>
      <c r="C797" s="328"/>
      <c r="D797" s="570"/>
      <c r="E797" s="325" t="str">
        <f t="shared" si="24"/>
        <v/>
      </c>
      <c r="F797" s="325" t="str">
        <f t="shared" si="25"/>
        <v/>
      </c>
      <c r="HU797" s="560"/>
      <c r="HV797" s="560"/>
      <c r="HW797" s="560"/>
      <c r="HX797" s="560"/>
      <c r="HY797" s="560"/>
      <c r="HZ797" s="560"/>
      <c r="IA797" s="560"/>
      <c r="IB797" s="560"/>
      <c r="IC797" s="560"/>
      <c r="ID797" s="560"/>
      <c r="IE797" s="560"/>
      <c r="IF797" s="560"/>
      <c r="IG797" s="560"/>
      <c r="IH797" s="560"/>
      <c r="II797" s="560"/>
      <c r="IJ797" s="560"/>
      <c r="IK797" s="560"/>
      <c r="IL797" s="560"/>
      <c r="IM797" s="560"/>
      <c r="IN797" s="560"/>
      <c r="IO797" s="560"/>
      <c r="IP797" s="560"/>
      <c r="IQ797" s="560"/>
      <c r="IR797" s="560"/>
      <c r="IS797" s="560"/>
      <c r="IT797" s="560"/>
      <c r="IU797" s="560"/>
    </row>
    <row r="798" s="311" customFormat="1" ht="19.5" customHeight="1" spans="1:255">
      <c r="A798" s="584" t="s">
        <v>781</v>
      </c>
      <c r="B798" s="585">
        <f>SUM(B799:B806)</f>
        <v>850</v>
      </c>
      <c r="C798" s="335">
        <f>SUM(C799:C806)</f>
        <v>376</v>
      </c>
      <c r="D798" s="573">
        <f>SUM(D799:D806)</f>
        <v>236</v>
      </c>
      <c r="E798" s="325">
        <f t="shared" si="24"/>
        <v>-0.722352941176471</v>
      </c>
      <c r="F798" s="325">
        <f t="shared" si="25"/>
        <v>0.627659574468085</v>
      </c>
      <c r="HU798" s="560"/>
      <c r="HV798" s="560"/>
      <c r="HW798" s="560"/>
      <c r="HX798" s="560"/>
      <c r="HY798" s="560"/>
      <c r="HZ798" s="560"/>
      <c r="IA798" s="560"/>
      <c r="IB798" s="560"/>
      <c r="IC798" s="560"/>
      <c r="ID798" s="560"/>
      <c r="IE798" s="560"/>
      <c r="IF798" s="560"/>
      <c r="IG798" s="560"/>
      <c r="IH798" s="560"/>
      <c r="II798" s="560"/>
      <c r="IJ798" s="560"/>
      <c r="IK798" s="560"/>
      <c r="IL798" s="560"/>
      <c r="IM798" s="560"/>
      <c r="IN798" s="560"/>
      <c r="IO798" s="560"/>
      <c r="IP798" s="560"/>
      <c r="IQ798" s="560"/>
      <c r="IR798" s="560"/>
      <c r="IS798" s="560"/>
      <c r="IT798" s="560"/>
      <c r="IU798" s="560"/>
    </row>
    <row r="799" s="311" customFormat="1" ht="19.5" customHeight="1" spans="1:255">
      <c r="A799" s="218" t="s">
        <v>782</v>
      </c>
      <c r="B799" s="335"/>
      <c r="C799" s="328">
        <v>80</v>
      </c>
      <c r="D799" s="328"/>
      <c r="E799" s="332" t="str">
        <f t="shared" si="24"/>
        <v/>
      </c>
      <c r="F799" s="332" t="str">
        <f t="shared" si="25"/>
        <v/>
      </c>
      <c r="HU799" s="560"/>
      <c r="HV799" s="560"/>
      <c r="HW799" s="560"/>
      <c r="HX799" s="560"/>
      <c r="HY799" s="560"/>
      <c r="HZ799" s="560"/>
      <c r="IA799" s="560"/>
      <c r="IB799" s="560"/>
      <c r="IC799" s="560"/>
      <c r="ID799" s="560"/>
      <c r="IE799" s="560"/>
      <c r="IF799" s="560"/>
      <c r="IG799" s="560"/>
      <c r="IH799" s="560"/>
      <c r="II799" s="560"/>
      <c r="IJ799" s="560"/>
      <c r="IK799" s="560"/>
      <c r="IL799" s="560"/>
      <c r="IM799" s="560"/>
      <c r="IN799" s="560"/>
      <c r="IO799" s="560"/>
      <c r="IP799" s="560"/>
      <c r="IQ799" s="560"/>
      <c r="IR799" s="560"/>
      <c r="IS799" s="560"/>
      <c r="IT799" s="560"/>
      <c r="IU799" s="560"/>
    </row>
    <row r="800" s="170" customFormat="1" ht="19.5" customHeight="1" spans="1:248">
      <c r="A800" s="218" t="s">
        <v>783</v>
      </c>
      <c r="B800" s="337">
        <v>207</v>
      </c>
      <c r="C800" s="337">
        <v>10</v>
      </c>
      <c r="D800" s="337">
        <v>79</v>
      </c>
      <c r="E800" s="332">
        <f t="shared" si="24"/>
        <v>-0.618357487922705</v>
      </c>
      <c r="F800" s="332">
        <f t="shared" si="25"/>
        <v>7.9</v>
      </c>
      <c r="G800" s="557"/>
      <c r="H800" s="557"/>
      <c r="I800" s="557"/>
      <c r="J800" s="557"/>
      <c r="K800" s="557"/>
      <c r="L800" s="557"/>
      <c r="M800" s="557"/>
      <c r="N800" s="557"/>
      <c r="O800" s="557"/>
      <c r="P800" s="557"/>
      <c r="Q800" s="557"/>
      <c r="R800" s="557"/>
      <c r="S800" s="557"/>
      <c r="T800" s="557"/>
      <c r="U800" s="557"/>
      <c r="V800" s="557"/>
      <c r="W800" s="557"/>
      <c r="X800" s="557"/>
      <c r="Y800" s="557"/>
      <c r="Z800" s="557"/>
      <c r="AA800" s="557"/>
      <c r="AB800" s="557"/>
      <c r="AC800" s="557"/>
      <c r="AD800" s="557"/>
      <c r="AE800" s="557"/>
      <c r="AF800" s="557"/>
      <c r="AG800" s="557"/>
      <c r="AH800" s="557"/>
      <c r="AI800" s="557"/>
      <c r="AJ800" s="557"/>
      <c r="AK800" s="557"/>
      <c r="AL800" s="557"/>
      <c r="AM800" s="557"/>
      <c r="AN800" s="557"/>
      <c r="AO800" s="557"/>
      <c r="AP800" s="557"/>
      <c r="AQ800" s="557"/>
      <c r="AR800" s="557"/>
      <c r="AS800" s="557"/>
      <c r="AT800" s="557"/>
      <c r="AU800" s="557"/>
      <c r="AV800" s="557"/>
      <c r="AW800" s="557"/>
      <c r="AX800" s="557"/>
      <c r="AY800" s="557"/>
      <c r="AZ800" s="557"/>
      <c r="BA800" s="557"/>
      <c r="BB800" s="557"/>
      <c r="BC800" s="557"/>
      <c r="BD800" s="557"/>
      <c r="BE800" s="557"/>
      <c r="BF800" s="557"/>
      <c r="BG800" s="557"/>
      <c r="BH800" s="557"/>
      <c r="BI800" s="557"/>
      <c r="BJ800" s="557"/>
      <c r="BK800" s="557"/>
      <c r="BL800" s="557"/>
      <c r="BM800" s="557"/>
      <c r="BN800" s="557"/>
      <c r="BO800" s="557"/>
      <c r="BP800" s="557"/>
      <c r="BQ800" s="557"/>
      <c r="BR800" s="557"/>
      <c r="BS800" s="557"/>
      <c r="BT800" s="557"/>
      <c r="BU800" s="557"/>
      <c r="BV800" s="557"/>
      <c r="BW800" s="557"/>
      <c r="BX800" s="557"/>
      <c r="BY800" s="557"/>
      <c r="BZ800" s="557"/>
      <c r="CA800" s="557"/>
      <c r="CB800" s="557"/>
      <c r="CC800" s="557"/>
      <c r="CD800" s="557"/>
      <c r="CE800" s="557"/>
      <c r="CF800" s="557"/>
      <c r="CG800" s="557"/>
      <c r="CH800" s="557"/>
      <c r="CI800" s="557"/>
      <c r="CJ800" s="557"/>
      <c r="CK800" s="557"/>
      <c r="CL800" s="557"/>
      <c r="CM800" s="557"/>
      <c r="CN800" s="557"/>
      <c r="CO800" s="557"/>
      <c r="CP800" s="557"/>
      <c r="CQ800" s="557"/>
      <c r="CR800" s="557"/>
      <c r="CS800" s="557"/>
      <c r="CT800" s="557"/>
      <c r="CU800" s="557"/>
      <c r="CV800" s="557"/>
      <c r="CW800" s="557"/>
      <c r="CX800" s="557"/>
      <c r="CY800" s="557"/>
      <c r="CZ800" s="557"/>
      <c r="DA800" s="557"/>
      <c r="DB800" s="557"/>
      <c r="DC800" s="557"/>
      <c r="DD800" s="557"/>
      <c r="DE800" s="557"/>
      <c r="DF800" s="557"/>
      <c r="DG800" s="557"/>
      <c r="DH800" s="557"/>
      <c r="DI800" s="557"/>
      <c r="DJ800" s="557"/>
      <c r="DK800" s="557"/>
      <c r="DL800" s="557"/>
      <c r="DM800" s="557"/>
      <c r="DN800" s="557"/>
      <c r="DO800" s="557"/>
      <c r="DP800" s="557"/>
      <c r="DQ800" s="557"/>
      <c r="DR800" s="557"/>
      <c r="DS800" s="557"/>
      <c r="DT800" s="557"/>
      <c r="DU800" s="557"/>
      <c r="DV800" s="557"/>
      <c r="DW800" s="557"/>
      <c r="DX800" s="557"/>
      <c r="DY800" s="557"/>
      <c r="DZ800" s="557"/>
      <c r="EA800" s="557"/>
      <c r="EB800" s="557"/>
      <c r="EC800" s="557"/>
      <c r="ED800" s="557"/>
      <c r="EE800" s="557"/>
      <c r="EF800" s="557"/>
      <c r="EG800" s="557"/>
      <c r="EH800" s="557"/>
      <c r="EI800" s="557"/>
      <c r="EJ800" s="557"/>
      <c r="EK800" s="557"/>
      <c r="EL800" s="557"/>
      <c r="EM800" s="557"/>
      <c r="EN800" s="557"/>
      <c r="EO800" s="557"/>
      <c r="EP800" s="557"/>
      <c r="EQ800" s="557"/>
      <c r="ER800" s="557"/>
      <c r="ES800" s="557"/>
      <c r="ET800" s="557"/>
      <c r="EU800" s="557"/>
      <c r="EV800" s="557"/>
      <c r="EW800" s="557"/>
      <c r="EX800" s="557"/>
      <c r="EY800" s="557"/>
      <c r="EZ800" s="557"/>
      <c r="FA800" s="557"/>
      <c r="FB800" s="557"/>
      <c r="FC800" s="557"/>
      <c r="FD800" s="557"/>
      <c r="FE800" s="557"/>
      <c r="FF800" s="557"/>
      <c r="FG800" s="557"/>
      <c r="FH800" s="557"/>
      <c r="FI800" s="557"/>
      <c r="FJ800" s="557"/>
      <c r="FK800" s="557"/>
      <c r="FL800" s="557"/>
      <c r="FM800" s="557"/>
      <c r="FN800" s="557"/>
      <c r="FO800" s="557"/>
      <c r="FP800" s="557"/>
      <c r="FQ800" s="557"/>
      <c r="FR800" s="557"/>
      <c r="FS800" s="557"/>
      <c r="FT800" s="557"/>
      <c r="FU800" s="557"/>
      <c r="FV800" s="557"/>
      <c r="FW800" s="557"/>
      <c r="FX800" s="557"/>
      <c r="FY800" s="557"/>
      <c r="FZ800" s="557"/>
      <c r="GA800" s="557"/>
      <c r="GB800" s="557"/>
      <c r="GC800" s="557"/>
      <c r="GD800" s="557"/>
      <c r="GE800" s="557"/>
      <c r="GF800" s="557"/>
      <c r="GG800" s="557"/>
      <c r="GH800" s="557"/>
      <c r="GI800" s="557"/>
      <c r="GJ800" s="557"/>
      <c r="GK800" s="557"/>
      <c r="GL800" s="557"/>
      <c r="GM800" s="557"/>
      <c r="GN800" s="557"/>
      <c r="GO800" s="557"/>
      <c r="GP800" s="557"/>
      <c r="GQ800" s="557"/>
      <c r="GR800" s="557"/>
      <c r="GS800" s="557"/>
      <c r="GT800" s="557"/>
      <c r="GU800" s="557"/>
      <c r="GV800" s="557"/>
      <c r="GW800" s="557"/>
      <c r="GX800" s="557"/>
      <c r="GY800" s="557"/>
      <c r="GZ800" s="557"/>
      <c r="HA800" s="557"/>
      <c r="HB800" s="557"/>
      <c r="HC800" s="557"/>
      <c r="HD800" s="557"/>
      <c r="HE800" s="557"/>
      <c r="HF800" s="557"/>
      <c r="HG800" s="557"/>
      <c r="HH800" s="557"/>
      <c r="HI800" s="557"/>
      <c r="HJ800" s="557"/>
      <c r="HK800" s="557"/>
      <c r="HL800" s="557"/>
      <c r="HM800" s="557"/>
      <c r="HN800" s="557"/>
      <c r="HO800" s="557"/>
      <c r="HP800" s="557"/>
      <c r="HQ800" s="557"/>
      <c r="HR800" s="557"/>
      <c r="HS800" s="557"/>
      <c r="HT800" s="557"/>
      <c r="HU800" s="575"/>
      <c r="HV800" s="575"/>
      <c r="HW800" s="575"/>
      <c r="HX800" s="575"/>
      <c r="HY800" s="575"/>
      <c r="HZ800" s="575"/>
      <c r="IA800" s="575"/>
      <c r="IB800" s="575"/>
      <c r="IC800" s="575"/>
      <c r="ID800" s="575"/>
      <c r="IE800" s="575"/>
      <c r="IF800" s="575"/>
      <c r="IG800" s="575"/>
      <c r="IH800" s="575"/>
      <c r="II800" s="575"/>
      <c r="IJ800" s="575"/>
      <c r="IK800" s="575"/>
      <c r="IL800" s="575"/>
      <c r="IM800" s="575"/>
      <c r="IN800" s="575"/>
    </row>
    <row r="801" s="311" customFormat="1" ht="19.5" customHeight="1" spans="1:255">
      <c r="A801" s="218" t="s">
        <v>784</v>
      </c>
      <c r="B801" s="582">
        <v>0</v>
      </c>
      <c r="C801" s="328"/>
      <c r="D801" s="330"/>
      <c r="E801" s="332" t="str">
        <f t="shared" si="24"/>
        <v/>
      </c>
      <c r="F801" s="332" t="str">
        <f t="shared" si="25"/>
        <v/>
      </c>
      <c r="HU801" s="560"/>
      <c r="HV801" s="560"/>
      <c r="HW801" s="560"/>
      <c r="HX801" s="560"/>
      <c r="HY801" s="560"/>
      <c r="HZ801" s="560"/>
      <c r="IA801" s="560"/>
      <c r="IB801" s="560"/>
      <c r="IC801" s="560"/>
      <c r="ID801" s="560"/>
      <c r="IE801" s="560"/>
      <c r="IF801" s="560"/>
      <c r="IG801" s="560"/>
      <c r="IH801" s="560"/>
      <c r="II801" s="560"/>
      <c r="IJ801" s="560"/>
      <c r="IK801" s="560"/>
      <c r="IL801" s="560"/>
      <c r="IM801" s="560"/>
      <c r="IN801" s="560"/>
      <c r="IO801" s="560"/>
      <c r="IP801" s="560"/>
      <c r="IQ801" s="560"/>
      <c r="IR801" s="560"/>
      <c r="IS801" s="560"/>
      <c r="IT801" s="560"/>
      <c r="IU801" s="560"/>
    </row>
    <row r="802" s="311" customFormat="1" ht="19.5" customHeight="1" spans="1:255">
      <c r="A802" s="218" t="s">
        <v>785</v>
      </c>
      <c r="B802" s="582">
        <v>372</v>
      </c>
      <c r="C802" s="328">
        <v>286</v>
      </c>
      <c r="D802" s="337">
        <v>157</v>
      </c>
      <c r="E802" s="332">
        <f t="shared" si="24"/>
        <v>-0.577956989247312</v>
      </c>
      <c r="F802" s="332">
        <f t="shared" si="25"/>
        <v>0.548951048951049</v>
      </c>
      <c r="HU802" s="560"/>
      <c r="HV802" s="560"/>
      <c r="HW802" s="560"/>
      <c r="HX802" s="560"/>
      <c r="HY802" s="560"/>
      <c r="HZ802" s="560"/>
      <c r="IA802" s="560"/>
      <c r="IB802" s="560"/>
      <c r="IC802" s="560"/>
      <c r="ID802" s="560"/>
      <c r="IE802" s="560"/>
      <c r="IF802" s="560"/>
      <c r="IG802" s="560"/>
      <c r="IH802" s="560"/>
      <c r="II802" s="560"/>
      <c r="IJ802" s="560"/>
      <c r="IK802" s="560"/>
      <c r="IL802" s="560"/>
      <c r="IM802" s="560"/>
      <c r="IN802" s="560"/>
      <c r="IO802" s="560"/>
      <c r="IP802" s="560"/>
      <c r="IQ802" s="560"/>
      <c r="IR802" s="560"/>
      <c r="IS802" s="560"/>
      <c r="IT802" s="560"/>
      <c r="IU802" s="560"/>
    </row>
    <row r="803" s="311" customFormat="1" ht="19.5" customHeight="1" spans="1:255">
      <c r="A803" s="218" t="s">
        <v>786</v>
      </c>
      <c r="B803" s="582"/>
      <c r="C803" s="328"/>
      <c r="D803" s="330"/>
      <c r="E803" s="325" t="str">
        <f t="shared" si="24"/>
        <v/>
      </c>
      <c r="F803" s="325" t="str">
        <f t="shared" si="25"/>
        <v/>
      </c>
      <c r="HU803" s="560"/>
      <c r="HV803" s="560"/>
      <c r="HW803" s="560"/>
      <c r="HX803" s="560"/>
      <c r="HY803" s="560"/>
      <c r="HZ803" s="560"/>
      <c r="IA803" s="560"/>
      <c r="IB803" s="560"/>
      <c r="IC803" s="560"/>
      <c r="ID803" s="560"/>
      <c r="IE803" s="560"/>
      <c r="IF803" s="560"/>
      <c r="IG803" s="560"/>
      <c r="IH803" s="560"/>
      <c r="II803" s="560"/>
      <c r="IJ803" s="560"/>
      <c r="IK803" s="560"/>
      <c r="IL803" s="560"/>
      <c r="IM803" s="560"/>
      <c r="IN803" s="560"/>
      <c r="IO803" s="560"/>
      <c r="IP803" s="560"/>
      <c r="IQ803" s="560"/>
      <c r="IR803" s="560"/>
      <c r="IS803" s="560"/>
      <c r="IT803" s="560"/>
      <c r="IU803" s="560"/>
    </row>
    <row r="804" s="311" customFormat="1" ht="19.5" customHeight="1" spans="1:255">
      <c r="A804" s="218" t="s">
        <v>787</v>
      </c>
      <c r="B804" s="582"/>
      <c r="C804" s="328"/>
      <c r="D804" s="330"/>
      <c r="E804" s="325" t="str">
        <f t="shared" si="24"/>
        <v/>
      </c>
      <c r="F804" s="325" t="str">
        <f t="shared" si="25"/>
        <v/>
      </c>
      <c r="HU804" s="560"/>
      <c r="HV804" s="560"/>
      <c r="HW804" s="560"/>
      <c r="HX804" s="560"/>
      <c r="HY804" s="560"/>
      <c r="HZ804" s="560"/>
      <c r="IA804" s="560"/>
      <c r="IB804" s="560"/>
      <c r="IC804" s="560"/>
      <c r="ID804" s="560"/>
      <c r="IE804" s="560"/>
      <c r="IF804" s="560"/>
      <c r="IG804" s="560"/>
      <c r="IH804" s="560"/>
      <c r="II804" s="560"/>
      <c r="IJ804" s="560"/>
      <c r="IK804" s="560"/>
      <c r="IL804" s="560"/>
      <c r="IM804" s="560"/>
      <c r="IN804" s="560"/>
      <c r="IO804" s="560"/>
      <c r="IP804" s="560"/>
      <c r="IQ804" s="560"/>
      <c r="IR804" s="560"/>
      <c r="IS804" s="560"/>
      <c r="IT804" s="560"/>
      <c r="IU804" s="560"/>
    </row>
    <row r="805" s="311" customFormat="1" ht="19.5" customHeight="1" spans="1:255">
      <c r="A805" s="218" t="s">
        <v>788</v>
      </c>
      <c r="B805" s="582"/>
      <c r="C805" s="328"/>
      <c r="D805" s="339"/>
      <c r="E805" s="325" t="str">
        <f t="shared" si="24"/>
        <v/>
      </c>
      <c r="F805" s="325" t="str">
        <f t="shared" si="25"/>
        <v/>
      </c>
      <c r="HU805" s="560"/>
      <c r="HV805" s="560"/>
      <c r="HW805" s="560"/>
      <c r="HX805" s="560"/>
      <c r="HY805" s="560"/>
      <c r="HZ805" s="560"/>
      <c r="IA805" s="560"/>
      <c r="IB805" s="560"/>
      <c r="IC805" s="560"/>
      <c r="ID805" s="560"/>
      <c r="IE805" s="560"/>
      <c r="IF805" s="560"/>
      <c r="IG805" s="560"/>
      <c r="IH805" s="560"/>
      <c r="II805" s="560"/>
      <c r="IJ805" s="560"/>
      <c r="IK805" s="560"/>
      <c r="IL805" s="560"/>
      <c r="IM805" s="560"/>
      <c r="IN805" s="560"/>
      <c r="IO805" s="560"/>
      <c r="IP805" s="560"/>
      <c r="IQ805" s="560"/>
      <c r="IR805" s="560"/>
      <c r="IS805" s="560"/>
      <c r="IT805" s="560"/>
      <c r="IU805" s="560"/>
    </row>
    <row r="806" s="311" customFormat="1" ht="19.5" customHeight="1" spans="1:255">
      <c r="A806" s="218" t="s">
        <v>789</v>
      </c>
      <c r="B806" s="328">
        <v>271</v>
      </c>
      <c r="C806" s="335"/>
      <c r="D806" s="335"/>
      <c r="E806" s="325" t="str">
        <f t="shared" si="24"/>
        <v/>
      </c>
      <c r="F806" s="325" t="str">
        <f t="shared" si="25"/>
        <v/>
      </c>
      <c r="HU806" s="560"/>
      <c r="HV806" s="560"/>
      <c r="HW806" s="560"/>
      <c r="HX806" s="560"/>
      <c r="HY806" s="560"/>
      <c r="HZ806" s="560"/>
      <c r="IA806" s="560"/>
      <c r="IB806" s="560"/>
      <c r="IC806" s="560"/>
      <c r="ID806" s="560"/>
      <c r="IE806" s="560"/>
      <c r="IF806" s="560"/>
      <c r="IG806" s="560"/>
      <c r="IH806" s="560"/>
      <c r="II806" s="560"/>
      <c r="IJ806" s="560"/>
      <c r="IK806" s="560"/>
      <c r="IL806" s="560"/>
      <c r="IM806" s="560"/>
      <c r="IN806" s="560"/>
      <c r="IO806" s="560"/>
      <c r="IP806" s="560"/>
      <c r="IQ806" s="560"/>
      <c r="IR806" s="560"/>
      <c r="IS806" s="560"/>
      <c r="IT806" s="560"/>
      <c r="IU806" s="560"/>
    </row>
    <row r="807" s="170" customFormat="1" ht="19.5" customHeight="1" spans="1:248">
      <c r="A807" s="584" t="s">
        <v>790</v>
      </c>
      <c r="B807" s="324">
        <f>SUM(B808:B813)</f>
        <v>873</v>
      </c>
      <c r="C807" s="324">
        <f>SUM(C808:C813)</f>
        <v>120</v>
      </c>
      <c r="D807" s="324">
        <f>SUM(D808:D813)</f>
        <v>342</v>
      </c>
      <c r="E807" s="325">
        <f t="shared" si="24"/>
        <v>-0.608247422680412</v>
      </c>
      <c r="F807" s="325">
        <f t="shared" si="25"/>
        <v>2.85</v>
      </c>
      <c r="G807" s="557"/>
      <c r="H807" s="557"/>
      <c r="I807" s="557"/>
      <c r="J807" s="557"/>
      <c r="K807" s="557"/>
      <c r="L807" s="557"/>
      <c r="M807" s="557"/>
      <c r="N807" s="557"/>
      <c r="O807" s="557"/>
      <c r="P807" s="557"/>
      <c r="Q807" s="557"/>
      <c r="R807" s="557"/>
      <c r="S807" s="557"/>
      <c r="T807" s="557"/>
      <c r="U807" s="557"/>
      <c r="V807" s="557"/>
      <c r="W807" s="557"/>
      <c r="X807" s="557"/>
      <c r="Y807" s="557"/>
      <c r="Z807" s="557"/>
      <c r="AA807" s="557"/>
      <c r="AB807" s="557"/>
      <c r="AC807" s="557"/>
      <c r="AD807" s="557"/>
      <c r="AE807" s="557"/>
      <c r="AF807" s="557"/>
      <c r="AG807" s="557"/>
      <c r="AH807" s="557"/>
      <c r="AI807" s="557"/>
      <c r="AJ807" s="557"/>
      <c r="AK807" s="557"/>
      <c r="AL807" s="557"/>
      <c r="AM807" s="557"/>
      <c r="AN807" s="557"/>
      <c r="AO807" s="557"/>
      <c r="AP807" s="557"/>
      <c r="AQ807" s="557"/>
      <c r="AR807" s="557"/>
      <c r="AS807" s="557"/>
      <c r="AT807" s="557"/>
      <c r="AU807" s="557"/>
      <c r="AV807" s="557"/>
      <c r="AW807" s="557"/>
      <c r="AX807" s="557"/>
      <c r="AY807" s="557"/>
      <c r="AZ807" s="557"/>
      <c r="BA807" s="557"/>
      <c r="BB807" s="557"/>
      <c r="BC807" s="557"/>
      <c r="BD807" s="557"/>
      <c r="BE807" s="557"/>
      <c r="BF807" s="557"/>
      <c r="BG807" s="557"/>
      <c r="BH807" s="557"/>
      <c r="BI807" s="557"/>
      <c r="BJ807" s="557"/>
      <c r="BK807" s="557"/>
      <c r="BL807" s="557"/>
      <c r="BM807" s="557"/>
      <c r="BN807" s="557"/>
      <c r="BO807" s="557"/>
      <c r="BP807" s="557"/>
      <c r="BQ807" s="557"/>
      <c r="BR807" s="557"/>
      <c r="BS807" s="557"/>
      <c r="BT807" s="557"/>
      <c r="BU807" s="557"/>
      <c r="BV807" s="557"/>
      <c r="BW807" s="557"/>
      <c r="BX807" s="557"/>
      <c r="BY807" s="557"/>
      <c r="BZ807" s="557"/>
      <c r="CA807" s="557"/>
      <c r="CB807" s="557"/>
      <c r="CC807" s="557"/>
      <c r="CD807" s="557"/>
      <c r="CE807" s="557"/>
      <c r="CF807" s="557"/>
      <c r="CG807" s="557"/>
      <c r="CH807" s="557"/>
      <c r="CI807" s="557"/>
      <c r="CJ807" s="557"/>
      <c r="CK807" s="557"/>
      <c r="CL807" s="557"/>
      <c r="CM807" s="557"/>
      <c r="CN807" s="557"/>
      <c r="CO807" s="557"/>
      <c r="CP807" s="557"/>
      <c r="CQ807" s="557"/>
      <c r="CR807" s="557"/>
      <c r="CS807" s="557"/>
      <c r="CT807" s="557"/>
      <c r="CU807" s="557"/>
      <c r="CV807" s="557"/>
      <c r="CW807" s="557"/>
      <c r="CX807" s="557"/>
      <c r="CY807" s="557"/>
      <c r="CZ807" s="557"/>
      <c r="DA807" s="557"/>
      <c r="DB807" s="557"/>
      <c r="DC807" s="557"/>
      <c r="DD807" s="557"/>
      <c r="DE807" s="557"/>
      <c r="DF807" s="557"/>
      <c r="DG807" s="557"/>
      <c r="DH807" s="557"/>
      <c r="DI807" s="557"/>
      <c r="DJ807" s="557"/>
      <c r="DK807" s="557"/>
      <c r="DL807" s="557"/>
      <c r="DM807" s="557"/>
      <c r="DN807" s="557"/>
      <c r="DO807" s="557"/>
      <c r="DP807" s="557"/>
      <c r="DQ807" s="557"/>
      <c r="DR807" s="557"/>
      <c r="DS807" s="557"/>
      <c r="DT807" s="557"/>
      <c r="DU807" s="557"/>
      <c r="DV807" s="557"/>
      <c r="DW807" s="557"/>
      <c r="DX807" s="557"/>
      <c r="DY807" s="557"/>
      <c r="DZ807" s="557"/>
      <c r="EA807" s="557"/>
      <c r="EB807" s="557"/>
      <c r="EC807" s="557"/>
      <c r="ED807" s="557"/>
      <c r="EE807" s="557"/>
      <c r="EF807" s="557"/>
      <c r="EG807" s="557"/>
      <c r="EH807" s="557"/>
      <c r="EI807" s="557"/>
      <c r="EJ807" s="557"/>
      <c r="EK807" s="557"/>
      <c r="EL807" s="557"/>
      <c r="EM807" s="557"/>
      <c r="EN807" s="557"/>
      <c r="EO807" s="557"/>
      <c r="EP807" s="557"/>
      <c r="EQ807" s="557"/>
      <c r="ER807" s="557"/>
      <c r="ES807" s="557"/>
      <c r="ET807" s="557"/>
      <c r="EU807" s="557"/>
      <c r="EV807" s="557"/>
      <c r="EW807" s="557"/>
      <c r="EX807" s="557"/>
      <c r="EY807" s="557"/>
      <c r="EZ807" s="557"/>
      <c r="FA807" s="557"/>
      <c r="FB807" s="557"/>
      <c r="FC807" s="557"/>
      <c r="FD807" s="557"/>
      <c r="FE807" s="557"/>
      <c r="FF807" s="557"/>
      <c r="FG807" s="557"/>
      <c r="FH807" s="557"/>
      <c r="FI807" s="557"/>
      <c r="FJ807" s="557"/>
      <c r="FK807" s="557"/>
      <c r="FL807" s="557"/>
      <c r="FM807" s="557"/>
      <c r="FN807" s="557"/>
      <c r="FO807" s="557"/>
      <c r="FP807" s="557"/>
      <c r="FQ807" s="557"/>
      <c r="FR807" s="557"/>
      <c r="FS807" s="557"/>
      <c r="FT807" s="557"/>
      <c r="FU807" s="557"/>
      <c r="FV807" s="557"/>
      <c r="FW807" s="557"/>
      <c r="FX807" s="557"/>
      <c r="FY807" s="557"/>
      <c r="FZ807" s="557"/>
      <c r="GA807" s="557"/>
      <c r="GB807" s="557"/>
      <c r="GC807" s="557"/>
      <c r="GD807" s="557"/>
      <c r="GE807" s="557"/>
      <c r="GF807" s="557"/>
      <c r="GG807" s="557"/>
      <c r="GH807" s="557"/>
      <c r="GI807" s="557"/>
      <c r="GJ807" s="557"/>
      <c r="GK807" s="557"/>
      <c r="GL807" s="557"/>
      <c r="GM807" s="557"/>
      <c r="GN807" s="557"/>
      <c r="GO807" s="557"/>
      <c r="GP807" s="557"/>
      <c r="GQ807" s="557"/>
      <c r="GR807" s="557"/>
      <c r="GS807" s="557"/>
      <c r="GT807" s="557"/>
      <c r="GU807" s="557"/>
      <c r="GV807" s="557"/>
      <c r="GW807" s="557"/>
      <c r="GX807" s="557"/>
      <c r="GY807" s="557"/>
      <c r="GZ807" s="557"/>
      <c r="HA807" s="557"/>
      <c r="HB807" s="557"/>
      <c r="HC807" s="557"/>
      <c r="HD807" s="557"/>
      <c r="HE807" s="557"/>
      <c r="HF807" s="557"/>
      <c r="HG807" s="557"/>
      <c r="HH807" s="557"/>
      <c r="HI807" s="557"/>
      <c r="HJ807" s="557"/>
      <c r="HK807" s="557"/>
      <c r="HL807" s="557"/>
      <c r="HM807" s="557"/>
      <c r="HN807" s="557"/>
      <c r="HO807" s="557"/>
      <c r="HP807" s="557"/>
      <c r="HQ807" s="557"/>
      <c r="HR807" s="557"/>
      <c r="HS807" s="557"/>
      <c r="HT807" s="557"/>
      <c r="HU807" s="575"/>
      <c r="HV807" s="575"/>
      <c r="HW807" s="575"/>
      <c r="HX807" s="575"/>
      <c r="HY807" s="575"/>
      <c r="HZ807" s="575"/>
      <c r="IA807" s="575"/>
      <c r="IB807" s="575"/>
      <c r="IC807" s="575"/>
      <c r="ID807" s="575"/>
      <c r="IE807" s="575"/>
      <c r="IF807" s="575"/>
      <c r="IG807" s="575"/>
      <c r="IH807" s="575"/>
      <c r="II807" s="575"/>
      <c r="IJ807" s="575"/>
      <c r="IK807" s="575"/>
      <c r="IL807" s="575"/>
      <c r="IM807" s="575"/>
      <c r="IN807" s="575"/>
    </row>
    <row r="808" s="311" customFormat="1" ht="19.5" customHeight="1" spans="1:255">
      <c r="A808" s="218" t="s">
        <v>791</v>
      </c>
      <c r="B808" s="582">
        <v>302</v>
      </c>
      <c r="C808" s="328">
        <v>120</v>
      </c>
      <c r="D808" s="570">
        <v>342</v>
      </c>
      <c r="E808" s="332">
        <f t="shared" si="24"/>
        <v>0.132450331125828</v>
      </c>
      <c r="F808" s="332">
        <f t="shared" si="25"/>
        <v>2.85</v>
      </c>
      <c r="HU808" s="560"/>
      <c r="HV808" s="560"/>
      <c r="HW808" s="560"/>
      <c r="HX808" s="560"/>
      <c r="HY808" s="560"/>
      <c r="HZ808" s="560"/>
      <c r="IA808" s="560"/>
      <c r="IB808" s="560"/>
      <c r="IC808" s="560"/>
      <c r="ID808" s="560"/>
      <c r="IE808" s="560"/>
      <c r="IF808" s="560"/>
      <c r="IG808" s="560"/>
      <c r="IH808" s="560"/>
      <c r="II808" s="560"/>
      <c r="IJ808" s="560"/>
      <c r="IK808" s="560"/>
      <c r="IL808" s="560"/>
      <c r="IM808" s="560"/>
      <c r="IN808" s="560"/>
      <c r="IO808" s="560"/>
      <c r="IP808" s="560"/>
      <c r="IQ808" s="560"/>
      <c r="IR808" s="560"/>
      <c r="IS808" s="560"/>
      <c r="IT808" s="560"/>
      <c r="IU808" s="560"/>
    </row>
    <row r="809" s="311" customFormat="1" ht="19.5" customHeight="1" spans="1:255">
      <c r="A809" s="218" t="s">
        <v>792</v>
      </c>
      <c r="B809" s="582">
        <v>571</v>
      </c>
      <c r="C809" s="328"/>
      <c r="D809" s="337"/>
      <c r="E809" s="332" t="str">
        <f t="shared" si="24"/>
        <v/>
      </c>
      <c r="F809" s="325" t="str">
        <f t="shared" si="25"/>
        <v/>
      </c>
      <c r="HU809" s="560"/>
      <c r="HV809" s="560"/>
      <c r="HW809" s="560"/>
      <c r="HX809" s="560"/>
      <c r="HY809" s="560"/>
      <c r="HZ809" s="560"/>
      <c r="IA809" s="560"/>
      <c r="IB809" s="560"/>
      <c r="IC809" s="560"/>
      <c r="ID809" s="560"/>
      <c r="IE809" s="560"/>
      <c r="IF809" s="560"/>
      <c r="IG809" s="560"/>
      <c r="IH809" s="560"/>
      <c r="II809" s="560"/>
      <c r="IJ809" s="560"/>
      <c r="IK809" s="560"/>
      <c r="IL809" s="560"/>
      <c r="IM809" s="560"/>
      <c r="IN809" s="560"/>
      <c r="IO809" s="560"/>
      <c r="IP809" s="560"/>
      <c r="IQ809" s="560"/>
      <c r="IR809" s="560"/>
      <c r="IS809" s="560"/>
      <c r="IT809" s="560"/>
      <c r="IU809" s="560"/>
    </row>
    <row r="810" s="311" customFormat="1" ht="19.5" customHeight="1" spans="1:255">
      <c r="A810" s="218" t="s">
        <v>793</v>
      </c>
      <c r="B810" s="582"/>
      <c r="C810" s="328"/>
      <c r="D810" s="330"/>
      <c r="E810" s="332" t="str">
        <f t="shared" si="24"/>
        <v/>
      </c>
      <c r="F810" s="325" t="str">
        <f t="shared" si="25"/>
        <v/>
      </c>
      <c r="HU810" s="560"/>
      <c r="HV810" s="560"/>
      <c r="HW810" s="560"/>
      <c r="HX810" s="560"/>
      <c r="HY810" s="560"/>
      <c r="HZ810" s="560"/>
      <c r="IA810" s="560"/>
      <c r="IB810" s="560"/>
      <c r="IC810" s="560"/>
      <c r="ID810" s="560"/>
      <c r="IE810" s="560"/>
      <c r="IF810" s="560"/>
      <c r="IG810" s="560"/>
      <c r="IH810" s="560"/>
      <c r="II810" s="560"/>
      <c r="IJ810" s="560"/>
      <c r="IK810" s="560"/>
      <c r="IL810" s="560"/>
      <c r="IM810" s="560"/>
      <c r="IN810" s="560"/>
      <c r="IO810" s="560"/>
      <c r="IP810" s="560"/>
      <c r="IQ810" s="560"/>
      <c r="IR810" s="560"/>
      <c r="IS810" s="560"/>
      <c r="IT810" s="560"/>
      <c r="IU810" s="560"/>
    </row>
    <row r="811" s="311" customFormat="1" ht="19.5" customHeight="1" spans="1:255">
      <c r="A811" s="218" t="s">
        <v>794</v>
      </c>
      <c r="B811" s="582"/>
      <c r="C811" s="328"/>
      <c r="D811" s="330"/>
      <c r="E811" s="332" t="str">
        <f t="shared" si="24"/>
        <v/>
      </c>
      <c r="F811" s="325" t="str">
        <f t="shared" si="25"/>
        <v/>
      </c>
      <c r="HU811" s="560"/>
      <c r="HV811" s="560"/>
      <c r="HW811" s="560"/>
      <c r="HX811" s="560"/>
      <c r="HY811" s="560"/>
      <c r="HZ811" s="560"/>
      <c r="IA811" s="560"/>
      <c r="IB811" s="560"/>
      <c r="IC811" s="560"/>
      <c r="ID811" s="560"/>
      <c r="IE811" s="560"/>
      <c r="IF811" s="560"/>
      <c r="IG811" s="560"/>
      <c r="IH811" s="560"/>
      <c r="II811" s="560"/>
      <c r="IJ811" s="560"/>
      <c r="IK811" s="560"/>
      <c r="IL811" s="560"/>
      <c r="IM811" s="560"/>
      <c r="IN811" s="560"/>
      <c r="IO811" s="560"/>
      <c r="IP811" s="560"/>
      <c r="IQ811" s="560"/>
      <c r="IR811" s="560"/>
      <c r="IS811" s="560"/>
      <c r="IT811" s="560"/>
      <c r="IU811" s="560"/>
    </row>
    <row r="812" s="311" customFormat="1" ht="19.5" customHeight="1" spans="1:255">
      <c r="A812" s="218" t="s">
        <v>795</v>
      </c>
      <c r="B812" s="582"/>
      <c r="C812" s="328"/>
      <c r="D812" s="330"/>
      <c r="E812" s="332" t="str">
        <f t="shared" si="24"/>
        <v/>
      </c>
      <c r="F812" s="325" t="str">
        <f t="shared" si="25"/>
        <v/>
      </c>
      <c r="HU812" s="560"/>
      <c r="HV812" s="560"/>
      <c r="HW812" s="560"/>
      <c r="HX812" s="560"/>
      <c r="HY812" s="560"/>
      <c r="HZ812" s="560"/>
      <c r="IA812" s="560"/>
      <c r="IB812" s="560"/>
      <c r="IC812" s="560"/>
      <c r="ID812" s="560"/>
      <c r="IE812" s="560"/>
      <c r="IF812" s="560"/>
      <c r="IG812" s="560"/>
      <c r="IH812" s="560"/>
      <c r="II812" s="560"/>
      <c r="IJ812" s="560"/>
      <c r="IK812" s="560"/>
      <c r="IL812" s="560"/>
      <c r="IM812" s="560"/>
      <c r="IN812" s="560"/>
      <c r="IO812" s="560"/>
      <c r="IP812" s="560"/>
      <c r="IQ812" s="560"/>
      <c r="IR812" s="560"/>
      <c r="IS812" s="560"/>
      <c r="IT812" s="560"/>
      <c r="IU812" s="560"/>
    </row>
    <row r="813" s="311" customFormat="1" ht="19.5" customHeight="1" spans="1:255">
      <c r="A813" s="218" t="s">
        <v>796</v>
      </c>
      <c r="B813" s="335"/>
      <c r="C813" s="335"/>
      <c r="D813" s="335"/>
      <c r="E813" s="325" t="str">
        <f t="shared" si="24"/>
        <v/>
      </c>
      <c r="F813" s="325" t="str">
        <f t="shared" si="25"/>
        <v/>
      </c>
      <c r="HU813" s="560"/>
      <c r="HV813" s="560"/>
      <c r="HW813" s="560"/>
      <c r="HX813" s="560"/>
      <c r="HY813" s="560"/>
      <c r="HZ813" s="560"/>
      <c r="IA813" s="560"/>
      <c r="IB813" s="560"/>
      <c r="IC813" s="560"/>
      <c r="ID813" s="560"/>
      <c r="IE813" s="560"/>
      <c r="IF813" s="560"/>
      <c r="IG813" s="560"/>
      <c r="IH813" s="560"/>
      <c r="II813" s="560"/>
      <c r="IJ813" s="560"/>
      <c r="IK813" s="560"/>
      <c r="IL813" s="560"/>
      <c r="IM813" s="560"/>
      <c r="IN813" s="560"/>
      <c r="IO813" s="560"/>
      <c r="IP813" s="560"/>
      <c r="IQ813" s="560"/>
      <c r="IR813" s="560"/>
      <c r="IS813" s="560"/>
      <c r="IT813" s="560"/>
      <c r="IU813" s="560"/>
    </row>
    <row r="814" s="557" customFormat="1" ht="19.5" customHeight="1" spans="1:255">
      <c r="A814" s="584" t="s">
        <v>797</v>
      </c>
      <c r="B814" s="585">
        <f>SUM(B815:B820)</f>
        <v>276</v>
      </c>
      <c r="C814" s="585">
        <f>SUM(C815:C820)</f>
        <v>5</v>
      </c>
      <c r="D814" s="585">
        <f>SUM(D815:D820)</f>
        <v>1719</v>
      </c>
      <c r="E814" s="325">
        <f t="shared" si="24"/>
        <v>5.22826086956522</v>
      </c>
      <c r="F814" s="325">
        <f t="shared" si="25"/>
        <v>343.8</v>
      </c>
      <c r="HU814" s="575"/>
      <c r="HV814" s="575"/>
      <c r="HW814" s="575"/>
      <c r="HX814" s="575"/>
      <c r="HY814" s="575"/>
      <c r="HZ814" s="575"/>
      <c r="IA814" s="575"/>
      <c r="IB814" s="575"/>
      <c r="IC814" s="575"/>
      <c r="ID814" s="575"/>
      <c r="IE814" s="575"/>
      <c r="IF814" s="575"/>
      <c r="IG814" s="575"/>
      <c r="IH814" s="575"/>
      <c r="II814" s="575"/>
      <c r="IJ814" s="575"/>
      <c r="IK814" s="575"/>
      <c r="IL814" s="575"/>
      <c r="IM814" s="575"/>
      <c r="IN814" s="575"/>
      <c r="IO814" s="575"/>
      <c r="IP814" s="575"/>
      <c r="IQ814" s="575"/>
      <c r="IR814" s="575"/>
      <c r="IS814" s="575"/>
      <c r="IT814" s="575"/>
      <c r="IU814" s="575"/>
    </row>
    <row r="815" s="311" customFormat="1" ht="19.5" customHeight="1" spans="1:255">
      <c r="A815" s="218" t="s">
        <v>798</v>
      </c>
      <c r="B815" s="582">
        <v>250</v>
      </c>
      <c r="C815" s="328"/>
      <c r="D815" s="330">
        <v>454</v>
      </c>
      <c r="E815" s="325">
        <f t="shared" si="24"/>
        <v>0.816</v>
      </c>
      <c r="F815" s="325" t="str">
        <f t="shared" si="25"/>
        <v/>
      </c>
      <c r="HU815" s="560"/>
      <c r="HV815" s="560"/>
      <c r="HW815" s="560"/>
      <c r="HX815" s="560"/>
      <c r="HY815" s="560"/>
      <c r="HZ815" s="560"/>
      <c r="IA815" s="560"/>
      <c r="IB815" s="560"/>
      <c r="IC815" s="560"/>
      <c r="ID815" s="560"/>
      <c r="IE815" s="560"/>
      <c r="IF815" s="560"/>
      <c r="IG815" s="560"/>
      <c r="IH815" s="560"/>
      <c r="II815" s="560"/>
      <c r="IJ815" s="560"/>
      <c r="IK815" s="560"/>
      <c r="IL815" s="560"/>
      <c r="IM815" s="560"/>
      <c r="IN815" s="560"/>
      <c r="IO815" s="560"/>
      <c r="IP815" s="560"/>
      <c r="IQ815" s="560"/>
      <c r="IR815" s="560"/>
      <c r="IS815" s="560"/>
      <c r="IT815" s="560"/>
      <c r="IU815" s="560"/>
    </row>
    <row r="816" s="311" customFormat="1" ht="19.5" customHeight="1" spans="1:255">
      <c r="A816" s="218" t="s">
        <v>799</v>
      </c>
      <c r="B816" s="582"/>
      <c r="C816" s="328"/>
      <c r="D816" s="330"/>
      <c r="E816" s="325" t="str">
        <f t="shared" si="24"/>
        <v/>
      </c>
      <c r="F816" s="325" t="str">
        <f t="shared" si="25"/>
        <v/>
      </c>
      <c r="HU816" s="560"/>
      <c r="HV816" s="560"/>
      <c r="HW816" s="560"/>
      <c r="HX816" s="560"/>
      <c r="HY816" s="560"/>
      <c r="HZ816" s="560"/>
      <c r="IA816" s="560"/>
      <c r="IB816" s="560"/>
      <c r="IC816" s="560"/>
      <c r="ID816" s="560"/>
      <c r="IE816" s="560"/>
      <c r="IF816" s="560"/>
      <c r="IG816" s="560"/>
      <c r="IH816" s="560"/>
      <c r="II816" s="560"/>
      <c r="IJ816" s="560"/>
      <c r="IK816" s="560"/>
      <c r="IL816" s="560"/>
      <c r="IM816" s="560"/>
      <c r="IN816" s="560"/>
      <c r="IO816" s="560"/>
      <c r="IP816" s="560"/>
      <c r="IQ816" s="560"/>
      <c r="IR816" s="560"/>
      <c r="IS816" s="560"/>
      <c r="IT816" s="560"/>
      <c r="IU816" s="560"/>
    </row>
    <row r="817" s="311" customFormat="1" ht="19.5" customHeight="1" spans="1:255">
      <c r="A817" s="218" t="s">
        <v>800</v>
      </c>
      <c r="B817" s="582"/>
      <c r="C817" s="328"/>
      <c r="D817" s="330"/>
      <c r="E817" s="325" t="str">
        <f t="shared" si="24"/>
        <v/>
      </c>
      <c r="F817" s="325" t="str">
        <f t="shared" si="25"/>
        <v/>
      </c>
      <c r="HU817" s="560"/>
      <c r="HV817" s="560"/>
      <c r="HW817" s="560"/>
      <c r="HX817" s="560"/>
      <c r="HY817" s="560"/>
      <c r="HZ817" s="560"/>
      <c r="IA817" s="560"/>
      <c r="IB817" s="560"/>
      <c r="IC817" s="560"/>
      <c r="ID817" s="560"/>
      <c r="IE817" s="560"/>
      <c r="IF817" s="560"/>
      <c r="IG817" s="560"/>
      <c r="IH817" s="560"/>
      <c r="II817" s="560"/>
      <c r="IJ817" s="560"/>
      <c r="IK817" s="560"/>
      <c r="IL817" s="560"/>
      <c r="IM817" s="560"/>
      <c r="IN817" s="560"/>
      <c r="IO817" s="560"/>
      <c r="IP817" s="560"/>
      <c r="IQ817" s="560"/>
      <c r="IR817" s="560"/>
      <c r="IS817" s="560"/>
      <c r="IT817" s="560"/>
      <c r="IU817" s="560"/>
    </row>
    <row r="818" s="311" customFormat="1" ht="19.5" customHeight="1" spans="1:255">
      <c r="A818" s="218" t="s">
        <v>801</v>
      </c>
      <c r="B818" s="582"/>
      <c r="C818" s="328"/>
      <c r="D818" s="330"/>
      <c r="E818" s="325" t="str">
        <f t="shared" si="24"/>
        <v/>
      </c>
      <c r="F818" s="325" t="str">
        <f t="shared" si="25"/>
        <v/>
      </c>
      <c r="HU818" s="560"/>
      <c r="HV818" s="560"/>
      <c r="HW818" s="560"/>
      <c r="HX818" s="560"/>
      <c r="HY818" s="560"/>
      <c r="HZ818" s="560"/>
      <c r="IA818" s="560"/>
      <c r="IB818" s="560"/>
      <c r="IC818" s="560"/>
      <c r="ID818" s="560"/>
      <c r="IE818" s="560"/>
      <c r="IF818" s="560"/>
      <c r="IG818" s="560"/>
      <c r="IH818" s="560"/>
      <c r="II818" s="560"/>
      <c r="IJ818" s="560"/>
      <c r="IK818" s="560"/>
      <c r="IL818" s="560"/>
      <c r="IM818" s="560"/>
      <c r="IN818" s="560"/>
      <c r="IO818" s="560"/>
      <c r="IP818" s="560"/>
      <c r="IQ818" s="560"/>
      <c r="IR818" s="560"/>
      <c r="IS818" s="560"/>
      <c r="IT818" s="560"/>
      <c r="IU818" s="560"/>
    </row>
    <row r="819" s="311" customFormat="1" ht="19.5" customHeight="1" spans="1:255">
      <c r="A819" s="218" t="s">
        <v>802</v>
      </c>
      <c r="B819" s="328">
        <v>26</v>
      </c>
      <c r="C819" s="328"/>
      <c r="D819" s="328">
        <v>459</v>
      </c>
      <c r="E819" s="332">
        <f t="shared" si="24"/>
        <v>16.6538461538462</v>
      </c>
      <c r="F819" s="332" t="str">
        <f t="shared" si="25"/>
        <v/>
      </c>
      <c r="HU819" s="560"/>
      <c r="HV819" s="560"/>
      <c r="HW819" s="560"/>
      <c r="HX819" s="560"/>
      <c r="HY819" s="560"/>
      <c r="HZ819" s="560"/>
      <c r="IA819" s="560"/>
      <c r="IB819" s="560"/>
      <c r="IC819" s="560"/>
      <c r="ID819" s="560"/>
      <c r="IE819" s="560"/>
      <c r="IF819" s="560"/>
      <c r="IG819" s="560"/>
      <c r="IH819" s="560"/>
      <c r="II819" s="560"/>
      <c r="IJ819" s="560"/>
      <c r="IK819" s="560"/>
      <c r="IL819" s="560"/>
      <c r="IM819" s="560"/>
      <c r="IN819" s="560"/>
      <c r="IO819" s="560"/>
      <c r="IP819" s="560"/>
      <c r="IQ819" s="560"/>
      <c r="IR819" s="560"/>
      <c r="IS819" s="560"/>
      <c r="IT819" s="560"/>
      <c r="IU819" s="560"/>
    </row>
    <row r="820" s="170" customFormat="1" ht="19.5" customHeight="1" spans="1:255">
      <c r="A820" s="218" t="s">
        <v>803</v>
      </c>
      <c r="B820" s="324"/>
      <c r="C820" s="337">
        <v>5</v>
      </c>
      <c r="D820" s="337">
        <v>806</v>
      </c>
      <c r="E820" s="332" t="str">
        <f t="shared" si="24"/>
        <v/>
      </c>
      <c r="F820" s="332">
        <f t="shared" si="25"/>
        <v>161.2</v>
      </c>
      <c r="G820" s="557"/>
      <c r="H820" s="557"/>
      <c r="I820" s="557"/>
      <c r="J820" s="557"/>
      <c r="K820" s="557"/>
      <c r="L820" s="557"/>
      <c r="M820" s="557"/>
      <c r="N820" s="557"/>
      <c r="O820" s="557"/>
      <c r="P820" s="557"/>
      <c r="Q820" s="557"/>
      <c r="R820" s="557"/>
      <c r="S820" s="557"/>
      <c r="T820" s="557"/>
      <c r="U820" s="557"/>
      <c r="V820" s="557"/>
      <c r="W820" s="557"/>
      <c r="X820" s="557"/>
      <c r="Y820" s="557"/>
      <c r="Z820" s="557"/>
      <c r="AA820" s="557"/>
      <c r="AB820" s="557"/>
      <c r="AC820" s="557"/>
      <c r="AD820" s="557"/>
      <c r="AE820" s="557"/>
      <c r="AF820" s="557"/>
      <c r="AG820" s="557"/>
      <c r="AH820" s="557"/>
      <c r="AI820" s="557"/>
      <c r="AJ820" s="557"/>
      <c r="AK820" s="557"/>
      <c r="AL820" s="557"/>
      <c r="AM820" s="557"/>
      <c r="AN820" s="557"/>
      <c r="AO820" s="557"/>
      <c r="AP820" s="557"/>
      <c r="AQ820" s="557"/>
      <c r="AR820" s="557"/>
      <c r="AS820" s="557"/>
      <c r="AT820" s="557"/>
      <c r="AU820" s="557"/>
      <c r="AV820" s="557"/>
      <c r="AW820" s="557"/>
      <c r="AX820" s="557"/>
      <c r="AY820" s="557"/>
      <c r="AZ820" s="557"/>
      <c r="BA820" s="557"/>
      <c r="BB820" s="557"/>
      <c r="BC820" s="557"/>
      <c r="BD820" s="557"/>
      <c r="BE820" s="557"/>
      <c r="BF820" s="557"/>
      <c r="BG820" s="557"/>
      <c r="BH820" s="557"/>
      <c r="BI820" s="557"/>
      <c r="BJ820" s="557"/>
      <c r="BK820" s="557"/>
      <c r="BL820" s="557"/>
      <c r="BM820" s="557"/>
      <c r="BN820" s="557"/>
      <c r="BO820" s="557"/>
      <c r="BP820" s="557"/>
      <c r="BQ820" s="557"/>
      <c r="BR820" s="557"/>
      <c r="BS820" s="557"/>
      <c r="BT820" s="557"/>
      <c r="BU820" s="557"/>
      <c r="BV820" s="557"/>
      <c r="BW820" s="557"/>
      <c r="BX820" s="557"/>
      <c r="BY820" s="557"/>
      <c r="BZ820" s="557"/>
      <c r="CA820" s="557"/>
      <c r="CB820" s="557"/>
      <c r="CC820" s="557"/>
      <c r="CD820" s="557"/>
      <c r="CE820" s="557"/>
      <c r="CF820" s="557"/>
      <c r="CG820" s="557"/>
      <c r="CH820" s="557"/>
      <c r="CI820" s="557"/>
      <c r="CJ820" s="557"/>
      <c r="CK820" s="557"/>
      <c r="CL820" s="557"/>
      <c r="CM820" s="557"/>
      <c r="CN820" s="557"/>
      <c r="CO820" s="557"/>
      <c r="CP820" s="557"/>
      <c r="CQ820" s="557"/>
      <c r="CR820" s="557"/>
      <c r="CS820" s="557"/>
      <c r="CT820" s="557"/>
      <c r="CU820" s="557"/>
      <c r="CV820" s="557"/>
      <c r="CW820" s="557"/>
      <c r="CX820" s="557"/>
      <c r="CY820" s="557"/>
      <c r="CZ820" s="557"/>
      <c r="DA820" s="557"/>
      <c r="DB820" s="557"/>
      <c r="DC820" s="557"/>
      <c r="DD820" s="557"/>
      <c r="DE820" s="557"/>
      <c r="DF820" s="557"/>
      <c r="DG820" s="557"/>
      <c r="DH820" s="557"/>
      <c r="DI820" s="557"/>
      <c r="DJ820" s="557"/>
      <c r="DK820" s="557"/>
      <c r="DL820" s="557"/>
      <c r="DM820" s="557"/>
      <c r="DN820" s="557"/>
      <c r="DO820" s="557"/>
      <c r="DP820" s="557"/>
      <c r="DQ820" s="557"/>
      <c r="DR820" s="557"/>
      <c r="DS820" s="557"/>
      <c r="DT820" s="557"/>
      <c r="DU820" s="557"/>
      <c r="DV820" s="557"/>
      <c r="DW820" s="557"/>
      <c r="DX820" s="557"/>
      <c r="DY820" s="557"/>
      <c r="DZ820" s="557"/>
      <c r="EA820" s="557"/>
      <c r="EB820" s="557"/>
      <c r="EC820" s="557"/>
      <c r="ED820" s="557"/>
      <c r="EE820" s="557"/>
      <c r="EF820" s="557"/>
      <c r="EG820" s="557"/>
      <c r="EH820" s="557"/>
      <c r="EI820" s="557"/>
      <c r="EJ820" s="557"/>
      <c r="EK820" s="557"/>
      <c r="EL820" s="557"/>
      <c r="EM820" s="557"/>
      <c r="EN820" s="557"/>
      <c r="EO820" s="557"/>
      <c r="EP820" s="557"/>
      <c r="EQ820" s="557"/>
      <c r="ER820" s="557"/>
      <c r="ES820" s="557"/>
      <c r="ET820" s="557"/>
      <c r="EU820" s="557"/>
      <c r="EV820" s="557"/>
      <c r="EW820" s="557"/>
      <c r="EX820" s="557"/>
      <c r="EY820" s="557"/>
      <c r="EZ820" s="557"/>
      <c r="FA820" s="557"/>
      <c r="FB820" s="557"/>
      <c r="FC820" s="557"/>
      <c r="FD820" s="557"/>
      <c r="FE820" s="557"/>
      <c r="FF820" s="557"/>
      <c r="FG820" s="557"/>
      <c r="FH820" s="557"/>
      <c r="FI820" s="557"/>
      <c r="FJ820" s="557"/>
      <c r="FK820" s="557"/>
      <c r="FL820" s="557"/>
      <c r="FM820" s="557"/>
      <c r="FN820" s="557"/>
      <c r="FO820" s="557"/>
      <c r="FP820" s="557"/>
      <c r="FQ820" s="557"/>
      <c r="FR820" s="557"/>
      <c r="FS820" s="557"/>
      <c r="FT820" s="557"/>
      <c r="FU820" s="557"/>
      <c r="FV820" s="557"/>
      <c r="FW820" s="557"/>
      <c r="FX820" s="557"/>
      <c r="FY820" s="557"/>
      <c r="FZ820" s="557"/>
      <c r="GA820" s="557"/>
      <c r="GB820" s="557"/>
      <c r="GC820" s="557"/>
      <c r="GD820" s="557"/>
      <c r="GE820" s="557"/>
      <c r="GF820" s="557"/>
      <c r="GG820" s="557"/>
      <c r="GH820" s="557"/>
      <c r="GI820" s="557"/>
      <c r="GJ820" s="557"/>
      <c r="GK820" s="557"/>
      <c r="GL820" s="557"/>
      <c r="GM820" s="557"/>
      <c r="GN820" s="557"/>
      <c r="GO820" s="557"/>
      <c r="GP820" s="557"/>
      <c r="GQ820" s="557"/>
      <c r="GR820" s="557"/>
      <c r="GS820" s="557"/>
      <c r="GT820" s="557"/>
      <c r="GU820" s="557"/>
      <c r="GV820" s="557"/>
      <c r="GW820" s="557"/>
      <c r="GX820" s="557"/>
      <c r="GY820" s="557"/>
      <c r="GZ820" s="557"/>
      <c r="HA820" s="557"/>
      <c r="HB820" s="557"/>
      <c r="HC820" s="557"/>
      <c r="HD820" s="557"/>
      <c r="HE820" s="557"/>
      <c r="HF820" s="557"/>
      <c r="HG820" s="557"/>
      <c r="HH820" s="557"/>
      <c r="HI820" s="557"/>
      <c r="HJ820" s="557"/>
      <c r="HK820" s="557"/>
      <c r="HL820" s="557"/>
      <c r="HM820" s="557"/>
      <c r="HN820" s="557"/>
      <c r="HO820" s="557"/>
      <c r="HP820" s="557"/>
      <c r="HQ820" s="557"/>
      <c r="HR820" s="557"/>
      <c r="HS820" s="557"/>
      <c r="HT820" s="557"/>
      <c r="HU820" s="575"/>
      <c r="HV820" s="575"/>
      <c r="HW820" s="575"/>
      <c r="HX820" s="575"/>
      <c r="HY820" s="575"/>
      <c r="HZ820" s="575"/>
      <c r="IA820" s="575"/>
      <c r="IB820" s="575"/>
      <c r="IC820" s="575"/>
      <c r="ID820" s="575"/>
      <c r="IE820" s="575"/>
      <c r="IF820" s="575"/>
      <c r="IG820" s="575"/>
      <c r="IH820" s="575"/>
      <c r="II820" s="575"/>
      <c r="IJ820" s="575"/>
      <c r="IK820" s="575"/>
      <c r="IL820" s="575"/>
      <c r="IM820" s="575"/>
      <c r="IN820" s="575"/>
      <c r="IO820" s="575"/>
      <c r="IP820" s="575"/>
      <c r="IQ820" s="575"/>
      <c r="IR820" s="575"/>
      <c r="IS820" s="575"/>
      <c r="IT820" s="575"/>
      <c r="IU820" s="575"/>
    </row>
    <row r="821" s="311" customFormat="1" ht="19.5" customHeight="1" spans="1:255">
      <c r="A821" s="584" t="s">
        <v>804</v>
      </c>
      <c r="B821" s="582">
        <f>SUM(B822:B823)</f>
        <v>0</v>
      </c>
      <c r="C821" s="328">
        <f>SUM(C822:C823)</f>
        <v>0</v>
      </c>
      <c r="D821" s="330">
        <f>SUM(D822:D823)</f>
        <v>0</v>
      </c>
      <c r="E821" s="325" t="str">
        <f t="shared" si="24"/>
        <v/>
      </c>
      <c r="F821" s="325" t="str">
        <f t="shared" si="25"/>
        <v/>
      </c>
      <c r="HU821" s="560"/>
      <c r="HV821" s="560"/>
      <c r="HW821" s="560"/>
      <c r="HX821" s="560"/>
      <c r="HY821" s="560"/>
      <c r="HZ821" s="560"/>
      <c r="IA821" s="560"/>
      <c r="IB821" s="560"/>
      <c r="IC821" s="560"/>
      <c r="ID821" s="560"/>
      <c r="IE821" s="560"/>
      <c r="IF821" s="560"/>
      <c r="IG821" s="560"/>
      <c r="IH821" s="560"/>
      <c r="II821" s="560"/>
      <c r="IJ821" s="560"/>
      <c r="IK821" s="560"/>
      <c r="IL821" s="560"/>
      <c r="IM821" s="560"/>
      <c r="IN821" s="560"/>
      <c r="IO821" s="560"/>
      <c r="IP821" s="560"/>
      <c r="IQ821" s="560"/>
      <c r="IR821" s="560"/>
      <c r="IS821" s="560"/>
      <c r="IT821" s="560"/>
      <c r="IU821" s="560"/>
    </row>
    <row r="822" s="311" customFormat="1" ht="19.5" customHeight="1" spans="1:255">
      <c r="A822" s="218" t="s">
        <v>805</v>
      </c>
      <c r="B822" s="335"/>
      <c r="C822" s="335"/>
      <c r="D822" s="335"/>
      <c r="E822" s="325" t="str">
        <f t="shared" si="24"/>
        <v/>
      </c>
      <c r="F822" s="325" t="str">
        <f t="shared" si="25"/>
        <v/>
      </c>
      <c r="HU822" s="560"/>
      <c r="HV822" s="560"/>
      <c r="HW822" s="560"/>
      <c r="HX822" s="560"/>
      <c r="HY822" s="560"/>
      <c r="HZ822" s="560"/>
      <c r="IA822" s="560"/>
      <c r="IB822" s="560"/>
      <c r="IC822" s="560"/>
      <c r="ID822" s="560"/>
      <c r="IE822" s="560"/>
      <c r="IF822" s="560"/>
      <c r="IG822" s="560"/>
      <c r="IH822" s="560"/>
      <c r="II822" s="560"/>
      <c r="IJ822" s="560"/>
      <c r="IK822" s="560"/>
      <c r="IL822" s="560"/>
      <c r="IM822" s="560"/>
      <c r="IN822" s="560"/>
      <c r="IO822" s="560"/>
      <c r="IP822" s="560"/>
      <c r="IQ822" s="560"/>
      <c r="IR822" s="560"/>
      <c r="IS822" s="560"/>
      <c r="IT822" s="560"/>
      <c r="IU822" s="560"/>
    </row>
    <row r="823" s="170" customFormat="1" ht="19.5" customHeight="1" spans="1:248">
      <c r="A823" s="218" t="s">
        <v>806</v>
      </c>
      <c r="B823" s="356"/>
      <c r="C823" s="324"/>
      <c r="D823" s="324"/>
      <c r="E823" s="325" t="str">
        <f t="shared" si="24"/>
        <v/>
      </c>
      <c r="F823" s="325" t="str">
        <f t="shared" si="25"/>
        <v/>
      </c>
      <c r="G823" s="557"/>
      <c r="H823" s="557"/>
      <c r="I823" s="557"/>
      <c r="J823" s="557"/>
      <c r="K823" s="557"/>
      <c r="L823" s="557"/>
      <c r="M823" s="557"/>
      <c r="N823" s="557"/>
      <c r="O823" s="557"/>
      <c r="P823" s="557"/>
      <c r="Q823" s="557"/>
      <c r="R823" s="557"/>
      <c r="S823" s="557"/>
      <c r="T823" s="557"/>
      <c r="U823" s="557"/>
      <c r="V823" s="557"/>
      <c r="W823" s="557"/>
      <c r="X823" s="557"/>
      <c r="Y823" s="557"/>
      <c r="Z823" s="557"/>
      <c r="AA823" s="557"/>
      <c r="AB823" s="557"/>
      <c r="AC823" s="557"/>
      <c r="AD823" s="557"/>
      <c r="AE823" s="557"/>
      <c r="AF823" s="557"/>
      <c r="AG823" s="557"/>
      <c r="AH823" s="557"/>
      <c r="AI823" s="557"/>
      <c r="AJ823" s="557"/>
      <c r="AK823" s="557"/>
      <c r="AL823" s="557"/>
      <c r="AM823" s="557"/>
      <c r="AN823" s="557"/>
      <c r="AO823" s="557"/>
      <c r="AP823" s="557"/>
      <c r="AQ823" s="557"/>
      <c r="AR823" s="557"/>
      <c r="AS823" s="557"/>
      <c r="AT823" s="557"/>
      <c r="AU823" s="557"/>
      <c r="AV823" s="557"/>
      <c r="AW823" s="557"/>
      <c r="AX823" s="557"/>
      <c r="AY823" s="557"/>
      <c r="AZ823" s="557"/>
      <c r="BA823" s="557"/>
      <c r="BB823" s="557"/>
      <c r="BC823" s="557"/>
      <c r="BD823" s="557"/>
      <c r="BE823" s="557"/>
      <c r="BF823" s="557"/>
      <c r="BG823" s="557"/>
      <c r="BH823" s="557"/>
      <c r="BI823" s="557"/>
      <c r="BJ823" s="557"/>
      <c r="BK823" s="557"/>
      <c r="BL823" s="557"/>
      <c r="BM823" s="557"/>
      <c r="BN823" s="557"/>
      <c r="BO823" s="557"/>
      <c r="BP823" s="557"/>
      <c r="BQ823" s="557"/>
      <c r="BR823" s="557"/>
      <c r="BS823" s="557"/>
      <c r="BT823" s="557"/>
      <c r="BU823" s="557"/>
      <c r="BV823" s="557"/>
      <c r="BW823" s="557"/>
      <c r="BX823" s="557"/>
      <c r="BY823" s="557"/>
      <c r="BZ823" s="557"/>
      <c r="CA823" s="557"/>
      <c r="CB823" s="557"/>
      <c r="CC823" s="557"/>
      <c r="CD823" s="557"/>
      <c r="CE823" s="557"/>
      <c r="CF823" s="557"/>
      <c r="CG823" s="557"/>
      <c r="CH823" s="557"/>
      <c r="CI823" s="557"/>
      <c r="CJ823" s="557"/>
      <c r="CK823" s="557"/>
      <c r="CL823" s="557"/>
      <c r="CM823" s="557"/>
      <c r="CN823" s="557"/>
      <c r="CO823" s="557"/>
      <c r="CP823" s="557"/>
      <c r="CQ823" s="557"/>
      <c r="CR823" s="557"/>
      <c r="CS823" s="557"/>
      <c r="CT823" s="557"/>
      <c r="CU823" s="557"/>
      <c r="CV823" s="557"/>
      <c r="CW823" s="557"/>
      <c r="CX823" s="557"/>
      <c r="CY823" s="557"/>
      <c r="CZ823" s="557"/>
      <c r="DA823" s="557"/>
      <c r="DB823" s="557"/>
      <c r="DC823" s="557"/>
      <c r="DD823" s="557"/>
      <c r="DE823" s="557"/>
      <c r="DF823" s="557"/>
      <c r="DG823" s="557"/>
      <c r="DH823" s="557"/>
      <c r="DI823" s="557"/>
      <c r="DJ823" s="557"/>
      <c r="DK823" s="557"/>
      <c r="DL823" s="557"/>
      <c r="DM823" s="557"/>
      <c r="DN823" s="557"/>
      <c r="DO823" s="557"/>
      <c r="DP823" s="557"/>
      <c r="DQ823" s="557"/>
      <c r="DR823" s="557"/>
      <c r="DS823" s="557"/>
      <c r="DT823" s="557"/>
      <c r="DU823" s="557"/>
      <c r="DV823" s="557"/>
      <c r="DW823" s="557"/>
      <c r="DX823" s="557"/>
      <c r="DY823" s="557"/>
      <c r="DZ823" s="557"/>
      <c r="EA823" s="557"/>
      <c r="EB823" s="557"/>
      <c r="EC823" s="557"/>
      <c r="ED823" s="557"/>
      <c r="EE823" s="557"/>
      <c r="EF823" s="557"/>
      <c r="EG823" s="557"/>
      <c r="EH823" s="557"/>
      <c r="EI823" s="557"/>
      <c r="EJ823" s="557"/>
      <c r="EK823" s="557"/>
      <c r="EL823" s="557"/>
      <c r="EM823" s="557"/>
      <c r="EN823" s="557"/>
      <c r="EO823" s="557"/>
      <c r="EP823" s="557"/>
      <c r="EQ823" s="557"/>
      <c r="ER823" s="557"/>
      <c r="ES823" s="557"/>
      <c r="ET823" s="557"/>
      <c r="EU823" s="557"/>
      <c r="EV823" s="557"/>
      <c r="EW823" s="557"/>
      <c r="EX823" s="557"/>
      <c r="EY823" s="557"/>
      <c r="EZ823" s="557"/>
      <c r="FA823" s="557"/>
      <c r="FB823" s="557"/>
      <c r="FC823" s="557"/>
      <c r="FD823" s="557"/>
      <c r="FE823" s="557"/>
      <c r="FF823" s="557"/>
      <c r="FG823" s="557"/>
      <c r="FH823" s="557"/>
      <c r="FI823" s="557"/>
      <c r="FJ823" s="557"/>
      <c r="FK823" s="557"/>
      <c r="FL823" s="557"/>
      <c r="FM823" s="557"/>
      <c r="FN823" s="557"/>
      <c r="FO823" s="557"/>
      <c r="FP823" s="557"/>
      <c r="FQ823" s="557"/>
      <c r="FR823" s="557"/>
      <c r="FS823" s="557"/>
      <c r="FT823" s="557"/>
      <c r="FU823" s="557"/>
      <c r="FV823" s="557"/>
      <c r="FW823" s="557"/>
      <c r="FX823" s="557"/>
      <c r="FY823" s="557"/>
      <c r="FZ823" s="557"/>
      <c r="GA823" s="557"/>
      <c r="GB823" s="557"/>
      <c r="GC823" s="557"/>
      <c r="GD823" s="557"/>
      <c r="GE823" s="557"/>
      <c r="GF823" s="557"/>
      <c r="GG823" s="557"/>
      <c r="GH823" s="557"/>
      <c r="GI823" s="557"/>
      <c r="GJ823" s="557"/>
      <c r="GK823" s="557"/>
      <c r="GL823" s="557"/>
      <c r="GM823" s="557"/>
      <c r="GN823" s="557"/>
      <c r="GO823" s="557"/>
      <c r="GP823" s="557"/>
      <c r="GQ823" s="557"/>
      <c r="GR823" s="557"/>
      <c r="GS823" s="557"/>
      <c r="GT823" s="557"/>
      <c r="GU823" s="557"/>
      <c r="GV823" s="557"/>
      <c r="GW823" s="557"/>
      <c r="GX823" s="557"/>
      <c r="GY823" s="557"/>
      <c r="GZ823" s="557"/>
      <c r="HA823" s="557"/>
      <c r="HB823" s="557"/>
      <c r="HC823" s="557"/>
      <c r="HD823" s="557"/>
      <c r="HE823" s="557"/>
      <c r="HF823" s="557"/>
      <c r="HG823" s="557"/>
      <c r="HH823" s="557"/>
      <c r="HI823" s="557"/>
      <c r="HJ823" s="557"/>
      <c r="HK823" s="557"/>
      <c r="HL823" s="557"/>
      <c r="HM823" s="557"/>
      <c r="HN823" s="557"/>
      <c r="HO823" s="557"/>
      <c r="HP823" s="557"/>
      <c r="HQ823" s="557"/>
      <c r="HR823" s="557"/>
      <c r="HS823" s="557"/>
      <c r="HT823" s="557"/>
      <c r="HU823" s="575"/>
      <c r="HV823" s="575"/>
      <c r="HW823" s="575"/>
      <c r="HX823" s="575"/>
      <c r="HY823" s="575"/>
      <c r="HZ823" s="575"/>
      <c r="IA823" s="575"/>
      <c r="IB823" s="575"/>
      <c r="IC823" s="575"/>
      <c r="ID823" s="575"/>
      <c r="IE823" s="575"/>
      <c r="IF823" s="575"/>
      <c r="IG823" s="575"/>
      <c r="IH823" s="575"/>
      <c r="II823" s="575"/>
      <c r="IJ823" s="575"/>
      <c r="IK823" s="575"/>
      <c r="IL823" s="575"/>
      <c r="IM823" s="575"/>
      <c r="IN823" s="575"/>
    </row>
    <row r="824" s="311" customFormat="1" ht="19.5" customHeight="1" spans="1:255">
      <c r="A824" s="584" t="s">
        <v>807</v>
      </c>
      <c r="B824" s="582">
        <f>SUM(B825:B826)</f>
        <v>0</v>
      </c>
      <c r="C824" s="328">
        <f>SUM(C825:C826)</f>
        <v>0</v>
      </c>
      <c r="D824" s="330">
        <f>SUM(D825:D826)</f>
        <v>0</v>
      </c>
      <c r="E824" s="325" t="str">
        <f t="shared" si="24"/>
        <v/>
      </c>
      <c r="F824" s="325" t="str">
        <f t="shared" si="25"/>
        <v/>
      </c>
      <c r="HU824" s="560"/>
      <c r="HV824" s="560"/>
      <c r="HW824" s="560"/>
      <c r="HX824" s="560"/>
      <c r="HY824" s="560"/>
      <c r="HZ824" s="560"/>
      <c r="IA824" s="560"/>
      <c r="IB824" s="560"/>
      <c r="IC824" s="560"/>
      <c r="ID824" s="560"/>
      <c r="IE824" s="560"/>
      <c r="IF824" s="560"/>
      <c r="IG824" s="560"/>
      <c r="IH824" s="560"/>
      <c r="II824" s="560"/>
      <c r="IJ824" s="560"/>
      <c r="IK824" s="560"/>
      <c r="IL824" s="560"/>
      <c r="IM824" s="560"/>
      <c r="IN824" s="560"/>
      <c r="IO824" s="560"/>
      <c r="IP824" s="560"/>
      <c r="IQ824" s="560"/>
      <c r="IR824" s="560"/>
      <c r="IS824" s="560"/>
      <c r="IT824" s="560"/>
      <c r="IU824" s="560"/>
    </row>
    <row r="825" s="311" customFormat="1" ht="19.5" customHeight="1" spans="1:255">
      <c r="A825" s="218" t="s">
        <v>808</v>
      </c>
      <c r="B825" s="335"/>
      <c r="C825" s="335"/>
      <c r="D825" s="335"/>
      <c r="E825" s="325" t="str">
        <f t="shared" si="24"/>
        <v/>
      </c>
      <c r="F825" s="325" t="str">
        <f t="shared" si="25"/>
        <v/>
      </c>
      <c r="HU825" s="560"/>
      <c r="HV825" s="560"/>
      <c r="HW825" s="560"/>
      <c r="HX825" s="560"/>
      <c r="HY825" s="560"/>
      <c r="HZ825" s="560"/>
      <c r="IA825" s="560"/>
      <c r="IB825" s="560"/>
      <c r="IC825" s="560"/>
      <c r="ID825" s="560"/>
      <c r="IE825" s="560"/>
      <c r="IF825" s="560"/>
      <c r="IG825" s="560"/>
      <c r="IH825" s="560"/>
      <c r="II825" s="560"/>
      <c r="IJ825" s="560"/>
      <c r="IK825" s="560"/>
      <c r="IL825" s="560"/>
      <c r="IM825" s="560"/>
      <c r="IN825" s="560"/>
      <c r="IO825" s="560"/>
      <c r="IP825" s="560"/>
      <c r="IQ825" s="560"/>
      <c r="IR825" s="560"/>
      <c r="IS825" s="560"/>
      <c r="IT825" s="560"/>
      <c r="IU825" s="560"/>
    </row>
    <row r="826" s="170" customFormat="1" ht="19.5" customHeight="1" spans="1:248">
      <c r="A826" s="218" t="s">
        <v>809</v>
      </c>
      <c r="B826" s="356"/>
      <c r="C826" s="339"/>
      <c r="D826" s="339"/>
      <c r="E826" s="325" t="str">
        <f t="shared" si="24"/>
        <v/>
      </c>
      <c r="F826" s="325" t="str">
        <f t="shared" si="25"/>
        <v/>
      </c>
      <c r="G826" s="557"/>
      <c r="H826" s="557"/>
      <c r="I826" s="557"/>
      <c r="J826" s="557"/>
      <c r="K826" s="557"/>
      <c r="L826" s="557"/>
      <c r="M826" s="557"/>
      <c r="N826" s="557"/>
      <c r="O826" s="557"/>
      <c r="P826" s="557"/>
      <c r="Q826" s="557"/>
      <c r="R826" s="557"/>
      <c r="S826" s="557"/>
      <c r="T826" s="557"/>
      <c r="U826" s="557"/>
      <c r="V826" s="557"/>
      <c r="W826" s="557"/>
      <c r="X826" s="557"/>
      <c r="Y826" s="557"/>
      <c r="Z826" s="557"/>
      <c r="AA826" s="557"/>
      <c r="AB826" s="557"/>
      <c r="AC826" s="557"/>
      <c r="AD826" s="557"/>
      <c r="AE826" s="557"/>
      <c r="AF826" s="557"/>
      <c r="AG826" s="557"/>
      <c r="AH826" s="557"/>
      <c r="AI826" s="557"/>
      <c r="AJ826" s="557"/>
      <c r="AK826" s="557"/>
      <c r="AL826" s="557"/>
      <c r="AM826" s="557"/>
      <c r="AN826" s="557"/>
      <c r="AO826" s="557"/>
      <c r="AP826" s="557"/>
      <c r="AQ826" s="557"/>
      <c r="AR826" s="557"/>
      <c r="AS826" s="557"/>
      <c r="AT826" s="557"/>
      <c r="AU826" s="557"/>
      <c r="AV826" s="557"/>
      <c r="AW826" s="557"/>
      <c r="AX826" s="557"/>
      <c r="AY826" s="557"/>
      <c r="AZ826" s="557"/>
      <c r="BA826" s="557"/>
      <c r="BB826" s="557"/>
      <c r="BC826" s="557"/>
      <c r="BD826" s="557"/>
      <c r="BE826" s="557"/>
      <c r="BF826" s="557"/>
      <c r="BG826" s="557"/>
      <c r="BH826" s="557"/>
      <c r="BI826" s="557"/>
      <c r="BJ826" s="557"/>
      <c r="BK826" s="557"/>
      <c r="BL826" s="557"/>
      <c r="BM826" s="557"/>
      <c r="BN826" s="557"/>
      <c r="BO826" s="557"/>
      <c r="BP826" s="557"/>
      <c r="BQ826" s="557"/>
      <c r="BR826" s="557"/>
      <c r="BS826" s="557"/>
      <c r="BT826" s="557"/>
      <c r="BU826" s="557"/>
      <c r="BV826" s="557"/>
      <c r="BW826" s="557"/>
      <c r="BX826" s="557"/>
      <c r="BY826" s="557"/>
      <c r="BZ826" s="557"/>
      <c r="CA826" s="557"/>
      <c r="CB826" s="557"/>
      <c r="CC826" s="557"/>
      <c r="CD826" s="557"/>
      <c r="CE826" s="557"/>
      <c r="CF826" s="557"/>
      <c r="CG826" s="557"/>
      <c r="CH826" s="557"/>
      <c r="CI826" s="557"/>
      <c r="CJ826" s="557"/>
      <c r="CK826" s="557"/>
      <c r="CL826" s="557"/>
      <c r="CM826" s="557"/>
      <c r="CN826" s="557"/>
      <c r="CO826" s="557"/>
      <c r="CP826" s="557"/>
      <c r="CQ826" s="557"/>
      <c r="CR826" s="557"/>
      <c r="CS826" s="557"/>
      <c r="CT826" s="557"/>
      <c r="CU826" s="557"/>
      <c r="CV826" s="557"/>
      <c r="CW826" s="557"/>
      <c r="CX826" s="557"/>
      <c r="CY826" s="557"/>
      <c r="CZ826" s="557"/>
      <c r="DA826" s="557"/>
      <c r="DB826" s="557"/>
      <c r="DC826" s="557"/>
      <c r="DD826" s="557"/>
      <c r="DE826" s="557"/>
      <c r="DF826" s="557"/>
      <c r="DG826" s="557"/>
      <c r="DH826" s="557"/>
      <c r="DI826" s="557"/>
      <c r="DJ826" s="557"/>
      <c r="DK826" s="557"/>
      <c r="DL826" s="557"/>
      <c r="DM826" s="557"/>
      <c r="DN826" s="557"/>
      <c r="DO826" s="557"/>
      <c r="DP826" s="557"/>
      <c r="DQ826" s="557"/>
      <c r="DR826" s="557"/>
      <c r="DS826" s="557"/>
      <c r="DT826" s="557"/>
      <c r="DU826" s="557"/>
      <c r="DV826" s="557"/>
      <c r="DW826" s="557"/>
      <c r="DX826" s="557"/>
      <c r="DY826" s="557"/>
      <c r="DZ826" s="557"/>
      <c r="EA826" s="557"/>
      <c r="EB826" s="557"/>
      <c r="EC826" s="557"/>
      <c r="ED826" s="557"/>
      <c r="EE826" s="557"/>
      <c r="EF826" s="557"/>
      <c r="EG826" s="557"/>
      <c r="EH826" s="557"/>
      <c r="EI826" s="557"/>
      <c r="EJ826" s="557"/>
      <c r="EK826" s="557"/>
      <c r="EL826" s="557"/>
      <c r="EM826" s="557"/>
      <c r="EN826" s="557"/>
      <c r="EO826" s="557"/>
      <c r="EP826" s="557"/>
      <c r="EQ826" s="557"/>
      <c r="ER826" s="557"/>
      <c r="ES826" s="557"/>
      <c r="ET826" s="557"/>
      <c r="EU826" s="557"/>
      <c r="EV826" s="557"/>
      <c r="EW826" s="557"/>
      <c r="EX826" s="557"/>
      <c r="EY826" s="557"/>
      <c r="EZ826" s="557"/>
      <c r="FA826" s="557"/>
      <c r="FB826" s="557"/>
      <c r="FC826" s="557"/>
      <c r="FD826" s="557"/>
      <c r="FE826" s="557"/>
      <c r="FF826" s="557"/>
      <c r="FG826" s="557"/>
      <c r="FH826" s="557"/>
      <c r="FI826" s="557"/>
      <c r="FJ826" s="557"/>
      <c r="FK826" s="557"/>
      <c r="FL826" s="557"/>
      <c r="FM826" s="557"/>
      <c r="FN826" s="557"/>
      <c r="FO826" s="557"/>
      <c r="FP826" s="557"/>
      <c r="FQ826" s="557"/>
      <c r="FR826" s="557"/>
      <c r="FS826" s="557"/>
      <c r="FT826" s="557"/>
      <c r="FU826" s="557"/>
      <c r="FV826" s="557"/>
      <c r="FW826" s="557"/>
      <c r="FX826" s="557"/>
      <c r="FY826" s="557"/>
      <c r="FZ826" s="557"/>
      <c r="GA826" s="557"/>
      <c r="GB826" s="557"/>
      <c r="GC826" s="557"/>
      <c r="GD826" s="557"/>
      <c r="GE826" s="557"/>
      <c r="GF826" s="557"/>
      <c r="GG826" s="557"/>
      <c r="GH826" s="557"/>
      <c r="GI826" s="557"/>
      <c r="GJ826" s="557"/>
      <c r="GK826" s="557"/>
      <c r="GL826" s="557"/>
      <c r="GM826" s="557"/>
      <c r="GN826" s="557"/>
      <c r="GO826" s="557"/>
      <c r="GP826" s="557"/>
      <c r="GQ826" s="557"/>
      <c r="GR826" s="557"/>
      <c r="GS826" s="557"/>
      <c r="GT826" s="557"/>
      <c r="GU826" s="557"/>
      <c r="GV826" s="557"/>
      <c r="GW826" s="557"/>
      <c r="GX826" s="557"/>
      <c r="GY826" s="557"/>
      <c r="GZ826" s="557"/>
      <c r="HA826" s="557"/>
      <c r="HB826" s="557"/>
      <c r="HC826" s="557"/>
      <c r="HD826" s="557"/>
      <c r="HE826" s="557"/>
      <c r="HF826" s="557"/>
      <c r="HG826" s="557"/>
      <c r="HH826" s="557"/>
      <c r="HI826" s="557"/>
      <c r="HJ826" s="557"/>
      <c r="HK826" s="557"/>
      <c r="HL826" s="557"/>
      <c r="HM826" s="557"/>
      <c r="HN826" s="557"/>
      <c r="HO826" s="557"/>
      <c r="HP826" s="557"/>
      <c r="HQ826" s="557"/>
      <c r="HR826" s="557"/>
      <c r="HS826" s="557"/>
      <c r="HT826" s="557"/>
      <c r="HU826" s="575"/>
      <c r="HV826" s="575"/>
      <c r="HW826" s="575"/>
      <c r="HX826" s="575"/>
      <c r="HY826" s="575"/>
      <c r="HZ826" s="575"/>
      <c r="IA826" s="575"/>
      <c r="IB826" s="575"/>
      <c r="IC826" s="575"/>
      <c r="ID826" s="575"/>
      <c r="IE826" s="575"/>
      <c r="IF826" s="575"/>
      <c r="IG826" s="575"/>
      <c r="IH826" s="575"/>
      <c r="II826" s="575"/>
      <c r="IJ826" s="575"/>
      <c r="IK826" s="575"/>
      <c r="IL826" s="575"/>
      <c r="IM826" s="575"/>
      <c r="IN826" s="575"/>
    </row>
    <row r="827" s="311" customFormat="1" ht="19.5" customHeight="1" spans="1:255">
      <c r="A827" s="584" t="s">
        <v>810</v>
      </c>
      <c r="B827" s="335">
        <f>SUM(B828)</f>
        <v>0</v>
      </c>
      <c r="C827" s="335">
        <f>SUM(C828)</f>
        <v>0</v>
      </c>
      <c r="D827" s="335">
        <f>SUM(D828)</f>
        <v>0</v>
      </c>
      <c r="E827" s="325" t="str">
        <f t="shared" si="24"/>
        <v/>
      </c>
      <c r="F827" s="325" t="str">
        <f t="shared" si="25"/>
        <v/>
      </c>
      <c r="HU827" s="560"/>
      <c r="HV827" s="560"/>
      <c r="HW827" s="560"/>
      <c r="HX827" s="560"/>
      <c r="HY827" s="560"/>
      <c r="HZ827" s="560"/>
      <c r="IA827" s="560"/>
      <c r="IB827" s="560"/>
      <c r="IC827" s="560"/>
      <c r="ID827" s="560"/>
      <c r="IE827" s="560"/>
      <c r="IF827" s="560"/>
      <c r="IG827" s="560"/>
      <c r="IH827" s="560"/>
      <c r="II827" s="560"/>
      <c r="IJ827" s="560"/>
      <c r="IK827" s="560"/>
      <c r="IL827" s="560"/>
      <c r="IM827" s="560"/>
      <c r="IN827" s="560"/>
      <c r="IO827" s="560"/>
      <c r="IP827" s="560"/>
      <c r="IQ827" s="560"/>
      <c r="IR827" s="560"/>
      <c r="IS827" s="560"/>
      <c r="IT827" s="560"/>
      <c r="IU827" s="560"/>
    </row>
    <row r="828" s="311" customFormat="1" ht="19.5" customHeight="1" spans="1:255">
      <c r="A828" s="347" t="s">
        <v>811</v>
      </c>
      <c r="B828" s="356"/>
      <c r="C828" s="339"/>
      <c r="D828" s="339"/>
      <c r="E828" s="325" t="str">
        <f t="shared" si="24"/>
        <v/>
      </c>
      <c r="F828" s="325" t="str">
        <f t="shared" si="25"/>
        <v/>
      </c>
      <c r="HU828" s="560"/>
      <c r="HV828" s="560"/>
      <c r="HW828" s="560"/>
      <c r="HX828" s="560"/>
      <c r="HY828" s="560"/>
      <c r="HZ828" s="560"/>
      <c r="IA828" s="560"/>
      <c r="IB828" s="560"/>
      <c r="IC828" s="560"/>
      <c r="ID828" s="560"/>
      <c r="IE828" s="560"/>
      <c r="IF828" s="560"/>
      <c r="IG828" s="560"/>
      <c r="IH828" s="560"/>
      <c r="II828" s="560"/>
      <c r="IJ828" s="560"/>
      <c r="IK828" s="560"/>
      <c r="IL828" s="560"/>
      <c r="IM828" s="560"/>
      <c r="IN828" s="560"/>
      <c r="IO828" s="560"/>
      <c r="IP828" s="560"/>
      <c r="IQ828" s="560"/>
      <c r="IR828" s="560"/>
      <c r="IS828" s="560"/>
      <c r="IT828" s="560"/>
      <c r="IU828" s="560"/>
    </row>
    <row r="829" s="311" customFormat="1" ht="19.5" customHeight="1" spans="1:255">
      <c r="A829" s="584" t="s">
        <v>812</v>
      </c>
      <c r="B829" s="335">
        <f>SUM(B830)</f>
        <v>36</v>
      </c>
      <c r="C829" s="335">
        <f>SUM(C830)</f>
        <v>0</v>
      </c>
      <c r="D829" s="335">
        <f>SUM(D830)</f>
        <v>0</v>
      </c>
      <c r="E829" s="325" t="str">
        <f t="shared" si="24"/>
        <v/>
      </c>
      <c r="F829" s="325" t="str">
        <f t="shared" si="25"/>
        <v/>
      </c>
      <c r="HU829" s="560"/>
      <c r="HV829" s="560"/>
      <c r="HW829" s="560"/>
      <c r="HX829" s="560"/>
      <c r="HY829" s="560"/>
      <c r="HZ829" s="560"/>
      <c r="IA829" s="560"/>
      <c r="IB829" s="560"/>
      <c r="IC829" s="560"/>
      <c r="ID829" s="560"/>
      <c r="IE829" s="560"/>
      <c r="IF829" s="560"/>
      <c r="IG829" s="560"/>
      <c r="IH829" s="560"/>
      <c r="II829" s="560"/>
      <c r="IJ829" s="560"/>
      <c r="IK829" s="560"/>
      <c r="IL829" s="560"/>
      <c r="IM829" s="560"/>
      <c r="IN829" s="560"/>
      <c r="IO829" s="560"/>
      <c r="IP829" s="560"/>
      <c r="IQ829" s="560"/>
      <c r="IR829" s="560"/>
      <c r="IS829" s="560"/>
      <c r="IT829" s="560"/>
      <c r="IU829" s="560"/>
    </row>
    <row r="830" s="170" customFormat="1" ht="19.5" customHeight="1" spans="1:248">
      <c r="A830" s="347" t="s">
        <v>813</v>
      </c>
      <c r="B830" s="357">
        <v>36</v>
      </c>
      <c r="C830" s="324"/>
      <c r="D830" s="324"/>
      <c r="E830" s="325" t="str">
        <f t="shared" si="24"/>
        <v/>
      </c>
      <c r="F830" s="325" t="str">
        <f t="shared" si="25"/>
        <v/>
      </c>
      <c r="G830" s="557"/>
      <c r="H830" s="557"/>
      <c r="I830" s="557"/>
      <c r="J830" s="557"/>
      <c r="K830" s="557"/>
      <c r="L830" s="557"/>
      <c r="M830" s="557"/>
      <c r="N830" s="557"/>
      <c r="O830" s="557"/>
      <c r="P830" s="557"/>
      <c r="Q830" s="557"/>
      <c r="R830" s="557"/>
      <c r="S830" s="557"/>
      <c r="T830" s="557"/>
      <c r="U830" s="557"/>
      <c r="V830" s="557"/>
      <c r="W830" s="557"/>
      <c r="X830" s="557"/>
      <c r="Y830" s="557"/>
      <c r="Z830" s="557"/>
      <c r="AA830" s="557"/>
      <c r="AB830" s="557"/>
      <c r="AC830" s="557"/>
      <c r="AD830" s="557"/>
      <c r="AE830" s="557"/>
      <c r="AF830" s="557"/>
      <c r="AG830" s="557"/>
      <c r="AH830" s="557"/>
      <c r="AI830" s="557"/>
      <c r="AJ830" s="557"/>
      <c r="AK830" s="557"/>
      <c r="AL830" s="557"/>
      <c r="AM830" s="557"/>
      <c r="AN830" s="557"/>
      <c r="AO830" s="557"/>
      <c r="AP830" s="557"/>
      <c r="AQ830" s="557"/>
      <c r="AR830" s="557"/>
      <c r="AS830" s="557"/>
      <c r="AT830" s="557"/>
      <c r="AU830" s="557"/>
      <c r="AV830" s="557"/>
      <c r="AW830" s="557"/>
      <c r="AX830" s="557"/>
      <c r="AY830" s="557"/>
      <c r="AZ830" s="557"/>
      <c r="BA830" s="557"/>
      <c r="BB830" s="557"/>
      <c r="BC830" s="557"/>
      <c r="BD830" s="557"/>
      <c r="BE830" s="557"/>
      <c r="BF830" s="557"/>
      <c r="BG830" s="557"/>
      <c r="BH830" s="557"/>
      <c r="BI830" s="557"/>
      <c r="BJ830" s="557"/>
      <c r="BK830" s="557"/>
      <c r="BL830" s="557"/>
      <c r="BM830" s="557"/>
      <c r="BN830" s="557"/>
      <c r="BO830" s="557"/>
      <c r="BP830" s="557"/>
      <c r="BQ830" s="557"/>
      <c r="BR830" s="557"/>
      <c r="BS830" s="557"/>
      <c r="BT830" s="557"/>
      <c r="BU830" s="557"/>
      <c r="BV830" s="557"/>
      <c r="BW830" s="557"/>
      <c r="BX830" s="557"/>
      <c r="BY830" s="557"/>
      <c r="BZ830" s="557"/>
      <c r="CA830" s="557"/>
      <c r="CB830" s="557"/>
      <c r="CC830" s="557"/>
      <c r="CD830" s="557"/>
      <c r="CE830" s="557"/>
      <c r="CF830" s="557"/>
      <c r="CG830" s="557"/>
      <c r="CH830" s="557"/>
      <c r="CI830" s="557"/>
      <c r="CJ830" s="557"/>
      <c r="CK830" s="557"/>
      <c r="CL830" s="557"/>
      <c r="CM830" s="557"/>
      <c r="CN830" s="557"/>
      <c r="CO830" s="557"/>
      <c r="CP830" s="557"/>
      <c r="CQ830" s="557"/>
      <c r="CR830" s="557"/>
      <c r="CS830" s="557"/>
      <c r="CT830" s="557"/>
      <c r="CU830" s="557"/>
      <c r="CV830" s="557"/>
      <c r="CW830" s="557"/>
      <c r="CX830" s="557"/>
      <c r="CY830" s="557"/>
      <c r="CZ830" s="557"/>
      <c r="DA830" s="557"/>
      <c r="DB830" s="557"/>
      <c r="DC830" s="557"/>
      <c r="DD830" s="557"/>
      <c r="DE830" s="557"/>
      <c r="DF830" s="557"/>
      <c r="DG830" s="557"/>
      <c r="DH830" s="557"/>
      <c r="DI830" s="557"/>
      <c r="DJ830" s="557"/>
      <c r="DK830" s="557"/>
      <c r="DL830" s="557"/>
      <c r="DM830" s="557"/>
      <c r="DN830" s="557"/>
      <c r="DO830" s="557"/>
      <c r="DP830" s="557"/>
      <c r="DQ830" s="557"/>
      <c r="DR830" s="557"/>
      <c r="DS830" s="557"/>
      <c r="DT830" s="557"/>
      <c r="DU830" s="557"/>
      <c r="DV830" s="557"/>
      <c r="DW830" s="557"/>
      <c r="DX830" s="557"/>
      <c r="DY830" s="557"/>
      <c r="DZ830" s="557"/>
      <c r="EA830" s="557"/>
      <c r="EB830" s="557"/>
      <c r="EC830" s="557"/>
      <c r="ED830" s="557"/>
      <c r="EE830" s="557"/>
      <c r="EF830" s="557"/>
      <c r="EG830" s="557"/>
      <c r="EH830" s="557"/>
      <c r="EI830" s="557"/>
      <c r="EJ830" s="557"/>
      <c r="EK830" s="557"/>
      <c r="EL830" s="557"/>
      <c r="EM830" s="557"/>
      <c r="EN830" s="557"/>
      <c r="EO830" s="557"/>
      <c r="EP830" s="557"/>
      <c r="EQ830" s="557"/>
      <c r="ER830" s="557"/>
      <c r="ES830" s="557"/>
      <c r="ET830" s="557"/>
      <c r="EU830" s="557"/>
      <c r="EV830" s="557"/>
      <c r="EW830" s="557"/>
      <c r="EX830" s="557"/>
      <c r="EY830" s="557"/>
      <c r="EZ830" s="557"/>
      <c r="FA830" s="557"/>
      <c r="FB830" s="557"/>
      <c r="FC830" s="557"/>
      <c r="FD830" s="557"/>
      <c r="FE830" s="557"/>
      <c r="FF830" s="557"/>
      <c r="FG830" s="557"/>
      <c r="FH830" s="557"/>
      <c r="FI830" s="557"/>
      <c r="FJ830" s="557"/>
      <c r="FK830" s="557"/>
      <c r="FL830" s="557"/>
      <c r="FM830" s="557"/>
      <c r="FN830" s="557"/>
      <c r="FO830" s="557"/>
      <c r="FP830" s="557"/>
      <c r="FQ830" s="557"/>
      <c r="FR830" s="557"/>
      <c r="FS830" s="557"/>
      <c r="FT830" s="557"/>
      <c r="FU830" s="557"/>
      <c r="FV830" s="557"/>
      <c r="FW830" s="557"/>
      <c r="FX830" s="557"/>
      <c r="FY830" s="557"/>
      <c r="FZ830" s="557"/>
      <c r="GA830" s="557"/>
      <c r="GB830" s="557"/>
      <c r="GC830" s="557"/>
      <c r="GD830" s="557"/>
      <c r="GE830" s="557"/>
      <c r="GF830" s="557"/>
      <c r="GG830" s="557"/>
      <c r="GH830" s="557"/>
      <c r="GI830" s="557"/>
      <c r="GJ830" s="557"/>
      <c r="GK830" s="557"/>
      <c r="GL830" s="557"/>
      <c r="GM830" s="557"/>
      <c r="GN830" s="557"/>
      <c r="GO830" s="557"/>
      <c r="GP830" s="557"/>
      <c r="GQ830" s="557"/>
      <c r="GR830" s="557"/>
      <c r="GS830" s="557"/>
      <c r="GT830" s="557"/>
      <c r="GU830" s="557"/>
      <c r="GV830" s="557"/>
      <c r="GW830" s="557"/>
      <c r="GX830" s="557"/>
      <c r="GY830" s="557"/>
      <c r="GZ830" s="557"/>
      <c r="HA830" s="557"/>
      <c r="HB830" s="557"/>
      <c r="HC830" s="557"/>
      <c r="HD830" s="557"/>
      <c r="HE830" s="557"/>
      <c r="HF830" s="557"/>
      <c r="HG830" s="557"/>
      <c r="HH830" s="557"/>
      <c r="HI830" s="557"/>
      <c r="HJ830" s="557"/>
      <c r="HK830" s="557"/>
      <c r="HL830" s="557"/>
      <c r="HM830" s="557"/>
      <c r="HN830" s="557"/>
      <c r="HO830" s="557"/>
      <c r="HP830" s="557"/>
      <c r="HQ830" s="557"/>
      <c r="HR830" s="557"/>
      <c r="HS830" s="557"/>
      <c r="HT830" s="557"/>
      <c r="HU830" s="575"/>
      <c r="HV830" s="575"/>
      <c r="HW830" s="575"/>
      <c r="HX830" s="575"/>
      <c r="HY830" s="575"/>
      <c r="HZ830" s="575"/>
      <c r="IA830" s="575"/>
      <c r="IB830" s="575"/>
      <c r="IC830" s="575"/>
      <c r="ID830" s="575"/>
      <c r="IE830" s="575"/>
      <c r="IF830" s="575"/>
      <c r="IG830" s="575"/>
      <c r="IH830" s="575"/>
      <c r="II830" s="575"/>
      <c r="IJ830" s="575"/>
      <c r="IK830" s="575"/>
      <c r="IL830" s="575"/>
      <c r="IM830" s="575"/>
      <c r="IN830" s="575"/>
    </row>
    <row r="831" s="311" customFormat="1" ht="19.5" customHeight="1" spans="1:255">
      <c r="A831" s="584" t="s">
        <v>814</v>
      </c>
      <c r="B831" s="585">
        <f>SUM(B832:B836)</f>
        <v>0</v>
      </c>
      <c r="C831" s="335">
        <f>SUM(C832:C836)</f>
        <v>40</v>
      </c>
      <c r="D831" s="339">
        <f>SUM(D832:D836)</f>
        <v>40</v>
      </c>
      <c r="E831" s="325" t="str">
        <f t="shared" si="24"/>
        <v/>
      </c>
      <c r="F831" s="325">
        <f t="shared" si="25"/>
        <v>1</v>
      </c>
      <c r="HU831" s="560"/>
      <c r="HV831" s="560"/>
      <c r="HW831" s="560"/>
      <c r="HX831" s="560"/>
      <c r="HY831" s="560"/>
      <c r="HZ831" s="560"/>
      <c r="IA831" s="560"/>
      <c r="IB831" s="560"/>
      <c r="IC831" s="560"/>
      <c r="ID831" s="560"/>
      <c r="IE831" s="560"/>
      <c r="IF831" s="560"/>
      <c r="IG831" s="560"/>
      <c r="IH831" s="560"/>
      <c r="II831" s="560"/>
      <c r="IJ831" s="560"/>
      <c r="IK831" s="560"/>
      <c r="IL831" s="560"/>
      <c r="IM831" s="560"/>
      <c r="IN831" s="560"/>
      <c r="IO831" s="560"/>
      <c r="IP831" s="560"/>
      <c r="IQ831" s="560"/>
      <c r="IR831" s="560"/>
      <c r="IS831" s="560"/>
      <c r="IT831" s="560"/>
      <c r="IU831" s="560"/>
    </row>
    <row r="832" s="311" customFormat="1" ht="19.5" customHeight="1" spans="1:255">
      <c r="A832" s="218" t="s">
        <v>815</v>
      </c>
      <c r="B832" s="582"/>
      <c r="C832" s="328">
        <v>40</v>
      </c>
      <c r="D832" s="330">
        <v>40</v>
      </c>
      <c r="E832" s="325" t="str">
        <f t="shared" si="24"/>
        <v/>
      </c>
      <c r="F832" s="332">
        <f t="shared" si="25"/>
        <v>1</v>
      </c>
      <c r="HU832" s="560"/>
      <c r="HV832" s="560"/>
      <c r="HW832" s="560"/>
      <c r="HX832" s="560"/>
      <c r="HY832" s="560"/>
      <c r="HZ832" s="560"/>
      <c r="IA832" s="560"/>
      <c r="IB832" s="560"/>
      <c r="IC832" s="560"/>
      <c r="ID832" s="560"/>
      <c r="IE832" s="560"/>
      <c r="IF832" s="560"/>
      <c r="IG832" s="560"/>
      <c r="IH832" s="560"/>
      <c r="II832" s="560"/>
      <c r="IJ832" s="560"/>
      <c r="IK832" s="560"/>
      <c r="IL832" s="560"/>
      <c r="IM832" s="560"/>
      <c r="IN832" s="560"/>
      <c r="IO832" s="560"/>
      <c r="IP832" s="560"/>
      <c r="IQ832" s="560"/>
      <c r="IR832" s="560"/>
      <c r="IS832" s="560"/>
      <c r="IT832" s="560"/>
      <c r="IU832" s="560"/>
    </row>
    <row r="833" s="311" customFormat="1" ht="19.5" customHeight="1" spans="1:255">
      <c r="A833" s="218" t="s">
        <v>816</v>
      </c>
      <c r="B833" s="582"/>
      <c r="C833" s="328"/>
      <c r="D833" s="330"/>
      <c r="E833" s="325" t="str">
        <f t="shared" si="24"/>
        <v/>
      </c>
      <c r="F833" s="325" t="str">
        <f t="shared" si="25"/>
        <v/>
      </c>
      <c r="HU833" s="560"/>
      <c r="HV833" s="560"/>
      <c r="HW833" s="560"/>
      <c r="HX833" s="560"/>
      <c r="HY833" s="560"/>
      <c r="HZ833" s="560"/>
      <c r="IA833" s="560"/>
      <c r="IB833" s="560"/>
      <c r="IC833" s="560"/>
      <c r="ID833" s="560"/>
      <c r="IE833" s="560"/>
      <c r="IF833" s="560"/>
      <c r="IG833" s="560"/>
      <c r="IH833" s="560"/>
      <c r="II833" s="560"/>
      <c r="IJ833" s="560"/>
      <c r="IK833" s="560"/>
      <c r="IL833" s="560"/>
      <c r="IM833" s="560"/>
      <c r="IN833" s="560"/>
      <c r="IO833" s="560"/>
      <c r="IP833" s="560"/>
      <c r="IQ833" s="560"/>
      <c r="IR833" s="560"/>
      <c r="IS833" s="560"/>
      <c r="IT833" s="560"/>
      <c r="IU833" s="560"/>
    </row>
    <row r="834" s="311" customFormat="1" ht="19.5" customHeight="1" spans="1:255">
      <c r="A834" s="218" t="s">
        <v>817</v>
      </c>
      <c r="B834" s="582"/>
      <c r="C834" s="328"/>
      <c r="D834" s="330"/>
      <c r="E834" s="325" t="str">
        <f t="shared" si="24"/>
        <v/>
      </c>
      <c r="F834" s="325" t="str">
        <f t="shared" si="25"/>
        <v/>
      </c>
      <c r="HU834" s="560"/>
      <c r="HV834" s="560"/>
      <c r="HW834" s="560"/>
      <c r="HX834" s="560"/>
      <c r="HY834" s="560"/>
      <c r="HZ834" s="560"/>
      <c r="IA834" s="560"/>
      <c r="IB834" s="560"/>
      <c r="IC834" s="560"/>
      <c r="ID834" s="560"/>
      <c r="IE834" s="560"/>
      <c r="IF834" s="560"/>
      <c r="IG834" s="560"/>
      <c r="IH834" s="560"/>
      <c r="II834" s="560"/>
      <c r="IJ834" s="560"/>
      <c r="IK834" s="560"/>
      <c r="IL834" s="560"/>
      <c r="IM834" s="560"/>
      <c r="IN834" s="560"/>
      <c r="IO834" s="560"/>
      <c r="IP834" s="560"/>
      <c r="IQ834" s="560"/>
      <c r="IR834" s="560"/>
      <c r="IS834" s="560"/>
      <c r="IT834" s="560"/>
      <c r="IU834" s="560"/>
    </row>
    <row r="835" s="311" customFormat="1" ht="19.5" customHeight="1" spans="1:255">
      <c r="A835" s="218" t="s">
        <v>818</v>
      </c>
      <c r="B835" s="335"/>
      <c r="C835" s="335"/>
      <c r="D835" s="335"/>
      <c r="E835" s="325" t="str">
        <f t="shared" si="24"/>
        <v/>
      </c>
      <c r="F835" s="325" t="str">
        <f t="shared" si="25"/>
        <v/>
      </c>
      <c r="HU835" s="560"/>
      <c r="HV835" s="560"/>
      <c r="HW835" s="560"/>
      <c r="HX835" s="560"/>
      <c r="HY835" s="560"/>
      <c r="HZ835" s="560"/>
      <c r="IA835" s="560"/>
      <c r="IB835" s="560"/>
      <c r="IC835" s="560"/>
      <c r="ID835" s="560"/>
      <c r="IE835" s="560"/>
      <c r="IF835" s="560"/>
      <c r="IG835" s="560"/>
      <c r="IH835" s="560"/>
      <c r="II835" s="560"/>
      <c r="IJ835" s="560"/>
      <c r="IK835" s="560"/>
      <c r="IL835" s="560"/>
      <c r="IM835" s="560"/>
      <c r="IN835" s="560"/>
      <c r="IO835" s="560"/>
      <c r="IP835" s="560"/>
      <c r="IQ835" s="560"/>
      <c r="IR835" s="560"/>
      <c r="IS835" s="560"/>
      <c r="IT835" s="560"/>
      <c r="IU835" s="560"/>
    </row>
    <row r="836" s="170" customFormat="1" ht="19.5" customHeight="1" spans="1:248">
      <c r="A836" s="218" t="s">
        <v>819</v>
      </c>
      <c r="B836" s="356"/>
      <c r="C836" s="339"/>
      <c r="D836" s="339"/>
      <c r="E836" s="325" t="str">
        <f t="shared" si="24"/>
        <v/>
      </c>
      <c r="F836" s="325" t="str">
        <f t="shared" si="25"/>
        <v/>
      </c>
      <c r="G836" s="557"/>
      <c r="H836" s="557"/>
      <c r="I836" s="557"/>
      <c r="J836" s="557"/>
      <c r="K836" s="557"/>
      <c r="L836" s="557"/>
      <c r="M836" s="557"/>
      <c r="N836" s="557"/>
      <c r="O836" s="557"/>
      <c r="P836" s="557"/>
      <c r="Q836" s="557"/>
      <c r="R836" s="557"/>
      <c r="S836" s="557"/>
      <c r="T836" s="557"/>
      <c r="U836" s="557"/>
      <c r="V836" s="557"/>
      <c r="W836" s="557"/>
      <c r="X836" s="557"/>
      <c r="Y836" s="557"/>
      <c r="Z836" s="557"/>
      <c r="AA836" s="557"/>
      <c r="AB836" s="557"/>
      <c r="AC836" s="557"/>
      <c r="AD836" s="557"/>
      <c r="AE836" s="557"/>
      <c r="AF836" s="557"/>
      <c r="AG836" s="557"/>
      <c r="AH836" s="557"/>
      <c r="AI836" s="557"/>
      <c r="AJ836" s="557"/>
      <c r="AK836" s="557"/>
      <c r="AL836" s="557"/>
      <c r="AM836" s="557"/>
      <c r="AN836" s="557"/>
      <c r="AO836" s="557"/>
      <c r="AP836" s="557"/>
      <c r="AQ836" s="557"/>
      <c r="AR836" s="557"/>
      <c r="AS836" s="557"/>
      <c r="AT836" s="557"/>
      <c r="AU836" s="557"/>
      <c r="AV836" s="557"/>
      <c r="AW836" s="557"/>
      <c r="AX836" s="557"/>
      <c r="AY836" s="557"/>
      <c r="AZ836" s="557"/>
      <c r="BA836" s="557"/>
      <c r="BB836" s="557"/>
      <c r="BC836" s="557"/>
      <c r="BD836" s="557"/>
      <c r="BE836" s="557"/>
      <c r="BF836" s="557"/>
      <c r="BG836" s="557"/>
      <c r="BH836" s="557"/>
      <c r="BI836" s="557"/>
      <c r="BJ836" s="557"/>
      <c r="BK836" s="557"/>
      <c r="BL836" s="557"/>
      <c r="BM836" s="557"/>
      <c r="BN836" s="557"/>
      <c r="BO836" s="557"/>
      <c r="BP836" s="557"/>
      <c r="BQ836" s="557"/>
      <c r="BR836" s="557"/>
      <c r="BS836" s="557"/>
      <c r="BT836" s="557"/>
      <c r="BU836" s="557"/>
      <c r="BV836" s="557"/>
      <c r="BW836" s="557"/>
      <c r="BX836" s="557"/>
      <c r="BY836" s="557"/>
      <c r="BZ836" s="557"/>
      <c r="CA836" s="557"/>
      <c r="CB836" s="557"/>
      <c r="CC836" s="557"/>
      <c r="CD836" s="557"/>
      <c r="CE836" s="557"/>
      <c r="CF836" s="557"/>
      <c r="CG836" s="557"/>
      <c r="CH836" s="557"/>
      <c r="CI836" s="557"/>
      <c r="CJ836" s="557"/>
      <c r="CK836" s="557"/>
      <c r="CL836" s="557"/>
      <c r="CM836" s="557"/>
      <c r="CN836" s="557"/>
      <c r="CO836" s="557"/>
      <c r="CP836" s="557"/>
      <c r="CQ836" s="557"/>
      <c r="CR836" s="557"/>
      <c r="CS836" s="557"/>
      <c r="CT836" s="557"/>
      <c r="CU836" s="557"/>
      <c r="CV836" s="557"/>
      <c r="CW836" s="557"/>
      <c r="CX836" s="557"/>
      <c r="CY836" s="557"/>
      <c r="CZ836" s="557"/>
      <c r="DA836" s="557"/>
      <c r="DB836" s="557"/>
      <c r="DC836" s="557"/>
      <c r="DD836" s="557"/>
      <c r="DE836" s="557"/>
      <c r="DF836" s="557"/>
      <c r="DG836" s="557"/>
      <c r="DH836" s="557"/>
      <c r="DI836" s="557"/>
      <c r="DJ836" s="557"/>
      <c r="DK836" s="557"/>
      <c r="DL836" s="557"/>
      <c r="DM836" s="557"/>
      <c r="DN836" s="557"/>
      <c r="DO836" s="557"/>
      <c r="DP836" s="557"/>
      <c r="DQ836" s="557"/>
      <c r="DR836" s="557"/>
      <c r="DS836" s="557"/>
      <c r="DT836" s="557"/>
      <c r="DU836" s="557"/>
      <c r="DV836" s="557"/>
      <c r="DW836" s="557"/>
      <c r="DX836" s="557"/>
      <c r="DY836" s="557"/>
      <c r="DZ836" s="557"/>
      <c r="EA836" s="557"/>
      <c r="EB836" s="557"/>
      <c r="EC836" s="557"/>
      <c r="ED836" s="557"/>
      <c r="EE836" s="557"/>
      <c r="EF836" s="557"/>
      <c r="EG836" s="557"/>
      <c r="EH836" s="557"/>
      <c r="EI836" s="557"/>
      <c r="EJ836" s="557"/>
      <c r="EK836" s="557"/>
      <c r="EL836" s="557"/>
      <c r="EM836" s="557"/>
      <c r="EN836" s="557"/>
      <c r="EO836" s="557"/>
      <c r="EP836" s="557"/>
      <c r="EQ836" s="557"/>
      <c r="ER836" s="557"/>
      <c r="ES836" s="557"/>
      <c r="ET836" s="557"/>
      <c r="EU836" s="557"/>
      <c r="EV836" s="557"/>
      <c r="EW836" s="557"/>
      <c r="EX836" s="557"/>
      <c r="EY836" s="557"/>
      <c r="EZ836" s="557"/>
      <c r="FA836" s="557"/>
      <c r="FB836" s="557"/>
      <c r="FC836" s="557"/>
      <c r="FD836" s="557"/>
      <c r="FE836" s="557"/>
      <c r="FF836" s="557"/>
      <c r="FG836" s="557"/>
      <c r="FH836" s="557"/>
      <c r="FI836" s="557"/>
      <c r="FJ836" s="557"/>
      <c r="FK836" s="557"/>
      <c r="FL836" s="557"/>
      <c r="FM836" s="557"/>
      <c r="FN836" s="557"/>
      <c r="FO836" s="557"/>
      <c r="FP836" s="557"/>
      <c r="FQ836" s="557"/>
      <c r="FR836" s="557"/>
      <c r="FS836" s="557"/>
      <c r="FT836" s="557"/>
      <c r="FU836" s="557"/>
      <c r="FV836" s="557"/>
      <c r="FW836" s="557"/>
      <c r="FX836" s="557"/>
      <c r="FY836" s="557"/>
      <c r="FZ836" s="557"/>
      <c r="GA836" s="557"/>
      <c r="GB836" s="557"/>
      <c r="GC836" s="557"/>
      <c r="GD836" s="557"/>
      <c r="GE836" s="557"/>
      <c r="GF836" s="557"/>
      <c r="GG836" s="557"/>
      <c r="GH836" s="557"/>
      <c r="GI836" s="557"/>
      <c r="GJ836" s="557"/>
      <c r="GK836" s="557"/>
      <c r="GL836" s="557"/>
      <c r="GM836" s="557"/>
      <c r="GN836" s="557"/>
      <c r="GO836" s="557"/>
      <c r="GP836" s="557"/>
      <c r="GQ836" s="557"/>
      <c r="GR836" s="557"/>
      <c r="GS836" s="557"/>
      <c r="GT836" s="557"/>
      <c r="GU836" s="557"/>
      <c r="GV836" s="557"/>
      <c r="GW836" s="557"/>
      <c r="GX836" s="557"/>
      <c r="GY836" s="557"/>
      <c r="GZ836" s="557"/>
      <c r="HA836" s="557"/>
      <c r="HB836" s="557"/>
      <c r="HC836" s="557"/>
      <c r="HD836" s="557"/>
      <c r="HE836" s="557"/>
      <c r="HF836" s="557"/>
      <c r="HG836" s="557"/>
      <c r="HH836" s="557"/>
      <c r="HI836" s="557"/>
      <c r="HJ836" s="557"/>
      <c r="HK836" s="557"/>
      <c r="HL836" s="557"/>
      <c r="HM836" s="557"/>
      <c r="HN836" s="557"/>
      <c r="HO836" s="557"/>
      <c r="HP836" s="557"/>
      <c r="HQ836" s="557"/>
      <c r="HR836" s="557"/>
      <c r="HS836" s="557"/>
      <c r="HT836" s="557"/>
      <c r="HU836" s="575"/>
      <c r="HV836" s="575"/>
      <c r="HW836" s="575"/>
      <c r="HX836" s="575"/>
      <c r="HY836" s="575"/>
      <c r="HZ836" s="575"/>
      <c r="IA836" s="575"/>
      <c r="IB836" s="575"/>
      <c r="IC836" s="575"/>
      <c r="ID836" s="575"/>
      <c r="IE836" s="575"/>
      <c r="IF836" s="575"/>
      <c r="IG836" s="575"/>
      <c r="IH836" s="575"/>
      <c r="II836" s="575"/>
      <c r="IJ836" s="575"/>
      <c r="IK836" s="575"/>
      <c r="IL836" s="575"/>
      <c r="IM836" s="575"/>
      <c r="IN836" s="575"/>
    </row>
    <row r="837" s="311" customFormat="1" ht="19.5" customHeight="1" spans="1:255">
      <c r="A837" s="584" t="s">
        <v>820</v>
      </c>
      <c r="B837" s="335">
        <f>SUM(B838,B839)</f>
        <v>0</v>
      </c>
      <c r="C837" s="335">
        <f>SUM(C838,C839)</f>
        <v>0</v>
      </c>
      <c r="D837" s="335">
        <f>SUM(D838,D839)</f>
        <v>0</v>
      </c>
      <c r="E837" s="325" t="str">
        <f t="shared" ref="E837:E900" si="26">IF(OR(VALUE(D837)=0,ISERROR(D837/B837-1)),"",D837/B837-1)</f>
        <v/>
      </c>
      <c r="F837" s="325" t="str">
        <f t="shared" ref="F837:F900" si="27">IF(OR(VALUE(D837)=0,ISERROR(D837/C837)),"",D837/C837)</f>
        <v/>
      </c>
      <c r="HU837" s="560"/>
      <c r="HV837" s="560"/>
      <c r="HW837" s="560"/>
      <c r="HX837" s="560"/>
      <c r="HY837" s="560"/>
      <c r="HZ837" s="560"/>
      <c r="IA837" s="560"/>
      <c r="IB837" s="560"/>
      <c r="IC837" s="560"/>
      <c r="ID837" s="560"/>
      <c r="IE837" s="560"/>
      <c r="IF837" s="560"/>
      <c r="IG837" s="560"/>
      <c r="IH837" s="560"/>
      <c r="II837" s="560"/>
      <c r="IJ837" s="560"/>
      <c r="IK837" s="560"/>
      <c r="IL837" s="560"/>
      <c r="IM837" s="560"/>
      <c r="IN837" s="560"/>
      <c r="IO837" s="560"/>
      <c r="IP837" s="560"/>
      <c r="IQ837" s="560"/>
      <c r="IR837" s="560"/>
      <c r="IS837" s="560"/>
      <c r="IT837" s="560"/>
      <c r="IU837" s="560"/>
    </row>
    <row r="838" s="170" customFormat="1" ht="19.5" customHeight="1" spans="1:248">
      <c r="A838" s="218" t="s">
        <v>821</v>
      </c>
      <c r="B838" s="357"/>
      <c r="C838" s="330"/>
      <c r="D838" s="330"/>
      <c r="E838" s="332" t="str">
        <f t="shared" si="26"/>
        <v/>
      </c>
      <c r="F838" s="332" t="str">
        <f t="shared" si="27"/>
        <v/>
      </c>
      <c r="G838" s="557"/>
      <c r="H838" s="557"/>
      <c r="I838" s="557"/>
      <c r="J838" s="557"/>
      <c r="K838" s="557"/>
      <c r="L838" s="557"/>
      <c r="M838" s="557"/>
      <c r="N838" s="557"/>
      <c r="O838" s="557"/>
      <c r="P838" s="557"/>
      <c r="Q838" s="557"/>
      <c r="R838" s="557"/>
      <c r="S838" s="557"/>
      <c r="T838" s="557"/>
      <c r="U838" s="557"/>
      <c r="V838" s="557"/>
      <c r="W838" s="557"/>
      <c r="X838" s="557"/>
      <c r="Y838" s="557"/>
      <c r="Z838" s="557"/>
      <c r="AA838" s="557"/>
      <c r="AB838" s="557"/>
      <c r="AC838" s="557"/>
      <c r="AD838" s="557"/>
      <c r="AE838" s="557"/>
      <c r="AF838" s="557"/>
      <c r="AG838" s="557"/>
      <c r="AH838" s="557"/>
      <c r="AI838" s="557"/>
      <c r="AJ838" s="557"/>
      <c r="AK838" s="557"/>
      <c r="AL838" s="557"/>
      <c r="AM838" s="557"/>
      <c r="AN838" s="557"/>
      <c r="AO838" s="557"/>
      <c r="AP838" s="557"/>
      <c r="AQ838" s="557"/>
      <c r="AR838" s="557"/>
      <c r="AS838" s="557"/>
      <c r="AT838" s="557"/>
      <c r="AU838" s="557"/>
      <c r="AV838" s="557"/>
      <c r="AW838" s="557"/>
      <c r="AX838" s="557"/>
      <c r="AY838" s="557"/>
      <c r="AZ838" s="557"/>
      <c r="BA838" s="557"/>
      <c r="BB838" s="557"/>
      <c r="BC838" s="557"/>
      <c r="BD838" s="557"/>
      <c r="BE838" s="557"/>
      <c r="BF838" s="557"/>
      <c r="BG838" s="557"/>
      <c r="BH838" s="557"/>
      <c r="BI838" s="557"/>
      <c r="BJ838" s="557"/>
      <c r="BK838" s="557"/>
      <c r="BL838" s="557"/>
      <c r="BM838" s="557"/>
      <c r="BN838" s="557"/>
      <c r="BO838" s="557"/>
      <c r="BP838" s="557"/>
      <c r="BQ838" s="557"/>
      <c r="BR838" s="557"/>
      <c r="BS838" s="557"/>
      <c r="BT838" s="557"/>
      <c r="BU838" s="557"/>
      <c r="BV838" s="557"/>
      <c r="BW838" s="557"/>
      <c r="BX838" s="557"/>
      <c r="BY838" s="557"/>
      <c r="BZ838" s="557"/>
      <c r="CA838" s="557"/>
      <c r="CB838" s="557"/>
      <c r="CC838" s="557"/>
      <c r="CD838" s="557"/>
      <c r="CE838" s="557"/>
      <c r="CF838" s="557"/>
      <c r="CG838" s="557"/>
      <c r="CH838" s="557"/>
      <c r="CI838" s="557"/>
      <c r="CJ838" s="557"/>
      <c r="CK838" s="557"/>
      <c r="CL838" s="557"/>
      <c r="CM838" s="557"/>
      <c r="CN838" s="557"/>
      <c r="CO838" s="557"/>
      <c r="CP838" s="557"/>
      <c r="CQ838" s="557"/>
      <c r="CR838" s="557"/>
      <c r="CS838" s="557"/>
      <c r="CT838" s="557"/>
      <c r="CU838" s="557"/>
      <c r="CV838" s="557"/>
      <c r="CW838" s="557"/>
      <c r="CX838" s="557"/>
      <c r="CY838" s="557"/>
      <c r="CZ838" s="557"/>
      <c r="DA838" s="557"/>
      <c r="DB838" s="557"/>
      <c r="DC838" s="557"/>
      <c r="DD838" s="557"/>
      <c r="DE838" s="557"/>
      <c r="DF838" s="557"/>
      <c r="DG838" s="557"/>
      <c r="DH838" s="557"/>
      <c r="DI838" s="557"/>
      <c r="DJ838" s="557"/>
      <c r="DK838" s="557"/>
      <c r="DL838" s="557"/>
      <c r="DM838" s="557"/>
      <c r="DN838" s="557"/>
      <c r="DO838" s="557"/>
      <c r="DP838" s="557"/>
      <c r="DQ838" s="557"/>
      <c r="DR838" s="557"/>
      <c r="DS838" s="557"/>
      <c r="DT838" s="557"/>
      <c r="DU838" s="557"/>
      <c r="DV838" s="557"/>
      <c r="DW838" s="557"/>
      <c r="DX838" s="557"/>
      <c r="DY838" s="557"/>
      <c r="DZ838" s="557"/>
      <c r="EA838" s="557"/>
      <c r="EB838" s="557"/>
      <c r="EC838" s="557"/>
      <c r="ED838" s="557"/>
      <c r="EE838" s="557"/>
      <c r="EF838" s="557"/>
      <c r="EG838" s="557"/>
      <c r="EH838" s="557"/>
      <c r="EI838" s="557"/>
      <c r="EJ838" s="557"/>
      <c r="EK838" s="557"/>
      <c r="EL838" s="557"/>
      <c r="EM838" s="557"/>
      <c r="EN838" s="557"/>
      <c r="EO838" s="557"/>
      <c r="EP838" s="557"/>
      <c r="EQ838" s="557"/>
      <c r="ER838" s="557"/>
      <c r="ES838" s="557"/>
      <c r="ET838" s="557"/>
      <c r="EU838" s="557"/>
      <c r="EV838" s="557"/>
      <c r="EW838" s="557"/>
      <c r="EX838" s="557"/>
      <c r="EY838" s="557"/>
      <c r="EZ838" s="557"/>
      <c r="FA838" s="557"/>
      <c r="FB838" s="557"/>
      <c r="FC838" s="557"/>
      <c r="FD838" s="557"/>
      <c r="FE838" s="557"/>
      <c r="FF838" s="557"/>
      <c r="FG838" s="557"/>
      <c r="FH838" s="557"/>
      <c r="FI838" s="557"/>
      <c r="FJ838" s="557"/>
      <c r="FK838" s="557"/>
      <c r="FL838" s="557"/>
      <c r="FM838" s="557"/>
      <c r="FN838" s="557"/>
      <c r="FO838" s="557"/>
      <c r="FP838" s="557"/>
      <c r="FQ838" s="557"/>
      <c r="FR838" s="557"/>
      <c r="FS838" s="557"/>
      <c r="FT838" s="557"/>
      <c r="FU838" s="557"/>
      <c r="FV838" s="557"/>
      <c r="FW838" s="557"/>
      <c r="FX838" s="557"/>
      <c r="FY838" s="557"/>
      <c r="FZ838" s="557"/>
      <c r="GA838" s="557"/>
      <c r="GB838" s="557"/>
      <c r="GC838" s="557"/>
      <c r="GD838" s="557"/>
      <c r="GE838" s="557"/>
      <c r="GF838" s="557"/>
      <c r="GG838" s="557"/>
      <c r="GH838" s="557"/>
      <c r="GI838" s="557"/>
      <c r="GJ838" s="557"/>
      <c r="GK838" s="557"/>
      <c r="GL838" s="557"/>
      <c r="GM838" s="557"/>
      <c r="GN838" s="557"/>
      <c r="GO838" s="557"/>
      <c r="GP838" s="557"/>
      <c r="GQ838" s="557"/>
      <c r="GR838" s="557"/>
      <c r="GS838" s="557"/>
      <c r="GT838" s="557"/>
      <c r="GU838" s="557"/>
      <c r="GV838" s="557"/>
      <c r="GW838" s="557"/>
      <c r="GX838" s="557"/>
      <c r="GY838" s="557"/>
      <c r="GZ838" s="557"/>
      <c r="HA838" s="557"/>
      <c r="HB838" s="557"/>
      <c r="HC838" s="557"/>
      <c r="HD838" s="557"/>
      <c r="HE838" s="557"/>
      <c r="HF838" s="557"/>
      <c r="HG838" s="557"/>
      <c r="HH838" s="557"/>
      <c r="HI838" s="557"/>
      <c r="HJ838" s="557"/>
      <c r="HK838" s="557"/>
      <c r="HL838" s="557"/>
      <c r="HM838" s="557"/>
      <c r="HN838" s="557"/>
      <c r="HO838" s="557"/>
      <c r="HP838" s="557"/>
      <c r="HQ838" s="557"/>
      <c r="HR838" s="557"/>
      <c r="HS838" s="557"/>
      <c r="HT838" s="557"/>
      <c r="HU838" s="575"/>
      <c r="HV838" s="575"/>
      <c r="HW838" s="575"/>
      <c r="HX838" s="575"/>
      <c r="HY838" s="575"/>
      <c r="HZ838" s="575"/>
      <c r="IA838" s="575"/>
      <c r="IB838" s="575"/>
      <c r="IC838" s="575"/>
      <c r="ID838" s="575"/>
      <c r="IE838" s="575"/>
      <c r="IF838" s="575"/>
      <c r="IG838" s="575"/>
      <c r="IH838" s="575"/>
      <c r="II838" s="575"/>
      <c r="IJ838" s="575"/>
      <c r="IK838" s="575"/>
      <c r="IL838" s="575"/>
      <c r="IM838" s="575"/>
      <c r="IN838" s="575"/>
    </row>
    <row r="839" s="311" customFormat="1" ht="19.5" customHeight="1" spans="1:255">
      <c r="A839" s="218" t="s">
        <v>822</v>
      </c>
      <c r="B839" s="335"/>
      <c r="C839" s="335"/>
      <c r="D839" s="335"/>
      <c r="E839" s="325" t="str">
        <f t="shared" si="26"/>
        <v/>
      </c>
      <c r="F839" s="325" t="str">
        <f t="shared" si="27"/>
        <v/>
      </c>
      <c r="HU839" s="560"/>
      <c r="HV839" s="560"/>
      <c r="HW839" s="560"/>
      <c r="HX839" s="560"/>
      <c r="HY839" s="560"/>
      <c r="HZ839" s="560"/>
      <c r="IA839" s="560"/>
      <c r="IB839" s="560"/>
      <c r="IC839" s="560"/>
      <c r="ID839" s="560"/>
      <c r="IE839" s="560"/>
      <c r="IF839" s="560"/>
      <c r="IG839" s="560"/>
      <c r="IH839" s="560"/>
      <c r="II839" s="560"/>
      <c r="IJ839" s="560"/>
      <c r="IK839" s="560"/>
      <c r="IL839" s="560"/>
      <c r="IM839" s="560"/>
      <c r="IN839" s="560"/>
      <c r="IO839" s="560"/>
      <c r="IP839" s="560"/>
      <c r="IQ839" s="560"/>
      <c r="IR839" s="560"/>
      <c r="IS839" s="560"/>
      <c r="IT839" s="560"/>
      <c r="IU839" s="560"/>
    </row>
    <row r="840" s="170" customFormat="1" ht="19.5" customHeight="1" spans="1:248">
      <c r="A840" s="584" t="s">
        <v>823</v>
      </c>
      <c r="B840" s="324">
        <f>SUM(B841)</f>
        <v>0</v>
      </c>
      <c r="C840" s="324">
        <f>SUM(C841)</f>
        <v>0</v>
      </c>
      <c r="D840" s="324">
        <f>SUM(D841)</f>
        <v>0</v>
      </c>
      <c r="E840" s="325" t="str">
        <f t="shared" si="26"/>
        <v/>
      </c>
      <c r="F840" s="325" t="str">
        <f t="shared" si="27"/>
        <v/>
      </c>
      <c r="G840" s="557"/>
      <c r="H840" s="557"/>
      <c r="I840" s="557"/>
      <c r="J840" s="557"/>
      <c r="K840" s="557"/>
      <c r="L840" s="557"/>
      <c r="M840" s="557"/>
      <c r="N840" s="557"/>
      <c r="O840" s="557"/>
      <c r="P840" s="557"/>
      <c r="Q840" s="557"/>
      <c r="R840" s="557"/>
      <c r="S840" s="557"/>
      <c r="T840" s="557"/>
      <c r="U840" s="557"/>
      <c r="V840" s="557"/>
      <c r="W840" s="557"/>
      <c r="X840" s="557"/>
      <c r="Y840" s="557"/>
      <c r="Z840" s="557"/>
      <c r="AA840" s="557"/>
      <c r="AB840" s="557"/>
      <c r="AC840" s="557"/>
      <c r="AD840" s="557"/>
      <c r="AE840" s="557"/>
      <c r="AF840" s="557"/>
      <c r="AG840" s="557"/>
      <c r="AH840" s="557"/>
      <c r="AI840" s="557"/>
      <c r="AJ840" s="557"/>
      <c r="AK840" s="557"/>
      <c r="AL840" s="557"/>
      <c r="AM840" s="557"/>
      <c r="AN840" s="557"/>
      <c r="AO840" s="557"/>
      <c r="AP840" s="557"/>
      <c r="AQ840" s="557"/>
      <c r="AR840" s="557"/>
      <c r="AS840" s="557"/>
      <c r="AT840" s="557"/>
      <c r="AU840" s="557"/>
      <c r="AV840" s="557"/>
      <c r="AW840" s="557"/>
      <c r="AX840" s="557"/>
      <c r="AY840" s="557"/>
      <c r="AZ840" s="557"/>
      <c r="BA840" s="557"/>
      <c r="BB840" s="557"/>
      <c r="BC840" s="557"/>
      <c r="BD840" s="557"/>
      <c r="BE840" s="557"/>
      <c r="BF840" s="557"/>
      <c r="BG840" s="557"/>
      <c r="BH840" s="557"/>
      <c r="BI840" s="557"/>
      <c r="BJ840" s="557"/>
      <c r="BK840" s="557"/>
      <c r="BL840" s="557"/>
      <c r="BM840" s="557"/>
      <c r="BN840" s="557"/>
      <c r="BO840" s="557"/>
      <c r="BP840" s="557"/>
      <c r="BQ840" s="557"/>
      <c r="BR840" s="557"/>
      <c r="BS840" s="557"/>
      <c r="BT840" s="557"/>
      <c r="BU840" s="557"/>
      <c r="BV840" s="557"/>
      <c r="BW840" s="557"/>
      <c r="BX840" s="557"/>
      <c r="BY840" s="557"/>
      <c r="BZ840" s="557"/>
      <c r="CA840" s="557"/>
      <c r="CB840" s="557"/>
      <c r="CC840" s="557"/>
      <c r="CD840" s="557"/>
      <c r="CE840" s="557"/>
      <c r="CF840" s="557"/>
      <c r="CG840" s="557"/>
      <c r="CH840" s="557"/>
      <c r="CI840" s="557"/>
      <c r="CJ840" s="557"/>
      <c r="CK840" s="557"/>
      <c r="CL840" s="557"/>
      <c r="CM840" s="557"/>
      <c r="CN840" s="557"/>
      <c r="CO840" s="557"/>
      <c r="CP840" s="557"/>
      <c r="CQ840" s="557"/>
      <c r="CR840" s="557"/>
      <c r="CS840" s="557"/>
      <c r="CT840" s="557"/>
      <c r="CU840" s="557"/>
      <c r="CV840" s="557"/>
      <c r="CW840" s="557"/>
      <c r="CX840" s="557"/>
      <c r="CY840" s="557"/>
      <c r="CZ840" s="557"/>
      <c r="DA840" s="557"/>
      <c r="DB840" s="557"/>
      <c r="DC840" s="557"/>
      <c r="DD840" s="557"/>
      <c r="DE840" s="557"/>
      <c r="DF840" s="557"/>
      <c r="DG840" s="557"/>
      <c r="DH840" s="557"/>
      <c r="DI840" s="557"/>
      <c r="DJ840" s="557"/>
      <c r="DK840" s="557"/>
      <c r="DL840" s="557"/>
      <c r="DM840" s="557"/>
      <c r="DN840" s="557"/>
      <c r="DO840" s="557"/>
      <c r="DP840" s="557"/>
      <c r="DQ840" s="557"/>
      <c r="DR840" s="557"/>
      <c r="DS840" s="557"/>
      <c r="DT840" s="557"/>
      <c r="DU840" s="557"/>
      <c r="DV840" s="557"/>
      <c r="DW840" s="557"/>
      <c r="DX840" s="557"/>
      <c r="DY840" s="557"/>
      <c r="DZ840" s="557"/>
      <c r="EA840" s="557"/>
      <c r="EB840" s="557"/>
      <c r="EC840" s="557"/>
      <c r="ED840" s="557"/>
      <c r="EE840" s="557"/>
      <c r="EF840" s="557"/>
      <c r="EG840" s="557"/>
      <c r="EH840" s="557"/>
      <c r="EI840" s="557"/>
      <c r="EJ840" s="557"/>
      <c r="EK840" s="557"/>
      <c r="EL840" s="557"/>
      <c r="EM840" s="557"/>
      <c r="EN840" s="557"/>
      <c r="EO840" s="557"/>
      <c r="EP840" s="557"/>
      <c r="EQ840" s="557"/>
      <c r="ER840" s="557"/>
      <c r="ES840" s="557"/>
      <c r="ET840" s="557"/>
      <c r="EU840" s="557"/>
      <c r="EV840" s="557"/>
      <c r="EW840" s="557"/>
      <c r="EX840" s="557"/>
      <c r="EY840" s="557"/>
      <c r="EZ840" s="557"/>
      <c r="FA840" s="557"/>
      <c r="FB840" s="557"/>
      <c r="FC840" s="557"/>
      <c r="FD840" s="557"/>
      <c r="FE840" s="557"/>
      <c r="FF840" s="557"/>
      <c r="FG840" s="557"/>
      <c r="FH840" s="557"/>
      <c r="FI840" s="557"/>
      <c r="FJ840" s="557"/>
      <c r="FK840" s="557"/>
      <c r="FL840" s="557"/>
      <c r="FM840" s="557"/>
      <c r="FN840" s="557"/>
      <c r="FO840" s="557"/>
      <c r="FP840" s="557"/>
      <c r="FQ840" s="557"/>
      <c r="FR840" s="557"/>
      <c r="FS840" s="557"/>
      <c r="FT840" s="557"/>
      <c r="FU840" s="557"/>
      <c r="FV840" s="557"/>
      <c r="FW840" s="557"/>
      <c r="FX840" s="557"/>
      <c r="FY840" s="557"/>
      <c r="FZ840" s="557"/>
      <c r="GA840" s="557"/>
      <c r="GB840" s="557"/>
      <c r="GC840" s="557"/>
      <c r="GD840" s="557"/>
      <c r="GE840" s="557"/>
      <c r="GF840" s="557"/>
      <c r="GG840" s="557"/>
      <c r="GH840" s="557"/>
      <c r="GI840" s="557"/>
      <c r="GJ840" s="557"/>
      <c r="GK840" s="557"/>
      <c r="GL840" s="557"/>
      <c r="GM840" s="557"/>
      <c r="GN840" s="557"/>
      <c r="GO840" s="557"/>
      <c r="GP840" s="557"/>
      <c r="GQ840" s="557"/>
      <c r="GR840" s="557"/>
      <c r="GS840" s="557"/>
      <c r="GT840" s="557"/>
      <c r="GU840" s="557"/>
      <c r="GV840" s="557"/>
      <c r="GW840" s="557"/>
      <c r="GX840" s="557"/>
      <c r="GY840" s="557"/>
      <c r="GZ840" s="557"/>
      <c r="HA840" s="557"/>
      <c r="HB840" s="557"/>
      <c r="HC840" s="557"/>
      <c r="HD840" s="557"/>
      <c r="HE840" s="557"/>
      <c r="HF840" s="557"/>
      <c r="HG840" s="557"/>
      <c r="HH840" s="557"/>
      <c r="HI840" s="557"/>
      <c r="HJ840" s="557"/>
      <c r="HK840" s="557"/>
      <c r="HL840" s="557"/>
      <c r="HM840" s="557"/>
      <c r="HN840" s="557"/>
      <c r="HO840" s="557"/>
      <c r="HP840" s="557"/>
      <c r="HQ840" s="557"/>
      <c r="HR840" s="557"/>
      <c r="HS840" s="557"/>
      <c r="HT840" s="557"/>
      <c r="HU840" s="575"/>
      <c r="HV840" s="575"/>
      <c r="HW840" s="575"/>
      <c r="HX840" s="575"/>
      <c r="HY840" s="575"/>
      <c r="HZ840" s="575"/>
      <c r="IA840" s="575"/>
      <c r="IB840" s="575"/>
      <c r="IC840" s="575"/>
      <c r="ID840" s="575"/>
      <c r="IE840" s="575"/>
      <c r="IF840" s="575"/>
      <c r="IG840" s="575"/>
      <c r="IH840" s="575"/>
      <c r="II840" s="575"/>
      <c r="IJ840" s="575"/>
      <c r="IK840" s="575"/>
      <c r="IL840" s="575"/>
      <c r="IM840" s="575"/>
      <c r="IN840" s="575"/>
    </row>
    <row r="841" s="311" customFormat="1" ht="19.5" customHeight="1" spans="1:255">
      <c r="A841" s="347" t="s">
        <v>824</v>
      </c>
      <c r="B841" s="582"/>
      <c r="C841" s="328"/>
      <c r="D841" s="570"/>
      <c r="E841" s="325" t="str">
        <f t="shared" si="26"/>
        <v/>
      </c>
      <c r="F841" s="325" t="str">
        <f t="shared" si="27"/>
        <v/>
      </c>
      <c r="HU841" s="560"/>
      <c r="HV841" s="560"/>
      <c r="HW841" s="560"/>
      <c r="HX841" s="560"/>
      <c r="HY841" s="560"/>
      <c r="HZ841" s="560"/>
      <c r="IA841" s="560"/>
      <c r="IB841" s="560"/>
      <c r="IC841" s="560"/>
      <c r="ID841" s="560"/>
      <c r="IE841" s="560"/>
      <c r="IF841" s="560"/>
      <c r="IG841" s="560"/>
      <c r="IH841" s="560"/>
      <c r="II841" s="560"/>
      <c r="IJ841" s="560"/>
      <c r="IK841" s="560"/>
      <c r="IL841" s="560"/>
      <c r="IM841" s="560"/>
      <c r="IN841" s="560"/>
      <c r="IO841" s="560"/>
      <c r="IP841" s="560"/>
      <c r="IQ841" s="560"/>
      <c r="IR841" s="560"/>
      <c r="IS841" s="560"/>
      <c r="IT841" s="560"/>
      <c r="IU841" s="560"/>
    </row>
    <row r="842" s="311" customFormat="1" ht="19.5" customHeight="1" spans="1:255">
      <c r="A842" s="584" t="s">
        <v>825</v>
      </c>
      <c r="B842" s="582">
        <f>SUM(B843:B852)</f>
        <v>0</v>
      </c>
      <c r="C842" s="328">
        <f>SUM(C843:C852)</f>
        <v>0</v>
      </c>
      <c r="D842" s="570">
        <f>SUM(D843:D852)</f>
        <v>0</v>
      </c>
      <c r="E842" s="325" t="str">
        <f t="shared" si="26"/>
        <v/>
      </c>
      <c r="F842" s="325" t="str">
        <f t="shared" si="27"/>
        <v/>
      </c>
      <c r="HU842" s="560"/>
      <c r="HV842" s="560"/>
      <c r="HW842" s="560"/>
      <c r="HX842" s="560"/>
      <c r="HY842" s="560"/>
      <c r="HZ842" s="560"/>
      <c r="IA842" s="560"/>
      <c r="IB842" s="560"/>
      <c r="IC842" s="560"/>
      <c r="ID842" s="560"/>
      <c r="IE842" s="560"/>
      <c r="IF842" s="560"/>
      <c r="IG842" s="560"/>
      <c r="IH842" s="560"/>
      <c r="II842" s="560"/>
      <c r="IJ842" s="560"/>
      <c r="IK842" s="560"/>
      <c r="IL842" s="560"/>
      <c r="IM842" s="560"/>
      <c r="IN842" s="560"/>
      <c r="IO842" s="560"/>
      <c r="IP842" s="560"/>
      <c r="IQ842" s="560"/>
      <c r="IR842" s="560"/>
      <c r="IS842" s="560"/>
      <c r="IT842" s="560"/>
      <c r="IU842" s="560"/>
    </row>
    <row r="843" s="311" customFormat="1" ht="19.5" customHeight="1" spans="1:255">
      <c r="A843" s="218" t="s">
        <v>203</v>
      </c>
      <c r="B843" s="582"/>
      <c r="C843" s="328"/>
      <c r="D843" s="570"/>
      <c r="E843" s="325" t="str">
        <f t="shared" si="26"/>
        <v/>
      </c>
      <c r="F843" s="325" t="str">
        <f t="shared" si="27"/>
        <v/>
      </c>
      <c r="HU843" s="560"/>
      <c r="HV843" s="560"/>
      <c r="HW843" s="560"/>
      <c r="HX843" s="560"/>
      <c r="HY843" s="560"/>
      <c r="HZ843" s="560"/>
      <c r="IA843" s="560"/>
      <c r="IB843" s="560"/>
      <c r="IC843" s="560"/>
      <c r="ID843" s="560"/>
      <c r="IE843" s="560"/>
      <c r="IF843" s="560"/>
      <c r="IG843" s="560"/>
      <c r="IH843" s="560"/>
      <c r="II843" s="560"/>
      <c r="IJ843" s="560"/>
      <c r="IK843" s="560"/>
      <c r="IL843" s="560"/>
      <c r="IM843" s="560"/>
      <c r="IN843" s="560"/>
      <c r="IO843" s="560"/>
      <c r="IP843" s="560"/>
      <c r="IQ843" s="560"/>
      <c r="IR843" s="560"/>
      <c r="IS843" s="560"/>
      <c r="IT843" s="560"/>
      <c r="IU843" s="560"/>
    </row>
    <row r="844" s="311" customFormat="1" ht="19.5" customHeight="1" spans="1:255">
      <c r="A844" s="218" t="s">
        <v>204</v>
      </c>
      <c r="B844" s="582"/>
      <c r="C844" s="328"/>
      <c r="D844" s="570"/>
      <c r="E844" s="325" t="str">
        <f t="shared" si="26"/>
        <v/>
      </c>
      <c r="F844" s="325" t="str">
        <f t="shared" si="27"/>
        <v/>
      </c>
      <c r="HU844" s="560"/>
      <c r="HV844" s="560"/>
      <c r="HW844" s="560"/>
      <c r="HX844" s="560"/>
      <c r="HY844" s="560"/>
      <c r="HZ844" s="560"/>
      <c r="IA844" s="560"/>
      <c r="IB844" s="560"/>
      <c r="IC844" s="560"/>
      <c r="ID844" s="560"/>
      <c r="IE844" s="560"/>
      <c r="IF844" s="560"/>
      <c r="IG844" s="560"/>
      <c r="IH844" s="560"/>
      <c r="II844" s="560"/>
      <c r="IJ844" s="560"/>
      <c r="IK844" s="560"/>
      <c r="IL844" s="560"/>
      <c r="IM844" s="560"/>
      <c r="IN844" s="560"/>
      <c r="IO844" s="560"/>
      <c r="IP844" s="560"/>
      <c r="IQ844" s="560"/>
      <c r="IR844" s="560"/>
      <c r="IS844" s="560"/>
      <c r="IT844" s="560"/>
      <c r="IU844" s="560"/>
    </row>
    <row r="845" s="311" customFormat="1" ht="19.5" customHeight="1" spans="1:255">
      <c r="A845" s="218" t="s">
        <v>205</v>
      </c>
      <c r="B845" s="582"/>
      <c r="C845" s="328"/>
      <c r="D845" s="570"/>
      <c r="E845" s="325" t="str">
        <f t="shared" si="26"/>
        <v/>
      </c>
      <c r="F845" s="325" t="str">
        <f t="shared" si="27"/>
        <v/>
      </c>
      <c r="HU845" s="560"/>
      <c r="HV845" s="560"/>
      <c r="HW845" s="560"/>
      <c r="HX845" s="560"/>
      <c r="HY845" s="560"/>
      <c r="HZ845" s="560"/>
      <c r="IA845" s="560"/>
      <c r="IB845" s="560"/>
      <c r="IC845" s="560"/>
      <c r="ID845" s="560"/>
      <c r="IE845" s="560"/>
      <c r="IF845" s="560"/>
      <c r="IG845" s="560"/>
      <c r="IH845" s="560"/>
      <c r="II845" s="560"/>
      <c r="IJ845" s="560"/>
      <c r="IK845" s="560"/>
      <c r="IL845" s="560"/>
      <c r="IM845" s="560"/>
      <c r="IN845" s="560"/>
      <c r="IO845" s="560"/>
      <c r="IP845" s="560"/>
      <c r="IQ845" s="560"/>
      <c r="IR845" s="560"/>
      <c r="IS845" s="560"/>
      <c r="IT845" s="560"/>
      <c r="IU845" s="560"/>
    </row>
    <row r="846" s="311" customFormat="1" ht="19.5" customHeight="1" spans="1:255">
      <c r="A846" s="218" t="s">
        <v>826</v>
      </c>
      <c r="B846" s="582"/>
      <c r="C846" s="328"/>
      <c r="D846" s="570"/>
      <c r="E846" s="325" t="str">
        <f t="shared" si="26"/>
        <v/>
      </c>
      <c r="F846" s="325" t="str">
        <f t="shared" si="27"/>
        <v/>
      </c>
      <c r="HU846" s="560"/>
      <c r="HV846" s="560"/>
      <c r="HW846" s="560"/>
      <c r="HX846" s="560"/>
      <c r="HY846" s="560"/>
      <c r="HZ846" s="560"/>
      <c r="IA846" s="560"/>
      <c r="IB846" s="560"/>
      <c r="IC846" s="560"/>
      <c r="ID846" s="560"/>
      <c r="IE846" s="560"/>
      <c r="IF846" s="560"/>
      <c r="IG846" s="560"/>
      <c r="IH846" s="560"/>
      <c r="II846" s="560"/>
      <c r="IJ846" s="560"/>
      <c r="IK846" s="560"/>
      <c r="IL846" s="560"/>
      <c r="IM846" s="560"/>
      <c r="IN846" s="560"/>
      <c r="IO846" s="560"/>
      <c r="IP846" s="560"/>
      <c r="IQ846" s="560"/>
      <c r="IR846" s="560"/>
      <c r="IS846" s="560"/>
      <c r="IT846" s="560"/>
      <c r="IU846" s="560"/>
    </row>
    <row r="847" s="311" customFormat="1" ht="19.5" customHeight="1" spans="1:255">
      <c r="A847" s="218" t="s">
        <v>827</v>
      </c>
      <c r="B847" s="582"/>
      <c r="C847" s="328"/>
      <c r="D847" s="570"/>
      <c r="E847" s="325" t="str">
        <f t="shared" si="26"/>
        <v/>
      </c>
      <c r="F847" s="325" t="str">
        <f t="shared" si="27"/>
        <v/>
      </c>
      <c r="HU847" s="560"/>
      <c r="HV847" s="560"/>
      <c r="HW847" s="560"/>
      <c r="HX847" s="560"/>
      <c r="HY847" s="560"/>
      <c r="HZ847" s="560"/>
      <c r="IA847" s="560"/>
      <c r="IB847" s="560"/>
      <c r="IC847" s="560"/>
      <c r="ID847" s="560"/>
      <c r="IE847" s="560"/>
      <c r="IF847" s="560"/>
      <c r="IG847" s="560"/>
      <c r="IH847" s="560"/>
      <c r="II847" s="560"/>
      <c r="IJ847" s="560"/>
      <c r="IK847" s="560"/>
      <c r="IL847" s="560"/>
      <c r="IM847" s="560"/>
      <c r="IN847" s="560"/>
      <c r="IO847" s="560"/>
      <c r="IP847" s="560"/>
      <c r="IQ847" s="560"/>
      <c r="IR847" s="560"/>
      <c r="IS847" s="560"/>
      <c r="IT847" s="560"/>
      <c r="IU847" s="560"/>
    </row>
    <row r="848" s="311" customFormat="1" ht="19.5" customHeight="1" spans="1:255">
      <c r="A848" s="218" t="s">
        <v>828</v>
      </c>
      <c r="B848" s="582"/>
      <c r="C848" s="328"/>
      <c r="D848" s="570"/>
      <c r="E848" s="325" t="str">
        <f t="shared" si="26"/>
        <v/>
      </c>
      <c r="F848" s="325" t="str">
        <f t="shared" si="27"/>
        <v/>
      </c>
      <c r="HU848" s="560"/>
      <c r="HV848" s="560"/>
      <c r="HW848" s="560"/>
      <c r="HX848" s="560"/>
      <c r="HY848" s="560"/>
      <c r="HZ848" s="560"/>
      <c r="IA848" s="560"/>
      <c r="IB848" s="560"/>
      <c r="IC848" s="560"/>
      <c r="ID848" s="560"/>
      <c r="IE848" s="560"/>
      <c r="IF848" s="560"/>
      <c r="IG848" s="560"/>
      <c r="IH848" s="560"/>
      <c r="II848" s="560"/>
      <c r="IJ848" s="560"/>
      <c r="IK848" s="560"/>
      <c r="IL848" s="560"/>
      <c r="IM848" s="560"/>
      <c r="IN848" s="560"/>
      <c r="IO848" s="560"/>
      <c r="IP848" s="560"/>
      <c r="IQ848" s="560"/>
      <c r="IR848" s="560"/>
      <c r="IS848" s="560"/>
      <c r="IT848" s="560"/>
      <c r="IU848" s="560"/>
    </row>
    <row r="849" s="311" customFormat="1" ht="19.5" customHeight="1" spans="1:255">
      <c r="A849" s="218" t="s">
        <v>243</v>
      </c>
      <c r="B849" s="582"/>
      <c r="C849" s="328"/>
      <c r="D849" s="570"/>
      <c r="E849" s="325" t="str">
        <f t="shared" si="26"/>
        <v/>
      </c>
      <c r="F849" s="325" t="str">
        <f t="shared" si="27"/>
        <v/>
      </c>
      <c r="HU849" s="560"/>
      <c r="HV849" s="560"/>
      <c r="HW849" s="560"/>
      <c r="HX849" s="560"/>
      <c r="HY849" s="560"/>
      <c r="HZ849" s="560"/>
      <c r="IA849" s="560"/>
      <c r="IB849" s="560"/>
      <c r="IC849" s="560"/>
      <c r="ID849" s="560"/>
      <c r="IE849" s="560"/>
      <c r="IF849" s="560"/>
      <c r="IG849" s="560"/>
      <c r="IH849" s="560"/>
      <c r="II849" s="560"/>
      <c r="IJ849" s="560"/>
      <c r="IK849" s="560"/>
      <c r="IL849" s="560"/>
      <c r="IM849" s="560"/>
      <c r="IN849" s="560"/>
      <c r="IO849" s="560"/>
      <c r="IP849" s="560"/>
      <c r="IQ849" s="560"/>
      <c r="IR849" s="560"/>
      <c r="IS849" s="560"/>
      <c r="IT849" s="560"/>
      <c r="IU849" s="560"/>
    </row>
    <row r="850" s="311" customFormat="1" ht="19.5" customHeight="1" spans="1:255">
      <c r="A850" s="218" t="s">
        <v>829</v>
      </c>
      <c r="B850" s="335"/>
      <c r="C850" s="335"/>
      <c r="D850" s="335"/>
      <c r="E850" s="325" t="str">
        <f t="shared" si="26"/>
        <v/>
      </c>
      <c r="F850" s="325" t="str">
        <f t="shared" si="27"/>
        <v/>
      </c>
      <c r="HU850" s="560"/>
      <c r="HV850" s="560"/>
      <c r="HW850" s="560"/>
      <c r="HX850" s="560"/>
      <c r="HY850" s="560"/>
      <c r="HZ850" s="560"/>
      <c r="IA850" s="560"/>
      <c r="IB850" s="560"/>
      <c r="IC850" s="560"/>
      <c r="ID850" s="560"/>
      <c r="IE850" s="560"/>
      <c r="IF850" s="560"/>
      <c r="IG850" s="560"/>
      <c r="IH850" s="560"/>
      <c r="II850" s="560"/>
      <c r="IJ850" s="560"/>
      <c r="IK850" s="560"/>
      <c r="IL850" s="560"/>
      <c r="IM850" s="560"/>
      <c r="IN850" s="560"/>
      <c r="IO850" s="560"/>
      <c r="IP850" s="560"/>
      <c r="IQ850" s="560"/>
      <c r="IR850" s="560"/>
      <c r="IS850" s="560"/>
      <c r="IT850" s="560"/>
      <c r="IU850" s="560"/>
    </row>
    <row r="851" s="170" customFormat="1" ht="19.5" customHeight="1" spans="1:248">
      <c r="A851" s="218" t="s">
        <v>212</v>
      </c>
      <c r="B851" s="330"/>
      <c r="C851" s="330"/>
      <c r="D851" s="330"/>
      <c r="E851" s="332" t="str">
        <f t="shared" si="26"/>
        <v/>
      </c>
      <c r="F851" s="332" t="str">
        <f t="shared" si="27"/>
        <v/>
      </c>
      <c r="G851" s="557"/>
      <c r="H851" s="557"/>
      <c r="I851" s="557"/>
      <c r="J851" s="557"/>
      <c r="K851" s="557"/>
      <c r="L851" s="557"/>
      <c r="M851" s="557"/>
      <c r="N851" s="557"/>
      <c r="O851" s="557"/>
      <c r="P851" s="557"/>
      <c r="Q851" s="557"/>
      <c r="R851" s="557"/>
      <c r="S851" s="557"/>
      <c r="T851" s="557"/>
      <c r="U851" s="557"/>
      <c r="V851" s="557"/>
      <c r="W851" s="557"/>
      <c r="X851" s="557"/>
      <c r="Y851" s="557"/>
      <c r="Z851" s="557"/>
      <c r="AA851" s="557"/>
      <c r="AB851" s="557"/>
      <c r="AC851" s="557"/>
      <c r="AD851" s="557"/>
      <c r="AE851" s="557"/>
      <c r="AF851" s="557"/>
      <c r="AG851" s="557"/>
      <c r="AH851" s="557"/>
      <c r="AI851" s="557"/>
      <c r="AJ851" s="557"/>
      <c r="AK851" s="557"/>
      <c r="AL851" s="557"/>
      <c r="AM851" s="557"/>
      <c r="AN851" s="557"/>
      <c r="AO851" s="557"/>
      <c r="AP851" s="557"/>
      <c r="AQ851" s="557"/>
      <c r="AR851" s="557"/>
      <c r="AS851" s="557"/>
      <c r="AT851" s="557"/>
      <c r="AU851" s="557"/>
      <c r="AV851" s="557"/>
      <c r="AW851" s="557"/>
      <c r="AX851" s="557"/>
      <c r="AY851" s="557"/>
      <c r="AZ851" s="557"/>
      <c r="BA851" s="557"/>
      <c r="BB851" s="557"/>
      <c r="BC851" s="557"/>
      <c r="BD851" s="557"/>
      <c r="BE851" s="557"/>
      <c r="BF851" s="557"/>
      <c r="BG851" s="557"/>
      <c r="BH851" s="557"/>
      <c r="BI851" s="557"/>
      <c r="BJ851" s="557"/>
      <c r="BK851" s="557"/>
      <c r="BL851" s="557"/>
      <c r="BM851" s="557"/>
      <c r="BN851" s="557"/>
      <c r="BO851" s="557"/>
      <c r="BP851" s="557"/>
      <c r="BQ851" s="557"/>
      <c r="BR851" s="557"/>
      <c r="BS851" s="557"/>
      <c r="BT851" s="557"/>
      <c r="BU851" s="557"/>
      <c r="BV851" s="557"/>
      <c r="BW851" s="557"/>
      <c r="BX851" s="557"/>
      <c r="BY851" s="557"/>
      <c r="BZ851" s="557"/>
      <c r="CA851" s="557"/>
      <c r="CB851" s="557"/>
      <c r="CC851" s="557"/>
      <c r="CD851" s="557"/>
      <c r="CE851" s="557"/>
      <c r="CF851" s="557"/>
      <c r="CG851" s="557"/>
      <c r="CH851" s="557"/>
      <c r="CI851" s="557"/>
      <c r="CJ851" s="557"/>
      <c r="CK851" s="557"/>
      <c r="CL851" s="557"/>
      <c r="CM851" s="557"/>
      <c r="CN851" s="557"/>
      <c r="CO851" s="557"/>
      <c r="CP851" s="557"/>
      <c r="CQ851" s="557"/>
      <c r="CR851" s="557"/>
      <c r="CS851" s="557"/>
      <c r="CT851" s="557"/>
      <c r="CU851" s="557"/>
      <c r="CV851" s="557"/>
      <c r="CW851" s="557"/>
      <c r="CX851" s="557"/>
      <c r="CY851" s="557"/>
      <c r="CZ851" s="557"/>
      <c r="DA851" s="557"/>
      <c r="DB851" s="557"/>
      <c r="DC851" s="557"/>
      <c r="DD851" s="557"/>
      <c r="DE851" s="557"/>
      <c r="DF851" s="557"/>
      <c r="DG851" s="557"/>
      <c r="DH851" s="557"/>
      <c r="DI851" s="557"/>
      <c r="DJ851" s="557"/>
      <c r="DK851" s="557"/>
      <c r="DL851" s="557"/>
      <c r="DM851" s="557"/>
      <c r="DN851" s="557"/>
      <c r="DO851" s="557"/>
      <c r="DP851" s="557"/>
      <c r="DQ851" s="557"/>
      <c r="DR851" s="557"/>
      <c r="DS851" s="557"/>
      <c r="DT851" s="557"/>
      <c r="DU851" s="557"/>
      <c r="DV851" s="557"/>
      <c r="DW851" s="557"/>
      <c r="DX851" s="557"/>
      <c r="DY851" s="557"/>
      <c r="DZ851" s="557"/>
      <c r="EA851" s="557"/>
      <c r="EB851" s="557"/>
      <c r="EC851" s="557"/>
      <c r="ED851" s="557"/>
      <c r="EE851" s="557"/>
      <c r="EF851" s="557"/>
      <c r="EG851" s="557"/>
      <c r="EH851" s="557"/>
      <c r="EI851" s="557"/>
      <c r="EJ851" s="557"/>
      <c r="EK851" s="557"/>
      <c r="EL851" s="557"/>
      <c r="EM851" s="557"/>
      <c r="EN851" s="557"/>
      <c r="EO851" s="557"/>
      <c r="EP851" s="557"/>
      <c r="EQ851" s="557"/>
      <c r="ER851" s="557"/>
      <c r="ES851" s="557"/>
      <c r="ET851" s="557"/>
      <c r="EU851" s="557"/>
      <c r="EV851" s="557"/>
      <c r="EW851" s="557"/>
      <c r="EX851" s="557"/>
      <c r="EY851" s="557"/>
      <c r="EZ851" s="557"/>
      <c r="FA851" s="557"/>
      <c r="FB851" s="557"/>
      <c r="FC851" s="557"/>
      <c r="FD851" s="557"/>
      <c r="FE851" s="557"/>
      <c r="FF851" s="557"/>
      <c r="FG851" s="557"/>
      <c r="FH851" s="557"/>
      <c r="FI851" s="557"/>
      <c r="FJ851" s="557"/>
      <c r="FK851" s="557"/>
      <c r="FL851" s="557"/>
      <c r="FM851" s="557"/>
      <c r="FN851" s="557"/>
      <c r="FO851" s="557"/>
      <c r="FP851" s="557"/>
      <c r="FQ851" s="557"/>
      <c r="FR851" s="557"/>
      <c r="FS851" s="557"/>
      <c r="FT851" s="557"/>
      <c r="FU851" s="557"/>
      <c r="FV851" s="557"/>
      <c r="FW851" s="557"/>
      <c r="FX851" s="557"/>
      <c r="FY851" s="557"/>
      <c r="FZ851" s="557"/>
      <c r="GA851" s="557"/>
      <c r="GB851" s="557"/>
      <c r="GC851" s="557"/>
      <c r="GD851" s="557"/>
      <c r="GE851" s="557"/>
      <c r="GF851" s="557"/>
      <c r="GG851" s="557"/>
      <c r="GH851" s="557"/>
      <c r="GI851" s="557"/>
      <c r="GJ851" s="557"/>
      <c r="GK851" s="557"/>
      <c r="GL851" s="557"/>
      <c r="GM851" s="557"/>
      <c r="GN851" s="557"/>
      <c r="GO851" s="557"/>
      <c r="GP851" s="557"/>
      <c r="GQ851" s="557"/>
      <c r="GR851" s="557"/>
      <c r="GS851" s="557"/>
      <c r="GT851" s="557"/>
      <c r="GU851" s="557"/>
      <c r="GV851" s="557"/>
      <c r="GW851" s="557"/>
      <c r="GX851" s="557"/>
      <c r="GY851" s="557"/>
      <c r="GZ851" s="557"/>
      <c r="HA851" s="557"/>
      <c r="HB851" s="557"/>
      <c r="HC851" s="557"/>
      <c r="HD851" s="557"/>
      <c r="HE851" s="557"/>
      <c r="HF851" s="557"/>
      <c r="HG851" s="557"/>
      <c r="HH851" s="557"/>
      <c r="HI851" s="557"/>
      <c r="HJ851" s="557"/>
      <c r="HK851" s="557"/>
      <c r="HL851" s="557"/>
      <c r="HM851" s="557"/>
      <c r="HN851" s="557"/>
      <c r="HO851" s="557"/>
      <c r="HP851" s="557"/>
      <c r="HQ851" s="557"/>
      <c r="HR851" s="557"/>
      <c r="HS851" s="557"/>
      <c r="HT851" s="557"/>
      <c r="HU851" s="575"/>
      <c r="HV851" s="575"/>
      <c r="HW851" s="575"/>
      <c r="HX851" s="575"/>
      <c r="HY851" s="575"/>
      <c r="HZ851" s="575"/>
      <c r="IA851" s="575"/>
      <c r="IB851" s="575"/>
      <c r="IC851" s="575"/>
      <c r="ID851" s="575"/>
      <c r="IE851" s="575"/>
      <c r="IF851" s="575"/>
      <c r="IG851" s="575"/>
      <c r="IH851" s="575"/>
      <c r="II851" s="575"/>
      <c r="IJ851" s="575"/>
      <c r="IK851" s="575"/>
      <c r="IL851" s="575"/>
      <c r="IM851" s="575"/>
      <c r="IN851" s="575"/>
    </row>
    <row r="852" s="311" customFormat="1" ht="19.5" customHeight="1" spans="1:255">
      <c r="A852" s="218" t="s">
        <v>830</v>
      </c>
      <c r="B852" s="335"/>
      <c r="C852" s="335"/>
      <c r="D852" s="335"/>
      <c r="E852" s="325" t="str">
        <f t="shared" si="26"/>
        <v/>
      </c>
      <c r="F852" s="325" t="str">
        <f t="shared" si="27"/>
        <v/>
      </c>
      <c r="HU852" s="560"/>
      <c r="HV852" s="560"/>
      <c r="HW852" s="560"/>
      <c r="HX852" s="560"/>
      <c r="HY852" s="560"/>
      <c r="HZ852" s="560"/>
      <c r="IA852" s="560"/>
      <c r="IB852" s="560"/>
      <c r="IC852" s="560"/>
      <c r="ID852" s="560"/>
      <c r="IE852" s="560"/>
      <c r="IF852" s="560"/>
      <c r="IG852" s="560"/>
      <c r="IH852" s="560"/>
      <c r="II852" s="560"/>
      <c r="IJ852" s="560"/>
      <c r="IK852" s="560"/>
      <c r="IL852" s="560"/>
      <c r="IM852" s="560"/>
      <c r="IN852" s="560"/>
      <c r="IO852" s="560"/>
      <c r="IP852" s="560"/>
      <c r="IQ852" s="560"/>
      <c r="IR852" s="560"/>
      <c r="IS852" s="560"/>
      <c r="IT852" s="560"/>
      <c r="IU852" s="560"/>
    </row>
    <row r="853" s="311" customFormat="1" ht="19.5" customHeight="1" spans="1:255">
      <c r="A853" s="584" t="s">
        <v>831</v>
      </c>
      <c r="B853" s="324">
        <f>SUM(B854)</f>
        <v>551</v>
      </c>
      <c r="C853" s="324">
        <f>SUM(C854)</f>
        <v>815</v>
      </c>
      <c r="D853" s="324">
        <f>SUM(D854)</f>
        <v>313</v>
      </c>
      <c r="E853" s="325">
        <f t="shared" si="26"/>
        <v>-0.431941923774955</v>
      </c>
      <c r="F853" s="325">
        <f t="shared" si="27"/>
        <v>0.384049079754601</v>
      </c>
      <c r="HU853" s="560"/>
      <c r="HV853" s="560"/>
      <c r="HW853" s="560"/>
      <c r="HX853" s="560"/>
      <c r="HY853" s="560"/>
      <c r="HZ853" s="560"/>
      <c r="IA853" s="560"/>
      <c r="IB853" s="560"/>
      <c r="IC853" s="560"/>
      <c r="ID853" s="560"/>
      <c r="IE853" s="560"/>
      <c r="IF853" s="560"/>
      <c r="IG853" s="560"/>
      <c r="IH853" s="560"/>
      <c r="II853" s="560"/>
      <c r="IJ853" s="560"/>
      <c r="IK853" s="560"/>
      <c r="IL853" s="560"/>
      <c r="IM853" s="560"/>
      <c r="IN853" s="560"/>
      <c r="IO853" s="560"/>
      <c r="IP853" s="560"/>
      <c r="IQ853" s="560"/>
      <c r="IR853" s="560"/>
      <c r="IS853" s="560"/>
      <c r="IT853" s="560"/>
      <c r="IU853" s="560"/>
    </row>
    <row r="854" s="170" customFormat="1" ht="19.5" customHeight="1" spans="1:248">
      <c r="A854" s="347" t="s">
        <v>832</v>
      </c>
      <c r="B854" s="337">
        <v>551</v>
      </c>
      <c r="C854" s="337">
        <v>815</v>
      </c>
      <c r="D854" s="337">
        <v>313</v>
      </c>
      <c r="E854" s="332">
        <f t="shared" si="26"/>
        <v>-0.431941923774955</v>
      </c>
      <c r="F854" s="332">
        <f t="shared" si="27"/>
        <v>0.384049079754601</v>
      </c>
      <c r="G854" s="557"/>
      <c r="H854" s="557"/>
      <c r="I854" s="557"/>
      <c r="J854" s="557"/>
      <c r="K854" s="557"/>
      <c r="L854" s="557"/>
      <c r="M854" s="557"/>
      <c r="N854" s="557"/>
      <c r="O854" s="557"/>
      <c r="P854" s="557"/>
      <c r="Q854" s="557"/>
      <c r="R854" s="557"/>
      <c r="S854" s="557"/>
      <c r="T854" s="557"/>
      <c r="U854" s="557"/>
      <c r="V854" s="557"/>
      <c r="W854" s="557"/>
      <c r="X854" s="557"/>
      <c r="Y854" s="557"/>
      <c r="Z854" s="557"/>
      <c r="AA854" s="557"/>
      <c r="AB854" s="557"/>
      <c r="AC854" s="557"/>
      <c r="AD854" s="557"/>
      <c r="AE854" s="557"/>
      <c r="AF854" s="557"/>
      <c r="AG854" s="557"/>
      <c r="AH854" s="557"/>
      <c r="AI854" s="557"/>
      <c r="AJ854" s="557"/>
      <c r="AK854" s="557"/>
      <c r="AL854" s="557"/>
      <c r="AM854" s="557"/>
      <c r="AN854" s="557"/>
      <c r="AO854" s="557"/>
      <c r="AP854" s="557"/>
      <c r="AQ854" s="557"/>
      <c r="AR854" s="557"/>
      <c r="AS854" s="557"/>
      <c r="AT854" s="557"/>
      <c r="AU854" s="557"/>
      <c r="AV854" s="557"/>
      <c r="AW854" s="557"/>
      <c r="AX854" s="557"/>
      <c r="AY854" s="557"/>
      <c r="AZ854" s="557"/>
      <c r="BA854" s="557"/>
      <c r="BB854" s="557"/>
      <c r="BC854" s="557"/>
      <c r="BD854" s="557"/>
      <c r="BE854" s="557"/>
      <c r="BF854" s="557"/>
      <c r="BG854" s="557"/>
      <c r="BH854" s="557"/>
      <c r="BI854" s="557"/>
      <c r="BJ854" s="557"/>
      <c r="BK854" s="557"/>
      <c r="BL854" s="557"/>
      <c r="BM854" s="557"/>
      <c r="BN854" s="557"/>
      <c r="BO854" s="557"/>
      <c r="BP854" s="557"/>
      <c r="BQ854" s="557"/>
      <c r="BR854" s="557"/>
      <c r="BS854" s="557"/>
      <c r="BT854" s="557"/>
      <c r="BU854" s="557"/>
      <c r="BV854" s="557"/>
      <c r="BW854" s="557"/>
      <c r="BX854" s="557"/>
      <c r="BY854" s="557"/>
      <c r="BZ854" s="557"/>
      <c r="CA854" s="557"/>
      <c r="CB854" s="557"/>
      <c r="CC854" s="557"/>
      <c r="CD854" s="557"/>
      <c r="CE854" s="557"/>
      <c r="CF854" s="557"/>
      <c r="CG854" s="557"/>
      <c r="CH854" s="557"/>
      <c r="CI854" s="557"/>
      <c r="CJ854" s="557"/>
      <c r="CK854" s="557"/>
      <c r="CL854" s="557"/>
      <c r="CM854" s="557"/>
      <c r="CN854" s="557"/>
      <c r="CO854" s="557"/>
      <c r="CP854" s="557"/>
      <c r="CQ854" s="557"/>
      <c r="CR854" s="557"/>
      <c r="CS854" s="557"/>
      <c r="CT854" s="557"/>
      <c r="CU854" s="557"/>
      <c r="CV854" s="557"/>
      <c r="CW854" s="557"/>
      <c r="CX854" s="557"/>
      <c r="CY854" s="557"/>
      <c r="CZ854" s="557"/>
      <c r="DA854" s="557"/>
      <c r="DB854" s="557"/>
      <c r="DC854" s="557"/>
      <c r="DD854" s="557"/>
      <c r="DE854" s="557"/>
      <c r="DF854" s="557"/>
      <c r="DG854" s="557"/>
      <c r="DH854" s="557"/>
      <c r="DI854" s="557"/>
      <c r="DJ854" s="557"/>
      <c r="DK854" s="557"/>
      <c r="DL854" s="557"/>
      <c r="DM854" s="557"/>
      <c r="DN854" s="557"/>
      <c r="DO854" s="557"/>
      <c r="DP854" s="557"/>
      <c r="DQ854" s="557"/>
      <c r="DR854" s="557"/>
      <c r="DS854" s="557"/>
      <c r="DT854" s="557"/>
      <c r="DU854" s="557"/>
      <c r="DV854" s="557"/>
      <c r="DW854" s="557"/>
      <c r="DX854" s="557"/>
      <c r="DY854" s="557"/>
      <c r="DZ854" s="557"/>
      <c r="EA854" s="557"/>
      <c r="EB854" s="557"/>
      <c r="EC854" s="557"/>
      <c r="ED854" s="557"/>
      <c r="EE854" s="557"/>
      <c r="EF854" s="557"/>
      <c r="EG854" s="557"/>
      <c r="EH854" s="557"/>
      <c r="EI854" s="557"/>
      <c r="EJ854" s="557"/>
      <c r="EK854" s="557"/>
      <c r="EL854" s="557"/>
      <c r="EM854" s="557"/>
      <c r="EN854" s="557"/>
      <c r="EO854" s="557"/>
      <c r="EP854" s="557"/>
      <c r="EQ854" s="557"/>
      <c r="ER854" s="557"/>
      <c r="ES854" s="557"/>
      <c r="ET854" s="557"/>
      <c r="EU854" s="557"/>
      <c r="EV854" s="557"/>
      <c r="EW854" s="557"/>
      <c r="EX854" s="557"/>
      <c r="EY854" s="557"/>
      <c r="EZ854" s="557"/>
      <c r="FA854" s="557"/>
      <c r="FB854" s="557"/>
      <c r="FC854" s="557"/>
      <c r="FD854" s="557"/>
      <c r="FE854" s="557"/>
      <c r="FF854" s="557"/>
      <c r="FG854" s="557"/>
      <c r="FH854" s="557"/>
      <c r="FI854" s="557"/>
      <c r="FJ854" s="557"/>
      <c r="FK854" s="557"/>
      <c r="FL854" s="557"/>
      <c r="FM854" s="557"/>
      <c r="FN854" s="557"/>
      <c r="FO854" s="557"/>
      <c r="FP854" s="557"/>
      <c r="FQ854" s="557"/>
      <c r="FR854" s="557"/>
      <c r="FS854" s="557"/>
      <c r="FT854" s="557"/>
      <c r="FU854" s="557"/>
      <c r="FV854" s="557"/>
      <c r="FW854" s="557"/>
      <c r="FX854" s="557"/>
      <c r="FY854" s="557"/>
      <c r="FZ854" s="557"/>
      <c r="GA854" s="557"/>
      <c r="GB854" s="557"/>
      <c r="GC854" s="557"/>
      <c r="GD854" s="557"/>
      <c r="GE854" s="557"/>
      <c r="GF854" s="557"/>
      <c r="GG854" s="557"/>
      <c r="GH854" s="557"/>
      <c r="GI854" s="557"/>
      <c r="GJ854" s="557"/>
      <c r="GK854" s="557"/>
      <c r="GL854" s="557"/>
      <c r="GM854" s="557"/>
      <c r="GN854" s="557"/>
      <c r="GO854" s="557"/>
      <c r="GP854" s="557"/>
      <c r="GQ854" s="557"/>
      <c r="GR854" s="557"/>
      <c r="GS854" s="557"/>
      <c r="GT854" s="557"/>
      <c r="GU854" s="557"/>
      <c r="GV854" s="557"/>
      <c r="GW854" s="557"/>
      <c r="GX854" s="557"/>
      <c r="GY854" s="557"/>
      <c r="GZ854" s="557"/>
      <c r="HA854" s="557"/>
      <c r="HB854" s="557"/>
      <c r="HC854" s="557"/>
      <c r="HD854" s="557"/>
      <c r="HE854" s="557"/>
      <c r="HF854" s="557"/>
      <c r="HG854" s="557"/>
      <c r="HH854" s="557"/>
      <c r="HI854" s="557"/>
      <c r="HJ854" s="557"/>
      <c r="HK854" s="557"/>
      <c r="HL854" s="557"/>
      <c r="HM854" s="557"/>
      <c r="HN854" s="557"/>
      <c r="HO854" s="557"/>
      <c r="HP854" s="557"/>
      <c r="HQ854" s="557"/>
      <c r="HR854" s="557"/>
      <c r="HS854" s="557"/>
      <c r="HT854" s="557"/>
      <c r="HU854" s="575"/>
      <c r="HV854" s="575"/>
      <c r="HW854" s="575"/>
      <c r="HX854" s="575"/>
      <c r="HY854" s="575"/>
      <c r="HZ854" s="575"/>
      <c r="IA854" s="575"/>
      <c r="IB854" s="575"/>
      <c r="IC854" s="575"/>
      <c r="ID854" s="575"/>
      <c r="IE854" s="575"/>
      <c r="IF854" s="575"/>
      <c r="IG854" s="575"/>
      <c r="IH854" s="575"/>
      <c r="II854" s="575"/>
      <c r="IJ854" s="575"/>
      <c r="IK854" s="575"/>
      <c r="IL854" s="575"/>
      <c r="IM854" s="575"/>
      <c r="IN854" s="575"/>
    </row>
    <row r="855" s="311" customFormat="1" ht="19.5" customHeight="1" spans="1:255">
      <c r="A855" s="584" t="s">
        <v>833</v>
      </c>
      <c r="B855" s="585">
        <f>B856+B867+B869+B872+B874+B876</f>
        <v>2690</v>
      </c>
      <c r="C855" s="335">
        <f>C856+C867+C869+C872+C874+C876</f>
        <v>1357</v>
      </c>
      <c r="D855" s="339">
        <f>D856+D867+D869+D872+D874+D876</f>
        <v>1580</v>
      </c>
      <c r="E855" s="325">
        <f t="shared" si="26"/>
        <v>-0.412639405204461</v>
      </c>
      <c r="F855" s="325">
        <f t="shared" si="27"/>
        <v>1.16433308769344</v>
      </c>
      <c r="HU855" s="560"/>
      <c r="HV855" s="560"/>
      <c r="HW855" s="560"/>
      <c r="HX855" s="560"/>
      <c r="HY855" s="560"/>
      <c r="HZ855" s="560"/>
      <c r="IA855" s="560"/>
      <c r="IB855" s="560"/>
      <c r="IC855" s="560"/>
      <c r="ID855" s="560"/>
      <c r="IE855" s="560"/>
      <c r="IF855" s="560"/>
      <c r="IG855" s="560"/>
      <c r="IH855" s="560"/>
      <c r="II855" s="560"/>
      <c r="IJ855" s="560"/>
      <c r="IK855" s="560"/>
      <c r="IL855" s="560"/>
      <c r="IM855" s="560"/>
      <c r="IN855" s="560"/>
      <c r="IO855" s="560"/>
      <c r="IP855" s="560"/>
      <c r="IQ855" s="560"/>
      <c r="IR855" s="560"/>
      <c r="IS855" s="560"/>
      <c r="IT855" s="560"/>
      <c r="IU855" s="560"/>
    </row>
    <row r="856" s="311" customFormat="1" ht="19.5" customHeight="1" spans="1:255">
      <c r="A856" s="584" t="s">
        <v>834</v>
      </c>
      <c r="B856" s="585">
        <f>SUM(B857:B866)</f>
        <v>778</v>
      </c>
      <c r="C856" s="335">
        <f>SUM(C857:C866)</f>
        <v>1017</v>
      </c>
      <c r="D856" s="573">
        <f>SUM(D857:D866)</f>
        <v>759</v>
      </c>
      <c r="E856" s="325">
        <f t="shared" si="26"/>
        <v>-0.0244215938303342</v>
      </c>
      <c r="F856" s="325">
        <f t="shared" si="27"/>
        <v>0.746312684365782</v>
      </c>
      <c r="HU856" s="560"/>
      <c r="HV856" s="560"/>
      <c r="HW856" s="560"/>
      <c r="HX856" s="560"/>
      <c r="HY856" s="560"/>
      <c r="HZ856" s="560"/>
      <c r="IA856" s="560"/>
      <c r="IB856" s="560"/>
      <c r="IC856" s="560"/>
      <c r="ID856" s="560"/>
      <c r="IE856" s="560"/>
      <c r="IF856" s="560"/>
      <c r="IG856" s="560"/>
      <c r="IH856" s="560"/>
      <c r="II856" s="560"/>
      <c r="IJ856" s="560"/>
      <c r="IK856" s="560"/>
      <c r="IL856" s="560"/>
      <c r="IM856" s="560"/>
      <c r="IN856" s="560"/>
      <c r="IO856" s="560"/>
      <c r="IP856" s="560"/>
      <c r="IQ856" s="560"/>
      <c r="IR856" s="560"/>
      <c r="IS856" s="560"/>
      <c r="IT856" s="560"/>
      <c r="IU856" s="560"/>
    </row>
    <row r="857" s="311" customFormat="1" ht="19.5" customHeight="1" spans="1:255">
      <c r="A857" s="218" t="s">
        <v>835</v>
      </c>
      <c r="B857" s="569">
        <v>542</v>
      </c>
      <c r="C857" s="328">
        <v>661</v>
      </c>
      <c r="D857" s="330">
        <v>629</v>
      </c>
      <c r="E857" s="332">
        <f t="shared" si="26"/>
        <v>0.160516605166052</v>
      </c>
      <c r="F857" s="332">
        <f t="shared" si="27"/>
        <v>0.951588502269289</v>
      </c>
      <c r="HU857" s="560"/>
      <c r="HV857" s="560"/>
      <c r="HW857" s="560"/>
      <c r="HX857" s="560"/>
      <c r="HY857" s="560"/>
      <c r="HZ857" s="560"/>
      <c r="IA857" s="560"/>
      <c r="IB857" s="560"/>
      <c r="IC857" s="560"/>
      <c r="ID857" s="560"/>
      <c r="IE857" s="560"/>
      <c r="IF857" s="560"/>
      <c r="IG857" s="560"/>
      <c r="IH857" s="560"/>
      <c r="II857" s="560"/>
      <c r="IJ857" s="560"/>
      <c r="IK857" s="560"/>
      <c r="IL857" s="560"/>
      <c r="IM857" s="560"/>
      <c r="IN857" s="560"/>
      <c r="IO857" s="560"/>
      <c r="IP857" s="560"/>
      <c r="IQ857" s="560"/>
      <c r="IR857" s="560"/>
      <c r="IS857" s="560"/>
      <c r="IT857" s="560"/>
      <c r="IU857" s="560"/>
    </row>
    <row r="858" s="311" customFormat="1" ht="19.5" customHeight="1" spans="1:255">
      <c r="A858" s="218" t="s">
        <v>836</v>
      </c>
      <c r="B858" s="582"/>
      <c r="C858" s="328"/>
      <c r="D858" s="330"/>
      <c r="E858" s="332" t="str">
        <f t="shared" si="26"/>
        <v/>
      </c>
      <c r="F858" s="332" t="str">
        <f t="shared" si="27"/>
        <v/>
      </c>
      <c r="HU858" s="560"/>
      <c r="HV858" s="560"/>
      <c r="HW858" s="560"/>
      <c r="HX858" s="560"/>
      <c r="HY858" s="560"/>
      <c r="HZ858" s="560"/>
      <c r="IA858" s="560"/>
      <c r="IB858" s="560"/>
      <c r="IC858" s="560"/>
      <c r="ID858" s="560"/>
      <c r="IE858" s="560"/>
      <c r="IF858" s="560"/>
      <c r="IG858" s="560"/>
      <c r="IH858" s="560"/>
      <c r="II858" s="560"/>
      <c r="IJ858" s="560"/>
      <c r="IK858" s="560"/>
      <c r="IL858" s="560"/>
      <c r="IM858" s="560"/>
      <c r="IN858" s="560"/>
      <c r="IO858" s="560"/>
      <c r="IP858" s="560"/>
      <c r="IQ858" s="560"/>
      <c r="IR858" s="560"/>
      <c r="IS858" s="560"/>
      <c r="IT858" s="560"/>
      <c r="IU858" s="560"/>
    </row>
    <row r="859" s="311" customFormat="1" ht="19.5" customHeight="1" spans="1:255">
      <c r="A859" s="232" t="s">
        <v>837</v>
      </c>
      <c r="B859" s="582"/>
      <c r="C859" s="328"/>
      <c r="D859" s="330"/>
      <c r="E859" s="332" t="str">
        <f t="shared" si="26"/>
        <v/>
      </c>
      <c r="F859" s="332" t="str">
        <f t="shared" si="27"/>
        <v/>
      </c>
      <c r="HU859" s="560"/>
      <c r="HV859" s="560"/>
      <c r="HW859" s="560"/>
      <c r="HX859" s="560"/>
      <c r="HY859" s="560"/>
      <c r="HZ859" s="560"/>
      <c r="IA859" s="560"/>
      <c r="IB859" s="560"/>
      <c r="IC859" s="560"/>
      <c r="ID859" s="560"/>
      <c r="IE859" s="560"/>
      <c r="IF859" s="560"/>
      <c r="IG859" s="560"/>
      <c r="IH859" s="560"/>
      <c r="II859" s="560"/>
      <c r="IJ859" s="560"/>
      <c r="IK859" s="560"/>
      <c r="IL859" s="560"/>
      <c r="IM859" s="560"/>
      <c r="IN859" s="560"/>
      <c r="IO859" s="560"/>
      <c r="IP859" s="560"/>
      <c r="IQ859" s="560"/>
      <c r="IR859" s="560"/>
      <c r="IS859" s="560"/>
      <c r="IT859" s="560"/>
      <c r="IU859" s="560"/>
    </row>
    <row r="860" s="311" customFormat="1" ht="19.5" customHeight="1" spans="1:255">
      <c r="A860" s="218" t="s">
        <v>838</v>
      </c>
      <c r="B860" s="582">
        <v>137</v>
      </c>
      <c r="C860" s="328">
        <v>136</v>
      </c>
      <c r="D860" s="570">
        <v>130</v>
      </c>
      <c r="E860" s="332">
        <f t="shared" si="26"/>
        <v>-0.051094890510949</v>
      </c>
      <c r="F860" s="332">
        <f t="shared" si="27"/>
        <v>0.955882352941177</v>
      </c>
      <c r="HU860" s="560"/>
      <c r="HV860" s="560"/>
      <c r="HW860" s="560"/>
      <c r="HX860" s="560"/>
      <c r="HY860" s="560"/>
      <c r="HZ860" s="560"/>
      <c r="IA860" s="560"/>
      <c r="IB860" s="560"/>
      <c r="IC860" s="560"/>
      <c r="ID860" s="560"/>
      <c r="IE860" s="560"/>
      <c r="IF860" s="560"/>
      <c r="IG860" s="560"/>
      <c r="IH860" s="560"/>
      <c r="II860" s="560"/>
      <c r="IJ860" s="560"/>
      <c r="IK860" s="560"/>
      <c r="IL860" s="560"/>
      <c r="IM860" s="560"/>
      <c r="IN860" s="560"/>
      <c r="IO860" s="560"/>
      <c r="IP860" s="560"/>
      <c r="IQ860" s="560"/>
      <c r="IR860" s="560"/>
      <c r="IS860" s="560"/>
      <c r="IT860" s="560"/>
      <c r="IU860" s="560"/>
    </row>
    <row r="861" s="311" customFormat="1" ht="19.5" customHeight="1" spans="1:255">
      <c r="A861" s="218" t="s">
        <v>839</v>
      </c>
      <c r="B861" s="582"/>
      <c r="C861" s="328"/>
      <c r="D861" s="324"/>
      <c r="E861" s="325" t="str">
        <f t="shared" si="26"/>
        <v/>
      </c>
      <c r="F861" s="325" t="str">
        <f t="shared" si="27"/>
        <v/>
      </c>
      <c r="HU861" s="560"/>
      <c r="HV861" s="560"/>
      <c r="HW861" s="560"/>
      <c r="HX861" s="560"/>
      <c r="HY861" s="560"/>
      <c r="HZ861" s="560"/>
      <c r="IA861" s="560"/>
      <c r="IB861" s="560"/>
      <c r="IC861" s="560"/>
      <c r="ID861" s="560"/>
      <c r="IE861" s="560"/>
      <c r="IF861" s="560"/>
      <c r="IG861" s="560"/>
      <c r="IH861" s="560"/>
      <c r="II861" s="560"/>
      <c r="IJ861" s="560"/>
      <c r="IK861" s="560"/>
      <c r="IL861" s="560"/>
      <c r="IM861" s="560"/>
      <c r="IN861" s="560"/>
      <c r="IO861" s="560"/>
      <c r="IP861" s="560"/>
      <c r="IQ861" s="560"/>
      <c r="IR861" s="560"/>
      <c r="IS861" s="560"/>
      <c r="IT861" s="560"/>
      <c r="IU861" s="560"/>
    </row>
    <row r="862" s="311" customFormat="1" ht="19.5" customHeight="1" spans="1:255">
      <c r="A862" s="218" t="s">
        <v>840</v>
      </c>
      <c r="B862" s="582"/>
      <c r="C862" s="328"/>
      <c r="D862" s="324"/>
      <c r="E862" s="325" t="str">
        <f t="shared" si="26"/>
        <v/>
      </c>
      <c r="F862" s="325" t="str">
        <f t="shared" si="27"/>
        <v/>
      </c>
      <c r="HU862" s="560"/>
      <c r="HV862" s="560"/>
      <c r="HW862" s="560"/>
      <c r="HX862" s="560"/>
      <c r="HY862" s="560"/>
      <c r="HZ862" s="560"/>
      <c r="IA862" s="560"/>
      <c r="IB862" s="560"/>
      <c r="IC862" s="560"/>
      <c r="ID862" s="560"/>
      <c r="IE862" s="560"/>
      <c r="IF862" s="560"/>
      <c r="IG862" s="560"/>
      <c r="IH862" s="560"/>
      <c r="II862" s="560"/>
      <c r="IJ862" s="560"/>
      <c r="IK862" s="560"/>
      <c r="IL862" s="560"/>
      <c r="IM862" s="560"/>
      <c r="IN862" s="560"/>
      <c r="IO862" s="560"/>
      <c r="IP862" s="560"/>
      <c r="IQ862" s="560"/>
      <c r="IR862" s="560"/>
      <c r="IS862" s="560"/>
      <c r="IT862" s="560"/>
      <c r="IU862" s="560"/>
    </row>
    <row r="863" s="311" customFormat="1" ht="19.5" customHeight="1" spans="1:255">
      <c r="A863" s="218" t="s">
        <v>841</v>
      </c>
      <c r="B863" s="582"/>
      <c r="C863" s="328"/>
      <c r="D863" s="570"/>
      <c r="E863" s="325" t="str">
        <f t="shared" si="26"/>
        <v/>
      </c>
      <c r="F863" s="325" t="str">
        <f t="shared" si="27"/>
        <v/>
      </c>
      <c r="HU863" s="560"/>
      <c r="HV863" s="560"/>
      <c r="HW863" s="560"/>
      <c r="HX863" s="560"/>
      <c r="HY863" s="560"/>
      <c r="HZ863" s="560"/>
      <c r="IA863" s="560"/>
      <c r="IB863" s="560"/>
      <c r="IC863" s="560"/>
      <c r="ID863" s="560"/>
      <c r="IE863" s="560"/>
      <c r="IF863" s="560"/>
      <c r="IG863" s="560"/>
      <c r="IH863" s="560"/>
      <c r="II863" s="560"/>
      <c r="IJ863" s="560"/>
      <c r="IK863" s="560"/>
      <c r="IL863" s="560"/>
      <c r="IM863" s="560"/>
      <c r="IN863" s="560"/>
      <c r="IO863" s="560"/>
      <c r="IP863" s="560"/>
      <c r="IQ863" s="560"/>
      <c r="IR863" s="560"/>
      <c r="IS863" s="560"/>
      <c r="IT863" s="560"/>
      <c r="IU863" s="560"/>
    </row>
    <row r="864" s="311" customFormat="1" ht="19.5" customHeight="1" spans="1:255">
      <c r="A864" s="218" t="s">
        <v>842</v>
      </c>
      <c r="B864" s="335"/>
      <c r="C864" s="335"/>
      <c r="D864" s="335"/>
      <c r="E864" s="325" t="str">
        <f t="shared" si="26"/>
        <v/>
      </c>
      <c r="F864" s="325" t="str">
        <f t="shared" si="27"/>
        <v/>
      </c>
      <c r="HU864" s="560"/>
      <c r="HV864" s="560"/>
      <c r="HW864" s="560"/>
      <c r="HX864" s="560"/>
      <c r="HY864" s="560"/>
      <c r="HZ864" s="560"/>
      <c r="IA864" s="560"/>
      <c r="IB864" s="560"/>
      <c r="IC864" s="560"/>
      <c r="ID864" s="560"/>
      <c r="IE864" s="560"/>
      <c r="IF864" s="560"/>
      <c r="IG864" s="560"/>
      <c r="IH864" s="560"/>
      <c r="II864" s="560"/>
      <c r="IJ864" s="560"/>
      <c r="IK864" s="560"/>
      <c r="IL864" s="560"/>
      <c r="IM864" s="560"/>
      <c r="IN864" s="560"/>
      <c r="IO864" s="560"/>
      <c r="IP864" s="560"/>
      <c r="IQ864" s="560"/>
      <c r="IR864" s="560"/>
      <c r="IS864" s="560"/>
      <c r="IT864" s="560"/>
      <c r="IU864" s="560"/>
    </row>
    <row r="865" s="170" customFormat="1" ht="19.5" customHeight="1" spans="1:248">
      <c r="A865" s="218" t="s">
        <v>843</v>
      </c>
      <c r="B865" s="330"/>
      <c r="C865" s="330"/>
      <c r="D865" s="330"/>
      <c r="E865" s="332" t="str">
        <f t="shared" si="26"/>
        <v/>
      </c>
      <c r="F865" s="332" t="str">
        <f t="shared" si="27"/>
        <v/>
      </c>
      <c r="G865" s="557"/>
      <c r="H865" s="557"/>
      <c r="I865" s="557"/>
      <c r="J865" s="557"/>
      <c r="K865" s="557"/>
      <c r="L865" s="557"/>
      <c r="M865" s="557"/>
      <c r="N865" s="557"/>
      <c r="O865" s="557"/>
      <c r="P865" s="557"/>
      <c r="Q865" s="557"/>
      <c r="R865" s="557"/>
      <c r="S865" s="557"/>
      <c r="T865" s="557"/>
      <c r="U865" s="557"/>
      <c r="V865" s="557"/>
      <c r="W865" s="557"/>
      <c r="X865" s="557"/>
      <c r="Y865" s="557"/>
      <c r="Z865" s="557"/>
      <c r="AA865" s="557"/>
      <c r="AB865" s="557"/>
      <c r="AC865" s="557"/>
      <c r="AD865" s="557"/>
      <c r="AE865" s="557"/>
      <c r="AF865" s="557"/>
      <c r="AG865" s="557"/>
      <c r="AH865" s="557"/>
      <c r="AI865" s="557"/>
      <c r="AJ865" s="557"/>
      <c r="AK865" s="557"/>
      <c r="AL865" s="557"/>
      <c r="AM865" s="557"/>
      <c r="AN865" s="557"/>
      <c r="AO865" s="557"/>
      <c r="AP865" s="557"/>
      <c r="AQ865" s="557"/>
      <c r="AR865" s="557"/>
      <c r="AS865" s="557"/>
      <c r="AT865" s="557"/>
      <c r="AU865" s="557"/>
      <c r="AV865" s="557"/>
      <c r="AW865" s="557"/>
      <c r="AX865" s="557"/>
      <c r="AY865" s="557"/>
      <c r="AZ865" s="557"/>
      <c r="BA865" s="557"/>
      <c r="BB865" s="557"/>
      <c r="BC865" s="557"/>
      <c r="BD865" s="557"/>
      <c r="BE865" s="557"/>
      <c r="BF865" s="557"/>
      <c r="BG865" s="557"/>
      <c r="BH865" s="557"/>
      <c r="BI865" s="557"/>
      <c r="BJ865" s="557"/>
      <c r="BK865" s="557"/>
      <c r="BL865" s="557"/>
      <c r="BM865" s="557"/>
      <c r="BN865" s="557"/>
      <c r="BO865" s="557"/>
      <c r="BP865" s="557"/>
      <c r="BQ865" s="557"/>
      <c r="BR865" s="557"/>
      <c r="BS865" s="557"/>
      <c r="BT865" s="557"/>
      <c r="BU865" s="557"/>
      <c r="BV865" s="557"/>
      <c r="BW865" s="557"/>
      <c r="BX865" s="557"/>
      <c r="BY865" s="557"/>
      <c r="BZ865" s="557"/>
      <c r="CA865" s="557"/>
      <c r="CB865" s="557"/>
      <c r="CC865" s="557"/>
      <c r="CD865" s="557"/>
      <c r="CE865" s="557"/>
      <c r="CF865" s="557"/>
      <c r="CG865" s="557"/>
      <c r="CH865" s="557"/>
      <c r="CI865" s="557"/>
      <c r="CJ865" s="557"/>
      <c r="CK865" s="557"/>
      <c r="CL865" s="557"/>
      <c r="CM865" s="557"/>
      <c r="CN865" s="557"/>
      <c r="CO865" s="557"/>
      <c r="CP865" s="557"/>
      <c r="CQ865" s="557"/>
      <c r="CR865" s="557"/>
      <c r="CS865" s="557"/>
      <c r="CT865" s="557"/>
      <c r="CU865" s="557"/>
      <c r="CV865" s="557"/>
      <c r="CW865" s="557"/>
      <c r="CX865" s="557"/>
      <c r="CY865" s="557"/>
      <c r="CZ865" s="557"/>
      <c r="DA865" s="557"/>
      <c r="DB865" s="557"/>
      <c r="DC865" s="557"/>
      <c r="DD865" s="557"/>
      <c r="DE865" s="557"/>
      <c r="DF865" s="557"/>
      <c r="DG865" s="557"/>
      <c r="DH865" s="557"/>
      <c r="DI865" s="557"/>
      <c r="DJ865" s="557"/>
      <c r="DK865" s="557"/>
      <c r="DL865" s="557"/>
      <c r="DM865" s="557"/>
      <c r="DN865" s="557"/>
      <c r="DO865" s="557"/>
      <c r="DP865" s="557"/>
      <c r="DQ865" s="557"/>
      <c r="DR865" s="557"/>
      <c r="DS865" s="557"/>
      <c r="DT865" s="557"/>
      <c r="DU865" s="557"/>
      <c r="DV865" s="557"/>
      <c r="DW865" s="557"/>
      <c r="DX865" s="557"/>
      <c r="DY865" s="557"/>
      <c r="DZ865" s="557"/>
      <c r="EA865" s="557"/>
      <c r="EB865" s="557"/>
      <c r="EC865" s="557"/>
      <c r="ED865" s="557"/>
      <c r="EE865" s="557"/>
      <c r="EF865" s="557"/>
      <c r="EG865" s="557"/>
      <c r="EH865" s="557"/>
      <c r="EI865" s="557"/>
      <c r="EJ865" s="557"/>
      <c r="EK865" s="557"/>
      <c r="EL865" s="557"/>
      <c r="EM865" s="557"/>
      <c r="EN865" s="557"/>
      <c r="EO865" s="557"/>
      <c r="EP865" s="557"/>
      <c r="EQ865" s="557"/>
      <c r="ER865" s="557"/>
      <c r="ES865" s="557"/>
      <c r="ET865" s="557"/>
      <c r="EU865" s="557"/>
      <c r="EV865" s="557"/>
      <c r="EW865" s="557"/>
      <c r="EX865" s="557"/>
      <c r="EY865" s="557"/>
      <c r="EZ865" s="557"/>
      <c r="FA865" s="557"/>
      <c r="FB865" s="557"/>
      <c r="FC865" s="557"/>
      <c r="FD865" s="557"/>
      <c r="FE865" s="557"/>
      <c r="FF865" s="557"/>
      <c r="FG865" s="557"/>
      <c r="FH865" s="557"/>
      <c r="FI865" s="557"/>
      <c r="FJ865" s="557"/>
      <c r="FK865" s="557"/>
      <c r="FL865" s="557"/>
      <c r="FM865" s="557"/>
      <c r="FN865" s="557"/>
      <c r="FO865" s="557"/>
      <c r="FP865" s="557"/>
      <c r="FQ865" s="557"/>
      <c r="FR865" s="557"/>
      <c r="FS865" s="557"/>
      <c r="FT865" s="557"/>
      <c r="FU865" s="557"/>
      <c r="FV865" s="557"/>
      <c r="FW865" s="557"/>
      <c r="FX865" s="557"/>
      <c r="FY865" s="557"/>
      <c r="FZ865" s="557"/>
      <c r="GA865" s="557"/>
      <c r="GB865" s="557"/>
      <c r="GC865" s="557"/>
      <c r="GD865" s="557"/>
      <c r="GE865" s="557"/>
      <c r="GF865" s="557"/>
      <c r="GG865" s="557"/>
      <c r="GH865" s="557"/>
      <c r="GI865" s="557"/>
      <c r="GJ865" s="557"/>
      <c r="GK865" s="557"/>
      <c r="GL865" s="557"/>
      <c r="GM865" s="557"/>
      <c r="GN865" s="557"/>
      <c r="GO865" s="557"/>
      <c r="GP865" s="557"/>
      <c r="GQ865" s="557"/>
      <c r="GR865" s="557"/>
      <c r="GS865" s="557"/>
      <c r="GT865" s="557"/>
      <c r="GU865" s="557"/>
      <c r="GV865" s="557"/>
      <c r="GW865" s="557"/>
      <c r="GX865" s="557"/>
      <c r="GY865" s="557"/>
      <c r="GZ865" s="557"/>
      <c r="HA865" s="557"/>
      <c r="HB865" s="557"/>
      <c r="HC865" s="557"/>
      <c r="HD865" s="557"/>
      <c r="HE865" s="557"/>
      <c r="HF865" s="557"/>
      <c r="HG865" s="557"/>
      <c r="HH865" s="557"/>
      <c r="HI865" s="557"/>
      <c r="HJ865" s="557"/>
      <c r="HK865" s="557"/>
      <c r="HL865" s="557"/>
      <c r="HM865" s="557"/>
      <c r="HN865" s="557"/>
      <c r="HO865" s="557"/>
      <c r="HP865" s="557"/>
      <c r="HQ865" s="557"/>
      <c r="HR865" s="557"/>
      <c r="HS865" s="557"/>
      <c r="HT865" s="557"/>
      <c r="HU865" s="575"/>
      <c r="HV865" s="575"/>
      <c r="HW865" s="575"/>
      <c r="HX865" s="575"/>
      <c r="HY865" s="575"/>
      <c r="HZ865" s="575"/>
      <c r="IA865" s="575"/>
      <c r="IB865" s="575"/>
      <c r="IC865" s="575"/>
      <c r="ID865" s="575"/>
      <c r="IE865" s="575"/>
      <c r="IF865" s="575"/>
      <c r="IG865" s="575"/>
      <c r="IH865" s="575"/>
      <c r="II865" s="575"/>
      <c r="IJ865" s="575"/>
      <c r="IK865" s="575"/>
      <c r="IL865" s="575"/>
      <c r="IM865" s="575"/>
      <c r="IN865" s="575"/>
    </row>
    <row r="866" s="311" customFormat="1" ht="19.5" customHeight="1" spans="1:255">
      <c r="A866" s="218" t="s">
        <v>844</v>
      </c>
      <c r="B866" s="328">
        <v>99</v>
      </c>
      <c r="C866" s="328">
        <v>220</v>
      </c>
      <c r="D866" s="328"/>
      <c r="E866" s="332" t="str">
        <f t="shared" si="26"/>
        <v/>
      </c>
      <c r="F866" s="332" t="str">
        <f t="shared" si="27"/>
        <v/>
      </c>
      <c r="HU866" s="560"/>
      <c r="HV866" s="560"/>
      <c r="HW866" s="560"/>
      <c r="HX866" s="560"/>
      <c r="HY866" s="560"/>
      <c r="HZ866" s="560"/>
      <c r="IA866" s="560"/>
      <c r="IB866" s="560"/>
      <c r="IC866" s="560"/>
      <c r="ID866" s="560"/>
      <c r="IE866" s="560"/>
      <c r="IF866" s="560"/>
      <c r="IG866" s="560"/>
      <c r="IH866" s="560"/>
      <c r="II866" s="560"/>
      <c r="IJ866" s="560"/>
      <c r="IK866" s="560"/>
      <c r="IL866" s="560"/>
      <c r="IM866" s="560"/>
      <c r="IN866" s="560"/>
      <c r="IO866" s="560"/>
      <c r="IP866" s="560"/>
      <c r="IQ866" s="560"/>
      <c r="IR866" s="560"/>
      <c r="IS866" s="560"/>
      <c r="IT866" s="560"/>
      <c r="IU866" s="560"/>
    </row>
    <row r="867" s="170" customFormat="1" ht="19.5" customHeight="1" spans="1:248">
      <c r="A867" s="584" t="s">
        <v>845</v>
      </c>
      <c r="B867" s="337">
        <f>SUM(B868)</f>
        <v>0</v>
      </c>
      <c r="C867" s="337">
        <f>SUM(C868)</f>
        <v>0</v>
      </c>
      <c r="D867" s="337">
        <f>SUM(D868)</f>
        <v>0</v>
      </c>
      <c r="E867" s="332" t="str">
        <f t="shared" si="26"/>
        <v/>
      </c>
      <c r="F867" s="332" t="str">
        <f t="shared" si="27"/>
        <v/>
      </c>
      <c r="G867" s="557"/>
      <c r="H867" s="557"/>
      <c r="I867" s="557"/>
      <c r="J867" s="557"/>
      <c r="K867" s="557"/>
      <c r="L867" s="557"/>
      <c r="M867" s="557"/>
      <c r="N867" s="557"/>
      <c r="O867" s="557"/>
      <c r="P867" s="557"/>
      <c r="Q867" s="557"/>
      <c r="R867" s="557"/>
      <c r="S867" s="557"/>
      <c r="T867" s="557"/>
      <c r="U867" s="557"/>
      <c r="V867" s="557"/>
      <c r="W867" s="557"/>
      <c r="X867" s="557"/>
      <c r="Y867" s="557"/>
      <c r="Z867" s="557"/>
      <c r="AA867" s="557"/>
      <c r="AB867" s="557"/>
      <c r="AC867" s="557"/>
      <c r="AD867" s="557"/>
      <c r="AE867" s="557"/>
      <c r="AF867" s="557"/>
      <c r="AG867" s="557"/>
      <c r="AH867" s="557"/>
      <c r="AI867" s="557"/>
      <c r="AJ867" s="557"/>
      <c r="AK867" s="557"/>
      <c r="AL867" s="557"/>
      <c r="AM867" s="557"/>
      <c r="AN867" s="557"/>
      <c r="AO867" s="557"/>
      <c r="AP867" s="557"/>
      <c r="AQ867" s="557"/>
      <c r="AR867" s="557"/>
      <c r="AS867" s="557"/>
      <c r="AT867" s="557"/>
      <c r="AU867" s="557"/>
      <c r="AV867" s="557"/>
      <c r="AW867" s="557"/>
      <c r="AX867" s="557"/>
      <c r="AY867" s="557"/>
      <c r="AZ867" s="557"/>
      <c r="BA867" s="557"/>
      <c r="BB867" s="557"/>
      <c r="BC867" s="557"/>
      <c r="BD867" s="557"/>
      <c r="BE867" s="557"/>
      <c r="BF867" s="557"/>
      <c r="BG867" s="557"/>
      <c r="BH867" s="557"/>
      <c r="BI867" s="557"/>
      <c r="BJ867" s="557"/>
      <c r="BK867" s="557"/>
      <c r="BL867" s="557"/>
      <c r="BM867" s="557"/>
      <c r="BN867" s="557"/>
      <c r="BO867" s="557"/>
      <c r="BP867" s="557"/>
      <c r="BQ867" s="557"/>
      <c r="BR867" s="557"/>
      <c r="BS867" s="557"/>
      <c r="BT867" s="557"/>
      <c r="BU867" s="557"/>
      <c r="BV867" s="557"/>
      <c r="BW867" s="557"/>
      <c r="BX867" s="557"/>
      <c r="BY867" s="557"/>
      <c r="BZ867" s="557"/>
      <c r="CA867" s="557"/>
      <c r="CB867" s="557"/>
      <c r="CC867" s="557"/>
      <c r="CD867" s="557"/>
      <c r="CE867" s="557"/>
      <c r="CF867" s="557"/>
      <c r="CG867" s="557"/>
      <c r="CH867" s="557"/>
      <c r="CI867" s="557"/>
      <c r="CJ867" s="557"/>
      <c r="CK867" s="557"/>
      <c r="CL867" s="557"/>
      <c r="CM867" s="557"/>
      <c r="CN867" s="557"/>
      <c r="CO867" s="557"/>
      <c r="CP867" s="557"/>
      <c r="CQ867" s="557"/>
      <c r="CR867" s="557"/>
      <c r="CS867" s="557"/>
      <c r="CT867" s="557"/>
      <c r="CU867" s="557"/>
      <c r="CV867" s="557"/>
      <c r="CW867" s="557"/>
      <c r="CX867" s="557"/>
      <c r="CY867" s="557"/>
      <c r="CZ867" s="557"/>
      <c r="DA867" s="557"/>
      <c r="DB867" s="557"/>
      <c r="DC867" s="557"/>
      <c r="DD867" s="557"/>
      <c r="DE867" s="557"/>
      <c r="DF867" s="557"/>
      <c r="DG867" s="557"/>
      <c r="DH867" s="557"/>
      <c r="DI867" s="557"/>
      <c r="DJ867" s="557"/>
      <c r="DK867" s="557"/>
      <c r="DL867" s="557"/>
      <c r="DM867" s="557"/>
      <c r="DN867" s="557"/>
      <c r="DO867" s="557"/>
      <c r="DP867" s="557"/>
      <c r="DQ867" s="557"/>
      <c r="DR867" s="557"/>
      <c r="DS867" s="557"/>
      <c r="DT867" s="557"/>
      <c r="DU867" s="557"/>
      <c r="DV867" s="557"/>
      <c r="DW867" s="557"/>
      <c r="DX867" s="557"/>
      <c r="DY867" s="557"/>
      <c r="DZ867" s="557"/>
      <c r="EA867" s="557"/>
      <c r="EB867" s="557"/>
      <c r="EC867" s="557"/>
      <c r="ED867" s="557"/>
      <c r="EE867" s="557"/>
      <c r="EF867" s="557"/>
      <c r="EG867" s="557"/>
      <c r="EH867" s="557"/>
      <c r="EI867" s="557"/>
      <c r="EJ867" s="557"/>
      <c r="EK867" s="557"/>
      <c r="EL867" s="557"/>
      <c r="EM867" s="557"/>
      <c r="EN867" s="557"/>
      <c r="EO867" s="557"/>
      <c r="EP867" s="557"/>
      <c r="EQ867" s="557"/>
      <c r="ER867" s="557"/>
      <c r="ES867" s="557"/>
      <c r="ET867" s="557"/>
      <c r="EU867" s="557"/>
      <c r="EV867" s="557"/>
      <c r="EW867" s="557"/>
      <c r="EX867" s="557"/>
      <c r="EY867" s="557"/>
      <c r="EZ867" s="557"/>
      <c r="FA867" s="557"/>
      <c r="FB867" s="557"/>
      <c r="FC867" s="557"/>
      <c r="FD867" s="557"/>
      <c r="FE867" s="557"/>
      <c r="FF867" s="557"/>
      <c r="FG867" s="557"/>
      <c r="FH867" s="557"/>
      <c r="FI867" s="557"/>
      <c r="FJ867" s="557"/>
      <c r="FK867" s="557"/>
      <c r="FL867" s="557"/>
      <c r="FM867" s="557"/>
      <c r="FN867" s="557"/>
      <c r="FO867" s="557"/>
      <c r="FP867" s="557"/>
      <c r="FQ867" s="557"/>
      <c r="FR867" s="557"/>
      <c r="FS867" s="557"/>
      <c r="FT867" s="557"/>
      <c r="FU867" s="557"/>
      <c r="FV867" s="557"/>
      <c r="FW867" s="557"/>
      <c r="FX867" s="557"/>
      <c r="FY867" s="557"/>
      <c r="FZ867" s="557"/>
      <c r="GA867" s="557"/>
      <c r="GB867" s="557"/>
      <c r="GC867" s="557"/>
      <c r="GD867" s="557"/>
      <c r="GE867" s="557"/>
      <c r="GF867" s="557"/>
      <c r="GG867" s="557"/>
      <c r="GH867" s="557"/>
      <c r="GI867" s="557"/>
      <c r="GJ867" s="557"/>
      <c r="GK867" s="557"/>
      <c r="GL867" s="557"/>
      <c r="GM867" s="557"/>
      <c r="GN867" s="557"/>
      <c r="GO867" s="557"/>
      <c r="GP867" s="557"/>
      <c r="GQ867" s="557"/>
      <c r="GR867" s="557"/>
      <c r="GS867" s="557"/>
      <c r="GT867" s="557"/>
      <c r="GU867" s="557"/>
      <c r="GV867" s="557"/>
      <c r="GW867" s="557"/>
      <c r="GX867" s="557"/>
      <c r="GY867" s="557"/>
      <c r="GZ867" s="557"/>
      <c r="HA867" s="557"/>
      <c r="HB867" s="557"/>
      <c r="HC867" s="557"/>
      <c r="HD867" s="557"/>
      <c r="HE867" s="557"/>
      <c r="HF867" s="557"/>
      <c r="HG867" s="557"/>
      <c r="HH867" s="557"/>
      <c r="HI867" s="557"/>
      <c r="HJ867" s="557"/>
      <c r="HK867" s="557"/>
      <c r="HL867" s="557"/>
      <c r="HM867" s="557"/>
      <c r="HN867" s="557"/>
      <c r="HO867" s="557"/>
      <c r="HP867" s="557"/>
      <c r="HQ867" s="557"/>
      <c r="HR867" s="557"/>
      <c r="HS867" s="557"/>
      <c r="HT867" s="557"/>
      <c r="HU867" s="575"/>
      <c r="HV867" s="575"/>
      <c r="HW867" s="575"/>
      <c r="HX867" s="575"/>
      <c r="HY867" s="575"/>
      <c r="HZ867" s="575"/>
      <c r="IA867" s="575"/>
      <c r="IB867" s="575"/>
      <c r="IC867" s="575"/>
      <c r="ID867" s="575"/>
      <c r="IE867" s="575"/>
      <c r="IF867" s="575"/>
      <c r="IG867" s="575"/>
      <c r="IH867" s="575"/>
      <c r="II867" s="575"/>
      <c r="IJ867" s="575"/>
      <c r="IK867" s="575"/>
      <c r="IL867" s="575"/>
      <c r="IM867" s="575"/>
      <c r="IN867" s="575"/>
    </row>
    <row r="868" s="311" customFormat="1" ht="19.5" customHeight="1" spans="1:255">
      <c r="A868" s="347" t="s">
        <v>846</v>
      </c>
      <c r="B868" s="582"/>
      <c r="C868" s="328"/>
      <c r="D868" s="570"/>
      <c r="E868" s="332" t="str">
        <f t="shared" si="26"/>
        <v/>
      </c>
      <c r="F868" s="332" t="str">
        <f t="shared" si="27"/>
        <v/>
      </c>
      <c r="HU868" s="560"/>
      <c r="HV868" s="560"/>
      <c r="HW868" s="560"/>
      <c r="HX868" s="560"/>
      <c r="HY868" s="560"/>
      <c r="HZ868" s="560"/>
      <c r="IA868" s="560"/>
      <c r="IB868" s="560"/>
      <c r="IC868" s="560"/>
      <c r="ID868" s="560"/>
      <c r="IE868" s="560"/>
      <c r="IF868" s="560"/>
      <c r="IG868" s="560"/>
      <c r="IH868" s="560"/>
      <c r="II868" s="560"/>
      <c r="IJ868" s="560"/>
      <c r="IK868" s="560"/>
      <c r="IL868" s="560"/>
      <c r="IM868" s="560"/>
      <c r="IN868" s="560"/>
      <c r="IO868" s="560"/>
      <c r="IP868" s="560"/>
      <c r="IQ868" s="560"/>
      <c r="IR868" s="560"/>
      <c r="IS868" s="560"/>
      <c r="IT868" s="560"/>
      <c r="IU868" s="560"/>
    </row>
    <row r="869" s="311" customFormat="1" ht="19.5" customHeight="1" spans="1:6">
      <c r="A869" s="584" t="s">
        <v>847</v>
      </c>
      <c r="B869" s="335">
        <f>SUM(B870:B871)</f>
        <v>1883</v>
      </c>
      <c r="C869" s="335">
        <f>SUM(C870:C871)</f>
        <v>295</v>
      </c>
      <c r="D869" s="335">
        <f>SUM(D870:D871)</f>
        <v>781</v>
      </c>
      <c r="E869" s="325">
        <f t="shared" si="26"/>
        <v>-0.585236325013277</v>
      </c>
      <c r="F869" s="325">
        <f t="shared" si="27"/>
        <v>2.64745762711864</v>
      </c>
    </row>
    <row r="870" s="170" customFormat="1" ht="19.5" customHeight="1" spans="1:248">
      <c r="A870" s="218" t="s">
        <v>848</v>
      </c>
      <c r="B870" s="330">
        <v>1683</v>
      </c>
      <c r="C870" s="330">
        <v>295</v>
      </c>
      <c r="D870" s="330">
        <v>724</v>
      </c>
      <c r="E870" s="332">
        <f t="shared" si="26"/>
        <v>-0.569815805109923</v>
      </c>
      <c r="F870" s="332">
        <f t="shared" si="27"/>
        <v>2.45423728813559</v>
      </c>
      <c r="G870" s="557"/>
      <c r="H870" s="557"/>
      <c r="I870" s="557"/>
      <c r="J870" s="557"/>
      <c r="K870" s="557"/>
      <c r="L870" s="557"/>
      <c r="M870" s="557"/>
      <c r="N870" s="557"/>
      <c r="O870" s="557"/>
      <c r="P870" s="557"/>
      <c r="Q870" s="557"/>
      <c r="R870" s="557"/>
      <c r="S870" s="557"/>
      <c r="T870" s="557"/>
      <c r="U870" s="557"/>
      <c r="V870" s="557"/>
      <c r="W870" s="557"/>
      <c r="X870" s="557"/>
      <c r="Y870" s="557"/>
      <c r="Z870" s="557"/>
      <c r="AA870" s="557"/>
      <c r="AB870" s="557"/>
      <c r="AC870" s="557"/>
      <c r="AD870" s="557"/>
      <c r="AE870" s="557"/>
      <c r="AF870" s="557"/>
      <c r="AG870" s="557"/>
      <c r="AH870" s="557"/>
      <c r="AI870" s="557"/>
      <c r="AJ870" s="557"/>
      <c r="AK870" s="557"/>
      <c r="AL870" s="557"/>
      <c r="AM870" s="557"/>
      <c r="AN870" s="557"/>
      <c r="AO870" s="557"/>
      <c r="AP870" s="557"/>
      <c r="AQ870" s="557"/>
      <c r="AR870" s="557"/>
      <c r="AS870" s="557"/>
      <c r="AT870" s="557"/>
      <c r="AU870" s="557"/>
      <c r="AV870" s="557"/>
      <c r="AW870" s="557"/>
      <c r="AX870" s="557"/>
      <c r="AY870" s="557"/>
      <c r="AZ870" s="557"/>
      <c r="BA870" s="557"/>
      <c r="BB870" s="557"/>
      <c r="BC870" s="557"/>
      <c r="BD870" s="557"/>
      <c r="BE870" s="557"/>
      <c r="BF870" s="557"/>
      <c r="BG870" s="557"/>
      <c r="BH870" s="557"/>
      <c r="BI870" s="557"/>
      <c r="BJ870" s="557"/>
      <c r="BK870" s="557"/>
      <c r="BL870" s="557"/>
      <c r="BM870" s="557"/>
      <c r="BN870" s="557"/>
      <c r="BO870" s="557"/>
      <c r="BP870" s="557"/>
      <c r="BQ870" s="557"/>
      <c r="BR870" s="557"/>
      <c r="BS870" s="557"/>
      <c r="BT870" s="557"/>
      <c r="BU870" s="557"/>
      <c r="BV870" s="557"/>
      <c r="BW870" s="557"/>
      <c r="BX870" s="557"/>
      <c r="BY870" s="557"/>
      <c r="BZ870" s="557"/>
      <c r="CA870" s="557"/>
      <c r="CB870" s="557"/>
      <c r="CC870" s="557"/>
      <c r="CD870" s="557"/>
      <c r="CE870" s="557"/>
      <c r="CF870" s="557"/>
      <c r="CG870" s="557"/>
      <c r="CH870" s="557"/>
      <c r="CI870" s="557"/>
      <c r="CJ870" s="557"/>
      <c r="CK870" s="557"/>
      <c r="CL870" s="557"/>
      <c r="CM870" s="557"/>
      <c r="CN870" s="557"/>
      <c r="CO870" s="557"/>
      <c r="CP870" s="557"/>
      <c r="CQ870" s="557"/>
      <c r="CR870" s="557"/>
      <c r="CS870" s="557"/>
      <c r="CT870" s="557"/>
      <c r="CU870" s="557"/>
      <c r="CV870" s="557"/>
      <c r="CW870" s="557"/>
      <c r="CX870" s="557"/>
      <c r="CY870" s="557"/>
      <c r="CZ870" s="557"/>
      <c r="DA870" s="557"/>
      <c r="DB870" s="557"/>
      <c r="DC870" s="557"/>
      <c r="DD870" s="557"/>
      <c r="DE870" s="557"/>
      <c r="DF870" s="557"/>
      <c r="DG870" s="557"/>
      <c r="DH870" s="557"/>
      <c r="DI870" s="557"/>
      <c r="DJ870" s="557"/>
      <c r="DK870" s="557"/>
      <c r="DL870" s="557"/>
      <c r="DM870" s="557"/>
      <c r="DN870" s="557"/>
      <c r="DO870" s="557"/>
      <c r="DP870" s="557"/>
      <c r="DQ870" s="557"/>
      <c r="DR870" s="557"/>
      <c r="DS870" s="557"/>
      <c r="DT870" s="557"/>
      <c r="DU870" s="557"/>
      <c r="DV870" s="557"/>
      <c r="DW870" s="557"/>
      <c r="DX870" s="557"/>
      <c r="DY870" s="557"/>
      <c r="DZ870" s="557"/>
      <c r="EA870" s="557"/>
      <c r="EB870" s="557"/>
      <c r="EC870" s="557"/>
      <c r="ED870" s="557"/>
      <c r="EE870" s="557"/>
      <c r="EF870" s="557"/>
      <c r="EG870" s="557"/>
      <c r="EH870" s="557"/>
      <c r="EI870" s="557"/>
      <c r="EJ870" s="557"/>
      <c r="EK870" s="557"/>
      <c r="EL870" s="557"/>
      <c r="EM870" s="557"/>
      <c r="EN870" s="557"/>
      <c r="EO870" s="557"/>
      <c r="EP870" s="557"/>
      <c r="EQ870" s="557"/>
      <c r="ER870" s="557"/>
      <c r="ES870" s="557"/>
      <c r="ET870" s="557"/>
      <c r="EU870" s="557"/>
      <c r="EV870" s="557"/>
      <c r="EW870" s="557"/>
      <c r="EX870" s="557"/>
      <c r="EY870" s="557"/>
      <c r="EZ870" s="557"/>
      <c r="FA870" s="557"/>
      <c r="FB870" s="557"/>
      <c r="FC870" s="557"/>
      <c r="FD870" s="557"/>
      <c r="FE870" s="557"/>
      <c r="FF870" s="557"/>
      <c r="FG870" s="557"/>
      <c r="FH870" s="557"/>
      <c r="FI870" s="557"/>
      <c r="FJ870" s="557"/>
      <c r="FK870" s="557"/>
      <c r="FL870" s="557"/>
      <c r="FM870" s="557"/>
      <c r="FN870" s="557"/>
      <c r="FO870" s="557"/>
      <c r="FP870" s="557"/>
      <c r="FQ870" s="557"/>
      <c r="FR870" s="557"/>
      <c r="FS870" s="557"/>
      <c r="FT870" s="557"/>
      <c r="FU870" s="557"/>
      <c r="FV870" s="557"/>
      <c r="FW870" s="557"/>
      <c r="FX870" s="557"/>
      <c r="FY870" s="557"/>
      <c r="FZ870" s="557"/>
      <c r="GA870" s="557"/>
      <c r="GB870" s="557"/>
      <c r="GC870" s="557"/>
      <c r="GD870" s="557"/>
      <c r="GE870" s="557"/>
      <c r="GF870" s="557"/>
      <c r="GG870" s="557"/>
      <c r="GH870" s="557"/>
      <c r="GI870" s="557"/>
      <c r="GJ870" s="557"/>
      <c r="GK870" s="557"/>
      <c r="GL870" s="557"/>
      <c r="GM870" s="557"/>
      <c r="GN870" s="557"/>
      <c r="GO870" s="557"/>
      <c r="GP870" s="557"/>
      <c r="GQ870" s="557"/>
      <c r="GR870" s="557"/>
      <c r="GS870" s="557"/>
      <c r="GT870" s="557"/>
      <c r="GU870" s="557"/>
      <c r="GV870" s="557"/>
      <c r="GW870" s="557"/>
      <c r="GX870" s="557"/>
      <c r="GY870" s="557"/>
      <c r="GZ870" s="557"/>
      <c r="HA870" s="557"/>
      <c r="HB870" s="557"/>
      <c r="HC870" s="557"/>
      <c r="HD870" s="557"/>
      <c r="HE870" s="557"/>
      <c r="HF870" s="557"/>
      <c r="HG870" s="557"/>
      <c r="HH870" s="557"/>
      <c r="HI870" s="557"/>
      <c r="HJ870" s="557"/>
      <c r="HK870" s="557"/>
      <c r="HL870" s="557"/>
      <c r="HM870" s="557"/>
      <c r="HN870" s="557"/>
      <c r="HO870" s="557"/>
      <c r="HP870" s="557"/>
      <c r="HQ870" s="557"/>
      <c r="HR870" s="557"/>
      <c r="HS870" s="557"/>
      <c r="HT870" s="557"/>
      <c r="HU870" s="575"/>
      <c r="HV870" s="575"/>
      <c r="HW870" s="575"/>
      <c r="HX870" s="575"/>
      <c r="HY870" s="575"/>
      <c r="HZ870" s="575"/>
      <c r="IA870" s="575"/>
      <c r="IB870" s="575"/>
      <c r="IC870" s="575"/>
      <c r="ID870" s="575"/>
      <c r="IE870" s="575"/>
      <c r="IF870" s="575"/>
      <c r="IG870" s="575"/>
      <c r="IH870" s="575"/>
      <c r="II870" s="575"/>
      <c r="IJ870" s="575"/>
      <c r="IK870" s="575"/>
      <c r="IL870" s="575"/>
      <c r="IM870" s="575"/>
      <c r="IN870" s="575"/>
    </row>
    <row r="871" s="311" customFormat="1" ht="19.5" customHeight="1" spans="1:255">
      <c r="A871" s="218" t="s">
        <v>849</v>
      </c>
      <c r="B871" s="328">
        <v>200</v>
      </c>
      <c r="C871" s="335"/>
      <c r="D871" s="335">
        <v>57</v>
      </c>
      <c r="E871" s="325">
        <f t="shared" si="26"/>
        <v>-0.715</v>
      </c>
      <c r="F871" s="325" t="str">
        <f t="shared" si="27"/>
        <v/>
      </c>
      <c r="HU871" s="560"/>
      <c r="HV871" s="560"/>
      <c r="HW871" s="560"/>
      <c r="HX871" s="560"/>
      <c r="HY871" s="560"/>
      <c r="HZ871" s="560"/>
      <c r="IA871" s="560"/>
      <c r="IB871" s="560"/>
      <c r="IC871" s="560"/>
      <c r="ID871" s="560"/>
      <c r="IE871" s="560"/>
      <c r="IF871" s="560"/>
      <c r="IG871" s="560"/>
      <c r="IH871" s="560"/>
      <c r="II871" s="560"/>
      <c r="IJ871" s="560"/>
      <c r="IK871" s="560"/>
      <c r="IL871" s="560"/>
      <c r="IM871" s="560"/>
      <c r="IN871" s="560"/>
      <c r="IO871" s="560"/>
      <c r="IP871" s="560"/>
      <c r="IQ871" s="560"/>
      <c r="IR871" s="560"/>
      <c r="IS871" s="560"/>
      <c r="IT871" s="560"/>
      <c r="IU871" s="560"/>
    </row>
    <row r="872" s="170" customFormat="1" ht="19.5" customHeight="1" spans="1:248">
      <c r="A872" s="584" t="s">
        <v>850</v>
      </c>
      <c r="B872" s="339">
        <f>SUM(B873)</f>
        <v>0</v>
      </c>
      <c r="C872" s="339">
        <f>SUM(C873)</f>
        <v>30</v>
      </c>
      <c r="D872" s="339">
        <f>SUM(D873)</f>
        <v>40</v>
      </c>
      <c r="E872" s="325" t="str">
        <f t="shared" si="26"/>
        <v/>
      </c>
      <c r="F872" s="325">
        <f t="shared" si="27"/>
        <v>1.33333333333333</v>
      </c>
      <c r="G872" s="557"/>
      <c r="H872" s="557"/>
      <c r="I872" s="557"/>
      <c r="J872" s="557"/>
      <c r="K872" s="557"/>
      <c r="L872" s="557"/>
      <c r="M872" s="557"/>
      <c r="N872" s="557"/>
      <c r="O872" s="557"/>
      <c r="P872" s="557"/>
      <c r="Q872" s="557"/>
      <c r="R872" s="557"/>
      <c r="S872" s="557"/>
      <c r="T872" s="557"/>
      <c r="U872" s="557"/>
      <c r="V872" s="557"/>
      <c r="W872" s="557"/>
      <c r="X872" s="557"/>
      <c r="Y872" s="557"/>
      <c r="Z872" s="557"/>
      <c r="AA872" s="557"/>
      <c r="AB872" s="557"/>
      <c r="AC872" s="557"/>
      <c r="AD872" s="557"/>
      <c r="AE872" s="557"/>
      <c r="AF872" s="557"/>
      <c r="AG872" s="557"/>
      <c r="AH872" s="557"/>
      <c r="AI872" s="557"/>
      <c r="AJ872" s="557"/>
      <c r="AK872" s="557"/>
      <c r="AL872" s="557"/>
      <c r="AM872" s="557"/>
      <c r="AN872" s="557"/>
      <c r="AO872" s="557"/>
      <c r="AP872" s="557"/>
      <c r="AQ872" s="557"/>
      <c r="AR872" s="557"/>
      <c r="AS872" s="557"/>
      <c r="AT872" s="557"/>
      <c r="AU872" s="557"/>
      <c r="AV872" s="557"/>
      <c r="AW872" s="557"/>
      <c r="AX872" s="557"/>
      <c r="AY872" s="557"/>
      <c r="AZ872" s="557"/>
      <c r="BA872" s="557"/>
      <c r="BB872" s="557"/>
      <c r="BC872" s="557"/>
      <c r="BD872" s="557"/>
      <c r="BE872" s="557"/>
      <c r="BF872" s="557"/>
      <c r="BG872" s="557"/>
      <c r="BH872" s="557"/>
      <c r="BI872" s="557"/>
      <c r="BJ872" s="557"/>
      <c r="BK872" s="557"/>
      <c r="BL872" s="557"/>
      <c r="BM872" s="557"/>
      <c r="BN872" s="557"/>
      <c r="BO872" s="557"/>
      <c r="BP872" s="557"/>
      <c r="BQ872" s="557"/>
      <c r="BR872" s="557"/>
      <c r="BS872" s="557"/>
      <c r="BT872" s="557"/>
      <c r="BU872" s="557"/>
      <c r="BV872" s="557"/>
      <c r="BW872" s="557"/>
      <c r="BX872" s="557"/>
      <c r="BY872" s="557"/>
      <c r="BZ872" s="557"/>
      <c r="CA872" s="557"/>
      <c r="CB872" s="557"/>
      <c r="CC872" s="557"/>
      <c r="CD872" s="557"/>
      <c r="CE872" s="557"/>
      <c r="CF872" s="557"/>
      <c r="CG872" s="557"/>
      <c r="CH872" s="557"/>
      <c r="CI872" s="557"/>
      <c r="CJ872" s="557"/>
      <c r="CK872" s="557"/>
      <c r="CL872" s="557"/>
      <c r="CM872" s="557"/>
      <c r="CN872" s="557"/>
      <c r="CO872" s="557"/>
      <c r="CP872" s="557"/>
      <c r="CQ872" s="557"/>
      <c r="CR872" s="557"/>
      <c r="CS872" s="557"/>
      <c r="CT872" s="557"/>
      <c r="CU872" s="557"/>
      <c r="CV872" s="557"/>
      <c r="CW872" s="557"/>
      <c r="CX872" s="557"/>
      <c r="CY872" s="557"/>
      <c r="CZ872" s="557"/>
      <c r="DA872" s="557"/>
      <c r="DB872" s="557"/>
      <c r="DC872" s="557"/>
      <c r="DD872" s="557"/>
      <c r="DE872" s="557"/>
      <c r="DF872" s="557"/>
      <c r="DG872" s="557"/>
      <c r="DH872" s="557"/>
      <c r="DI872" s="557"/>
      <c r="DJ872" s="557"/>
      <c r="DK872" s="557"/>
      <c r="DL872" s="557"/>
      <c r="DM872" s="557"/>
      <c r="DN872" s="557"/>
      <c r="DO872" s="557"/>
      <c r="DP872" s="557"/>
      <c r="DQ872" s="557"/>
      <c r="DR872" s="557"/>
      <c r="DS872" s="557"/>
      <c r="DT872" s="557"/>
      <c r="DU872" s="557"/>
      <c r="DV872" s="557"/>
      <c r="DW872" s="557"/>
      <c r="DX872" s="557"/>
      <c r="DY872" s="557"/>
      <c r="DZ872" s="557"/>
      <c r="EA872" s="557"/>
      <c r="EB872" s="557"/>
      <c r="EC872" s="557"/>
      <c r="ED872" s="557"/>
      <c r="EE872" s="557"/>
      <c r="EF872" s="557"/>
      <c r="EG872" s="557"/>
      <c r="EH872" s="557"/>
      <c r="EI872" s="557"/>
      <c r="EJ872" s="557"/>
      <c r="EK872" s="557"/>
      <c r="EL872" s="557"/>
      <c r="EM872" s="557"/>
      <c r="EN872" s="557"/>
      <c r="EO872" s="557"/>
      <c r="EP872" s="557"/>
      <c r="EQ872" s="557"/>
      <c r="ER872" s="557"/>
      <c r="ES872" s="557"/>
      <c r="ET872" s="557"/>
      <c r="EU872" s="557"/>
      <c r="EV872" s="557"/>
      <c r="EW872" s="557"/>
      <c r="EX872" s="557"/>
      <c r="EY872" s="557"/>
      <c r="EZ872" s="557"/>
      <c r="FA872" s="557"/>
      <c r="FB872" s="557"/>
      <c r="FC872" s="557"/>
      <c r="FD872" s="557"/>
      <c r="FE872" s="557"/>
      <c r="FF872" s="557"/>
      <c r="FG872" s="557"/>
      <c r="FH872" s="557"/>
      <c r="FI872" s="557"/>
      <c r="FJ872" s="557"/>
      <c r="FK872" s="557"/>
      <c r="FL872" s="557"/>
      <c r="FM872" s="557"/>
      <c r="FN872" s="557"/>
      <c r="FO872" s="557"/>
      <c r="FP872" s="557"/>
      <c r="FQ872" s="557"/>
      <c r="FR872" s="557"/>
      <c r="FS872" s="557"/>
      <c r="FT872" s="557"/>
      <c r="FU872" s="557"/>
      <c r="FV872" s="557"/>
      <c r="FW872" s="557"/>
      <c r="FX872" s="557"/>
      <c r="FY872" s="557"/>
      <c r="FZ872" s="557"/>
      <c r="GA872" s="557"/>
      <c r="GB872" s="557"/>
      <c r="GC872" s="557"/>
      <c r="GD872" s="557"/>
      <c r="GE872" s="557"/>
      <c r="GF872" s="557"/>
      <c r="GG872" s="557"/>
      <c r="GH872" s="557"/>
      <c r="GI872" s="557"/>
      <c r="GJ872" s="557"/>
      <c r="GK872" s="557"/>
      <c r="GL872" s="557"/>
      <c r="GM872" s="557"/>
      <c r="GN872" s="557"/>
      <c r="GO872" s="557"/>
      <c r="GP872" s="557"/>
      <c r="GQ872" s="557"/>
      <c r="GR872" s="557"/>
      <c r="GS872" s="557"/>
      <c r="GT872" s="557"/>
      <c r="GU872" s="557"/>
      <c r="GV872" s="557"/>
      <c r="GW872" s="557"/>
      <c r="GX872" s="557"/>
      <c r="GY872" s="557"/>
      <c r="GZ872" s="557"/>
      <c r="HA872" s="557"/>
      <c r="HB872" s="557"/>
      <c r="HC872" s="557"/>
      <c r="HD872" s="557"/>
      <c r="HE872" s="557"/>
      <c r="HF872" s="557"/>
      <c r="HG872" s="557"/>
      <c r="HH872" s="557"/>
      <c r="HI872" s="557"/>
      <c r="HJ872" s="557"/>
      <c r="HK872" s="557"/>
      <c r="HL872" s="557"/>
      <c r="HM872" s="557"/>
      <c r="HN872" s="557"/>
      <c r="HO872" s="557"/>
      <c r="HP872" s="557"/>
      <c r="HQ872" s="557"/>
      <c r="HR872" s="557"/>
      <c r="HS872" s="557"/>
      <c r="HT872" s="557"/>
      <c r="HU872" s="575"/>
      <c r="HV872" s="575"/>
      <c r="HW872" s="575"/>
      <c r="HX872" s="575"/>
      <c r="HY872" s="575"/>
      <c r="HZ872" s="575"/>
      <c r="IA872" s="575"/>
      <c r="IB872" s="575"/>
      <c r="IC872" s="575"/>
      <c r="ID872" s="575"/>
      <c r="IE872" s="575"/>
      <c r="IF872" s="575"/>
      <c r="IG872" s="575"/>
      <c r="IH872" s="575"/>
      <c r="II872" s="575"/>
      <c r="IJ872" s="575"/>
      <c r="IK872" s="575"/>
      <c r="IL872" s="575"/>
      <c r="IM872" s="575"/>
      <c r="IN872" s="575"/>
    </row>
    <row r="873" s="311" customFormat="1" ht="19.5" customHeight="1" spans="1:255">
      <c r="A873" s="218" t="s">
        <v>851</v>
      </c>
      <c r="B873" s="335"/>
      <c r="C873" s="328">
        <v>30</v>
      </c>
      <c r="D873" s="328">
        <v>40</v>
      </c>
      <c r="E873" s="332" t="str">
        <f t="shared" si="26"/>
        <v/>
      </c>
      <c r="F873" s="332">
        <f t="shared" si="27"/>
        <v>1.33333333333333</v>
      </c>
      <c r="HU873" s="560"/>
      <c r="HV873" s="560"/>
      <c r="HW873" s="560"/>
      <c r="HX873" s="560"/>
      <c r="HY873" s="560"/>
      <c r="HZ873" s="560"/>
      <c r="IA873" s="560"/>
      <c r="IB873" s="560"/>
      <c r="IC873" s="560"/>
      <c r="ID873" s="560"/>
      <c r="IE873" s="560"/>
      <c r="IF873" s="560"/>
      <c r="IG873" s="560"/>
      <c r="IH873" s="560"/>
      <c r="II873" s="560"/>
      <c r="IJ873" s="560"/>
      <c r="IK873" s="560"/>
      <c r="IL873" s="560"/>
      <c r="IM873" s="560"/>
      <c r="IN873" s="560"/>
      <c r="IO873" s="560"/>
      <c r="IP873" s="560"/>
      <c r="IQ873" s="560"/>
      <c r="IR873" s="560"/>
      <c r="IS873" s="560"/>
      <c r="IT873" s="560"/>
      <c r="IU873" s="560"/>
    </row>
    <row r="874" s="170" customFormat="1" ht="19.5" customHeight="1" spans="1:248">
      <c r="A874" s="584" t="s">
        <v>852</v>
      </c>
      <c r="B874" s="330">
        <f>SUM(B875)</f>
        <v>0</v>
      </c>
      <c r="C874" s="330">
        <f>SUM(C875)</f>
        <v>0</v>
      </c>
      <c r="D874" s="330">
        <f>SUM(D875)</f>
        <v>0</v>
      </c>
      <c r="E874" s="332" t="str">
        <f t="shared" si="26"/>
        <v/>
      </c>
      <c r="F874" s="332" t="str">
        <f t="shared" si="27"/>
        <v/>
      </c>
      <c r="G874" s="557"/>
      <c r="H874" s="557"/>
      <c r="I874" s="557"/>
      <c r="J874" s="557"/>
      <c r="K874" s="557"/>
      <c r="L874" s="557"/>
      <c r="M874" s="557"/>
      <c r="N874" s="557"/>
      <c r="O874" s="557"/>
      <c r="P874" s="557"/>
      <c r="Q874" s="557"/>
      <c r="R874" s="557"/>
      <c r="S874" s="557"/>
      <c r="T874" s="557"/>
      <c r="U874" s="557"/>
      <c r="V874" s="557"/>
      <c r="W874" s="557"/>
      <c r="X874" s="557"/>
      <c r="Y874" s="557"/>
      <c r="Z874" s="557"/>
      <c r="AA874" s="557"/>
      <c r="AB874" s="557"/>
      <c r="AC874" s="557"/>
      <c r="AD874" s="557"/>
      <c r="AE874" s="557"/>
      <c r="AF874" s="557"/>
      <c r="AG874" s="557"/>
      <c r="AH874" s="557"/>
      <c r="AI874" s="557"/>
      <c r="AJ874" s="557"/>
      <c r="AK874" s="557"/>
      <c r="AL874" s="557"/>
      <c r="AM874" s="557"/>
      <c r="AN874" s="557"/>
      <c r="AO874" s="557"/>
      <c r="AP874" s="557"/>
      <c r="AQ874" s="557"/>
      <c r="AR874" s="557"/>
      <c r="AS874" s="557"/>
      <c r="AT874" s="557"/>
      <c r="AU874" s="557"/>
      <c r="AV874" s="557"/>
      <c r="AW874" s="557"/>
      <c r="AX874" s="557"/>
      <c r="AY874" s="557"/>
      <c r="AZ874" s="557"/>
      <c r="BA874" s="557"/>
      <c r="BB874" s="557"/>
      <c r="BC874" s="557"/>
      <c r="BD874" s="557"/>
      <c r="BE874" s="557"/>
      <c r="BF874" s="557"/>
      <c r="BG874" s="557"/>
      <c r="BH874" s="557"/>
      <c r="BI874" s="557"/>
      <c r="BJ874" s="557"/>
      <c r="BK874" s="557"/>
      <c r="BL874" s="557"/>
      <c r="BM874" s="557"/>
      <c r="BN874" s="557"/>
      <c r="BO874" s="557"/>
      <c r="BP874" s="557"/>
      <c r="BQ874" s="557"/>
      <c r="BR874" s="557"/>
      <c r="BS874" s="557"/>
      <c r="BT874" s="557"/>
      <c r="BU874" s="557"/>
      <c r="BV874" s="557"/>
      <c r="BW874" s="557"/>
      <c r="BX874" s="557"/>
      <c r="BY874" s="557"/>
      <c r="BZ874" s="557"/>
      <c r="CA874" s="557"/>
      <c r="CB874" s="557"/>
      <c r="CC874" s="557"/>
      <c r="CD874" s="557"/>
      <c r="CE874" s="557"/>
      <c r="CF874" s="557"/>
      <c r="CG874" s="557"/>
      <c r="CH874" s="557"/>
      <c r="CI874" s="557"/>
      <c r="CJ874" s="557"/>
      <c r="CK874" s="557"/>
      <c r="CL874" s="557"/>
      <c r="CM874" s="557"/>
      <c r="CN874" s="557"/>
      <c r="CO874" s="557"/>
      <c r="CP874" s="557"/>
      <c r="CQ874" s="557"/>
      <c r="CR874" s="557"/>
      <c r="CS874" s="557"/>
      <c r="CT874" s="557"/>
      <c r="CU874" s="557"/>
      <c r="CV874" s="557"/>
      <c r="CW874" s="557"/>
      <c r="CX874" s="557"/>
      <c r="CY874" s="557"/>
      <c r="CZ874" s="557"/>
      <c r="DA874" s="557"/>
      <c r="DB874" s="557"/>
      <c r="DC874" s="557"/>
      <c r="DD874" s="557"/>
      <c r="DE874" s="557"/>
      <c r="DF874" s="557"/>
      <c r="DG874" s="557"/>
      <c r="DH874" s="557"/>
      <c r="DI874" s="557"/>
      <c r="DJ874" s="557"/>
      <c r="DK874" s="557"/>
      <c r="DL874" s="557"/>
      <c r="DM874" s="557"/>
      <c r="DN874" s="557"/>
      <c r="DO874" s="557"/>
      <c r="DP874" s="557"/>
      <c r="DQ874" s="557"/>
      <c r="DR874" s="557"/>
      <c r="DS874" s="557"/>
      <c r="DT874" s="557"/>
      <c r="DU874" s="557"/>
      <c r="DV874" s="557"/>
      <c r="DW874" s="557"/>
      <c r="DX874" s="557"/>
      <c r="DY874" s="557"/>
      <c r="DZ874" s="557"/>
      <c r="EA874" s="557"/>
      <c r="EB874" s="557"/>
      <c r="EC874" s="557"/>
      <c r="ED874" s="557"/>
      <c r="EE874" s="557"/>
      <c r="EF874" s="557"/>
      <c r="EG874" s="557"/>
      <c r="EH874" s="557"/>
      <c r="EI874" s="557"/>
      <c r="EJ874" s="557"/>
      <c r="EK874" s="557"/>
      <c r="EL874" s="557"/>
      <c r="EM874" s="557"/>
      <c r="EN874" s="557"/>
      <c r="EO874" s="557"/>
      <c r="EP874" s="557"/>
      <c r="EQ874" s="557"/>
      <c r="ER874" s="557"/>
      <c r="ES874" s="557"/>
      <c r="ET874" s="557"/>
      <c r="EU874" s="557"/>
      <c r="EV874" s="557"/>
      <c r="EW874" s="557"/>
      <c r="EX874" s="557"/>
      <c r="EY874" s="557"/>
      <c r="EZ874" s="557"/>
      <c r="FA874" s="557"/>
      <c r="FB874" s="557"/>
      <c r="FC874" s="557"/>
      <c r="FD874" s="557"/>
      <c r="FE874" s="557"/>
      <c r="FF874" s="557"/>
      <c r="FG874" s="557"/>
      <c r="FH874" s="557"/>
      <c r="FI874" s="557"/>
      <c r="FJ874" s="557"/>
      <c r="FK874" s="557"/>
      <c r="FL874" s="557"/>
      <c r="FM874" s="557"/>
      <c r="FN874" s="557"/>
      <c r="FO874" s="557"/>
      <c r="FP874" s="557"/>
      <c r="FQ874" s="557"/>
      <c r="FR874" s="557"/>
      <c r="FS874" s="557"/>
      <c r="FT874" s="557"/>
      <c r="FU874" s="557"/>
      <c r="FV874" s="557"/>
      <c r="FW874" s="557"/>
      <c r="FX874" s="557"/>
      <c r="FY874" s="557"/>
      <c r="FZ874" s="557"/>
      <c r="GA874" s="557"/>
      <c r="GB874" s="557"/>
      <c r="GC874" s="557"/>
      <c r="GD874" s="557"/>
      <c r="GE874" s="557"/>
      <c r="GF874" s="557"/>
      <c r="GG874" s="557"/>
      <c r="GH874" s="557"/>
      <c r="GI874" s="557"/>
      <c r="GJ874" s="557"/>
      <c r="GK874" s="557"/>
      <c r="GL874" s="557"/>
      <c r="GM874" s="557"/>
      <c r="GN874" s="557"/>
      <c r="GO874" s="557"/>
      <c r="GP874" s="557"/>
      <c r="GQ874" s="557"/>
      <c r="GR874" s="557"/>
      <c r="GS874" s="557"/>
      <c r="GT874" s="557"/>
      <c r="GU874" s="557"/>
      <c r="GV874" s="557"/>
      <c r="GW874" s="557"/>
      <c r="GX874" s="557"/>
      <c r="GY874" s="557"/>
      <c r="GZ874" s="557"/>
      <c r="HA874" s="557"/>
      <c r="HB874" s="557"/>
      <c r="HC874" s="557"/>
      <c r="HD874" s="557"/>
      <c r="HE874" s="557"/>
      <c r="HF874" s="557"/>
      <c r="HG874" s="557"/>
      <c r="HH874" s="557"/>
      <c r="HI874" s="557"/>
      <c r="HJ874" s="557"/>
      <c r="HK874" s="557"/>
      <c r="HL874" s="557"/>
      <c r="HM874" s="557"/>
      <c r="HN874" s="557"/>
      <c r="HO874" s="557"/>
      <c r="HP874" s="557"/>
      <c r="HQ874" s="557"/>
      <c r="HR874" s="557"/>
      <c r="HS874" s="557"/>
      <c r="HT874" s="557"/>
      <c r="HU874" s="575"/>
      <c r="HV874" s="575"/>
      <c r="HW874" s="575"/>
      <c r="HX874" s="575"/>
      <c r="HY874" s="575"/>
      <c r="HZ874" s="575"/>
      <c r="IA874" s="575"/>
      <c r="IB874" s="575"/>
      <c r="IC874" s="575"/>
      <c r="ID874" s="575"/>
      <c r="IE874" s="575"/>
      <c r="IF874" s="575"/>
      <c r="IG874" s="575"/>
      <c r="IH874" s="575"/>
      <c r="II874" s="575"/>
      <c r="IJ874" s="575"/>
      <c r="IK874" s="575"/>
      <c r="IL874" s="575"/>
      <c r="IM874" s="575"/>
      <c r="IN874" s="575"/>
    </row>
    <row r="875" s="311" customFormat="1" ht="19.5" customHeight="1" spans="1:255">
      <c r="A875" s="218" t="s">
        <v>853</v>
      </c>
      <c r="B875" s="335"/>
      <c r="C875" s="335"/>
      <c r="D875" s="335"/>
      <c r="E875" s="325" t="str">
        <f t="shared" si="26"/>
        <v/>
      </c>
      <c r="F875" s="325" t="str">
        <f t="shared" si="27"/>
        <v/>
      </c>
      <c r="HU875" s="560"/>
      <c r="HV875" s="560"/>
      <c r="HW875" s="560"/>
      <c r="HX875" s="560"/>
      <c r="HY875" s="560"/>
      <c r="HZ875" s="560"/>
      <c r="IA875" s="560"/>
      <c r="IB875" s="560"/>
      <c r="IC875" s="560"/>
      <c r="ID875" s="560"/>
      <c r="IE875" s="560"/>
      <c r="IF875" s="560"/>
      <c r="IG875" s="560"/>
      <c r="IH875" s="560"/>
      <c r="II875" s="560"/>
      <c r="IJ875" s="560"/>
      <c r="IK875" s="560"/>
      <c r="IL875" s="560"/>
      <c r="IM875" s="560"/>
      <c r="IN875" s="560"/>
      <c r="IO875" s="560"/>
      <c r="IP875" s="560"/>
      <c r="IQ875" s="560"/>
      <c r="IR875" s="560"/>
      <c r="IS875" s="560"/>
      <c r="IT875" s="560"/>
      <c r="IU875" s="560"/>
    </row>
    <row r="876" s="311" customFormat="1" ht="19.5" customHeight="1" spans="1:255">
      <c r="A876" s="584" t="s">
        <v>854</v>
      </c>
      <c r="B876" s="324">
        <f>SUM(B877)</f>
        <v>29</v>
      </c>
      <c r="C876" s="324">
        <f>SUM(C877)</f>
        <v>15</v>
      </c>
      <c r="D876" s="324">
        <f>SUM(D877)</f>
        <v>0</v>
      </c>
      <c r="E876" s="325" t="str">
        <f t="shared" si="26"/>
        <v/>
      </c>
      <c r="F876" s="325" t="str">
        <f t="shared" si="27"/>
        <v/>
      </c>
      <c r="HU876" s="560"/>
      <c r="HV876" s="560"/>
      <c r="HW876" s="560"/>
      <c r="HX876" s="560"/>
      <c r="HY876" s="560"/>
      <c r="HZ876" s="560"/>
      <c r="IA876" s="560"/>
      <c r="IB876" s="560"/>
      <c r="IC876" s="560"/>
      <c r="ID876" s="560"/>
      <c r="IE876" s="560"/>
      <c r="IF876" s="560"/>
      <c r="IG876" s="560"/>
      <c r="IH876" s="560"/>
      <c r="II876" s="560"/>
      <c r="IJ876" s="560"/>
      <c r="IK876" s="560"/>
      <c r="IL876" s="560"/>
      <c r="IM876" s="560"/>
      <c r="IN876" s="560"/>
      <c r="IO876" s="560"/>
      <c r="IP876" s="560"/>
      <c r="IQ876" s="560"/>
      <c r="IR876" s="560"/>
      <c r="IS876" s="560"/>
      <c r="IT876" s="560"/>
      <c r="IU876" s="560"/>
    </row>
    <row r="877" s="170" customFormat="1" ht="19.5" customHeight="1" spans="1:248">
      <c r="A877" s="218" t="s">
        <v>855</v>
      </c>
      <c r="B877" s="337">
        <v>29</v>
      </c>
      <c r="C877" s="337">
        <v>15</v>
      </c>
      <c r="D877" s="337"/>
      <c r="E877" s="332" t="str">
        <f t="shared" si="26"/>
        <v/>
      </c>
      <c r="F877" s="332" t="str">
        <f t="shared" si="27"/>
        <v/>
      </c>
      <c r="G877" s="557"/>
      <c r="H877" s="557"/>
      <c r="I877" s="557"/>
      <c r="J877" s="557"/>
      <c r="K877" s="557"/>
      <c r="L877" s="557"/>
      <c r="M877" s="557"/>
      <c r="N877" s="557"/>
      <c r="O877" s="557"/>
      <c r="P877" s="557"/>
      <c r="Q877" s="557"/>
      <c r="R877" s="557"/>
      <c r="S877" s="557"/>
      <c r="T877" s="557"/>
      <c r="U877" s="557"/>
      <c r="V877" s="557"/>
      <c r="W877" s="557"/>
      <c r="X877" s="557"/>
      <c r="Y877" s="557"/>
      <c r="Z877" s="557"/>
      <c r="AA877" s="557"/>
      <c r="AB877" s="557"/>
      <c r="AC877" s="557"/>
      <c r="AD877" s="557"/>
      <c r="AE877" s="557"/>
      <c r="AF877" s="557"/>
      <c r="AG877" s="557"/>
      <c r="AH877" s="557"/>
      <c r="AI877" s="557"/>
      <c r="AJ877" s="557"/>
      <c r="AK877" s="557"/>
      <c r="AL877" s="557"/>
      <c r="AM877" s="557"/>
      <c r="AN877" s="557"/>
      <c r="AO877" s="557"/>
      <c r="AP877" s="557"/>
      <c r="AQ877" s="557"/>
      <c r="AR877" s="557"/>
      <c r="AS877" s="557"/>
      <c r="AT877" s="557"/>
      <c r="AU877" s="557"/>
      <c r="AV877" s="557"/>
      <c r="AW877" s="557"/>
      <c r="AX877" s="557"/>
      <c r="AY877" s="557"/>
      <c r="AZ877" s="557"/>
      <c r="BA877" s="557"/>
      <c r="BB877" s="557"/>
      <c r="BC877" s="557"/>
      <c r="BD877" s="557"/>
      <c r="BE877" s="557"/>
      <c r="BF877" s="557"/>
      <c r="BG877" s="557"/>
      <c r="BH877" s="557"/>
      <c r="BI877" s="557"/>
      <c r="BJ877" s="557"/>
      <c r="BK877" s="557"/>
      <c r="BL877" s="557"/>
      <c r="BM877" s="557"/>
      <c r="BN877" s="557"/>
      <c r="BO877" s="557"/>
      <c r="BP877" s="557"/>
      <c r="BQ877" s="557"/>
      <c r="BR877" s="557"/>
      <c r="BS877" s="557"/>
      <c r="BT877" s="557"/>
      <c r="BU877" s="557"/>
      <c r="BV877" s="557"/>
      <c r="BW877" s="557"/>
      <c r="BX877" s="557"/>
      <c r="BY877" s="557"/>
      <c r="BZ877" s="557"/>
      <c r="CA877" s="557"/>
      <c r="CB877" s="557"/>
      <c r="CC877" s="557"/>
      <c r="CD877" s="557"/>
      <c r="CE877" s="557"/>
      <c r="CF877" s="557"/>
      <c r="CG877" s="557"/>
      <c r="CH877" s="557"/>
      <c r="CI877" s="557"/>
      <c r="CJ877" s="557"/>
      <c r="CK877" s="557"/>
      <c r="CL877" s="557"/>
      <c r="CM877" s="557"/>
      <c r="CN877" s="557"/>
      <c r="CO877" s="557"/>
      <c r="CP877" s="557"/>
      <c r="CQ877" s="557"/>
      <c r="CR877" s="557"/>
      <c r="CS877" s="557"/>
      <c r="CT877" s="557"/>
      <c r="CU877" s="557"/>
      <c r="CV877" s="557"/>
      <c r="CW877" s="557"/>
      <c r="CX877" s="557"/>
      <c r="CY877" s="557"/>
      <c r="CZ877" s="557"/>
      <c r="DA877" s="557"/>
      <c r="DB877" s="557"/>
      <c r="DC877" s="557"/>
      <c r="DD877" s="557"/>
      <c r="DE877" s="557"/>
      <c r="DF877" s="557"/>
      <c r="DG877" s="557"/>
      <c r="DH877" s="557"/>
      <c r="DI877" s="557"/>
      <c r="DJ877" s="557"/>
      <c r="DK877" s="557"/>
      <c r="DL877" s="557"/>
      <c r="DM877" s="557"/>
      <c r="DN877" s="557"/>
      <c r="DO877" s="557"/>
      <c r="DP877" s="557"/>
      <c r="DQ877" s="557"/>
      <c r="DR877" s="557"/>
      <c r="DS877" s="557"/>
      <c r="DT877" s="557"/>
      <c r="DU877" s="557"/>
      <c r="DV877" s="557"/>
      <c r="DW877" s="557"/>
      <c r="DX877" s="557"/>
      <c r="DY877" s="557"/>
      <c r="DZ877" s="557"/>
      <c r="EA877" s="557"/>
      <c r="EB877" s="557"/>
      <c r="EC877" s="557"/>
      <c r="ED877" s="557"/>
      <c r="EE877" s="557"/>
      <c r="EF877" s="557"/>
      <c r="EG877" s="557"/>
      <c r="EH877" s="557"/>
      <c r="EI877" s="557"/>
      <c r="EJ877" s="557"/>
      <c r="EK877" s="557"/>
      <c r="EL877" s="557"/>
      <c r="EM877" s="557"/>
      <c r="EN877" s="557"/>
      <c r="EO877" s="557"/>
      <c r="EP877" s="557"/>
      <c r="EQ877" s="557"/>
      <c r="ER877" s="557"/>
      <c r="ES877" s="557"/>
      <c r="ET877" s="557"/>
      <c r="EU877" s="557"/>
      <c r="EV877" s="557"/>
      <c r="EW877" s="557"/>
      <c r="EX877" s="557"/>
      <c r="EY877" s="557"/>
      <c r="EZ877" s="557"/>
      <c r="FA877" s="557"/>
      <c r="FB877" s="557"/>
      <c r="FC877" s="557"/>
      <c r="FD877" s="557"/>
      <c r="FE877" s="557"/>
      <c r="FF877" s="557"/>
      <c r="FG877" s="557"/>
      <c r="FH877" s="557"/>
      <c r="FI877" s="557"/>
      <c r="FJ877" s="557"/>
      <c r="FK877" s="557"/>
      <c r="FL877" s="557"/>
      <c r="FM877" s="557"/>
      <c r="FN877" s="557"/>
      <c r="FO877" s="557"/>
      <c r="FP877" s="557"/>
      <c r="FQ877" s="557"/>
      <c r="FR877" s="557"/>
      <c r="FS877" s="557"/>
      <c r="FT877" s="557"/>
      <c r="FU877" s="557"/>
      <c r="FV877" s="557"/>
      <c r="FW877" s="557"/>
      <c r="FX877" s="557"/>
      <c r="FY877" s="557"/>
      <c r="FZ877" s="557"/>
      <c r="GA877" s="557"/>
      <c r="GB877" s="557"/>
      <c r="GC877" s="557"/>
      <c r="GD877" s="557"/>
      <c r="GE877" s="557"/>
      <c r="GF877" s="557"/>
      <c r="GG877" s="557"/>
      <c r="GH877" s="557"/>
      <c r="GI877" s="557"/>
      <c r="GJ877" s="557"/>
      <c r="GK877" s="557"/>
      <c r="GL877" s="557"/>
      <c r="GM877" s="557"/>
      <c r="GN877" s="557"/>
      <c r="GO877" s="557"/>
      <c r="GP877" s="557"/>
      <c r="GQ877" s="557"/>
      <c r="GR877" s="557"/>
      <c r="GS877" s="557"/>
      <c r="GT877" s="557"/>
      <c r="GU877" s="557"/>
      <c r="GV877" s="557"/>
      <c r="GW877" s="557"/>
      <c r="GX877" s="557"/>
      <c r="GY877" s="557"/>
      <c r="GZ877" s="557"/>
      <c r="HA877" s="557"/>
      <c r="HB877" s="557"/>
      <c r="HC877" s="557"/>
      <c r="HD877" s="557"/>
      <c r="HE877" s="557"/>
      <c r="HF877" s="557"/>
      <c r="HG877" s="557"/>
      <c r="HH877" s="557"/>
      <c r="HI877" s="557"/>
      <c r="HJ877" s="557"/>
      <c r="HK877" s="557"/>
      <c r="HL877" s="557"/>
      <c r="HM877" s="557"/>
      <c r="HN877" s="557"/>
      <c r="HO877" s="557"/>
      <c r="HP877" s="557"/>
      <c r="HQ877" s="557"/>
      <c r="HR877" s="557"/>
      <c r="HS877" s="557"/>
      <c r="HT877" s="557"/>
      <c r="HU877" s="575"/>
      <c r="HV877" s="575"/>
      <c r="HW877" s="575"/>
      <c r="HX877" s="575"/>
      <c r="HY877" s="575"/>
      <c r="HZ877" s="575"/>
      <c r="IA877" s="575"/>
      <c r="IB877" s="575"/>
      <c r="IC877" s="575"/>
      <c r="ID877" s="575"/>
      <c r="IE877" s="575"/>
      <c r="IF877" s="575"/>
      <c r="IG877" s="575"/>
      <c r="IH877" s="575"/>
      <c r="II877" s="575"/>
      <c r="IJ877" s="575"/>
      <c r="IK877" s="575"/>
      <c r="IL877" s="575"/>
      <c r="IM877" s="575"/>
      <c r="IN877" s="575"/>
    </row>
    <row r="878" s="311" customFormat="1" ht="19.5" customHeight="1" spans="1:255">
      <c r="A878" s="584" t="s">
        <v>856</v>
      </c>
      <c r="B878" s="585">
        <f>B879+B905+B928+B956+B967+B974+B980+B983</f>
        <v>41779</v>
      </c>
      <c r="C878" s="335">
        <f>C879+C905+C928+C956+C967+C974+C980+C983</f>
        <v>50677</v>
      </c>
      <c r="D878" s="573">
        <f>D879+D905+D928+D956+D967+D974+D980+D983</f>
        <v>40138</v>
      </c>
      <c r="E878" s="325">
        <f t="shared" si="26"/>
        <v>-0.0392781062256158</v>
      </c>
      <c r="F878" s="325">
        <f t="shared" si="27"/>
        <v>0.792035834796851</v>
      </c>
      <c r="HU878" s="560"/>
      <c r="HV878" s="560"/>
      <c r="HW878" s="560"/>
      <c r="HX878" s="560"/>
      <c r="HY878" s="560"/>
      <c r="HZ878" s="560"/>
      <c r="IA878" s="560"/>
      <c r="IB878" s="560"/>
      <c r="IC878" s="560"/>
      <c r="ID878" s="560"/>
      <c r="IE878" s="560"/>
      <c r="IF878" s="560"/>
      <c r="IG878" s="560"/>
      <c r="IH878" s="560"/>
      <c r="II878" s="560"/>
      <c r="IJ878" s="560"/>
      <c r="IK878" s="560"/>
      <c r="IL878" s="560"/>
      <c r="IM878" s="560"/>
      <c r="IN878" s="560"/>
      <c r="IO878" s="560"/>
      <c r="IP878" s="560"/>
      <c r="IQ878" s="560"/>
      <c r="IR878" s="560"/>
      <c r="IS878" s="560"/>
      <c r="IT878" s="560"/>
      <c r="IU878" s="560"/>
    </row>
    <row r="879" s="311" customFormat="1" ht="19.5" customHeight="1" spans="1:255">
      <c r="A879" s="584" t="s">
        <v>857</v>
      </c>
      <c r="B879" s="574">
        <f>SUM(B880:B904)</f>
        <v>11132</v>
      </c>
      <c r="C879" s="335">
        <f>SUM(C880:C904)</f>
        <v>13289</v>
      </c>
      <c r="D879" s="573">
        <f>SUM(D880:D904)</f>
        <v>12328</v>
      </c>
      <c r="E879" s="325">
        <f t="shared" si="26"/>
        <v>0.107438016528926</v>
      </c>
      <c r="F879" s="325">
        <f t="shared" si="27"/>
        <v>0.927684551132516</v>
      </c>
      <c r="HU879" s="560"/>
      <c r="HV879" s="560"/>
      <c r="HW879" s="560"/>
      <c r="HX879" s="560"/>
      <c r="HY879" s="560"/>
      <c r="HZ879" s="560"/>
      <c r="IA879" s="560"/>
      <c r="IB879" s="560"/>
      <c r="IC879" s="560"/>
      <c r="ID879" s="560"/>
      <c r="IE879" s="560"/>
      <c r="IF879" s="560"/>
      <c r="IG879" s="560"/>
      <c r="IH879" s="560"/>
      <c r="II879" s="560"/>
      <c r="IJ879" s="560"/>
      <c r="IK879" s="560"/>
      <c r="IL879" s="560"/>
      <c r="IM879" s="560"/>
      <c r="IN879" s="560"/>
      <c r="IO879" s="560"/>
      <c r="IP879" s="560"/>
      <c r="IQ879" s="560"/>
      <c r="IR879" s="560"/>
      <c r="IS879" s="560"/>
      <c r="IT879" s="560"/>
      <c r="IU879" s="560"/>
    </row>
    <row r="880" s="311" customFormat="1" ht="19.5" customHeight="1" spans="1:255">
      <c r="A880" s="218" t="s">
        <v>835</v>
      </c>
      <c r="B880" s="569">
        <v>2075</v>
      </c>
      <c r="C880" s="328">
        <v>2221</v>
      </c>
      <c r="D880" s="570">
        <v>2080</v>
      </c>
      <c r="E880" s="332">
        <f t="shared" si="26"/>
        <v>0.00240963855421694</v>
      </c>
      <c r="F880" s="332">
        <f t="shared" si="27"/>
        <v>0.936515083295813</v>
      </c>
      <c r="HU880" s="560"/>
      <c r="HV880" s="560"/>
      <c r="HW880" s="560"/>
      <c r="HX880" s="560"/>
      <c r="HY880" s="560"/>
      <c r="HZ880" s="560"/>
      <c r="IA880" s="560"/>
      <c r="IB880" s="560"/>
      <c r="IC880" s="560"/>
      <c r="ID880" s="560"/>
      <c r="IE880" s="560"/>
      <c r="IF880" s="560"/>
      <c r="IG880" s="560"/>
      <c r="IH880" s="560"/>
      <c r="II880" s="560"/>
      <c r="IJ880" s="560"/>
      <c r="IK880" s="560"/>
      <c r="IL880" s="560"/>
      <c r="IM880" s="560"/>
      <c r="IN880" s="560"/>
      <c r="IO880" s="560"/>
      <c r="IP880" s="560"/>
      <c r="IQ880" s="560"/>
      <c r="IR880" s="560"/>
      <c r="IS880" s="560"/>
      <c r="IT880" s="560"/>
      <c r="IU880" s="560"/>
    </row>
    <row r="881" s="311" customFormat="1" ht="19.5" customHeight="1" spans="1:255">
      <c r="A881" s="232" t="s">
        <v>836</v>
      </c>
      <c r="B881" s="582"/>
      <c r="C881" s="328"/>
      <c r="D881" s="570"/>
      <c r="E881" s="332" t="str">
        <f t="shared" si="26"/>
        <v/>
      </c>
      <c r="F881" s="332" t="str">
        <f t="shared" si="27"/>
        <v/>
      </c>
      <c r="HU881" s="560"/>
      <c r="HV881" s="560"/>
      <c r="HW881" s="560"/>
      <c r="HX881" s="560"/>
      <c r="HY881" s="560"/>
      <c r="HZ881" s="560"/>
      <c r="IA881" s="560"/>
      <c r="IB881" s="560"/>
      <c r="IC881" s="560"/>
      <c r="ID881" s="560"/>
      <c r="IE881" s="560"/>
      <c r="IF881" s="560"/>
      <c r="IG881" s="560"/>
      <c r="IH881" s="560"/>
      <c r="II881" s="560"/>
      <c r="IJ881" s="560"/>
      <c r="IK881" s="560"/>
      <c r="IL881" s="560"/>
      <c r="IM881" s="560"/>
      <c r="IN881" s="560"/>
      <c r="IO881" s="560"/>
      <c r="IP881" s="560"/>
      <c r="IQ881" s="560"/>
      <c r="IR881" s="560"/>
      <c r="IS881" s="560"/>
      <c r="IT881" s="560"/>
      <c r="IU881" s="560"/>
    </row>
    <row r="882" s="311" customFormat="1" ht="19.5" customHeight="1" spans="1:255">
      <c r="A882" s="232" t="s">
        <v>837</v>
      </c>
      <c r="B882" s="582"/>
      <c r="C882" s="328"/>
      <c r="D882" s="570"/>
      <c r="E882" s="332" t="str">
        <f t="shared" si="26"/>
        <v/>
      </c>
      <c r="F882" s="332" t="str">
        <f t="shared" si="27"/>
        <v/>
      </c>
      <c r="HU882" s="560"/>
      <c r="HV882" s="560"/>
      <c r="HW882" s="560"/>
      <c r="HX882" s="560"/>
      <c r="HY882" s="560"/>
      <c r="HZ882" s="560"/>
      <c r="IA882" s="560"/>
      <c r="IB882" s="560"/>
      <c r="IC882" s="560"/>
      <c r="ID882" s="560"/>
      <c r="IE882" s="560"/>
      <c r="IF882" s="560"/>
      <c r="IG882" s="560"/>
      <c r="IH882" s="560"/>
      <c r="II882" s="560"/>
      <c r="IJ882" s="560"/>
      <c r="IK882" s="560"/>
      <c r="IL882" s="560"/>
      <c r="IM882" s="560"/>
      <c r="IN882" s="560"/>
      <c r="IO882" s="560"/>
      <c r="IP882" s="560"/>
      <c r="IQ882" s="560"/>
      <c r="IR882" s="560"/>
      <c r="IS882" s="560"/>
      <c r="IT882" s="560"/>
      <c r="IU882" s="560"/>
    </row>
    <row r="883" s="311" customFormat="1" ht="19.5" customHeight="1" spans="1:255">
      <c r="A883" s="218" t="s">
        <v>858</v>
      </c>
      <c r="B883" s="582">
        <v>61</v>
      </c>
      <c r="C883" s="328">
        <v>91</v>
      </c>
      <c r="D883" s="570">
        <v>94</v>
      </c>
      <c r="E883" s="332">
        <f t="shared" si="26"/>
        <v>0.540983606557377</v>
      </c>
      <c r="F883" s="332">
        <f t="shared" si="27"/>
        <v>1.03296703296703</v>
      </c>
      <c r="HU883" s="560"/>
      <c r="HV883" s="560"/>
      <c r="HW883" s="560"/>
      <c r="HX883" s="560"/>
      <c r="HY883" s="560"/>
      <c r="HZ883" s="560"/>
      <c r="IA883" s="560"/>
      <c r="IB883" s="560"/>
      <c r="IC883" s="560"/>
      <c r="ID883" s="560"/>
      <c r="IE883" s="560"/>
      <c r="IF883" s="560"/>
      <c r="IG883" s="560"/>
      <c r="IH883" s="560"/>
      <c r="II883" s="560"/>
      <c r="IJ883" s="560"/>
      <c r="IK883" s="560"/>
      <c r="IL883" s="560"/>
      <c r="IM883" s="560"/>
      <c r="IN883" s="560"/>
      <c r="IO883" s="560"/>
      <c r="IP883" s="560"/>
      <c r="IQ883" s="560"/>
      <c r="IR883" s="560"/>
      <c r="IS883" s="560"/>
      <c r="IT883" s="560"/>
      <c r="IU883" s="560"/>
    </row>
    <row r="884" s="311" customFormat="1" ht="19.5" customHeight="1" spans="1:255">
      <c r="A884" s="218" t="s">
        <v>859</v>
      </c>
      <c r="B884" s="582">
        <v>1726</v>
      </c>
      <c r="C884" s="328">
        <v>1452</v>
      </c>
      <c r="D884" s="570">
        <v>893</v>
      </c>
      <c r="E884" s="332">
        <f t="shared" si="26"/>
        <v>-0.482618771726535</v>
      </c>
      <c r="F884" s="332">
        <f t="shared" si="27"/>
        <v>0.615013774104683</v>
      </c>
      <c r="HU884" s="560"/>
      <c r="HV884" s="560"/>
      <c r="HW884" s="560"/>
      <c r="HX884" s="560"/>
      <c r="HY884" s="560"/>
      <c r="HZ884" s="560"/>
      <c r="IA884" s="560"/>
      <c r="IB884" s="560"/>
      <c r="IC884" s="560"/>
      <c r="ID884" s="560"/>
      <c r="IE884" s="560"/>
      <c r="IF884" s="560"/>
      <c r="IG884" s="560"/>
      <c r="IH884" s="560"/>
      <c r="II884" s="560"/>
      <c r="IJ884" s="560"/>
      <c r="IK884" s="560"/>
      <c r="IL884" s="560"/>
      <c r="IM884" s="560"/>
      <c r="IN884" s="560"/>
      <c r="IO884" s="560"/>
      <c r="IP884" s="560"/>
      <c r="IQ884" s="560"/>
      <c r="IR884" s="560"/>
      <c r="IS884" s="560"/>
      <c r="IT884" s="560"/>
      <c r="IU884" s="560"/>
    </row>
    <row r="885" s="311" customFormat="1" ht="19.5" customHeight="1" spans="1:255">
      <c r="A885" s="218" t="s">
        <v>860</v>
      </c>
      <c r="B885" s="582">
        <v>2</v>
      </c>
      <c r="C885" s="328"/>
      <c r="D885" s="570">
        <v>69</v>
      </c>
      <c r="E885" s="332">
        <f t="shared" si="26"/>
        <v>33.5</v>
      </c>
      <c r="F885" s="332" t="str">
        <f t="shared" si="27"/>
        <v/>
      </c>
      <c r="HU885" s="560"/>
      <c r="HV885" s="560"/>
      <c r="HW885" s="560"/>
      <c r="HX885" s="560"/>
      <c r="HY885" s="560"/>
      <c r="HZ885" s="560"/>
      <c r="IA885" s="560"/>
      <c r="IB885" s="560"/>
      <c r="IC885" s="560"/>
      <c r="ID885" s="560"/>
      <c r="IE885" s="560"/>
      <c r="IF885" s="560"/>
      <c r="IG885" s="560"/>
      <c r="IH885" s="560"/>
      <c r="II885" s="560"/>
      <c r="IJ885" s="560"/>
      <c r="IK885" s="560"/>
      <c r="IL885" s="560"/>
      <c r="IM885" s="560"/>
      <c r="IN885" s="560"/>
      <c r="IO885" s="560"/>
      <c r="IP885" s="560"/>
      <c r="IQ885" s="560"/>
      <c r="IR885" s="560"/>
      <c r="IS885" s="560"/>
      <c r="IT885" s="560"/>
      <c r="IU885" s="560"/>
    </row>
    <row r="886" s="311" customFormat="1" ht="19.5" customHeight="1" spans="1:255">
      <c r="A886" s="218" t="s">
        <v>861</v>
      </c>
      <c r="B886" s="582">
        <v>36</v>
      </c>
      <c r="C886" s="328">
        <v>76</v>
      </c>
      <c r="D886" s="570">
        <v>52</v>
      </c>
      <c r="E886" s="332">
        <f t="shared" si="26"/>
        <v>0.444444444444444</v>
      </c>
      <c r="F886" s="332">
        <f t="shared" si="27"/>
        <v>0.684210526315789</v>
      </c>
      <c r="HU886" s="560"/>
      <c r="HV886" s="560"/>
      <c r="HW886" s="560"/>
      <c r="HX886" s="560"/>
      <c r="HY886" s="560"/>
      <c r="HZ886" s="560"/>
      <c r="IA886" s="560"/>
      <c r="IB886" s="560"/>
      <c r="IC886" s="560"/>
      <c r="ID886" s="560"/>
      <c r="IE886" s="560"/>
      <c r="IF886" s="560"/>
      <c r="IG886" s="560"/>
      <c r="IH886" s="560"/>
      <c r="II886" s="560"/>
      <c r="IJ886" s="560"/>
      <c r="IK886" s="560"/>
      <c r="IL886" s="560"/>
      <c r="IM886" s="560"/>
      <c r="IN886" s="560"/>
      <c r="IO886" s="560"/>
      <c r="IP886" s="560"/>
      <c r="IQ886" s="560"/>
      <c r="IR886" s="560"/>
      <c r="IS886" s="560"/>
      <c r="IT886" s="560"/>
      <c r="IU886" s="560"/>
    </row>
    <row r="887" s="311" customFormat="1" ht="19.5" customHeight="1" spans="1:255">
      <c r="A887" s="222" t="s">
        <v>862</v>
      </c>
      <c r="B887" s="569">
        <v>10</v>
      </c>
      <c r="C887" s="328">
        <v>15</v>
      </c>
      <c r="D887" s="570">
        <v>1</v>
      </c>
      <c r="E887" s="332">
        <f t="shared" si="26"/>
        <v>-0.9</v>
      </c>
      <c r="F887" s="332">
        <f t="shared" si="27"/>
        <v>0.0666666666666667</v>
      </c>
      <c r="HU887" s="560"/>
      <c r="HV887" s="560"/>
      <c r="HW887" s="560"/>
      <c r="HX887" s="560"/>
      <c r="HY887" s="560"/>
      <c r="HZ887" s="560"/>
      <c r="IA887" s="560"/>
      <c r="IB887" s="560"/>
      <c r="IC887" s="560"/>
      <c r="ID887" s="560"/>
      <c r="IE887" s="560"/>
      <c r="IF887" s="560"/>
      <c r="IG887" s="560"/>
      <c r="IH887" s="560"/>
      <c r="II887" s="560"/>
      <c r="IJ887" s="560"/>
      <c r="IK887" s="560"/>
      <c r="IL887" s="560"/>
      <c r="IM887" s="560"/>
      <c r="IN887" s="560"/>
      <c r="IO887" s="560"/>
      <c r="IP887" s="560"/>
      <c r="IQ887" s="560"/>
      <c r="IR887" s="560"/>
      <c r="IS887" s="560"/>
      <c r="IT887" s="560"/>
      <c r="IU887" s="560"/>
    </row>
    <row r="888" s="311" customFormat="1" ht="19.5" customHeight="1" spans="1:255">
      <c r="A888" s="222" t="s">
        <v>863</v>
      </c>
      <c r="B888" s="582"/>
      <c r="C888" s="328">
        <v>40</v>
      </c>
      <c r="D888" s="337"/>
      <c r="E888" s="332" t="str">
        <f t="shared" si="26"/>
        <v/>
      </c>
      <c r="F888" s="332" t="str">
        <f t="shared" si="27"/>
        <v/>
      </c>
      <c r="HU888" s="560"/>
      <c r="HV888" s="560"/>
      <c r="HW888" s="560"/>
      <c r="HX888" s="560"/>
      <c r="HY888" s="560"/>
      <c r="HZ888" s="560"/>
      <c r="IA888" s="560"/>
      <c r="IB888" s="560"/>
      <c r="IC888" s="560"/>
      <c r="ID888" s="560"/>
      <c r="IE888" s="560"/>
      <c r="IF888" s="560"/>
      <c r="IG888" s="560"/>
      <c r="IH888" s="560"/>
      <c r="II888" s="560"/>
      <c r="IJ888" s="560"/>
      <c r="IK888" s="560"/>
      <c r="IL888" s="560"/>
      <c r="IM888" s="560"/>
      <c r="IN888" s="560"/>
      <c r="IO888" s="560"/>
      <c r="IP888" s="560"/>
      <c r="IQ888" s="560"/>
      <c r="IR888" s="560"/>
      <c r="IS888" s="560"/>
      <c r="IT888" s="560"/>
      <c r="IU888" s="560"/>
    </row>
    <row r="889" s="311" customFormat="1" ht="19.5" customHeight="1" spans="1:255">
      <c r="A889" s="232" t="s">
        <v>864</v>
      </c>
      <c r="B889" s="582">
        <v>5</v>
      </c>
      <c r="C889" s="328">
        <v>4</v>
      </c>
      <c r="D889" s="570">
        <v>5</v>
      </c>
      <c r="E889" s="332">
        <f t="shared" si="26"/>
        <v>0</v>
      </c>
      <c r="F889" s="332">
        <f t="shared" si="27"/>
        <v>1.25</v>
      </c>
      <c r="HU889" s="560"/>
      <c r="HV889" s="560"/>
      <c r="HW889" s="560"/>
      <c r="HX889" s="560"/>
      <c r="HY889" s="560"/>
      <c r="HZ889" s="560"/>
      <c r="IA889" s="560"/>
      <c r="IB889" s="560"/>
      <c r="IC889" s="560"/>
      <c r="ID889" s="560"/>
      <c r="IE889" s="560"/>
      <c r="IF889" s="560"/>
      <c r="IG889" s="560"/>
      <c r="IH889" s="560"/>
      <c r="II889" s="560"/>
      <c r="IJ889" s="560"/>
      <c r="IK889" s="560"/>
      <c r="IL889" s="560"/>
      <c r="IM889" s="560"/>
      <c r="IN889" s="560"/>
      <c r="IO889" s="560"/>
      <c r="IP889" s="560"/>
      <c r="IQ889" s="560"/>
      <c r="IR889" s="560"/>
      <c r="IS889" s="560"/>
      <c r="IT889" s="560"/>
      <c r="IU889" s="560"/>
    </row>
    <row r="890" s="311" customFormat="1" ht="19.5" customHeight="1" spans="1:255">
      <c r="A890" s="218" t="s">
        <v>865</v>
      </c>
      <c r="B890" s="582"/>
      <c r="C890" s="328"/>
      <c r="D890" s="570"/>
      <c r="E890" s="332" t="str">
        <f t="shared" si="26"/>
        <v/>
      </c>
      <c r="F890" s="332" t="str">
        <f t="shared" si="27"/>
        <v/>
      </c>
      <c r="HU890" s="560"/>
      <c r="HV890" s="560"/>
      <c r="HW890" s="560"/>
      <c r="HX890" s="560"/>
      <c r="HY890" s="560"/>
      <c r="HZ890" s="560"/>
      <c r="IA890" s="560"/>
      <c r="IB890" s="560"/>
      <c r="IC890" s="560"/>
      <c r="ID890" s="560"/>
      <c r="IE890" s="560"/>
      <c r="IF890" s="560"/>
      <c r="IG890" s="560"/>
      <c r="IH890" s="560"/>
      <c r="II890" s="560"/>
      <c r="IJ890" s="560"/>
      <c r="IK890" s="560"/>
      <c r="IL890" s="560"/>
      <c r="IM890" s="560"/>
      <c r="IN890" s="560"/>
      <c r="IO890" s="560"/>
      <c r="IP890" s="560"/>
      <c r="IQ890" s="560"/>
      <c r="IR890" s="560"/>
      <c r="IS890" s="560"/>
      <c r="IT890" s="560"/>
      <c r="IU890" s="560"/>
    </row>
    <row r="891" s="311" customFormat="1" ht="19.5" customHeight="1" spans="1:255">
      <c r="A891" s="218" t="s">
        <v>866</v>
      </c>
      <c r="B891" s="582"/>
      <c r="C891" s="328"/>
      <c r="D891" s="570"/>
      <c r="E891" s="332" t="str">
        <f t="shared" si="26"/>
        <v/>
      </c>
      <c r="F891" s="332" t="str">
        <f t="shared" si="27"/>
        <v/>
      </c>
      <c r="HU891" s="560"/>
      <c r="HV891" s="560"/>
      <c r="HW891" s="560"/>
      <c r="HX891" s="560"/>
      <c r="HY891" s="560"/>
      <c r="HZ891" s="560"/>
      <c r="IA891" s="560"/>
      <c r="IB891" s="560"/>
      <c r="IC891" s="560"/>
      <c r="ID891" s="560"/>
      <c r="IE891" s="560"/>
      <c r="IF891" s="560"/>
      <c r="IG891" s="560"/>
      <c r="IH891" s="560"/>
      <c r="II891" s="560"/>
      <c r="IJ891" s="560"/>
      <c r="IK891" s="560"/>
      <c r="IL891" s="560"/>
      <c r="IM891" s="560"/>
      <c r="IN891" s="560"/>
      <c r="IO891" s="560"/>
      <c r="IP891" s="560"/>
      <c r="IQ891" s="560"/>
      <c r="IR891" s="560"/>
      <c r="IS891" s="560"/>
      <c r="IT891" s="560"/>
      <c r="IU891" s="560"/>
    </row>
    <row r="892" s="311" customFormat="1" ht="19.5" customHeight="1" spans="1:255">
      <c r="A892" s="218" t="s">
        <v>867</v>
      </c>
      <c r="B892" s="582"/>
      <c r="C892" s="328"/>
      <c r="D892" s="570"/>
      <c r="E892" s="332" t="str">
        <f t="shared" si="26"/>
        <v/>
      </c>
      <c r="F892" s="332" t="str">
        <f t="shared" si="27"/>
        <v/>
      </c>
      <c r="HU892" s="560"/>
      <c r="HV892" s="560"/>
      <c r="HW892" s="560"/>
      <c r="HX892" s="560"/>
      <c r="HY892" s="560"/>
      <c r="HZ892" s="560"/>
      <c r="IA892" s="560"/>
      <c r="IB892" s="560"/>
      <c r="IC892" s="560"/>
      <c r="ID892" s="560"/>
      <c r="IE892" s="560"/>
      <c r="IF892" s="560"/>
      <c r="IG892" s="560"/>
      <c r="IH892" s="560"/>
      <c r="II892" s="560"/>
      <c r="IJ892" s="560"/>
      <c r="IK892" s="560"/>
      <c r="IL892" s="560"/>
      <c r="IM892" s="560"/>
      <c r="IN892" s="560"/>
      <c r="IO892" s="560"/>
      <c r="IP892" s="560"/>
      <c r="IQ892" s="560"/>
      <c r="IR892" s="560"/>
      <c r="IS892" s="560"/>
      <c r="IT892" s="560"/>
      <c r="IU892" s="560"/>
    </row>
    <row r="893" s="311" customFormat="1" ht="19.5" customHeight="1" spans="1:255">
      <c r="A893" s="222" t="s">
        <v>868</v>
      </c>
      <c r="B893" s="582"/>
      <c r="C893" s="328"/>
      <c r="D893" s="570">
        <v>2389</v>
      </c>
      <c r="E893" s="332" t="str">
        <f t="shared" si="26"/>
        <v/>
      </c>
      <c r="F893" s="332" t="str">
        <f t="shared" si="27"/>
        <v/>
      </c>
      <c r="HU893" s="560"/>
      <c r="HV893" s="560"/>
      <c r="HW893" s="560"/>
      <c r="HX893" s="560"/>
      <c r="HY893" s="560"/>
      <c r="HZ893" s="560"/>
      <c r="IA893" s="560"/>
      <c r="IB893" s="560"/>
      <c r="IC893" s="560"/>
      <c r="ID893" s="560"/>
      <c r="IE893" s="560"/>
      <c r="IF893" s="560"/>
      <c r="IG893" s="560"/>
      <c r="IH893" s="560"/>
      <c r="II893" s="560"/>
      <c r="IJ893" s="560"/>
      <c r="IK893" s="560"/>
      <c r="IL893" s="560"/>
      <c r="IM893" s="560"/>
      <c r="IN893" s="560"/>
      <c r="IO893" s="560"/>
      <c r="IP893" s="560"/>
      <c r="IQ893" s="560"/>
      <c r="IR893" s="560"/>
      <c r="IS893" s="560"/>
      <c r="IT893" s="560"/>
      <c r="IU893" s="560"/>
    </row>
    <row r="894" s="311" customFormat="1" ht="19.5" customHeight="1" spans="1:255">
      <c r="A894" s="222" t="s">
        <v>869</v>
      </c>
      <c r="B894" s="582"/>
      <c r="C894" s="328"/>
      <c r="D894" s="570"/>
      <c r="E894" s="332" t="str">
        <f t="shared" si="26"/>
        <v/>
      </c>
      <c r="F894" s="332" t="str">
        <f t="shared" si="27"/>
        <v/>
      </c>
      <c r="HU894" s="560"/>
      <c r="HV894" s="560"/>
      <c r="HW894" s="560"/>
      <c r="HX894" s="560"/>
      <c r="HY894" s="560"/>
      <c r="HZ894" s="560"/>
      <c r="IA894" s="560"/>
      <c r="IB894" s="560"/>
      <c r="IC894" s="560"/>
      <c r="ID894" s="560"/>
      <c r="IE894" s="560"/>
      <c r="IF894" s="560"/>
      <c r="IG894" s="560"/>
      <c r="IH894" s="560"/>
      <c r="II894" s="560"/>
      <c r="IJ894" s="560"/>
      <c r="IK894" s="560"/>
      <c r="IL894" s="560"/>
      <c r="IM894" s="560"/>
      <c r="IN894" s="560"/>
      <c r="IO894" s="560"/>
      <c r="IP894" s="560"/>
      <c r="IQ894" s="560"/>
      <c r="IR894" s="560"/>
      <c r="IS894" s="560"/>
      <c r="IT894" s="560"/>
      <c r="IU894" s="560"/>
    </row>
    <row r="895" s="311" customFormat="1" ht="19.5" customHeight="1" spans="1:255">
      <c r="A895" s="218" t="s">
        <v>870</v>
      </c>
      <c r="B895" s="582">
        <v>4698</v>
      </c>
      <c r="C895" s="328">
        <v>6006</v>
      </c>
      <c r="D895" s="570">
        <v>8321</v>
      </c>
      <c r="E895" s="332">
        <f t="shared" si="26"/>
        <v>0.771179225202214</v>
      </c>
      <c r="F895" s="332">
        <f t="shared" si="27"/>
        <v>1.38544788544789</v>
      </c>
      <c r="HU895" s="560"/>
      <c r="HV895" s="560"/>
      <c r="HW895" s="560"/>
      <c r="HX895" s="560"/>
      <c r="HY895" s="560"/>
      <c r="HZ895" s="560"/>
      <c r="IA895" s="560"/>
      <c r="IB895" s="560"/>
      <c r="IC895" s="560"/>
      <c r="ID895" s="560"/>
      <c r="IE895" s="560"/>
      <c r="IF895" s="560"/>
      <c r="IG895" s="560"/>
      <c r="IH895" s="560"/>
      <c r="II895" s="560"/>
      <c r="IJ895" s="560"/>
      <c r="IK895" s="560"/>
      <c r="IL895" s="560"/>
      <c r="IM895" s="560"/>
      <c r="IN895" s="560"/>
      <c r="IO895" s="560"/>
      <c r="IP895" s="560"/>
      <c r="IQ895" s="560"/>
      <c r="IR895" s="560"/>
      <c r="IS895" s="560"/>
      <c r="IT895" s="560"/>
      <c r="IU895" s="560"/>
    </row>
    <row r="896" s="311" customFormat="1" ht="19.5" customHeight="1" spans="1:255">
      <c r="A896" s="218" t="s">
        <v>871</v>
      </c>
      <c r="B896" s="582">
        <v>88</v>
      </c>
      <c r="C896" s="328">
        <v>5</v>
      </c>
      <c r="D896" s="570"/>
      <c r="E896" s="332" t="str">
        <f t="shared" si="26"/>
        <v/>
      </c>
      <c r="F896" s="332" t="str">
        <f t="shared" si="27"/>
        <v/>
      </c>
      <c r="HU896" s="560"/>
      <c r="HV896" s="560"/>
      <c r="HW896" s="560"/>
      <c r="HX896" s="560"/>
      <c r="HY896" s="560"/>
      <c r="HZ896" s="560"/>
      <c r="IA896" s="560"/>
      <c r="IB896" s="560"/>
      <c r="IC896" s="560"/>
      <c r="ID896" s="560"/>
      <c r="IE896" s="560"/>
      <c r="IF896" s="560"/>
      <c r="IG896" s="560"/>
      <c r="IH896" s="560"/>
      <c r="II896" s="560"/>
      <c r="IJ896" s="560"/>
      <c r="IK896" s="560"/>
      <c r="IL896" s="560"/>
      <c r="IM896" s="560"/>
      <c r="IN896" s="560"/>
      <c r="IO896" s="560"/>
      <c r="IP896" s="560"/>
      <c r="IQ896" s="560"/>
      <c r="IR896" s="560"/>
      <c r="IS896" s="560"/>
      <c r="IT896" s="560"/>
      <c r="IU896" s="560"/>
    </row>
    <row r="897" s="311" customFormat="1" ht="19.5" customHeight="1" spans="1:255">
      <c r="A897" s="218" t="s">
        <v>872</v>
      </c>
      <c r="B897" s="582"/>
      <c r="C897" s="328"/>
      <c r="D897" s="570"/>
      <c r="E897" s="332" t="str">
        <f t="shared" si="26"/>
        <v/>
      </c>
      <c r="F897" s="332" t="str">
        <f t="shared" si="27"/>
        <v/>
      </c>
      <c r="HU897" s="560"/>
      <c r="HV897" s="560"/>
      <c r="HW897" s="560"/>
      <c r="HX897" s="560"/>
      <c r="HY897" s="560"/>
      <c r="HZ897" s="560"/>
      <c r="IA897" s="560"/>
      <c r="IB897" s="560"/>
      <c r="IC897" s="560"/>
      <c r="ID897" s="560"/>
      <c r="IE897" s="560"/>
      <c r="IF897" s="560"/>
      <c r="IG897" s="560"/>
      <c r="IH897" s="560"/>
      <c r="II897" s="560"/>
      <c r="IJ897" s="560"/>
      <c r="IK897" s="560"/>
      <c r="IL897" s="560"/>
      <c r="IM897" s="560"/>
      <c r="IN897" s="560"/>
      <c r="IO897" s="560"/>
      <c r="IP897" s="560"/>
      <c r="IQ897" s="560"/>
      <c r="IR897" s="560"/>
      <c r="IS897" s="560"/>
      <c r="IT897" s="560"/>
      <c r="IU897" s="560"/>
    </row>
    <row r="898" s="311" customFormat="1" ht="19.5" customHeight="1" spans="1:255">
      <c r="A898" s="222" t="s">
        <v>873</v>
      </c>
      <c r="B898" s="582">
        <v>423</v>
      </c>
      <c r="C898" s="328"/>
      <c r="D898" s="570">
        <v>44</v>
      </c>
      <c r="E898" s="332">
        <f t="shared" si="26"/>
        <v>-0.895981087470449</v>
      </c>
      <c r="F898" s="332" t="str">
        <f t="shared" si="27"/>
        <v/>
      </c>
      <c r="HU898" s="560"/>
      <c r="HV898" s="560"/>
      <c r="HW898" s="560"/>
      <c r="HX898" s="560"/>
      <c r="HY898" s="560"/>
      <c r="HZ898" s="560"/>
      <c r="IA898" s="560"/>
      <c r="IB898" s="560"/>
      <c r="IC898" s="560"/>
      <c r="ID898" s="560"/>
      <c r="IE898" s="560"/>
      <c r="IF898" s="560"/>
      <c r="IG898" s="560"/>
      <c r="IH898" s="560"/>
      <c r="II898" s="560"/>
      <c r="IJ898" s="560"/>
      <c r="IK898" s="560"/>
      <c r="IL898" s="560"/>
      <c r="IM898" s="560"/>
      <c r="IN898" s="560"/>
      <c r="IO898" s="560"/>
      <c r="IP898" s="560"/>
      <c r="IQ898" s="560"/>
      <c r="IR898" s="560"/>
      <c r="IS898" s="560"/>
      <c r="IT898" s="560"/>
      <c r="IU898" s="560"/>
    </row>
    <row r="899" s="311" customFormat="1" ht="19.5" customHeight="1" spans="1:255">
      <c r="A899" s="222" t="s">
        <v>874</v>
      </c>
      <c r="B899" s="582">
        <v>11</v>
      </c>
      <c r="C899" s="328">
        <v>87</v>
      </c>
      <c r="D899" s="570"/>
      <c r="E899" s="332" t="str">
        <f t="shared" si="26"/>
        <v/>
      </c>
      <c r="F899" s="332" t="str">
        <f t="shared" si="27"/>
        <v/>
      </c>
      <c r="HU899" s="560"/>
      <c r="HV899" s="560"/>
      <c r="HW899" s="560"/>
      <c r="HX899" s="560"/>
      <c r="HY899" s="560"/>
      <c r="HZ899" s="560"/>
      <c r="IA899" s="560"/>
      <c r="IB899" s="560"/>
      <c r="IC899" s="560"/>
      <c r="ID899" s="560"/>
      <c r="IE899" s="560"/>
      <c r="IF899" s="560"/>
      <c r="IG899" s="560"/>
      <c r="IH899" s="560"/>
      <c r="II899" s="560"/>
      <c r="IJ899" s="560"/>
      <c r="IK899" s="560"/>
      <c r="IL899" s="560"/>
      <c r="IM899" s="560"/>
      <c r="IN899" s="560"/>
      <c r="IO899" s="560"/>
      <c r="IP899" s="560"/>
      <c r="IQ899" s="560"/>
      <c r="IR899" s="560"/>
      <c r="IS899" s="560"/>
      <c r="IT899" s="560"/>
      <c r="IU899" s="560"/>
    </row>
    <row r="900" s="311" customFormat="1" ht="19.5" customHeight="1" spans="1:255">
      <c r="A900" s="218" t="s">
        <v>875</v>
      </c>
      <c r="B900" s="582">
        <v>130</v>
      </c>
      <c r="C900" s="328"/>
      <c r="D900" s="570">
        <v>-2674</v>
      </c>
      <c r="E900" s="332">
        <f t="shared" si="26"/>
        <v>-21.5692307692308</v>
      </c>
      <c r="F900" s="332" t="str">
        <f t="shared" si="27"/>
        <v/>
      </c>
      <c r="HU900" s="560"/>
      <c r="HV900" s="560"/>
      <c r="HW900" s="560"/>
      <c r="HX900" s="560"/>
      <c r="HY900" s="560"/>
      <c r="HZ900" s="560"/>
      <c r="IA900" s="560"/>
      <c r="IB900" s="560"/>
      <c r="IC900" s="560"/>
      <c r="ID900" s="560"/>
      <c r="IE900" s="560"/>
      <c r="IF900" s="560"/>
      <c r="IG900" s="560"/>
      <c r="IH900" s="560"/>
      <c r="II900" s="560"/>
      <c r="IJ900" s="560"/>
      <c r="IK900" s="560"/>
      <c r="IL900" s="560"/>
      <c r="IM900" s="560"/>
      <c r="IN900" s="560"/>
      <c r="IO900" s="560"/>
      <c r="IP900" s="560"/>
      <c r="IQ900" s="560"/>
      <c r="IR900" s="560"/>
      <c r="IS900" s="560"/>
      <c r="IT900" s="560"/>
      <c r="IU900" s="560"/>
    </row>
    <row r="901" s="311" customFormat="1" ht="19.5" customHeight="1" spans="1:255">
      <c r="A901" s="222" t="s">
        <v>876</v>
      </c>
      <c r="B901" s="582">
        <v>109</v>
      </c>
      <c r="C901" s="328"/>
      <c r="D901" s="570">
        <v>2</v>
      </c>
      <c r="E901" s="332">
        <f t="shared" ref="E901:E964" si="28">IF(OR(VALUE(D901)=0,ISERROR(D901/B901-1)),"",D901/B901-1)</f>
        <v>-0.981651376146789</v>
      </c>
      <c r="F901" s="332" t="str">
        <f t="shared" ref="F901:F964" si="29">IF(OR(VALUE(D901)=0,ISERROR(D901/C901)),"",D901/C901)</f>
        <v/>
      </c>
      <c r="HU901" s="560"/>
      <c r="HV901" s="560"/>
      <c r="HW901" s="560"/>
      <c r="HX901" s="560"/>
      <c r="HY901" s="560"/>
      <c r="HZ901" s="560"/>
      <c r="IA901" s="560"/>
      <c r="IB901" s="560"/>
      <c r="IC901" s="560"/>
      <c r="ID901" s="560"/>
      <c r="IE901" s="560"/>
      <c r="IF901" s="560"/>
      <c r="IG901" s="560"/>
      <c r="IH901" s="560"/>
      <c r="II901" s="560"/>
      <c r="IJ901" s="560"/>
      <c r="IK901" s="560"/>
      <c r="IL901" s="560"/>
      <c r="IM901" s="560"/>
      <c r="IN901" s="560"/>
      <c r="IO901" s="560"/>
      <c r="IP901" s="560"/>
      <c r="IQ901" s="560"/>
      <c r="IR901" s="560"/>
      <c r="IS901" s="560"/>
      <c r="IT901" s="560"/>
      <c r="IU901" s="560"/>
    </row>
    <row r="902" s="311" customFormat="1" ht="19.5" customHeight="1" spans="1:255">
      <c r="A902" s="218" t="s">
        <v>877</v>
      </c>
      <c r="B902" s="335"/>
      <c r="C902" s="335"/>
      <c r="D902" s="335"/>
      <c r="E902" s="325" t="str">
        <f t="shared" si="28"/>
        <v/>
      </c>
      <c r="F902" s="325" t="str">
        <f t="shared" si="29"/>
        <v/>
      </c>
      <c r="HU902" s="560"/>
      <c r="HV902" s="560"/>
      <c r="HW902" s="560"/>
      <c r="HX902" s="560"/>
      <c r="HY902" s="560"/>
      <c r="HZ902" s="560"/>
      <c r="IA902" s="560"/>
      <c r="IB902" s="560"/>
      <c r="IC902" s="560"/>
      <c r="ID902" s="560"/>
      <c r="IE902" s="560"/>
      <c r="IF902" s="560"/>
      <c r="IG902" s="560"/>
      <c r="IH902" s="560"/>
      <c r="II902" s="560"/>
      <c r="IJ902" s="560"/>
      <c r="IK902" s="560"/>
      <c r="IL902" s="560"/>
      <c r="IM902" s="560"/>
      <c r="IN902" s="560"/>
      <c r="IO902" s="560"/>
      <c r="IP902" s="560"/>
      <c r="IQ902" s="560"/>
      <c r="IR902" s="560"/>
      <c r="IS902" s="560"/>
      <c r="IT902" s="560"/>
      <c r="IU902" s="560"/>
    </row>
    <row r="903" s="311" customFormat="1" ht="19.5" customHeight="1" spans="1:255">
      <c r="A903" s="218" t="s">
        <v>878</v>
      </c>
      <c r="B903" s="582">
        <v>1154</v>
      </c>
      <c r="C903" s="328">
        <v>40</v>
      </c>
      <c r="D903" s="570">
        <v>921</v>
      </c>
      <c r="E903" s="332">
        <f t="shared" si="28"/>
        <v>-0.201906412478336</v>
      </c>
      <c r="F903" s="332">
        <f t="shared" si="29"/>
        <v>23.025</v>
      </c>
      <c r="HU903" s="560"/>
      <c r="HV903" s="560"/>
      <c r="HW903" s="560"/>
      <c r="HX903" s="560"/>
      <c r="HY903" s="560"/>
      <c r="HZ903" s="560"/>
      <c r="IA903" s="560"/>
      <c r="IB903" s="560"/>
      <c r="IC903" s="560"/>
      <c r="ID903" s="560"/>
      <c r="IE903" s="560"/>
      <c r="IF903" s="560"/>
      <c r="IG903" s="560"/>
      <c r="IH903" s="560"/>
      <c r="II903" s="560"/>
      <c r="IJ903" s="560"/>
      <c r="IK903" s="560"/>
      <c r="IL903" s="560"/>
      <c r="IM903" s="560"/>
      <c r="IN903" s="560"/>
      <c r="IO903" s="560"/>
      <c r="IP903" s="560"/>
      <c r="IQ903" s="560"/>
      <c r="IR903" s="560"/>
      <c r="IS903" s="560"/>
      <c r="IT903" s="560"/>
      <c r="IU903" s="560"/>
    </row>
    <row r="904" s="170" customFormat="1" ht="19.5" customHeight="1" spans="1:248">
      <c r="A904" s="218" t="s">
        <v>879</v>
      </c>
      <c r="B904" s="337">
        <v>604</v>
      </c>
      <c r="C904" s="337">
        <v>3252</v>
      </c>
      <c r="D904" s="337">
        <v>131</v>
      </c>
      <c r="E904" s="332">
        <f t="shared" si="28"/>
        <v>-0.783112582781457</v>
      </c>
      <c r="F904" s="332">
        <f t="shared" si="29"/>
        <v>0.0402829028290283</v>
      </c>
      <c r="G904" s="557"/>
      <c r="H904" s="557"/>
      <c r="I904" s="557"/>
      <c r="J904" s="557"/>
      <c r="K904" s="557"/>
      <c r="L904" s="557"/>
      <c r="M904" s="557"/>
      <c r="N904" s="557"/>
      <c r="O904" s="557"/>
      <c r="P904" s="557"/>
      <c r="Q904" s="557"/>
      <c r="R904" s="557"/>
      <c r="S904" s="557"/>
      <c r="T904" s="557"/>
      <c r="U904" s="557"/>
      <c r="V904" s="557"/>
      <c r="W904" s="557"/>
      <c r="X904" s="557"/>
      <c r="Y904" s="557"/>
      <c r="Z904" s="557"/>
      <c r="AA904" s="557"/>
      <c r="AB904" s="557"/>
      <c r="AC904" s="557"/>
      <c r="AD904" s="557"/>
      <c r="AE904" s="557"/>
      <c r="AF904" s="557"/>
      <c r="AG904" s="557"/>
      <c r="AH904" s="557"/>
      <c r="AI904" s="557"/>
      <c r="AJ904" s="557"/>
      <c r="AK904" s="557"/>
      <c r="AL904" s="557"/>
      <c r="AM904" s="557"/>
      <c r="AN904" s="557"/>
      <c r="AO904" s="557"/>
      <c r="AP904" s="557"/>
      <c r="AQ904" s="557"/>
      <c r="AR904" s="557"/>
      <c r="AS904" s="557"/>
      <c r="AT904" s="557"/>
      <c r="AU904" s="557"/>
      <c r="AV904" s="557"/>
      <c r="AW904" s="557"/>
      <c r="AX904" s="557"/>
      <c r="AY904" s="557"/>
      <c r="AZ904" s="557"/>
      <c r="BA904" s="557"/>
      <c r="BB904" s="557"/>
      <c r="BC904" s="557"/>
      <c r="BD904" s="557"/>
      <c r="BE904" s="557"/>
      <c r="BF904" s="557"/>
      <c r="BG904" s="557"/>
      <c r="BH904" s="557"/>
      <c r="BI904" s="557"/>
      <c r="BJ904" s="557"/>
      <c r="BK904" s="557"/>
      <c r="BL904" s="557"/>
      <c r="BM904" s="557"/>
      <c r="BN904" s="557"/>
      <c r="BO904" s="557"/>
      <c r="BP904" s="557"/>
      <c r="BQ904" s="557"/>
      <c r="BR904" s="557"/>
      <c r="BS904" s="557"/>
      <c r="BT904" s="557"/>
      <c r="BU904" s="557"/>
      <c r="BV904" s="557"/>
      <c r="BW904" s="557"/>
      <c r="BX904" s="557"/>
      <c r="BY904" s="557"/>
      <c r="BZ904" s="557"/>
      <c r="CA904" s="557"/>
      <c r="CB904" s="557"/>
      <c r="CC904" s="557"/>
      <c r="CD904" s="557"/>
      <c r="CE904" s="557"/>
      <c r="CF904" s="557"/>
      <c r="CG904" s="557"/>
      <c r="CH904" s="557"/>
      <c r="CI904" s="557"/>
      <c r="CJ904" s="557"/>
      <c r="CK904" s="557"/>
      <c r="CL904" s="557"/>
      <c r="CM904" s="557"/>
      <c r="CN904" s="557"/>
      <c r="CO904" s="557"/>
      <c r="CP904" s="557"/>
      <c r="CQ904" s="557"/>
      <c r="CR904" s="557"/>
      <c r="CS904" s="557"/>
      <c r="CT904" s="557"/>
      <c r="CU904" s="557"/>
      <c r="CV904" s="557"/>
      <c r="CW904" s="557"/>
      <c r="CX904" s="557"/>
      <c r="CY904" s="557"/>
      <c r="CZ904" s="557"/>
      <c r="DA904" s="557"/>
      <c r="DB904" s="557"/>
      <c r="DC904" s="557"/>
      <c r="DD904" s="557"/>
      <c r="DE904" s="557"/>
      <c r="DF904" s="557"/>
      <c r="DG904" s="557"/>
      <c r="DH904" s="557"/>
      <c r="DI904" s="557"/>
      <c r="DJ904" s="557"/>
      <c r="DK904" s="557"/>
      <c r="DL904" s="557"/>
      <c r="DM904" s="557"/>
      <c r="DN904" s="557"/>
      <c r="DO904" s="557"/>
      <c r="DP904" s="557"/>
      <c r="DQ904" s="557"/>
      <c r="DR904" s="557"/>
      <c r="DS904" s="557"/>
      <c r="DT904" s="557"/>
      <c r="DU904" s="557"/>
      <c r="DV904" s="557"/>
      <c r="DW904" s="557"/>
      <c r="DX904" s="557"/>
      <c r="DY904" s="557"/>
      <c r="DZ904" s="557"/>
      <c r="EA904" s="557"/>
      <c r="EB904" s="557"/>
      <c r="EC904" s="557"/>
      <c r="ED904" s="557"/>
      <c r="EE904" s="557"/>
      <c r="EF904" s="557"/>
      <c r="EG904" s="557"/>
      <c r="EH904" s="557"/>
      <c r="EI904" s="557"/>
      <c r="EJ904" s="557"/>
      <c r="EK904" s="557"/>
      <c r="EL904" s="557"/>
      <c r="EM904" s="557"/>
      <c r="EN904" s="557"/>
      <c r="EO904" s="557"/>
      <c r="EP904" s="557"/>
      <c r="EQ904" s="557"/>
      <c r="ER904" s="557"/>
      <c r="ES904" s="557"/>
      <c r="ET904" s="557"/>
      <c r="EU904" s="557"/>
      <c r="EV904" s="557"/>
      <c r="EW904" s="557"/>
      <c r="EX904" s="557"/>
      <c r="EY904" s="557"/>
      <c r="EZ904" s="557"/>
      <c r="FA904" s="557"/>
      <c r="FB904" s="557"/>
      <c r="FC904" s="557"/>
      <c r="FD904" s="557"/>
      <c r="FE904" s="557"/>
      <c r="FF904" s="557"/>
      <c r="FG904" s="557"/>
      <c r="FH904" s="557"/>
      <c r="FI904" s="557"/>
      <c r="FJ904" s="557"/>
      <c r="FK904" s="557"/>
      <c r="FL904" s="557"/>
      <c r="FM904" s="557"/>
      <c r="FN904" s="557"/>
      <c r="FO904" s="557"/>
      <c r="FP904" s="557"/>
      <c r="FQ904" s="557"/>
      <c r="FR904" s="557"/>
      <c r="FS904" s="557"/>
      <c r="FT904" s="557"/>
      <c r="FU904" s="557"/>
      <c r="FV904" s="557"/>
      <c r="FW904" s="557"/>
      <c r="FX904" s="557"/>
      <c r="FY904" s="557"/>
      <c r="FZ904" s="557"/>
      <c r="GA904" s="557"/>
      <c r="GB904" s="557"/>
      <c r="GC904" s="557"/>
      <c r="GD904" s="557"/>
      <c r="GE904" s="557"/>
      <c r="GF904" s="557"/>
      <c r="GG904" s="557"/>
      <c r="GH904" s="557"/>
      <c r="GI904" s="557"/>
      <c r="GJ904" s="557"/>
      <c r="GK904" s="557"/>
      <c r="GL904" s="557"/>
      <c r="GM904" s="557"/>
      <c r="GN904" s="557"/>
      <c r="GO904" s="557"/>
      <c r="GP904" s="557"/>
      <c r="GQ904" s="557"/>
      <c r="GR904" s="557"/>
      <c r="GS904" s="557"/>
      <c r="GT904" s="557"/>
      <c r="GU904" s="557"/>
      <c r="GV904" s="557"/>
      <c r="GW904" s="557"/>
      <c r="GX904" s="557"/>
      <c r="GY904" s="557"/>
      <c r="GZ904" s="557"/>
      <c r="HA904" s="557"/>
      <c r="HB904" s="557"/>
      <c r="HC904" s="557"/>
      <c r="HD904" s="557"/>
      <c r="HE904" s="557"/>
      <c r="HF904" s="557"/>
      <c r="HG904" s="557"/>
      <c r="HH904" s="557"/>
      <c r="HI904" s="557"/>
      <c r="HJ904" s="557"/>
      <c r="HK904" s="557"/>
      <c r="HL904" s="557"/>
      <c r="HM904" s="557"/>
      <c r="HN904" s="557"/>
      <c r="HO904" s="557"/>
      <c r="HP904" s="557"/>
      <c r="HQ904" s="557"/>
      <c r="HR904" s="557"/>
      <c r="HS904" s="557"/>
      <c r="HT904" s="557"/>
      <c r="HU904" s="575"/>
      <c r="HV904" s="575"/>
      <c r="HW904" s="575"/>
      <c r="HX904" s="575"/>
      <c r="HY904" s="575"/>
      <c r="HZ904" s="575"/>
      <c r="IA904" s="575"/>
      <c r="IB904" s="575"/>
      <c r="IC904" s="575"/>
      <c r="ID904" s="575"/>
      <c r="IE904" s="575"/>
      <c r="IF904" s="575"/>
      <c r="IG904" s="575"/>
      <c r="IH904" s="575"/>
      <c r="II904" s="575"/>
      <c r="IJ904" s="575"/>
      <c r="IK904" s="575"/>
      <c r="IL904" s="575"/>
      <c r="IM904" s="575"/>
      <c r="IN904" s="575"/>
    </row>
    <row r="905" s="311" customFormat="1" ht="19.5" customHeight="1" spans="1:255">
      <c r="A905" s="584" t="s">
        <v>880</v>
      </c>
      <c r="B905" s="585">
        <f>SUM(B906:B927)</f>
        <v>2382</v>
      </c>
      <c r="C905" s="335">
        <f>SUM(C906:C927)</f>
        <v>5034</v>
      </c>
      <c r="D905" s="573">
        <f>SUM(D906:D927)</f>
        <v>3434</v>
      </c>
      <c r="E905" s="325">
        <f t="shared" si="28"/>
        <v>0.441645675902603</v>
      </c>
      <c r="F905" s="325">
        <f t="shared" si="29"/>
        <v>0.682161303138657</v>
      </c>
      <c r="HU905" s="560"/>
      <c r="HV905" s="560"/>
      <c r="HW905" s="560"/>
      <c r="HX905" s="560"/>
      <c r="HY905" s="560"/>
      <c r="HZ905" s="560"/>
      <c r="IA905" s="560"/>
      <c r="IB905" s="560"/>
      <c r="IC905" s="560"/>
      <c r="ID905" s="560"/>
      <c r="IE905" s="560"/>
      <c r="IF905" s="560"/>
      <c r="IG905" s="560"/>
      <c r="IH905" s="560"/>
      <c r="II905" s="560"/>
      <c r="IJ905" s="560"/>
      <c r="IK905" s="560"/>
      <c r="IL905" s="560"/>
      <c r="IM905" s="560"/>
      <c r="IN905" s="560"/>
      <c r="IO905" s="560"/>
      <c r="IP905" s="560"/>
      <c r="IQ905" s="560"/>
      <c r="IR905" s="560"/>
      <c r="IS905" s="560"/>
      <c r="IT905" s="560"/>
      <c r="IU905" s="560"/>
    </row>
    <row r="906" s="311" customFormat="1" ht="19.5" customHeight="1" spans="1:255">
      <c r="A906" s="222" t="s">
        <v>835</v>
      </c>
      <c r="B906" s="582">
        <v>154</v>
      </c>
      <c r="C906" s="328">
        <v>95</v>
      </c>
      <c r="D906" s="570">
        <v>123</v>
      </c>
      <c r="E906" s="332">
        <f t="shared" si="28"/>
        <v>-0.201298701298701</v>
      </c>
      <c r="F906" s="332">
        <f t="shared" si="29"/>
        <v>1.29473684210526</v>
      </c>
      <c r="HU906" s="560"/>
      <c r="HV906" s="560"/>
      <c r="HW906" s="560"/>
      <c r="HX906" s="560"/>
      <c r="HY906" s="560"/>
      <c r="HZ906" s="560"/>
      <c r="IA906" s="560"/>
      <c r="IB906" s="560"/>
      <c r="IC906" s="560"/>
      <c r="ID906" s="560"/>
      <c r="IE906" s="560"/>
      <c r="IF906" s="560"/>
      <c r="IG906" s="560"/>
      <c r="IH906" s="560"/>
      <c r="II906" s="560"/>
      <c r="IJ906" s="560"/>
      <c r="IK906" s="560"/>
      <c r="IL906" s="560"/>
      <c r="IM906" s="560"/>
      <c r="IN906" s="560"/>
      <c r="IO906" s="560"/>
      <c r="IP906" s="560"/>
      <c r="IQ906" s="560"/>
      <c r="IR906" s="560"/>
      <c r="IS906" s="560"/>
      <c r="IT906" s="560"/>
      <c r="IU906" s="560"/>
    </row>
    <row r="907" s="311" customFormat="1" ht="19.5" customHeight="1" spans="1:255">
      <c r="A907" s="222" t="s">
        <v>836</v>
      </c>
      <c r="B907" s="582"/>
      <c r="C907" s="328"/>
      <c r="D907" s="570"/>
      <c r="E907" s="332" t="str">
        <f t="shared" si="28"/>
        <v/>
      </c>
      <c r="F907" s="332" t="str">
        <f t="shared" si="29"/>
        <v/>
      </c>
      <c r="HU907" s="560"/>
      <c r="HV907" s="560"/>
      <c r="HW907" s="560"/>
      <c r="HX907" s="560"/>
      <c r="HY907" s="560"/>
      <c r="HZ907" s="560"/>
      <c r="IA907" s="560"/>
      <c r="IB907" s="560"/>
      <c r="IC907" s="560"/>
      <c r="ID907" s="560"/>
      <c r="IE907" s="560"/>
      <c r="IF907" s="560"/>
      <c r="IG907" s="560"/>
      <c r="IH907" s="560"/>
      <c r="II907" s="560"/>
      <c r="IJ907" s="560"/>
      <c r="IK907" s="560"/>
      <c r="IL907" s="560"/>
      <c r="IM907" s="560"/>
      <c r="IN907" s="560"/>
      <c r="IO907" s="560"/>
      <c r="IP907" s="560"/>
      <c r="IQ907" s="560"/>
      <c r="IR907" s="560"/>
      <c r="IS907" s="560"/>
      <c r="IT907" s="560"/>
      <c r="IU907" s="560"/>
    </row>
    <row r="908" s="311" customFormat="1" ht="19.5" customHeight="1" spans="1:255">
      <c r="A908" s="218" t="s">
        <v>837</v>
      </c>
      <c r="B908" s="582"/>
      <c r="C908" s="328"/>
      <c r="D908" s="570"/>
      <c r="E908" s="332" t="str">
        <f t="shared" si="28"/>
        <v/>
      </c>
      <c r="F908" s="332" t="str">
        <f t="shared" si="29"/>
        <v/>
      </c>
      <c r="HU908" s="560"/>
      <c r="HV908" s="560"/>
      <c r="HW908" s="560"/>
      <c r="HX908" s="560"/>
      <c r="HY908" s="560"/>
      <c r="HZ908" s="560"/>
      <c r="IA908" s="560"/>
      <c r="IB908" s="560"/>
      <c r="IC908" s="560"/>
      <c r="ID908" s="560"/>
      <c r="IE908" s="560"/>
      <c r="IF908" s="560"/>
      <c r="IG908" s="560"/>
      <c r="IH908" s="560"/>
      <c r="II908" s="560"/>
      <c r="IJ908" s="560"/>
      <c r="IK908" s="560"/>
      <c r="IL908" s="560"/>
      <c r="IM908" s="560"/>
      <c r="IN908" s="560"/>
      <c r="IO908" s="560"/>
      <c r="IP908" s="560"/>
      <c r="IQ908" s="560"/>
      <c r="IR908" s="560"/>
      <c r="IS908" s="560"/>
      <c r="IT908" s="560"/>
      <c r="IU908" s="560"/>
    </row>
    <row r="909" s="311" customFormat="1" ht="19.5" customHeight="1" spans="1:255">
      <c r="A909" s="218" t="s">
        <v>881</v>
      </c>
      <c r="B909" s="582">
        <v>516</v>
      </c>
      <c r="C909" s="328">
        <v>545</v>
      </c>
      <c r="D909" s="570">
        <v>500</v>
      </c>
      <c r="E909" s="332">
        <f t="shared" si="28"/>
        <v>-0.0310077519379846</v>
      </c>
      <c r="F909" s="332">
        <f t="shared" si="29"/>
        <v>0.917431192660551</v>
      </c>
      <c r="HU909" s="560"/>
      <c r="HV909" s="560"/>
      <c r="HW909" s="560"/>
      <c r="HX909" s="560"/>
      <c r="HY909" s="560"/>
      <c r="HZ909" s="560"/>
      <c r="IA909" s="560"/>
      <c r="IB909" s="560"/>
      <c r="IC909" s="560"/>
      <c r="ID909" s="560"/>
      <c r="IE909" s="560"/>
      <c r="IF909" s="560"/>
      <c r="IG909" s="560"/>
      <c r="IH909" s="560"/>
      <c r="II909" s="560"/>
      <c r="IJ909" s="560"/>
      <c r="IK909" s="560"/>
      <c r="IL909" s="560"/>
      <c r="IM909" s="560"/>
      <c r="IN909" s="560"/>
      <c r="IO909" s="560"/>
      <c r="IP909" s="560"/>
      <c r="IQ909" s="560"/>
      <c r="IR909" s="560"/>
      <c r="IS909" s="560"/>
      <c r="IT909" s="560"/>
      <c r="IU909" s="560"/>
    </row>
    <row r="910" s="311" customFormat="1" ht="19.5" customHeight="1" spans="1:255">
      <c r="A910" s="218" t="s">
        <v>882</v>
      </c>
      <c r="B910" s="582">
        <v>119</v>
      </c>
      <c r="C910" s="328">
        <v>7</v>
      </c>
      <c r="D910" s="570">
        <v>330</v>
      </c>
      <c r="E910" s="332">
        <f t="shared" si="28"/>
        <v>1.77310924369748</v>
      </c>
      <c r="F910" s="332">
        <f t="shared" si="29"/>
        <v>47.1428571428571</v>
      </c>
      <c r="HU910" s="560"/>
      <c r="HV910" s="560"/>
      <c r="HW910" s="560"/>
      <c r="HX910" s="560"/>
      <c r="HY910" s="560"/>
      <c r="HZ910" s="560"/>
      <c r="IA910" s="560"/>
      <c r="IB910" s="560"/>
      <c r="IC910" s="560"/>
      <c r="ID910" s="560"/>
      <c r="IE910" s="560"/>
      <c r="IF910" s="560"/>
      <c r="IG910" s="560"/>
      <c r="IH910" s="560"/>
      <c r="II910" s="560"/>
      <c r="IJ910" s="560"/>
      <c r="IK910" s="560"/>
      <c r="IL910" s="560"/>
      <c r="IM910" s="560"/>
      <c r="IN910" s="560"/>
      <c r="IO910" s="560"/>
      <c r="IP910" s="560"/>
      <c r="IQ910" s="560"/>
      <c r="IR910" s="560"/>
      <c r="IS910" s="560"/>
      <c r="IT910" s="560"/>
      <c r="IU910" s="560"/>
    </row>
    <row r="911" s="311" customFormat="1" ht="19.5" customHeight="1" spans="1:255">
      <c r="A911" s="218" t="s">
        <v>883</v>
      </c>
      <c r="B911" s="582"/>
      <c r="C911" s="328"/>
      <c r="D911" s="337"/>
      <c r="E911" s="332" t="str">
        <f t="shared" si="28"/>
        <v/>
      </c>
      <c r="F911" s="332" t="str">
        <f t="shared" si="29"/>
        <v/>
      </c>
      <c r="HU911" s="560"/>
      <c r="HV911" s="560"/>
      <c r="HW911" s="560"/>
      <c r="HX911" s="560"/>
      <c r="HY911" s="560"/>
      <c r="HZ911" s="560"/>
      <c r="IA911" s="560"/>
      <c r="IB911" s="560"/>
      <c r="IC911" s="560"/>
      <c r="ID911" s="560"/>
      <c r="IE911" s="560"/>
      <c r="IF911" s="560"/>
      <c r="IG911" s="560"/>
      <c r="IH911" s="560"/>
      <c r="II911" s="560"/>
      <c r="IJ911" s="560"/>
      <c r="IK911" s="560"/>
      <c r="IL911" s="560"/>
      <c r="IM911" s="560"/>
      <c r="IN911" s="560"/>
      <c r="IO911" s="560"/>
      <c r="IP911" s="560"/>
      <c r="IQ911" s="560"/>
      <c r="IR911" s="560"/>
      <c r="IS911" s="560"/>
      <c r="IT911" s="560"/>
      <c r="IU911" s="560"/>
    </row>
    <row r="912" s="311" customFormat="1" ht="19.5" customHeight="1" spans="1:255">
      <c r="A912" s="218" t="s">
        <v>884</v>
      </c>
      <c r="B912" s="582">
        <v>1173</v>
      </c>
      <c r="C912" s="328">
        <v>3696</v>
      </c>
      <c r="D912" s="570">
        <v>1887</v>
      </c>
      <c r="E912" s="332">
        <f t="shared" si="28"/>
        <v>0.608695652173913</v>
      </c>
      <c r="F912" s="332">
        <f t="shared" si="29"/>
        <v>0.510551948051948</v>
      </c>
      <c r="HU912" s="560"/>
      <c r="HV912" s="560"/>
      <c r="HW912" s="560"/>
      <c r="HX912" s="560"/>
      <c r="HY912" s="560"/>
      <c r="HZ912" s="560"/>
      <c r="IA912" s="560"/>
      <c r="IB912" s="560"/>
      <c r="IC912" s="560"/>
      <c r="ID912" s="560"/>
      <c r="IE912" s="560"/>
      <c r="IF912" s="560"/>
      <c r="IG912" s="560"/>
      <c r="IH912" s="560"/>
      <c r="II912" s="560"/>
      <c r="IJ912" s="560"/>
      <c r="IK912" s="560"/>
      <c r="IL912" s="560"/>
      <c r="IM912" s="560"/>
      <c r="IN912" s="560"/>
      <c r="IO912" s="560"/>
      <c r="IP912" s="560"/>
      <c r="IQ912" s="560"/>
      <c r="IR912" s="560"/>
      <c r="IS912" s="560"/>
      <c r="IT912" s="560"/>
      <c r="IU912" s="560"/>
    </row>
    <row r="913" s="311" customFormat="1" ht="19.5" customHeight="1" spans="1:255">
      <c r="A913" s="218" t="s">
        <v>885</v>
      </c>
      <c r="B913" s="582">
        <v>374</v>
      </c>
      <c r="C913" s="328"/>
      <c r="D913" s="570">
        <v>486</v>
      </c>
      <c r="E913" s="332">
        <f t="shared" si="28"/>
        <v>0.299465240641711</v>
      </c>
      <c r="F913" s="332" t="str">
        <f t="shared" si="29"/>
        <v/>
      </c>
      <c r="HU913" s="560"/>
      <c r="HV913" s="560"/>
      <c r="HW913" s="560"/>
      <c r="HX913" s="560"/>
      <c r="HY913" s="560"/>
      <c r="HZ913" s="560"/>
      <c r="IA913" s="560"/>
      <c r="IB913" s="560"/>
      <c r="IC913" s="560"/>
      <c r="ID913" s="560"/>
      <c r="IE913" s="560"/>
      <c r="IF913" s="560"/>
      <c r="IG913" s="560"/>
      <c r="IH913" s="560"/>
      <c r="II913" s="560"/>
      <c r="IJ913" s="560"/>
      <c r="IK913" s="560"/>
      <c r="IL913" s="560"/>
      <c r="IM913" s="560"/>
      <c r="IN913" s="560"/>
      <c r="IO913" s="560"/>
      <c r="IP913" s="560"/>
      <c r="IQ913" s="560"/>
      <c r="IR913" s="560"/>
      <c r="IS913" s="560"/>
      <c r="IT913" s="560"/>
      <c r="IU913" s="560"/>
    </row>
    <row r="914" s="311" customFormat="1" ht="19.5" customHeight="1" spans="1:255">
      <c r="A914" s="218" t="s">
        <v>886</v>
      </c>
      <c r="B914" s="582">
        <v>30</v>
      </c>
      <c r="C914" s="328">
        <v>4</v>
      </c>
      <c r="D914" s="570">
        <v>16</v>
      </c>
      <c r="E914" s="332">
        <f t="shared" si="28"/>
        <v>-0.466666666666667</v>
      </c>
      <c r="F914" s="332">
        <f t="shared" si="29"/>
        <v>4</v>
      </c>
      <c r="HU914" s="560"/>
      <c r="HV914" s="560"/>
      <c r="HW914" s="560"/>
      <c r="HX914" s="560"/>
      <c r="HY914" s="560"/>
      <c r="HZ914" s="560"/>
      <c r="IA914" s="560"/>
      <c r="IB914" s="560"/>
      <c r="IC914" s="560"/>
      <c r="ID914" s="560"/>
      <c r="IE914" s="560"/>
      <c r="IF914" s="560"/>
      <c r="IG914" s="560"/>
      <c r="IH914" s="560"/>
      <c r="II914" s="560"/>
      <c r="IJ914" s="560"/>
      <c r="IK914" s="560"/>
      <c r="IL914" s="560"/>
      <c r="IM914" s="560"/>
      <c r="IN914" s="560"/>
      <c r="IO914" s="560"/>
      <c r="IP914" s="560"/>
      <c r="IQ914" s="560"/>
      <c r="IR914" s="560"/>
      <c r="IS914" s="560"/>
      <c r="IT914" s="560"/>
      <c r="IU914" s="560"/>
    </row>
    <row r="915" s="311" customFormat="1" ht="19.5" customHeight="1" spans="1:255">
      <c r="A915" s="218" t="s">
        <v>887</v>
      </c>
      <c r="B915" s="582"/>
      <c r="C915" s="328"/>
      <c r="D915" s="570"/>
      <c r="E915" s="332" t="str">
        <f t="shared" si="28"/>
        <v/>
      </c>
      <c r="F915" s="332" t="str">
        <f t="shared" si="29"/>
        <v/>
      </c>
      <c r="HU915" s="560"/>
      <c r="HV915" s="560"/>
      <c r="HW915" s="560"/>
      <c r="HX915" s="560"/>
      <c r="HY915" s="560"/>
      <c r="HZ915" s="560"/>
      <c r="IA915" s="560"/>
      <c r="IB915" s="560"/>
      <c r="IC915" s="560"/>
      <c r="ID915" s="560"/>
      <c r="IE915" s="560"/>
      <c r="IF915" s="560"/>
      <c r="IG915" s="560"/>
      <c r="IH915" s="560"/>
      <c r="II915" s="560"/>
      <c r="IJ915" s="560"/>
      <c r="IK915" s="560"/>
      <c r="IL915" s="560"/>
      <c r="IM915" s="560"/>
      <c r="IN915" s="560"/>
      <c r="IO915" s="560"/>
      <c r="IP915" s="560"/>
      <c r="IQ915" s="560"/>
      <c r="IR915" s="560"/>
      <c r="IS915" s="560"/>
      <c r="IT915" s="560"/>
      <c r="IU915" s="560"/>
    </row>
    <row r="916" s="311" customFormat="1" ht="19.5" customHeight="1" spans="1:255">
      <c r="A916" s="218" t="s">
        <v>888</v>
      </c>
      <c r="B916" s="582"/>
      <c r="C916" s="328"/>
      <c r="D916" s="570"/>
      <c r="E916" s="332" t="str">
        <f t="shared" si="28"/>
        <v/>
      </c>
      <c r="F916" s="332" t="str">
        <f t="shared" si="29"/>
        <v/>
      </c>
      <c r="HU916" s="560"/>
      <c r="HV916" s="560"/>
      <c r="HW916" s="560"/>
      <c r="HX916" s="560"/>
      <c r="HY916" s="560"/>
      <c r="HZ916" s="560"/>
      <c r="IA916" s="560"/>
      <c r="IB916" s="560"/>
      <c r="IC916" s="560"/>
      <c r="ID916" s="560"/>
      <c r="IE916" s="560"/>
      <c r="IF916" s="560"/>
      <c r="IG916" s="560"/>
      <c r="IH916" s="560"/>
      <c r="II916" s="560"/>
      <c r="IJ916" s="560"/>
      <c r="IK916" s="560"/>
      <c r="IL916" s="560"/>
      <c r="IM916" s="560"/>
      <c r="IN916" s="560"/>
      <c r="IO916" s="560"/>
      <c r="IP916" s="560"/>
      <c r="IQ916" s="560"/>
      <c r="IR916" s="560"/>
      <c r="IS916" s="560"/>
      <c r="IT916" s="560"/>
      <c r="IU916" s="560"/>
    </row>
    <row r="917" s="311" customFormat="1" ht="19.5" customHeight="1" spans="1:255">
      <c r="A917" s="218" t="s">
        <v>889</v>
      </c>
      <c r="B917" s="582"/>
      <c r="C917" s="328"/>
      <c r="D917" s="570"/>
      <c r="E917" s="332" t="str">
        <f t="shared" si="28"/>
        <v/>
      </c>
      <c r="F917" s="332" t="str">
        <f t="shared" si="29"/>
        <v/>
      </c>
      <c r="HU917" s="560"/>
      <c r="HV917" s="560"/>
      <c r="HW917" s="560"/>
      <c r="HX917" s="560"/>
      <c r="HY917" s="560"/>
      <c r="HZ917" s="560"/>
      <c r="IA917" s="560"/>
      <c r="IB917" s="560"/>
      <c r="IC917" s="560"/>
      <c r="ID917" s="560"/>
      <c r="IE917" s="560"/>
      <c r="IF917" s="560"/>
      <c r="IG917" s="560"/>
      <c r="IH917" s="560"/>
      <c r="II917" s="560"/>
      <c r="IJ917" s="560"/>
      <c r="IK917" s="560"/>
      <c r="IL917" s="560"/>
      <c r="IM917" s="560"/>
      <c r="IN917" s="560"/>
      <c r="IO917" s="560"/>
      <c r="IP917" s="560"/>
      <c r="IQ917" s="560"/>
      <c r="IR917" s="560"/>
      <c r="IS917" s="560"/>
      <c r="IT917" s="560"/>
      <c r="IU917" s="560"/>
    </row>
    <row r="918" s="311" customFormat="1" ht="19.5" customHeight="1" spans="1:255">
      <c r="A918" s="218" t="s">
        <v>890</v>
      </c>
      <c r="B918" s="582"/>
      <c r="C918" s="328"/>
      <c r="D918" s="570"/>
      <c r="E918" s="332" t="str">
        <f t="shared" si="28"/>
        <v/>
      </c>
      <c r="F918" s="332" t="str">
        <f t="shared" si="29"/>
        <v/>
      </c>
      <c r="HU918" s="560"/>
      <c r="HV918" s="560"/>
      <c r="HW918" s="560"/>
      <c r="HX918" s="560"/>
      <c r="HY918" s="560"/>
      <c r="HZ918" s="560"/>
      <c r="IA918" s="560"/>
      <c r="IB918" s="560"/>
      <c r="IC918" s="560"/>
      <c r="ID918" s="560"/>
      <c r="IE918" s="560"/>
      <c r="IF918" s="560"/>
      <c r="IG918" s="560"/>
      <c r="IH918" s="560"/>
      <c r="II918" s="560"/>
      <c r="IJ918" s="560"/>
      <c r="IK918" s="560"/>
      <c r="IL918" s="560"/>
      <c r="IM918" s="560"/>
      <c r="IN918" s="560"/>
      <c r="IO918" s="560"/>
      <c r="IP918" s="560"/>
      <c r="IQ918" s="560"/>
      <c r="IR918" s="560"/>
      <c r="IS918" s="560"/>
      <c r="IT918" s="560"/>
      <c r="IU918" s="560"/>
    </row>
    <row r="919" s="311" customFormat="1" ht="19.5" customHeight="1" spans="1:255">
      <c r="A919" s="218" t="s">
        <v>891</v>
      </c>
      <c r="B919" s="582"/>
      <c r="C919" s="328"/>
      <c r="D919" s="570"/>
      <c r="E919" s="332" t="str">
        <f t="shared" si="28"/>
        <v/>
      </c>
      <c r="F919" s="332" t="str">
        <f t="shared" si="29"/>
        <v/>
      </c>
      <c r="HU919" s="560"/>
      <c r="HV919" s="560"/>
      <c r="HW919" s="560"/>
      <c r="HX919" s="560"/>
      <c r="HY919" s="560"/>
      <c r="HZ919" s="560"/>
      <c r="IA919" s="560"/>
      <c r="IB919" s="560"/>
      <c r="IC919" s="560"/>
      <c r="ID919" s="560"/>
      <c r="IE919" s="560"/>
      <c r="IF919" s="560"/>
      <c r="IG919" s="560"/>
      <c r="IH919" s="560"/>
      <c r="II919" s="560"/>
      <c r="IJ919" s="560"/>
      <c r="IK919" s="560"/>
      <c r="IL919" s="560"/>
      <c r="IM919" s="560"/>
      <c r="IN919" s="560"/>
      <c r="IO919" s="560"/>
      <c r="IP919" s="560"/>
      <c r="IQ919" s="560"/>
      <c r="IR919" s="560"/>
      <c r="IS919" s="560"/>
      <c r="IT919" s="560"/>
      <c r="IU919" s="560"/>
    </row>
    <row r="920" s="311" customFormat="1" ht="19.5" customHeight="1" spans="1:255">
      <c r="A920" s="218" t="s">
        <v>892</v>
      </c>
      <c r="B920" s="582"/>
      <c r="C920" s="328"/>
      <c r="D920" s="570"/>
      <c r="E920" s="332" t="str">
        <f t="shared" si="28"/>
        <v/>
      </c>
      <c r="F920" s="332" t="str">
        <f t="shared" si="29"/>
        <v/>
      </c>
      <c r="HU920" s="560"/>
      <c r="HV920" s="560"/>
      <c r="HW920" s="560"/>
      <c r="HX920" s="560"/>
      <c r="HY920" s="560"/>
      <c r="HZ920" s="560"/>
      <c r="IA920" s="560"/>
      <c r="IB920" s="560"/>
      <c r="IC920" s="560"/>
      <c r="ID920" s="560"/>
      <c r="IE920" s="560"/>
      <c r="IF920" s="560"/>
      <c r="IG920" s="560"/>
      <c r="IH920" s="560"/>
      <c r="II920" s="560"/>
      <c r="IJ920" s="560"/>
      <c r="IK920" s="560"/>
      <c r="IL920" s="560"/>
      <c r="IM920" s="560"/>
      <c r="IN920" s="560"/>
      <c r="IO920" s="560"/>
      <c r="IP920" s="560"/>
      <c r="IQ920" s="560"/>
      <c r="IR920" s="560"/>
      <c r="IS920" s="560"/>
      <c r="IT920" s="560"/>
      <c r="IU920" s="560"/>
    </row>
    <row r="921" s="311" customFormat="1" ht="19.5" customHeight="1" spans="1:255">
      <c r="A921" s="218" t="s">
        <v>893</v>
      </c>
      <c r="B921" s="582"/>
      <c r="C921" s="328"/>
      <c r="D921" s="570"/>
      <c r="E921" s="332" t="str">
        <f t="shared" si="28"/>
        <v/>
      </c>
      <c r="F921" s="332" t="str">
        <f t="shared" si="29"/>
        <v/>
      </c>
      <c r="HU921" s="560"/>
      <c r="HV921" s="560"/>
      <c r="HW921" s="560"/>
      <c r="HX921" s="560"/>
      <c r="HY921" s="560"/>
      <c r="HZ921" s="560"/>
      <c r="IA921" s="560"/>
      <c r="IB921" s="560"/>
      <c r="IC921" s="560"/>
      <c r="ID921" s="560"/>
      <c r="IE921" s="560"/>
      <c r="IF921" s="560"/>
      <c r="IG921" s="560"/>
      <c r="IH921" s="560"/>
      <c r="II921" s="560"/>
      <c r="IJ921" s="560"/>
      <c r="IK921" s="560"/>
      <c r="IL921" s="560"/>
      <c r="IM921" s="560"/>
      <c r="IN921" s="560"/>
      <c r="IO921" s="560"/>
      <c r="IP921" s="560"/>
      <c r="IQ921" s="560"/>
      <c r="IR921" s="560"/>
      <c r="IS921" s="560"/>
      <c r="IT921" s="560"/>
      <c r="IU921" s="560"/>
    </row>
    <row r="922" s="311" customFormat="1" ht="19.5" customHeight="1" spans="1:255">
      <c r="A922" s="218" t="s">
        <v>894</v>
      </c>
      <c r="B922" s="582"/>
      <c r="C922" s="328"/>
      <c r="D922" s="570"/>
      <c r="E922" s="332" t="str">
        <f t="shared" si="28"/>
        <v/>
      </c>
      <c r="F922" s="332" t="str">
        <f t="shared" si="29"/>
        <v/>
      </c>
      <c r="HU922" s="560"/>
      <c r="HV922" s="560"/>
      <c r="HW922" s="560"/>
      <c r="HX922" s="560"/>
      <c r="HY922" s="560"/>
      <c r="HZ922" s="560"/>
      <c r="IA922" s="560"/>
      <c r="IB922" s="560"/>
      <c r="IC922" s="560"/>
      <c r="ID922" s="560"/>
      <c r="IE922" s="560"/>
      <c r="IF922" s="560"/>
      <c r="IG922" s="560"/>
      <c r="IH922" s="560"/>
      <c r="II922" s="560"/>
      <c r="IJ922" s="560"/>
      <c r="IK922" s="560"/>
      <c r="IL922" s="560"/>
      <c r="IM922" s="560"/>
      <c r="IN922" s="560"/>
      <c r="IO922" s="560"/>
      <c r="IP922" s="560"/>
      <c r="IQ922" s="560"/>
      <c r="IR922" s="560"/>
      <c r="IS922" s="560"/>
      <c r="IT922" s="560"/>
      <c r="IU922" s="560"/>
    </row>
    <row r="923" s="311" customFormat="1" ht="19.5" customHeight="1" spans="1:255">
      <c r="A923" s="218" t="s">
        <v>895</v>
      </c>
      <c r="B923" s="582">
        <v>27</v>
      </c>
      <c r="C923" s="328">
        <v>687</v>
      </c>
      <c r="D923" s="570">
        <v>92</v>
      </c>
      <c r="E923" s="332">
        <f t="shared" si="28"/>
        <v>2.40740740740741</v>
      </c>
      <c r="F923" s="332">
        <f t="shared" si="29"/>
        <v>0.13391557496361</v>
      </c>
      <c r="HU923" s="560"/>
      <c r="HV923" s="560"/>
      <c r="HW923" s="560"/>
      <c r="HX923" s="560"/>
      <c r="HY923" s="560"/>
      <c r="HZ923" s="560"/>
      <c r="IA923" s="560"/>
      <c r="IB923" s="560"/>
      <c r="IC923" s="560"/>
      <c r="ID923" s="560"/>
      <c r="IE923" s="560"/>
      <c r="IF923" s="560"/>
      <c r="IG923" s="560"/>
      <c r="IH923" s="560"/>
      <c r="II923" s="560"/>
      <c r="IJ923" s="560"/>
      <c r="IK923" s="560"/>
      <c r="IL923" s="560"/>
      <c r="IM923" s="560"/>
      <c r="IN923" s="560"/>
      <c r="IO923" s="560"/>
      <c r="IP923" s="560"/>
      <c r="IQ923" s="560"/>
      <c r="IR923" s="560"/>
      <c r="IS923" s="560"/>
      <c r="IT923" s="560"/>
      <c r="IU923" s="560"/>
    </row>
    <row r="924" s="311" customFormat="1" ht="19.5" customHeight="1" spans="1:255">
      <c r="A924" s="218" t="s">
        <v>896</v>
      </c>
      <c r="B924" s="582"/>
      <c r="C924" s="328"/>
      <c r="D924" s="570"/>
      <c r="E924" s="332" t="str">
        <f t="shared" si="28"/>
        <v/>
      </c>
      <c r="F924" s="332" t="str">
        <f t="shared" si="29"/>
        <v/>
      </c>
      <c r="HU924" s="560"/>
      <c r="HV924" s="560"/>
      <c r="HW924" s="560"/>
      <c r="HX924" s="560"/>
      <c r="HY924" s="560"/>
      <c r="HZ924" s="560"/>
      <c r="IA924" s="560"/>
      <c r="IB924" s="560"/>
      <c r="IC924" s="560"/>
      <c r="ID924" s="560"/>
      <c r="IE924" s="560"/>
      <c r="IF924" s="560"/>
      <c r="IG924" s="560"/>
      <c r="IH924" s="560"/>
      <c r="II924" s="560"/>
      <c r="IJ924" s="560"/>
      <c r="IK924" s="560"/>
      <c r="IL924" s="560"/>
      <c r="IM924" s="560"/>
      <c r="IN924" s="560"/>
      <c r="IO924" s="560"/>
      <c r="IP924" s="560"/>
      <c r="IQ924" s="560"/>
      <c r="IR924" s="560"/>
      <c r="IS924" s="560"/>
      <c r="IT924" s="560"/>
      <c r="IU924" s="560"/>
    </row>
    <row r="925" s="311" customFormat="1" ht="19.5" customHeight="1" spans="1:255">
      <c r="A925" s="218" t="s">
        <v>865</v>
      </c>
      <c r="B925" s="335"/>
      <c r="C925" s="335"/>
      <c r="D925" s="335"/>
      <c r="E925" s="325" t="str">
        <f t="shared" si="28"/>
        <v/>
      </c>
      <c r="F925" s="325" t="str">
        <f t="shared" si="29"/>
        <v/>
      </c>
      <c r="HU925" s="560"/>
      <c r="HV925" s="560"/>
      <c r="HW925" s="560"/>
      <c r="HX925" s="560"/>
      <c r="HY925" s="560"/>
      <c r="HZ925" s="560"/>
      <c r="IA925" s="560"/>
      <c r="IB925" s="560"/>
      <c r="IC925" s="560"/>
      <c r="ID925" s="560"/>
      <c r="IE925" s="560"/>
      <c r="IF925" s="560"/>
      <c r="IG925" s="560"/>
      <c r="IH925" s="560"/>
      <c r="II925" s="560"/>
      <c r="IJ925" s="560"/>
      <c r="IK925" s="560"/>
      <c r="IL925" s="560"/>
      <c r="IM925" s="560"/>
      <c r="IN925" s="560"/>
      <c r="IO925" s="560"/>
      <c r="IP925" s="560"/>
      <c r="IQ925" s="560"/>
      <c r="IR925" s="560"/>
      <c r="IS925" s="560"/>
      <c r="IT925" s="560"/>
      <c r="IU925" s="560"/>
    </row>
    <row r="926" s="311" customFormat="1" ht="19.5" customHeight="1" spans="1:255">
      <c r="A926" s="218" t="s">
        <v>897</v>
      </c>
      <c r="B926" s="582"/>
      <c r="C926" s="328"/>
      <c r="D926" s="570"/>
      <c r="E926" s="332" t="str">
        <f t="shared" si="28"/>
        <v/>
      </c>
      <c r="F926" s="332" t="str">
        <f t="shared" si="29"/>
        <v/>
      </c>
      <c r="HU926" s="560"/>
      <c r="HV926" s="560"/>
      <c r="HW926" s="560"/>
      <c r="HX926" s="560"/>
      <c r="HY926" s="560"/>
      <c r="HZ926" s="560"/>
      <c r="IA926" s="560"/>
      <c r="IB926" s="560"/>
      <c r="IC926" s="560"/>
      <c r="ID926" s="560"/>
      <c r="IE926" s="560"/>
      <c r="IF926" s="560"/>
      <c r="IG926" s="560"/>
      <c r="IH926" s="560"/>
      <c r="II926" s="560"/>
      <c r="IJ926" s="560"/>
      <c r="IK926" s="560"/>
      <c r="IL926" s="560"/>
      <c r="IM926" s="560"/>
      <c r="IN926" s="560"/>
      <c r="IO926" s="560"/>
      <c r="IP926" s="560"/>
      <c r="IQ926" s="560"/>
      <c r="IR926" s="560"/>
      <c r="IS926" s="560"/>
      <c r="IT926" s="560"/>
      <c r="IU926" s="560"/>
    </row>
    <row r="927" s="170" customFormat="1" ht="19.5" customHeight="1" spans="1:248">
      <c r="A927" s="218" t="s">
        <v>898</v>
      </c>
      <c r="B927" s="324">
        <v>-11</v>
      </c>
      <c r="C927" s="324"/>
      <c r="D927" s="324"/>
      <c r="E927" s="325" t="str">
        <f t="shared" si="28"/>
        <v/>
      </c>
      <c r="F927" s="325" t="str">
        <f t="shared" si="29"/>
        <v/>
      </c>
      <c r="G927" s="557"/>
      <c r="H927" s="557"/>
      <c r="I927" s="557"/>
      <c r="J927" s="557"/>
      <c r="K927" s="557"/>
      <c r="L927" s="557"/>
      <c r="M927" s="557"/>
      <c r="N927" s="557"/>
      <c r="O927" s="557"/>
      <c r="P927" s="557"/>
      <c r="Q927" s="557"/>
      <c r="R927" s="557"/>
      <c r="S927" s="557"/>
      <c r="T927" s="557"/>
      <c r="U927" s="557"/>
      <c r="V927" s="557"/>
      <c r="W927" s="557"/>
      <c r="X927" s="557"/>
      <c r="Y927" s="557"/>
      <c r="Z927" s="557"/>
      <c r="AA927" s="557"/>
      <c r="AB927" s="557"/>
      <c r="AC927" s="557"/>
      <c r="AD927" s="557"/>
      <c r="AE927" s="557"/>
      <c r="AF927" s="557"/>
      <c r="AG927" s="557"/>
      <c r="AH927" s="557"/>
      <c r="AI927" s="557"/>
      <c r="AJ927" s="557"/>
      <c r="AK927" s="557"/>
      <c r="AL927" s="557"/>
      <c r="AM927" s="557"/>
      <c r="AN927" s="557"/>
      <c r="AO927" s="557"/>
      <c r="AP927" s="557"/>
      <c r="AQ927" s="557"/>
      <c r="AR927" s="557"/>
      <c r="AS927" s="557"/>
      <c r="AT927" s="557"/>
      <c r="AU927" s="557"/>
      <c r="AV927" s="557"/>
      <c r="AW927" s="557"/>
      <c r="AX927" s="557"/>
      <c r="AY927" s="557"/>
      <c r="AZ927" s="557"/>
      <c r="BA927" s="557"/>
      <c r="BB927" s="557"/>
      <c r="BC927" s="557"/>
      <c r="BD927" s="557"/>
      <c r="BE927" s="557"/>
      <c r="BF927" s="557"/>
      <c r="BG927" s="557"/>
      <c r="BH927" s="557"/>
      <c r="BI927" s="557"/>
      <c r="BJ927" s="557"/>
      <c r="BK927" s="557"/>
      <c r="BL927" s="557"/>
      <c r="BM927" s="557"/>
      <c r="BN927" s="557"/>
      <c r="BO927" s="557"/>
      <c r="BP927" s="557"/>
      <c r="BQ927" s="557"/>
      <c r="BR927" s="557"/>
      <c r="BS927" s="557"/>
      <c r="BT927" s="557"/>
      <c r="BU927" s="557"/>
      <c r="BV927" s="557"/>
      <c r="BW927" s="557"/>
      <c r="BX927" s="557"/>
      <c r="BY927" s="557"/>
      <c r="BZ927" s="557"/>
      <c r="CA927" s="557"/>
      <c r="CB927" s="557"/>
      <c r="CC927" s="557"/>
      <c r="CD927" s="557"/>
      <c r="CE927" s="557"/>
      <c r="CF927" s="557"/>
      <c r="CG927" s="557"/>
      <c r="CH927" s="557"/>
      <c r="CI927" s="557"/>
      <c r="CJ927" s="557"/>
      <c r="CK927" s="557"/>
      <c r="CL927" s="557"/>
      <c r="CM927" s="557"/>
      <c r="CN927" s="557"/>
      <c r="CO927" s="557"/>
      <c r="CP927" s="557"/>
      <c r="CQ927" s="557"/>
      <c r="CR927" s="557"/>
      <c r="CS927" s="557"/>
      <c r="CT927" s="557"/>
      <c r="CU927" s="557"/>
      <c r="CV927" s="557"/>
      <c r="CW927" s="557"/>
      <c r="CX927" s="557"/>
      <c r="CY927" s="557"/>
      <c r="CZ927" s="557"/>
      <c r="DA927" s="557"/>
      <c r="DB927" s="557"/>
      <c r="DC927" s="557"/>
      <c r="DD927" s="557"/>
      <c r="DE927" s="557"/>
      <c r="DF927" s="557"/>
      <c r="DG927" s="557"/>
      <c r="DH927" s="557"/>
      <c r="DI927" s="557"/>
      <c r="DJ927" s="557"/>
      <c r="DK927" s="557"/>
      <c r="DL927" s="557"/>
      <c r="DM927" s="557"/>
      <c r="DN927" s="557"/>
      <c r="DO927" s="557"/>
      <c r="DP927" s="557"/>
      <c r="DQ927" s="557"/>
      <c r="DR927" s="557"/>
      <c r="DS927" s="557"/>
      <c r="DT927" s="557"/>
      <c r="DU927" s="557"/>
      <c r="DV927" s="557"/>
      <c r="DW927" s="557"/>
      <c r="DX927" s="557"/>
      <c r="DY927" s="557"/>
      <c r="DZ927" s="557"/>
      <c r="EA927" s="557"/>
      <c r="EB927" s="557"/>
      <c r="EC927" s="557"/>
      <c r="ED927" s="557"/>
      <c r="EE927" s="557"/>
      <c r="EF927" s="557"/>
      <c r="EG927" s="557"/>
      <c r="EH927" s="557"/>
      <c r="EI927" s="557"/>
      <c r="EJ927" s="557"/>
      <c r="EK927" s="557"/>
      <c r="EL927" s="557"/>
      <c r="EM927" s="557"/>
      <c r="EN927" s="557"/>
      <c r="EO927" s="557"/>
      <c r="EP927" s="557"/>
      <c r="EQ927" s="557"/>
      <c r="ER927" s="557"/>
      <c r="ES927" s="557"/>
      <c r="ET927" s="557"/>
      <c r="EU927" s="557"/>
      <c r="EV927" s="557"/>
      <c r="EW927" s="557"/>
      <c r="EX927" s="557"/>
      <c r="EY927" s="557"/>
      <c r="EZ927" s="557"/>
      <c r="FA927" s="557"/>
      <c r="FB927" s="557"/>
      <c r="FC927" s="557"/>
      <c r="FD927" s="557"/>
      <c r="FE927" s="557"/>
      <c r="FF927" s="557"/>
      <c r="FG927" s="557"/>
      <c r="FH927" s="557"/>
      <c r="FI927" s="557"/>
      <c r="FJ927" s="557"/>
      <c r="FK927" s="557"/>
      <c r="FL927" s="557"/>
      <c r="FM927" s="557"/>
      <c r="FN927" s="557"/>
      <c r="FO927" s="557"/>
      <c r="FP927" s="557"/>
      <c r="FQ927" s="557"/>
      <c r="FR927" s="557"/>
      <c r="FS927" s="557"/>
      <c r="FT927" s="557"/>
      <c r="FU927" s="557"/>
      <c r="FV927" s="557"/>
      <c r="FW927" s="557"/>
      <c r="FX927" s="557"/>
      <c r="FY927" s="557"/>
      <c r="FZ927" s="557"/>
      <c r="GA927" s="557"/>
      <c r="GB927" s="557"/>
      <c r="GC927" s="557"/>
      <c r="GD927" s="557"/>
      <c r="GE927" s="557"/>
      <c r="GF927" s="557"/>
      <c r="GG927" s="557"/>
      <c r="GH927" s="557"/>
      <c r="GI927" s="557"/>
      <c r="GJ927" s="557"/>
      <c r="GK927" s="557"/>
      <c r="GL927" s="557"/>
      <c r="GM927" s="557"/>
      <c r="GN927" s="557"/>
      <c r="GO927" s="557"/>
      <c r="GP927" s="557"/>
      <c r="GQ927" s="557"/>
      <c r="GR927" s="557"/>
      <c r="GS927" s="557"/>
      <c r="GT927" s="557"/>
      <c r="GU927" s="557"/>
      <c r="GV927" s="557"/>
      <c r="GW927" s="557"/>
      <c r="GX927" s="557"/>
      <c r="GY927" s="557"/>
      <c r="GZ927" s="557"/>
      <c r="HA927" s="557"/>
      <c r="HB927" s="557"/>
      <c r="HC927" s="557"/>
      <c r="HD927" s="557"/>
      <c r="HE927" s="557"/>
      <c r="HF927" s="557"/>
      <c r="HG927" s="557"/>
      <c r="HH927" s="557"/>
      <c r="HI927" s="557"/>
      <c r="HJ927" s="557"/>
      <c r="HK927" s="557"/>
      <c r="HL927" s="557"/>
      <c r="HM927" s="557"/>
      <c r="HN927" s="557"/>
      <c r="HO927" s="557"/>
      <c r="HP927" s="557"/>
      <c r="HQ927" s="557"/>
      <c r="HR927" s="557"/>
      <c r="HS927" s="557"/>
      <c r="HT927" s="557"/>
      <c r="HU927" s="575"/>
      <c r="HV927" s="575"/>
      <c r="HW927" s="575"/>
      <c r="HX927" s="575"/>
      <c r="HY927" s="575"/>
      <c r="HZ927" s="575"/>
      <c r="IA927" s="575"/>
      <c r="IB927" s="575"/>
      <c r="IC927" s="575"/>
      <c r="ID927" s="575"/>
      <c r="IE927" s="575"/>
      <c r="IF927" s="575"/>
      <c r="IG927" s="575"/>
      <c r="IH927" s="575"/>
      <c r="II927" s="575"/>
      <c r="IJ927" s="575"/>
      <c r="IK927" s="575"/>
      <c r="IL927" s="575"/>
      <c r="IM927" s="575"/>
      <c r="IN927" s="575"/>
    </row>
    <row r="928" s="311" customFormat="1" ht="19.5" customHeight="1" spans="1:255">
      <c r="A928" s="584" t="s">
        <v>899</v>
      </c>
      <c r="B928" s="585">
        <f>SUM(B929:B955)</f>
        <v>3181</v>
      </c>
      <c r="C928" s="335">
        <f>SUM(C929:C955)</f>
        <v>1629</v>
      </c>
      <c r="D928" s="573">
        <f>SUM(D929:D955)</f>
        <v>6302</v>
      </c>
      <c r="E928" s="325">
        <f t="shared" si="28"/>
        <v>0.981138006916064</v>
      </c>
      <c r="F928" s="325">
        <f t="shared" si="29"/>
        <v>3.86863106200123</v>
      </c>
      <c r="HU928" s="560"/>
      <c r="HV928" s="560"/>
      <c r="HW928" s="560"/>
      <c r="HX928" s="560"/>
      <c r="HY928" s="560"/>
      <c r="HZ928" s="560"/>
      <c r="IA928" s="560"/>
      <c r="IB928" s="560"/>
      <c r="IC928" s="560"/>
      <c r="ID928" s="560"/>
      <c r="IE928" s="560"/>
      <c r="IF928" s="560"/>
      <c r="IG928" s="560"/>
      <c r="IH928" s="560"/>
      <c r="II928" s="560"/>
      <c r="IJ928" s="560"/>
      <c r="IK928" s="560"/>
      <c r="IL928" s="560"/>
      <c r="IM928" s="560"/>
      <c r="IN928" s="560"/>
      <c r="IO928" s="560"/>
      <c r="IP928" s="560"/>
      <c r="IQ928" s="560"/>
      <c r="IR928" s="560"/>
      <c r="IS928" s="560"/>
      <c r="IT928" s="560"/>
      <c r="IU928" s="560"/>
    </row>
    <row r="929" s="311" customFormat="1" ht="19.5" customHeight="1" spans="1:255">
      <c r="A929" s="218" t="s">
        <v>835</v>
      </c>
      <c r="B929" s="569">
        <v>1050</v>
      </c>
      <c r="C929" s="328">
        <v>1100</v>
      </c>
      <c r="D929" s="570">
        <v>995</v>
      </c>
      <c r="E929" s="332">
        <f t="shared" si="28"/>
        <v>-0.0523809523809524</v>
      </c>
      <c r="F929" s="332">
        <f t="shared" si="29"/>
        <v>0.904545454545455</v>
      </c>
      <c r="HU929" s="560"/>
      <c r="HV929" s="560"/>
      <c r="HW929" s="560"/>
      <c r="HX929" s="560"/>
      <c r="HY929" s="560"/>
      <c r="HZ929" s="560"/>
      <c r="IA929" s="560"/>
      <c r="IB929" s="560"/>
      <c r="IC929" s="560"/>
      <c r="ID929" s="560"/>
      <c r="IE929" s="560"/>
      <c r="IF929" s="560"/>
      <c r="IG929" s="560"/>
      <c r="IH929" s="560"/>
      <c r="II929" s="560"/>
      <c r="IJ929" s="560"/>
      <c r="IK929" s="560"/>
      <c r="IL929" s="560"/>
      <c r="IM929" s="560"/>
      <c r="IN929" s="560"/>
      <c r="IO929" s="560"/>
      <c r="IP929" s="560"/>
      <c r="IQ929" s="560"/>
      <c r="IR929" s="560"/>
      <c r="IS929" s="560"/>
      <c r="IT929" s="560"/>
      <c r="IU929" s="560"/>
    </row>
    <row r="930" s="311" customFormat="1" ht="19.5" customHeight="1" spans="1:255">
      <c r="A930" s="232" t="s">
        <v>836</v>
      </c>
      <c r="B930" s="582"/>
      <c r="C930" s="328"/>
      <c r="D930" s="570"/>
      <c r="E930" s="332" t="str">
        <f t="shared" si="28"/>
        <v/>
      </c>
      <c r="F930" s="332" t="str">
        <f t="shared" si="29"/>
        <v/>
      </c>
      <c r="HU930" s="560"/>
      <c r="HV930" s="560"/>
      <c r="HW930" s="560"/>
      <c r="HX930" s="560"/>
      <c r="HY930" s="560"/>
      <c r="HZ930" s="560"/>
      <c r="IA930" s="560"/>
      <c r="IB930" s="560"/>
      <c r="IC930" s="560"/>
      <c r="ID930" s="560"/>
      <c r="IE930" s="560"/>
      <c r="IF930" s="560"/>
      <c r="IG930" s="560"/>
      <c r="IH930" s="560"/>
      <c r="II930" s="560"/>
      <c r="IJ930" s="560"/>
      <c r="IK930" s="560"/>
      <c r="IL930" s="560"/>
      <c r="IM930" s="560"/>
      <c r="IN930" s="560"/>
      <c r="IO930" s="560"/>
      <c r="IP930" s="560"/>
      <c r="IQ930" s="560"/>
      <c r="IR930" s="560"/>
      <c r="IS930" s="560"/>
      <c r="IT930" s="560"/>
      <c r="IU930" s="560"/>
    </row>
    <row r="931" s="311" customFormat="1" ht="19.5" customHeight="1" spans="1:255">
      <c r="A931" s="218" t="s">
        <v>837</v>
      </c>
      <c r="B931" s="582"/>
      <c r="C931" s="328"/>
      <c r="D931" s="570"/>
      <c r="E931" s="332" t="str">
        <f t="shared" si="28"/>
        <v/>
      </c>
      <c r="F931" s="332" t="str">
        <f t="shared" si="29"/>
        <v/>
      </c>
      <c r="HU931" s="560"/>
      <c r="HV931" s="560"/>
      <c r="HW931" s="560"/>
      <c r="HX931" s="560"/>
      <c r="HY931" s="560"/>
      <c r="HZ931" s="560"/>
      <c r="IA931" s="560"/>
      <c r="IB931" s="560"/>
      <c r="IC931" s="560"/>
      <c r="ID931" s="560"/>
      <c r="IE931" s="560"/>
      <c r="IF931" s="560"/>
      <c r="IG931" s="560"/>
      <c r="IH931" s="560"/>
      <c r="II931" s="560"/>
      <c r="IJ931" s="560"/>
      <c r="IK931" s="560"/>
      <c r="IL931" s="560"/>
      <c r="IM931" s="560"/>
      <c r="IN931" s="560"/>
      <c r="IO931" s="560"/>
      <c r="IP931" s="560"/>
      <c r="IQ931" s="560"/>
      <c r="IR931" s="560"/>
      <c r="IS931" s="560"/>
      <c r="IT931" s="560"/>
      <c r="IU931" s="560"/>
    </row>
    <row r="932" s="311" customFormat="1" ht="19.5" customHeight="1" spans="1:255">
      <c r="A932" s="218" t="s">
        <v>900</v>
      </c>
      <c r="B932" s="582"/>
      <c r="C932" s="328"/>
      <c r="D932" s="570"/>
      <c r="E932" s="332" t="str">
        <f t="shared" si="28"/>
        <v/>
      </c>
      <c r="F932" s="332" t="str">
        <f t="shared" si="29"/>
        <v/>
      </c>
      <c r="HU932" s="560"/>
      <c r="HV932" s="560"/>
      <c r="HW932" s="560"/>
      <c r="HX932" s="560"/>
      <c r="HY932" s="560"/>
      <c r="HZ932" s="560"/>
      <c r="IA932" s="560"/>
      <c r="IB932" s="560"/>
      <c r="IC932" s="560"/>
      <c r="ID932" s="560"/>
      <c r="IE932" s="560"/>
      <c r="IF932" s="560"/>
      <c r="IG932" s="560"/>
      <c r="IH932" s="560"/>
      <c r="II932" s="560"/>
      <c r="IJ932" s="560"/>
      <c r="IK932" s="560"/>
      <c r="IL932" s="560"/>
      <c r="IM932" s="560"/>
      <c r="IN932" s="560"/>
      <c r="IO932" s="560"/>
      <c r="IP932" s="560"/>
      <c r="IQ932" s="560"/>
      <c r="IR932" s="560"/>
      <c r="IS932" s="560"/>
      <c r="IT932" s="560"/>
      <c r="IU932" s="560"/>
    </row>
    <row r="933" s="311" customFormat="1" ht="19.5" customHeight="1" spans="1:255">
      <c r="A933" s="218" t="s">
        <v>901</v>
      </c>
      <c r="B933" s="582">
        <v>614</v>
      </c>
      <c r="C933" s="328">
        <v>112</v>
      </c>
      <c r="D933" s="570">
        <v>3602</v>
      </c>
      <c r="E933" s="332">
        <f t="shared" si="28"/>
        <v>4.86644951140065</v>
      </c>
      <c r="F933" s="332">
        <f t="shared" si="29"/>
        <v>32.1607142857143</v>
      </c>
      <c r="HU933" s="560"/>
      <c r="HV933" s="560"/>
      <c r="HW933" s="560"/>
      <c r="HX933" s="560"/>
      <c r="HY933" s="560"/>
      <c r="HZ933" s="560"/>
      <c r="IA933" s="560"/>
      <c r="IB933" s="560"/>
      <c r="IC933" s="560"/>
      <c r="ID933" s="560"/>
      <c r="IE933" s="560"/>
      <c r="IF933" s="560"/>
      <c r="IG933" s="560"/>
      <c r="IH933" s="560"/>
      <c r="II933" s="560"/>
      <c r="IJ933" s="560"/>
      <c r="IK933" s="560"/>
      <c r="IL933" s="560"/>
      <c r="IM933" s="560"/>
      <c r="IN933" s="560"/>
      <c r="IO933" s="560"/>
      <c r="IP933" s="560"/>
      <c r="IQ933" s="560"/>
      <c r="IR933" s="560"/>
      <c r="IS933" s="560"/>
      <c r="IT933" s="560"/>
      <c r="IU933" s="560"/>
    </row>
    <row r="934" s="311" customFormat="1" ht="19.5" customHeight="1" spans="1:255">
      <c r="A934" s="218" t="s">
        <v>902</v>
      </c>
      <c r="B934" s="582">
        <v>1044</v>
      </c>
      <c r="C934" s="328">
        <v>88</v>
      </c>
      <c r="D934" s="570">
        <v>1194</v>
      </c>
      <c r="E934" s="332">
        <f t="shared" si="28"/>
        <v>0.14367816091954</v>
      </c>
      <c r="F934" s="332">
        <f t="shared" si="29"/>
        <v>13.5681818181818</v>
      </c>
      <c r="HU934" s="560"/>
      <c r="HV934" s="560"/>
      <c r="HW934" s="560"/>
      <c r="HX934" s="560"/>
      <c r="HY934" s="560"/>
      <c r="HZ934" s="560"/>
      <c r="IA934" s="560"/>
      <c r="IB934" s="560"/>
      <c r="IC934" s="560"/>
      <c r="ID934" s="560"/>
      <c r="IE934" s="560"/>
      <c r="IF934" s="560"/>
      <c r="IG934" s="560"/>
      <c r="IH934" s="560"/>
      <c r="II934" s="560"/>
      <c r="IJ934" s="560"/>
      <c r="IK934" s="560"/>
      <c r="IL934" s="560"/>
      <c r="IM934" s="560"/>
      <c r="IN934" s="560"/>
      <c r="IO934" s="560"/>
      <c r="IP934" s="560"/>
      <c r="IQ934" s="560"/>
      <c r="IR934" s="560"/>
      <c r="IS934" s="560"/>
      <c r="IT934" s="560"/>
      <c r="IU934" s="560"/>
    </row>
    <row r="935" s="311" customFormat="1" ht="19.5" customHeight="1" spans="1:255">
      <c r="A935" s="218" t="s">
        <v>903</v>
      </c>
      <c r="B935" s="582"/>
      <c r="C935" s="328"/>
      <c r="D935" s="570"/>
      <c r="E935" s="332" t="str">
        <f t="shared" si="28"/>
        <v/>
      </c>
      <c r="F935" s="332" t="str">
        <f t="shared" si="29"/>
        <v/>
      </c>
      <c r="HU935" s="560"/>
      <c r="HV935" s="560"/>
      <c r="HW935" s="560"/>
      <c r="HX935" s="560"/>
      <c r="HY935" s="560"/>
      <c r="HZ935" s="560"/>
      <c r="IA935" s="560"/>
      <c r="IB935" s="560"/>
      <c r="IC935" s="560"/>
      <c r="ID935" s="560"/>
      <c r="IE935" s="560"/>
      <c r="IF935" s="560"/>
      <c r="IG935" s="560"/>
      <c r="IH935" s="560"/>
      <c r="II935" s="560"/>
      <c r="IJ935" s="560"/>
      <c r="IK935" s="560"/>
      <c r="IL935" s="560"/>
      <c r="IM935" s="560"/>
      <c r="IN935" s="560"/>
      <c r="IO935" s="560"/>
      <c r="IP935" s="560"/>
      <c r="IQ935" s="560"/>
      <c r="IR935" s="560"/>
      <c r="IS935" s="560"/>
      <c r="IT935" s="560"/>
      <c r="IU935" s="560"/>
    </row>
    <row r="936" s="311" customFormat="1" ht="19.5" customHeight="1" spans="1:255">
      <c r="A936" s="218" t="s">
        <v>904</v>
      </c>
      <c r="B936" s="582"/>
      <c r="C936" s="328"/>
      <c r="D936" s="570"/>
      <c r="E936" s="332" t="str">
        <f t="shared" si="28"/>
        <v/>
      </c>
      <c r="F936" s="332" t="str">
        <f t="shared" si="29"/>
        <v/>
      </c>
      <c r="HU936" s="560"/>
      <c r="HV936" s="560"/>
      <c r="HW936" s="560"/>
      <c r="HX936" s="560"/>
      <c r="HY936" s="560"/>
      <c r="HZ936" s="560"/>
      <c r="IA936" s="560"/>
      <c r="IB936" s="560"/>
      <c r="IC936" s="560"/>
      <c r="ID936" s="560"/>
      <c r="IE936" s="560"/>
      <c r="IF936" s="560"/>
      <c r="IG936" s="560"/>
      <c r="IH936" s="560"/>
      <c r="II936" s="560"/>
      <c r="IJ936" s="560"/>
      <c r="IK936" s="560"/>
      <c r="IL936" s="560"/>
      <c r="IM936" s="560"/>
      <c r="IN936" s="560"/>
      <c r="IO936" s="560"/>
      <c r="IP936" s="560"/>
      <c r="IQ936" s="560"/>
      <c r="IR936" s="560"/>
      <c r="IS936" s="560"/>
      <c r="IT936" s="560"/>
      <c r="IU936" s="560"/>
    </row>
    <row r="937" s="311" customFormat="1" ht="19.5" customHeight="1" spans="1:255">
      <c r="A937" s="218" t="s">
        <v>905</v>
      </c>
      <c r="B937" s="582"/>
      <c r="C937" s="328"/>
      <c r="D937" s="570"/>
      <c r="E937" s="332" t="str">
        <f t="shared" si="28"/>
        <v/>
      </c>
      <c r="F937" s="332" t="str">
        <f t="shared" si="29"/>
        <v/>
      </c>
      <c r="HU937" s="560"/>
      <c r="HV937" s="560"/>
      <c r="HW937" s="560"/>
      <c r="HX937" s="560"/>
      <c r="HY937" s="560"/>
      <c r="HZ937" s="560"/>
      <c r="IA937" s="560"/>
      <c r="IB937" s="560"/>
      <c r="IC937" s="560"/>
      <c r="ID937" s="560"/>
      <c r="IE937" s="560"/>
      <c r="IF937" s="560"/>
      <c r="IG937" s="560"/>
      <c r="IH937" s="560"/>
      <c r="II937" s="560"/>
      <c r="IJ937" s="560"/>
      <c r="IK937" s="560"/>
      <c r="IL937" s="560"/>
      <c r="IM937" s="560"/>
      <c r="IN937" s="560"/>
      <c r="IO937" s="560"/>
      <c r="IP937" s="560"/>
      <c r="IQ937" s="560"/>
      <c r="IR937" s="560"/>
      <c r="IS937" s="560"/>
      <c r="IT937" s="560"/>
      <c r="IU937" s="560"/>
    </row>
    <row r="938" s="311" customFormat="1" ht="19.5" customHeight="1" spans="1:255">
      <c r="A938" s="218" t="s">
        <v>906</v>
      </c>
      <c r="B938" s="582">
        <v>50</v>
      </c>
      <c r="C938" s="328">
        <v>25</v>
      </c>
      <c r="D938" s="570">
        <v>512</v>
      </c>
      <c r="E938" s="332">
        <f t="shared" si="28"/>
        <v>9.24</v>
      </c>
      <c r="F938" s="332">
        <f t="shared" si="29"/>
        <v>20.48</v>
      </c>
      <c r="HU938" s="560"/>
      <c r="HV938" s="560"/>
      <c r="HW938" s="560"/>
      <c r="HX938" s="560"/>
      <c r="HY938" s="560"/>
      <c r="HZ938" s="560"/>
      <c r="IA938" s="560"/>
      <c r="IB938" s="560"/>
      <c r="IC938" s="560"/>
      <c r="ID938" s="560"/>
      <c r="IE938" s="560"/>
      <c r="IF938" s="560"/>
      <c r="IG938" s="560"/>
      <c r="IH938" s="560"/>
      <c r="II938" s="560"/>
      <c r="IJ938" s="560"/>
      <c r="IK938" s="560"/>
      <c r="IL938" s="560"/>
      <c r="IM938" s="560"/>
      <c r="IN938" s="560"/>
      <c r="IO938" s="560"/>
      <c r="IP938" s="560"/>
      <c r="IQ938" s="560"/>
      <c r="IR938" s="560"/>
      <c r="IS938" s="560"/>
      <c r="IT938" s="560"/>
      <c r="IU938" s="560"/>
    </row>
    <row r="939" s="311" customFormat="1" ht="19.5" customHeight="1" spans="1:255">
      <c r="A939" s="218" t="s">
        <v>907</v>
      </c>
      <c r="B939" s="582">
        <v>21</v>
      </c>
      <c r="C939" s="328"/>
      <c r="D939" s="337">
        <v>24</v>
      </c>
      <c r="E939" s="332">
        <f t="shared" si="28"/>
        <v>0.142857142857143</v>
      </c>
      <c r="F939" s="332" t="str">
        <f t="shared" si="29"/>
        <v/>
      </c>
      <c r="HU939" s="560"/>
      <c r="HV939" s="560"/>
      <c r="HW939" s="560"/>
      <c r="HX939" s="560"/>
      <c r="HY939" s="560"/>
      <c r="HZ939" s="560"/>
      <c r="IA939" s="560"/>
      <c r="IB939" s="560"/>
      <c r="IC939" s="560"/>
      <c r="ID939" s="560"/>
      <c r="IE939" s="560"/>
      <c r="IF939" s="560"/>
      <c r="IG939" s="560"/>
      <c r="IH939" s="560"/>
      <c r="II939" s="560"/>
      <c r="IJ939" s="560"/>
      <c r="IK939" s="560"/>
      <c r="IL939" s="560"/>
      <c r="IM939" s="560"/>
      <c r="IN939" s="560"/>
      <c r="IO939" s="560"/>
      <c r="IP939" s="560"/>
      <c r="IQ939" s="560"/>
      <c r="IR939" s="560"/>
      <c r="IS939" s="560"/>
      <c r="IT939" s="560"/>
      <c r="IU939" s="560"/>
    </row>
    <row r="940" s="311" customFormat="1" ht="19.5" customHeight="1" spans="1:255">
      <c r="A940" s="218" t="s">
        <v>908</v>
      </c>
      <c r="B940" s="582"/>
      <c r="C940" s="328"/>
      <c r="D940" s="570"/>
      <c r="E940" s="332" t="str">
        <f t="shared" si="28"/>
        <v/>
      </c>
      <c r="F940" s="332" t="str">
        <f t="shared" si="29"/>
        <v/>
      </c>
      <c r="HU940" s="560"/>
      <c r="HV940" s="560"/>
      <c r="HW940" s="560"/>
      <c r="HX940" s="560"/>
      <c r="HY940" s="560"/>
      <c r="HZ940" s="560"/>
      <c r="IA940" s="560"/>
      <c r="IB940" s="560"/>
      <c r="IC940" s="560"/>
      <c r="ID940" s="560"/>
      <c r="IE940" s="560"/>
      <c r="IF940" s="560"/>
      <c r="IG940" s="560"/>
      <c r="IH940" s="560"/>
      <c r="II940" s="560"/>
      <c r="IJ940" s="560"/>
      <c r="IK940" s="560"/>
      <c r="IL940" s="560"/>
      <c r="IM940" s="560"/>
      <c r="IN940" s="560"/>
      <c r="IO940" s="560"/>
      <c r="IP940" s="560"/>
      <c r="IQ940" s="560"/>
      <c r="IR940" s="560"/>
      <c r="IS940" s="560"/>
      <c r="IT940" s="560"/>
      <c r="IU940" s="560"/>
    </row>
    <row r="941" s="311" customFormat="1" ht="19.5" customHeight="1" spans="1:255">
      <c r="A941" s="218" t="s">
        <v>909</v>
      </c>
      <c r="B941" s="582"/>
      <c r="C941" s="328"/>
      <c r="D941" s="570"/>
      <c r="E941" s="332" t="str">
        <f t="shared" si="28"/>
        <v/>
      </c>
      <c r="F941" s="332" t="str">
        <f t="shared" si="29"/>
        <v/>
      </c>
      <c r="HU941" s="560"/>
      <c r="HV941" s="560"/>
      <c r="HW941" s="560"/>
      <c r="HX941" s="560"/>
      <c r="HY941" s="560"/>
      <c r="HZ941" s="560"/>
      <c r="IA941" s="560"/>
      <c r="IB941" s="560"/>
      <c r="IC941" s="560"/>
      <c r="ID941" s="560"/>
      <c r="IE941" s="560"/>
      <c r="IF941" s="560"/>
      <c r="IG941" s="560"/>
      <c r="IH941" s="560"/>
      <c r="II941" s="560"/>
      <c r="IJ941" s="560"/>
      <c r="IK941" s="560"/>
      <c r="IL941" s="560"/>
      <c r="IM941" s="560"/>
      <c r="IN941" s="560"/>
      <c r="IO941" s="560"/>
      <c r="IP941" s="560"/>
      <c r="IQ941" s="560"/>
      <c r="IR941" s="560"/>
      <c r="IS941" s="560"/>
      <c r="IT941" s="560"/>
      <c r="IU941" s="560"/>
    </row>
    <row r="942" s="311" customFormat="1" ht="19.5" customHeight="1" spans="1:255">
      <c r="A942" s="218" t="s">
        <v>910</v>
      </c>
      <c r="B942" s="582">
        <v>178</v>
      </c>
      <c r="C942" s="328">
        <v>20</v>
      </c>
      <c r="D942" s="570">
        <v>-70</v>
      </c>
      <c r="E942" s="332">
        <f t="shared" si="28"/>
        <v>-1.39325842696629</v>
      </c>
      <c r="F942" s="332">
        <f t="shared" si="29"/>
        <v>-3.5</v>
      </c>
      <c r="HU942" s="560"/>
      <c r="HV942" s="560"/>
      <c r="HW942" s="560"/>
      <c r="HX942" s="560"/>
      <c r="HY942" s="560"/>
      <c r="HZ942" s="560"/>
      <c r="IA942" s="560"/>
      <c r="IB942" s="560"/>
      <c r="IC942" s="560"/>
      <c r="ID942" s="560"/>
      <c r="IE942" s="560"/>
      <c r="IF942" s="560"/>
      <c r="IG942" s="560"/>
      <c r="IH942" s="560"/>
      <c r="II942" s="560"/>
      <c r="IJ942" s="560"/>
      <c r="IK942" s="560"/>
      <c r="IL942" s="560"/>
      <c r="IM942" s="560"/>
      <c r="IN942" s="560"/>
      <c r="IO942" s="560"/>
      <c r="IP942" s="560"/>
      <c r="IQ942" s="560"/>
      <c r="IR942" s="560"/>
      <c r="IS942" s="560"/>
      <c r="IT942" s="560"/>
      <c r="IU942" s="560"/>
    </row>
    <row r="943" s="311" customFormat="1" ht="19.5" customHeight="1" spans="1:255">
      <c r="A943" s="218" t="s">
        <v>911</v>
      </c>
      <c r="B943" s="582"/>
      <c r="C943" s="328"/>
      <c r="D943" s="570"/>
      <c r="E943" s="332" t="str">
        <f t="shared" si="28"/>
        <v/>
      </c>
      <c r="F943" s="332" t="str">
        <f t="shared" si="29"/>
        <v/>
      </c>
      <c r="HU943" s="560"/>
      <c r="HV943" s="560"/>
      <c r="HW943" s="560"/>
      <c r="HX943" s="560"/>
      <c r="HY943" s="560"/>
      <c r="HZ943" s="560"/>
      <c r="IA943" s="560"/>
      <c r="IB943" s="560"/>
      <c r="IC943" s="560"/>
      <c r="ID943" s="560"/>
      <c r="IE943" s="560"/>
      <c r="IF943" s="560"/>
      <c r="IG943" s="560"/>
      <c r="IH943" s="560"/>
      <c r="II943" s="560"/>
      <c r="IJ943" s="560"/>
      <c r="IK943" s="560"/>
      <c r="IL943" s="560"/>
      <c r="IM943" s="560"/>
      <c r="IN943" s="560"/>
      <c r="IO943" s="560"/>
      <c r="IP943" s="560"/>
      <c r="IQ943" s="560"/>
      <c r="IR943" s="560"/>
      <c r="IS943" s="560"/>
      <c r="IT943" s="560"/>
      <c r="IU943" s="560"/>
    </row>
    <row r="944" s="311" customFormat="1" ht="19.5" customHeight="1" spans="1:255">
      <c r="A944" s="218" t="s">
        <v>912</v>
      </c>
      <c r="B944" s="582">
        <v>8</v>
      </c>
      <c r="C944" s="328">
        <v>237</v>
      </c>
      <c r="D944" s="570">
        <v>6</v>
      </c>
      <c r="E944" s="332">
        <f t="shared" si="28"/>
        <v>-0.25</v>
      </c>
      <c r="F944" s="332">
        <f t="shared" si="29"/>
        <v>0.0253164556962025</v>
      </c>
      <c r="HU944" s="560"/>
      <c r="HV944" s="560"/>
      <c r="HW944" s="560"/>
      <c r="HX944" s="560"/>
      <c r="HY944" s="560"/>
      <c r="HZ944" s="560"/>
      <c r="IA944" s="560"/>
      <c r="IB944" s="560"/>
      <c r="IC944" s="560"/>
      <c r="ID944" s="560"/>
      <c r="IE944" s="560"/>
      <c r="IF944" s="560"/>
      <c r="IG944" s="560"/>
      <c r="IH944" s="560"/>
      <c r="II944" s="560"/>
      <c r="IJ944" s="560"/>
      <c r="IK944" s="560"/>
      <c r="IL944" s="560"/>
      <c r="IM944" s="560"/>
      <c r="IN944" s="560"/>
      <c r="IO944" s="560"/>
      <c r="IP944" s="560"/>
      <c r="IQ944" s="560"/>
      <c r="IR944" s="560"/>
      <c r="IS944" s="560"/>
      <c r="IT944" s="560"/>
      <c r="IU944" s="560"/>
    </row>
    <row r="945" s="311" customFormat="1" ht="19.5" customHeight="1" spans="1:255">
      <c r="A945" s="218" t="s">
        <v>913</v>
      </c>
      <c r="B945" s="582"/>
      <c r="C945" s="328"/>
      <c r="D945" s="570"/>
      <c r="E945" s="332" t="str">
        <f t="shared" si="28"/>
        <v/>
      </c>
      <c r="F945" s="332" t="str">
        <f t="shared" si="29"/>
        <v/>
      </c>
      <c r="HU945" s="560"/>
      <c r="HV945" s="560"/>
      <c r="HW945" s="560"/>
      <c r="HX945" s="560"/>
      <c r="HY945" s="560"/>
      <c r="HZ945" s="560"/>
      <c r="IA945" s="560"/>
      <c r="IB945" s="560"/>
      <c r="IC945" s="560"/>
      <c r="ID945" s="560"/>
      <c r="IE945" s="560"/>
      <c r="IF945" s="560"/>
      <c r="IG945" s="560"/>
      <c r="IH945" s="560"/>
      <c r="II945" s="560"/>
      <c r="IJ945" s="560"/>
      <c r="IK945" s="560"/>
      <c r="IL945" s="560"/>
      <c r="IM945" s="560"/>
      <c r="IN945" s="560"/>
      <c r="IO945" s="560"/>
      <c r="IP945" s="560"/>
      <c r="IQ945" s="560"/>
      <c r="IR945" s="560"/>
      <c r="IS945" s="560"/>
      <c r="IT945" s="560"/>
      <c r="IU945" s="560"/>
    </row>
    <row r="946" s="311" customFormat="1" ht="19.5" customHeight="1" spans="1:255">
      <c r="A946" s="218" t="s">
        <v>914</v>
      </c>
      <c r="B946" s="582"/>
      <c r="C946" s="328"/>
      <c r="D946" s="570"/>
      <c r="E946" s="332" t="str">
        <f t="shared" si="28"/>
        <v/>
      </c>
      <c r="F946" s="332" t="str">
        <f t="shared" si="29"/>
        <v/>
      </c>
      <c r="HU946" s="560"/>
      <c r="HV946" s="560"/>
      <c r="HW946" s="560"/>
      <c r="HX946" s="560"/>
      <c r="HY946" s="560"/>
      <c r="HZ946" s="560"/>
      <c r="IA946" s="560"/>
      <c r="IB946" s="560"/>
      <c r="IC946" s="560"/>
      <c r="ID946" s="560"/>
      <c r="IE946" s="560"/>
      <c r="IF946" s="560"/>
      <c r="IG946" s="560"/>
      <c r="IH946" s="560"/>
      <c r="II946" s="560"/>
      <c r="IJ946" s="560"/>
      <c r="IK946" s="560"/>
      <c r="IL946" s="560"/>
      <c r="IM946" s="560"/>
      <c r="IN946" s="560"/>
      <c r="IO946" s="560"/>
      <c r="IP946" s="560"/>
      <c r="IQ946" s="560"/>
      <c r="IR946" s="560"/>
      <c r="IS946" s="560"/>
      <c r="IT946" s="560"/>
      <c r="IU946" s="560"/>
    </row>
    <row r="947" s="311" customFormat="1" ht="19.5" customHeight="1" spans="1:255">
      <c r="A947" s="218" t="s">
        <v>915</v>
      </c>
      <c r="B947" s="582"/>
      <c r="C947" s="328">
        <v>27</v>
      </c>
      <c r="D947" s="570"/>
      <c r="E947" s="332" t="str">
        <f t="shared" si="28"/>
        <v/>
      </c>
      <c r="F947" s="332" t="str">
        <f t="shared" si="29"/>
        <v/>
      </c>
      <c r="HU947" s="560"/>
      <c r="HV947" s="560"/>
      <c r="HW947" s="560"/>
      <c r="HX947" s="560"/>
      <c r="HY947" s="560"/>
      <c r="HZ947" s="560"/>
      <c r="IA947" s="560"/>
      <c r="IB947" s="560"/>
      <c r="IC947" s="560"/>
      <c r="ID947" s="560"/>
      <c r="IE947" s="560"/>
      <c r="IF947" s="560"/>
      <c r="IG947" s="560"/>
      <c r="IH947" s="560"/>
      <c r="II947" s="560"/>
      <c r="IJ947" s="560"/>
      <c r="IK947" s="560"/>
      <c r="IL947" s="560"/>
      <c r="IM947" s="560"/>
      <c r="IN947" s="560"/>
      <c r="IO947" s="560"/>
      <c r="IP947" s="560"/>
      <c r="IQ947" s="560"/>
      <c r="IR947" s="560"/>
      <c r="IS947" s="560"/>
      <c r="IT947" s="560"/>
      <c r="IU947" s="560"/>
    </row>
    <row r="948" s="311" customFormat="1" ht="19.5" customHeight="1" spans="1:255">
      <c r="A948" s="218" t="s">
        <v>916</v>
      </c>
      <c r="B948" s="582">
        <v>190</v>
      </c>
      <c r="C948" s="328">
        <v>10</v>
      </c>
      <c r="D948" s="570">
        <v>5</v>
      </c>
      <c r="E948" s="332">
        <f t="shared" si="28"/>
        <v>-0.973684210526316</v>
      </c>
      <c r="F948" s="332">
        <f t="shared" si="29"/>
        <v>0.5</v>
      </c>
      <c r="HU948" s="560"/>
      <c r="HV948" s="560"/>
      <c r="HW948" s="560"/>
      <c r="HX948" s="560"/>
      <c r="HY948" s="560"/>
      <c r="HZ948" s="560"/>
      <c r="IA948" s="560"/>
      <c r="IB948" s="560"/>
      <c r="IC948" s="560"/>
      <c r="ID948" s="560"/>
      <c r="IE948" s="560"/>
      <c r="IF948" s="560"/>
      <c r="IG948" s="560"/>
      <c r="IH948" s="560"/>
      <c r="II948" s="560"/>
      <c r="IJ948" s="560"/>
      <c r="IK948" s="560"/>
      <c r="IL948" s="560"/>
      <c r="IM948" s="560"/>
      <c r="IN948" s="560"/>
      <c r="IO948" s="560"/>
      <c r="IP948" s="560"/>
      <c r="IQ948" s="560"/>
      <c r="IR948" s="560"/>
      <c r="IS948" s="560"/>
      <c r="IT948" s="560"/>
      <c r="IU948" s="560"/>
    </row>
    <row r="949" s="311" customFormat="1" ht="19.5" customHeight="1" spans="1:255">
      <c r="A949" s="218" t="s">
        <v>917</v>
      </c>
      <c r="B949" s="582"/>
      <c r="C949" s="328"/>
      <c r="D949" s="570"/>
      <c r="E949" s="332" t="str">
        <f t="shared" si="28"/>
        <v/>
      </c>
      <c r="F949" s="332" t="str">
        <f t="shared" si="29"/>
        <v/>
      </c>
      <c r="HU949" s="560"/>
      <c r="HV949" s="560"/>
      <c r="HW949" s="560"/>
      <c r="HX949" s="560"/>
      <c r="HY949" s="560"/>
      <c r="HZ949" s="560"/>
      <c r="IA949" s="560"/>
      <c r="IB949" s="560"/>
      <c r="IC949" s="560"/>
      <c r="ID949" s="560"/>
      <c r="IE949" s="560"/>
      <c r="IF949" s="560"/>
      <c r="IG949" s="560"/>
      <c r="IH949" s="560"/>
      <c r="II949" s="560"/>
      <c r="IJ949" s="560"/>
      <c r="IK949" s="560"/>
      <c r="IL949" s="560"/>
      <c r="IM949" s="560"/>
      <c r="IN949" s="560"/>
      <c r="IO949" s="560"/>
      <c r="IP949" s="560"/>
      <c r="IQ949" s="560"/>
      <c r="IR949" s="560"/>
      <c r="IS949" s="560"/>
      <c r="IT949" s="560"/>
      <c r="IU949" s="560"/>
    </row>
    <row r="950" s="311" customFormat="1" ht="19.5" customHeight="1" spans="1:255">
      <c r="A950" s="218" t="s">
        <v>892</v>
      </c>
      <c r="B950" s="582"/>
      <c r="C950" s="328">
        <v>10</v>
      </c>
      <c r="D950" s="337"/>
      <c r="E950" s="332" t="str">
        <f t="shared" si="28"/>
        <v/>
      </c>
      <c r="F950" s="332" t="str">
        <f t="shared" si="29"/>
        <v/>
      </c>
      <c r="HU950" s="560"/>
      <c r="HV950" s="560"/>
      <c r="HW950" s="560"/>
      <c r="HX950" s="560"/>
      <c r="HY950" s="560"/>
      <c r="HZ950" s="560"/>
      <c r="IA950" s="560"/>
      <c r="IB950" s="560"/>
      <c r="IC950" s="560"/>
      <c r="ID950" s="560"/>
      <c r="IE950" s="560"/>
      <c r="IF950" s="560"/>
      <c r="IG950" s="560"/>
      <c r="IH950" s="560"/>
      <c r="II950" s="560"/>
      <c r="IJ950" s="560"/>
      <c r="IK950" s="560"/>
      <c r="IL950" s="560"/>
      <c r="IM950" s="560"/>
      <c r="IN950" s="560"/>
      <c r="IO950" s="560"/>
      <c r="IP950" s="560"/>
      <c r="IQ950" s="560"/>
      <c r="IR950" s="560"/>
      <c r="IS950" s="560"/>
      <c r="IT950" s="560"/>
      <c r="IU950" s="560"/>
    </row>
    <row r="951" s="311" customFormat="1" ht="19.5" customHeight="1" spans="1:255">
      <c r="A951" s="218" t="s">
        <v>918</v>
      </c>
      <c r="B951" s="582"/>
      <c r="C951" s="328"/>
      <c r="D951" s="570"/>
      <c r="E951" s="332" t="str">
        <f t="shared" si="28"/>
        <v/>
      </c>
      <c r="F951" s="332" t="str">
        <f t="shared" si="29"/>
        <v/>
      </c>
      <c r="HU951" s="560"/>
      <c r="HV951" s="560"/>
      <c r="HW951" s="560"/>
      <c r="HX951" s="560"/>
      <c r="HY951" s="560"/>
      <c r="HZ951" s="560"/>
      <c r="IA951" s="560"/>
      <c r="IB951" s="560"/>
      <c r="IC951" s="560"/>
      <c r="ID951" s="560"/>
      <c r="IE951" s="560"/>
      <c r="IF951" s="560"/>
      <c r="IG951" s="560"/>
      <c r="IH951" s="560"/>
      <c r="II951" s="560"/>
      <c r="IJ951" s="560"/>
      <c r="IK951" s="560"/>
      <c r="IL951" s="560"/>
      <c r="IM951" s="560"/>
      <c r="IN951" s="560"/>
      <c r="IO951" s="560"/>
      <c r="IP951" s="560"/>
      <c r="IQ951" s="560"/>
      <c r="IR951" s="560"/>
      <c r="IS951" s="560"/>
      <c r="IT951" s="560"/>
      <c r="IU951" s="560"/>
    </row>
    <row r="952" s="311" customFormat="1" ht="19.5" customHeight="1" spans="1:255">
      <c r="A952" s="218" t="s">
        <v>919</v>
      </c>
      <c r="B952" s="582"/>
      <c r="C952" s="328"/>
      <c r="D952" s="570"/>
      <c r="E952" s="332" t="str">
        <f t="shared" si="28"/>
        <v/>
      </c>
      <c r="F952" s="332" t="str">
        <f t="shared" si="29"/>
        <v/>
      </c>
      <c r="HU952" s="560"/>
      <c r="HV952" s="560"/>
      <c r="HW952" s="560"/>
      <c r="HX952" s="560"/>
      <c r="HY952" s="560"/>
      <c r="HZ952" s="560"/>
      <c r="IA952" s="560"/>
      <c r="IB952" s="560"/>
      <c r="IC952" s="560"/>
      <c r="ID952" s="560"/>
      <c r="IE952" s="560"/>
      <c r="IF952" s="560"/>
      <c r="IG952" s="560"/>
      <c r="IH952" s="560"/>
      <c r="II952" s="560"/>
      <c r="IJ952" s="560"/>
      <c r="IK952" s="560"/>
      <c r="IL952" s="560"/>
      <c r="IM952" s="560"/>
      <c r="IN952" s="560"/>
      <c r="IO952" s="560"/>
      <c r="IP952" s="560"/>
      <c r="IQ952" s="560"/>
      <c r="IR952" s="560"/>
      <c r="IS952" s="560"/>
      <c r="IT952" s="560"/>
      <c r="IU952" s="560"/>
    </row>
    <row r="953" s="311" customFormat="1" ht="19.5" customHeight="1" spans="1:255">
      <c r="A953" s="218" t="s">
        <v>920</v>
      </c>
      <c r="B953" s="335"/>
      <c r="C953" s="335"/>
      <c r="D953" s="335"/>
      <c r="E953" s="325" t="str">
        <f t="shared" si="28"/>
        <v/>
      </c>
      <c r="F953" s="325" t="str">
        <f t="shared" si="29"/>
        <v/>
      </c>
      <c r="HU953" s="560"/>
      <c r="HV953" s="560"/>
      <c r="HW953" s="560"/>
      <c r="HX953" s="560"/>
      <c r="HY953" s="560"/>
      <c r="HZ953" s="560"/>
      <c r="IA953" s="560"/>
      <c r="IB953" s="560"/>
      <c r="IC953" s="560"/>
      <c r="ID953" s="560"/>
      <c r="IE953" s="560"/>
      <c r="IF953" s="560"/>
      <c r="IG953" s="560"/>
      <c r="IH953" s="560"/>
      <c r="II953" s="560"/>
      <c r="IJ953" s="560"/>
      <c r="IK953" s="560"/>
      <c r="IL953" s="560"/>
      <c r="IM953" s="560"/>
      <c r="IN953" s="560"/>
      <c r="IO953" s="560"/>
      <c r="IP953" s="560"/>
      <c r="IQ953" s="560"/>
      <c r="IR953" s="560"/>
      <c r="IS953" s="560"/>
      <c r="IT953" s="560"/>
      <c r="IU953" s="560"/>
    </row>
    <row r="954" s="311" customFormat="1" ht="19.5" customHeight="1" spans="1:255">
      <c r="A954" s="218" t="s">
        <v>921</v>
      </c>
      <c r="B954" s="582"/>
      <c r="C954" s="328"/>
      <c r="D954" s="570"/>
      <c r="E954" s="332" t="str">
        <f t="shared" si="28"/>
        <v/>
      </c>
      <c r="F954" s="332" t="str">
        <f t="shared" si="29"/>
        <v/>
      </c>
      <c r="HU954" s="560"/>
      <c r="HV954" s="560"/>
      <c r="HW954" s="560"/>
      <c r="HX954" s="560"/>
      <c r="HY954" s="560"/>
      <c r="HZ954" s="560"/>
      <c r="IA954" s="560"/>
      <c r="IB954" s="560"/>
      <c r="IC954" s="560"/>
      <c r="ID954" s="560"/>
      <c r="IE954" s="560"/>
      <c r="IF954" s="560"/>
      <c r="IG954" s="560"/>
      <c r="IH954" s="560"/>
      <c r="II954" s="560"/>
      <c r="IJ954" s="560"/>
      <c r="IK954" s="560"/>
      <c r="IL954" s="560"/>
      <c r="IM954" s="560"/>
      <c r="IN954" s="560"/>
      <c r="IO954" s="560"/>
      <c r="IP954" s="560"/>
      <c r="IQ954" s="560"/>
      <c r="IR954" s="560"/>
      <c r="IS954" s="560"/>
      <c r="IT954" s="560"/>
      <c r="IU954" s="560"/>
    </row>
    <row r="955" s="170" customFormat="1" ht="19.5" customHeight="1" spans="1:248">
      <c r="A955" s="218" t="s">
        <v>922</v>
      </c>
      <c r="B955" s="337">
        <v>26</v>
      </c>
      <c r="C955" s="337"/>
      <c r="D955" s="337">
        <v>34</v>
      </c>
      <c r="E955" s="332">
        <f t="shared" si="28"/>
        <v>0.307692307692308</v>
      </c>
      <c r="F955" s="332" t="str">
        <f t="shared" si="29"/>
        <v/>
      </c>
      <c r="G955" s="557"/>
      <c r="H955" s="557"/>
      <c r="I955" s="557"/>
      <c r="J955" s="557"/>
      <c r="K955" s="557"/>
      <c r="L955" s="557"/>
      <c r="M955" s="557"/>
      <c r="N955" s="557"/>
      <c r="O955" s="557"/>
      <c r="P955" s="557"/>
      <c r="Q955" s="557"/>
      <c r="R955" s="557"/>
      <c r="S955" s="557"/>
      <c r="T955" s="557"/>
      <c r="U955" s="557"/>
      <c r="V955" s="557"/>
      <c r="W955" s="557"/>
      <c r="X955" s="557"/>
      <c r="Y955" s="557"/>
      <c r="Z955" s="557"/>
      <c r="AA955" s="557"/>
      <c r="AB955" s="557"/>
      <c r="AC955" s="557"/>
      <c r="AD955" s="557"/>
      <c r="AE955" s="557"/>
      <c r="AF955" s="557"/>
      <c r="AG955" s="557"/>
      <c r="AH955" s="557"/>
      <c r="AI955" s="557"/>
      <c r="AJ955" s="557"/>
      <c r="AK955" s="557"/>
      <c r="AL955" s="557"/>
      <c r="AM955" s="557"/>
      <c r="AN955" s="557"/>
      <c r="AO955" s="557"/>
      <c r="AP955" s="557"/>
      <c r="AQ955" s="557"/>
      <c r="AR955" s="557"/>
      <c r="AS955" s="557"/>
      <c r="AT955" s="557"/>
      <c r="AU955" s="557"/>
      <c r="AV955" s="557"/>
      <c r="AW955" s="557"/>
      <c r="AX955" s="557"/>
      <c r="AY955" s="557"/>
      <c r="AZ955" s="557"/>
      <c r="BA955" s="557"/>
      <c r="BB955" s="557"/>
      <c r="BC955" s="557"/>
      <c r="BD955" s="557"/>
      <c r="BE955" s="557"/>
      <c r="BF955" s="557"/>
      <c r="BG955" s="557"/>
      <c r="BH955" s="557"/>
      <c r="BI955" s="557"/>
      <c r="BJ955" s="557"/>
      <c r="BK955" s="557"/>
      <c r="BL955" s="557"/>
      <c r="BM955" s="557"/>
      <c r="BN955" s="557"/>
      <c r="BO955" s="557"/>
      <c r="BP955" s="557"/>
      <c r="BQ955" s="557"/>
      <c r="BR955" s="557"/>
      <c r="BS955" s="557"/>
      <c r="BT955" s="557"/>
      <c r="BU955" s="557"/>
      <c r="BV955" s="557"/>
      <c r="BW955" s="557"/>
      <c r="BX955" s="557"/>
      <c r="BY955" s="557"/>
      <c r="BZ955" s="557"/>
      <c r="CA955" s="557"/>
      <c r="CB955" s="557"/>
      <c r="CC955" s="557"/>
      <c r="CD955" s="557"/>
      <c r="CE955" s="557"/>
      <c r="CF955" s="557"/>
      <c r="CG955" s="557"/>
      <c r="CH955" s="557"/>
      <c r="CI955" s="557"/>
      <c r="CJ955" s="557"/>
      <c r="CK955" s="557"/>
      <c r="CL955" s="557"/>
      <c r="CM955" s="557"/>
      <c r="CN955" s="557"/>
      <c r="CO955" s="557"/>
      <c r="CP955" s="557"/>
      <c r="CQ955" s="557"/>
      <c r="CR955" s="557"/>
      <c r="CS955" s="557"/>
      <c r="CT955" s="557"/>
      <c r="CU955" s="557"/>
      <c r="CV955" s="557"/>
      <c r="CW955" s="557"/>
      <c r="CX955" s="557"/>
      <c r="CY955" s="557"/>
      <c r="CZ955" s="557"/>
      <c r="DA955" s="557"/>
      <c r="DB955" s="557"/>
      <c r="DC955" s="557"/>
      <c r="DD955" s="557"/>
      <c r="DE955" s="557"/>
      <c r="DF955" s="557"/>
      <c r="DG955" s="557"/>
      <c r="DH955" s="557"/>
      <c r="DI955" s="557"/>
      <c r="DJ955" s="557"/>
      <c r="DK955" s="557"/>
      <c r="DL955" s="557"/>
      <c r="DM955" s="557"/>
      <c r="DN955" s="557"/>
      <c r="DO955" s="557"/>
      <c r="DP955" s="557"/>
      <c r="DQ955" s="557"/>
      <c r="DR955" s="557"/>
      <c r="DS955" s="557"/>
      <c r="DT955" s="557"/>
      <c r="DU955" s="557"/>
      <c r="DV955" s="557"/>
      <c r="DW955" s="557"/>
      <c r="DX955" s="557"/>
      <c r="DY955" s="557"/>
      <c r="DZ955" s="557"/>
      <c r="EA955" s="557"/>
      <c r="EB955" s="557"/>
      <c r="EC955" s="557"/>
      <c r="ED955" s="557"/>
      <c r="EE955" s="557"/>
      <c r="EF955" s="557"/>
      <c r="EG955" s="557"/>
      <c r="EH955" s="557"/>
      <c r="EI955" s="557"/>
      <c r="EJ955" s="557"/>
      <c r="EK955" s="557"/>
      <c r="EL955" s="557"/>
      <c r="EM955" s="557"/>
      <c r="EN955" s="557"/>
      <c r="EO955" s="557"/>
      <c r="EP955" s="557"/>
      <c r="EQ955" s="557"/>
      <c r="ER955" s="557"/>
      <c r="ES955" s="557"/>
      <c r="ET955" s="557"/>
      <c r="EU955" s="557"/>
      <c r="EV955" s="557"/>
      <c r="EW955" s="557"/>
      <c r="EX955" s="557"/>
      <c r="EY955" s="557"/>
      <c r="EZ955" s="557"/>
      <c r="FA955" s="557"/>
      <c r="FB955" s="557"/>
      <c r="FC955" s="557"/>
      <c r="FD955" s="557"/>
      <c r="FE955" s="557"/>
      <c r="FF955" s="557"/>
      <c r="FG955" s="557"/>
      <c r="FH955" s="557"/>
      <c r="FI955" s="557"/>
      <c r="FJ955" s="557"/>
      <c r="FK955" s="557"/>
      <c r="FL955" s="557"/>
      <c r="FM955" s="557"/>
      <c r="FN955" s="557"/>
      <c r="FO955" s="557"/>
      <c r="FP955" s="557"/>
      <c r="FQ955" s="557"/>
      <c r="FR955" s="557"/>
      <c r="FS955" s="557"/>
      <c r="FT955" s="557"/>
      <c r="FU955" s="557"/>
      <c r="FV955" s="557"/>
      <c r="FW955" s="557"/>
      <c r="FX955" s="557"/>
      <c r="FY955" s="557"/>
      <c r="FZ955" s="557"/>
      <c r="GA955" s="557"/>
      <c r="GB955" s="557"/>
      <c r="GC955" s="557"/>
      <c r="GD955" s="557"/>
      <c r="GE955" s="557"/>
      <c r="GF955" s="557"/>
      <c r="GG955" s="557"/>
      <c r="GH955" s="557"/>
      <c r="GI955" s="557"/>
      <c r="GJ955" s="557"/>
      <c r="GK955" s="557"/>
      <c r="GL955" s="557"/>
      <c r="GM955" s="557"/>
      <c r="GN955" s="557"/>
      <c r="GO955" s="557"/>
      <c r="GP955" s="557"/>
      <c r="GQ955" s="557"/>
      <c r="GR955" s="557"/>
      <c r="GS955" s="557"/>
      <c r="GT955" s="557"/>
      <c r="GU955" s="557"/>
      <c r="GV955" s="557"/>
      <c r="GW955" s="557"/>
      <c r="GX955" s="557"/>
      <c r="GY955" s="557"/>
      <c r="GZ955" s="557"/>
      <c r="HA955" s="557"/>
      <c r="HB955" s="557"/>
      <c r="HC955" s="557"/>
      <c r="HD955" s="557"/>
      <c r="HE955" s="557"/>
      <c r="HF955" s="557"/>
      <c r="HG955" s="557"/>
      <c r="HH955" s="557"/>
      <c r="HI955" s="557"/>
      <c r="HJ955" s="557"/>
      <c r="HK955" s="557"/>
      <c r="HL955" s="557"/>
      <c r="HM955" s="557"/>
      <c r="HN955" s="557"/>
      <c r="HO955" s="557"/>
      <c r="HP955" s="557"/>
      <c r="HQ955" s="557"/>
      <c r="HR955" s="557"/>
      <c r="HS955" s="557"/>
      <c r="HT955" s="557"/>
      <c r="HU955" s="575"/>
      <c r="HV955" s="575"/>
      <c r="HW955" s="575"/>
      <c r="HX955" s="575"/>
      <c r="HY955" s="575"/>
      <c r="HZ955" s="575"/>
      <c r="IA955" s="575"/>
      <c r="IB955" s="575"/>
      <c r="IC955" s="575"/>
      <c r="ID955" s="575"/>
      <c r="IE955" s="575"/>
      <c r="IF955" s="575"/>
      <c r="IG955" s="575"/>
      <c r="IH955" s="575"/>
      <c r="II955" s="575"/>
      <c r="IJ955" s="575"/>
      <c r="IK955" s="575"/>
      <c r="IL955" s="575"/>
      <c r="IM955" s="575"/>
      <c r="IN955" s="575"/>
    </row>
    <row r="956" s="311" customFormat="1" ht="19.5" customHeight="1" spans="1:255">
      <c r="A956" s="584" t="s">
        <v>923</v>
      </c>
      <c r="B956" s="574">
        <f>SUM(B957:B966)</f>
        <v>23051</v>
      </c>
      <c r="C956" s="335">
        <f>SUM(C957:C966)</f>
        <v>27730</v>
      </c>
      <c r="D956" s="573">
        <f>SUM(D957:D966)</f>
        <v>16599</v>
      </c>
      <c r="E956" s="325">
        <f t="shared" si="28"/>
        <v>-0.279901088889853</v>
      </c>
      <c r="F956" s="325">
        <f t="shared" si="29"/>
        <v>0.59859358095925</v>
      </c>
      <c r="HU956" s="560"/>
      <c r="HV956" s="560"/>
      <c r="HW956" s="560"/>
      <c r="HX956" s="560"/>
      <c r="HY956" s="560"/>
      <c r="HZ956" s="560"/>
      <c r="IA956" s="560"/>
      <c r="IB956" s="560"/>
      <c r="IC956" s="560"/>
      <c r="ID956" s="560"/>
      <c r="IE956" s="560"/>
      <c r="IF956" s="560"/>
      <c r="IG956" s="560"/>
      <c r="IH956" s="560"/>
      <c r="II956" s="560"/>
      <c r="IJ956" s="560"/>
      <c r="IK956" s="560"/>
      <c r="IL956" s="560"/>
      <c r="IM956" s="560"/>
      <c r="IN956" s="560"/>
      <c r="IO956" s="560"/>
      <c r="IP956" s="560"/>
      <c r="IQ956" s="560"/>
      <c r="IR956" s="560"/>
      <c r="IS956" s="560"/>
      <c r="IT956" s="560"/>
      <c r="IU956" s="560"/>
    </row>
    <row r="957" s="311" customFormat="1" ht="19.5" customHeight="1" spans="1:255">
      <c r="A957" s="232" t="s">
        <v>924</v>
      </c>
      <c r="B957" s="582">
        <v>35</v>
      </c>
      <c r="C957" s="328"/>
      <c r="D957" s="337"/>
      <c r="E957" s="332" t="str">
        <f t="shared" si="28"/>
        <v/>
      </c>
      <c r="F957" s="332" t="str">
        <f t="shared" si="29"/>
        <v/>
      </c>
      <c r="HU957" s="560"/>
      <c r="HV957" s="560"/>
      <c r="HW957" s="560"/>
      <c r="HX957" s="560"/>
      <c r="HY957" s="560"/>
      <c r="HZ957" s="560"/>
      <c r="IA957" s="560"/>
      <c r="IB957" s="560"/>
      <c r="IC957" s="560"/>
      <c r="ID957" s="560"/>
      <c r="IE957" s="560"/>
      <c r="IF957" s="560"/>
      <c r="IG957" s="560"/>
      <c r="IH957" s="560"/>
      <c r="II957" s="560"/>
      <c r="IJ957" s="560"/>
      <c r="IK957" s="560"/>
      <c r="IL957" s="560"/>
      <c r="IM957" s="560"/>
      <c r="IN957" s="560"/>
      <c r="IO957" s="560"/>
      <c r="IP957" s="560"/>
      <c r="IQ957" s="560"/>
      <c r="IR957" s="560"/>
      <c r="IS957" s="560"/>
      <c r="IT957" s="560"/>
      <c r="IU957" s="560"/>
    </row>
    <row r="958" s="311" customFormat="1" ht="19.5" customHeight="1" spans="1:255">
      <c r="A958" s="218" t="s">
        <v>925</v>
      </c>
      <c r="B958" s="582"/>
      <c r="C958" s="328"/>
      <c r="D958" s="570"/>
      <c r="E958" s="332" t="str">
        <f t="shared" si="28"/>
        <v/>
      </c>
      <c r="F958" s="332" t="str">
        <f t="shared" si="29"/>
        <v/>
      </c>
      <c r="HU958" s="560"/>
      <c r="HV958" s="560"/>
      <c r="HW958" s="560"/>
      <c r="HX958" s="560"/>
      <c r="HY958" s="560"/>
      <c r="HZ958" s="560"/>
      <c r="IA958" s="560"/>
      <c r="IB958" s="560"/>
      <c r="IC958" s="560"/>
      <c r="ID958" s="560"/>
      <c r="IE958" s="560"/>
      <c r="IF958" s="560"/>
      <c r="IG958" s="560"/>
      <c r="IH958" s="560"/>
      <c r="II958" s="560"/>
      <c r="IJ958" s="560"/>
      <c r="IK958" s="560"/>
      <c r="IL958" s="560"/>
      <c r="IM958" s="560"/>
      <c r="IN958" s="560"/>
      <c r="IO958" s="560"/>
      <c r="IP958" s="560"/>
      <c r="IQ958" s="560"/>
      <c r="IR958" s="560"/>
      <c r="IS958" s="560"/>
      <c r="IT958" s="560"/>
      <c r="IU958" s="560"/>
    </row>
    <row r="959" s="311" customFormat="1" ht="19.5" customHeight="1" spans="1:255">
      <c r="A959" s="218" t="s">
        <v>926</v>
      </c>
      <c r="B959" s="582"/>
      <c r="C959" s="328"/>
      <c r="D959" s="570"/>
      <c r="E959" s="332" t="str">
        <f t="shared" si="28"/>
        <v/>
      </c>
      <c r="F959" s="332" t="str">
        <f t="shared" si="29"/>
        <v/>
      </c>
      <c r="HU959" s="560"/>
      <c r="HV959" s="560"/>
      <c r="HW959" s="560"/>
      <c r="HX959" s="560"/>
      <c r="HY959" s="560"/>
      <c r="HZ959" s="560"/>
      <c r="IA959" s="560"/>
      <c r="IB959" s="560"/>
      <c r="IC959" s="560"/>
      <c r="ID959" s="560"/>
      <c r="IE959" s="560"/>
      <c r="IF959" s="560"/>
      <c r="IG959" s="560"/>
      <c r="IH959" s="560"/>
      <c r="II959" s="560"/>
      <c r="IJ959" s="560"/>
      <c r="IK959" s="560"/>
      <c r="IL959" s="560"/>
      <c r="IM959" s="560"/>
      <c r="IN959" s="560"/>
      <c r="IO959" s="560"/>
      <c r="IP959" s="560"/>
      <c r="IQ959" s="560"/>
      <c r="IR959" s="560"/>
      <c r="IS959" s="560"/>
      <c r="IT959" s="560"/>
      <c r="IU959" s="560"/>
    </row>
    <row r="960" s="311" customFormat="1" ht="19.5" customHeight="1" spans="1:255">
      <c r="A960" s="218" t="s">
        <v>927</v>
      </c>
      <c r="B960" s="582">
        <v>8757</v>
      </c>
      <c r="C960" s="328">
        <v>19882</v>
      </c>
      <c r="D960" s="570">
        <v>4446</v>
      </c>
      <c r="E960" s="332">
        <f t="shared" si="28"/>
        <v>-0.492291880781089</v>
      </c>
      <c r="F960" s="332">
        <f t="shared" si="29"/>
        <v>0.223619354189719</v>
      </c>
      <c r="HU960" s="560"/>
      <c r="HV960" s="560"/>
      <c r="HW960" s="560"/>
      <c r="HX960" s="560"/>
      <c r="HY960" s="560"/>
      <c r="HZ960" s="560"/>
      <c r="IA960" s="560"/>
      <c r="IB960" s="560"/>
      <c r="IC960" s="560"/>
      <c r="ID960" s="560"/>
      <c r="IE960" s="560"/>
      <c r="IF960" s="560"/>
      <c r="IG960" s="560"/>
      <c r="IH960" s="560"/>
      <c r="II960" s="560"/>
      <c r="IJ960" s="560"/>
      <c r="IK960" s="560"/>
      <c r="IL960" s="560"/>
      <c r="IM960" s="560"/>
      <c r="IN960" s="560"/>
      <c r="IO960" s="560"/>
      <c r="IP960" s="560"/>
      <c r="IQ960" s="560"/>
      <c r="IR960" s="560"/>
      <c r="IS960" s="560"/>
      <c r="IT960" s="560"/>
      <c r="IU960" s="560"/>
    </row>
    <row r="961" s="311" customFormat="1" ht="19.5" customHeight="1" spans="1:255">
      <c r="A961" s="218" t="s">
        <v>928</v>
      </c>
      <c r="B961" s="582">
        <v>12417</v>
      </c>
      <c r="C961" s="328">
        <v>7762</v>
      </c>
      <c r="D961" s="570">
        <v>10163</v>
      </c>
      <c r="E961" s="332">
        <f t="shared" si="28"/>
        <v>-0.181525328179109</v>
      </c>
      <c r="F961" s="332">
        <f t="shared" si="29"/>
        <v>1.3093274929142</v>
      </c>
      <c r="HU961" s="560"/>
      <c r="HV961" s="560"/>
      <c r="HW961" s="560"/>
      <c r="HX961" s="560"/>
      <c r="HY961" s="560"/>
      <c r="HZ961" s="560"/>
      <c r="IA961" s="560"/>
      <c r="IB961" s="560"/>
      <c r="IC961" s="560"/>
      <c r="ID961" s="560"/>
      <c r="IE961" s="560"/>
      <c r="IF961" s="560"/>
      <c r="IG961" s="560"/>
      <c r="IH961" s="560"/>
      <c r="II961" s="560"/>
      <c r="IJ961" s="560"/>
      <c r="IK961" s="560"/>
      <c r="IL961" s="560"/>
      <c r="IM961" s="560"/>
      <c r="IN961" s="560"/>
      <c r="IO961" s="560"/>
      <c r="IP961" s="560"/>
      <c r="IQ961" s="560"/>
      <c r="IR961" s="560"/>
      <c r="IS961" s="560"/>
      <c r="IT961" s="560"/>
      <c r="IU961" s="560"/>
    </row>
    <row r="962" s="311" customFormat="1" ht="19.5" customHeight="1" spans="1:255">
      <c r="A962" s="218" t="s">
        <v>929</v>
      </c>
      <c r="B962" s="582"/>
      <c r="C962" s="328"/>
      <c r="D962" s="570"/>
      <c r="E962" s="332" t="str">
        <f t="shared" si="28"/>
        <v/>
      </c>
      <c r="F962" s="332" t="str">
        <f t="shared" si="29"/>
        <v/>
      </c>
      <c r="HU962" s="560"/>
      <c r="HV962" s="560"/>
      <c r="HW962" s="560"/>
      <c r="HX962" s="560"/>
      <c r="HY962" s="560"/>
      <c r="HZ962" s="560"/>
      <c r="IA962" s="560"/>
      <c r="IB962" s="560"/>
      <c r="IC962" s="560"/>
      <c r="ID962" s="560"/>
      <c r="IE962" s="560"/>
      <c r="IF962" s="560"/>
      <c r="IG962" s="560"/>
      <c r="IH962" s="560"/>
      <c r="II962" s="560"/>
      <c r="IJ962" s="560"/>
      <c r="IK962" s="560"/>
      <c r="IL962" s="560"/>
      <c r="IM962" s="560"/>
      <c r="IN962" s="560"/>
      <c r="IO962" s="560"/>
      <c r="IP962" s="560"/>
      <c r="IQ962" s="560"/>
      <c r="IR962" s="560"/>
      <c r="IS962" s="560"/>
      <c r="IT962" s="560"/>
      <c r="IU962" s="560"/>
    </row>
    <row r="963" s="311" customFormat="1" ht="19.5" customHeight="1" spans="1:255">
      <c r="A963" s="218" t="s">
        <v>930</v>
      </c>
      <c r="B963" s="582">
        <v>611</v>
      </c>
      <c r="C963" s="328"/>
      <c r="D963" s="330">
        <v>600</v>
      </c>
      <c r="E963" s="332">
        <f t="shared" si="28"/>
        <v>-0.0180032733224222</v>
      </c>
      <c r="F963" s="332" t="str">
        <f t="shared" si="29"/>
        <v/>
      </c>
      <c r="HU963" s="560"/>
      <c r="HV963" s="560"/>
      <c r="HW963" s="560"/>
      <c r="HX963" s="560"/>
      <c r="HY963" s="560"/>
      <c r="HZ963" s="560"/>
      <c r="IA963" s="560"/>
      <c r="IB963" s="560"/>
      <c r="IC963" s="560"/>
      <c r="ID963" s="560"/>
      <c r="IE963" s="560"/>
      <c r="IF963" s="560"/>
      <c r="IG963" s="560"/>
      <c r="IH963" s="560"/>
      <c r="II963" s="560"/>
      <c r="IJ963" s="560"/>
      <c r="IK963" s="560"/>
      <c r="IL963" s="560"/>
      <c r="IM963" s="560"/>
      <c r="IN963" s="560"/>
      <c r="IO963" s="560"/>
      <c r="IP963" s="560"/>
      <c r="IQ963" s="560"/>
      <c r="IR963" s="560"/>
      <c r="IS963" s="560"/>
      <c r="IT963" s="560"/>
      <c r="IU963" s="560"/>
    </row>
    <row r="964" s="311" customFormat="1" ht="19.5" customHeight="1" spans="1:255">
      <c r="A964" s="218" t="s">
        <v>931</v>
      </c>
      <c r="B964" s="335"/>
      <c r="C964" s="335"/>
      <c r="D964" s="335"/>
      <c r="E964" s="325" t="str">
        <f t="shared" si="28"/>
        <v/>
      </c>
      <c r="F964" s="325" t="str">
        <f t="shared" si="29"/>
        <v/>
      </c>
      <c r="HU964" s="560"/>
      <c r="HV964" s="560"/>
      <c r="HW964" s="560"/>
      <c r="HX964" s="560"/>
      <c r="HY964" s="560"/>
      <c r="HZ964" s="560"/>
      <c r="IA964" s="560"/>
      <c r="IB964" s="560"/>
      <c r="IC964" s="560"/>
      <c r="ID964" s="560"/>
      <c r="IE964" s="560"/>
      <c r="IF964" s="560"/>
      <c r="IG964" s="560"/>
      <c r="IH964" s="560"/>
      <c r="II964" s="560"/>
      <c r="IJ964" s="560"/>
      <c r="IK964" s="560"/>
      <c r="IL964" s="560"/>
      <c r="IM964" s="560"/>
      <c r="IN964" s="560"/>
      <c r="IO964" s="560"/>
      <c r="IP964" s="560"/>
      <c r="IQ964" s="560"/>
      <c r="IR964" s="560"/>
      <c r="IS964" s="560"/>
      <c r="IT964" s="560"/>
      <c r="IU964" s="560"/>
    </row>
    <row r="965" s="311" customFormat="1" ht="19.5" customHeight="1" spans="1:255">
      <c r="A965" s="218" t="s">
        <v>932</v>
      </c>
      <c r="B965" s="582"/>
      <c r="C965" s="328"/>
      <c r="D965" s="330"/>
      <c r="E965" s="332" t="str">
        <f t="shared" ref="E965:E1028" si="30">IF(OR(VALUE(D965)=0,ISERROR(D965/B965-1)),"",D965/B965-1)</f>
        <v/>
      </c>
      <c r="F965" s="332" t="str">
        <f t="shared" ref="F965:F1028" si="31">IF(OR(VALUE(D965)=0,ISERROR(D965/C965)),"",D965/C965)</f>
        <v/>
      </c>
      <c r="HU965" s="560"/>
      <c r="HV965" s="560"/>
      <c r="HW965" s="560"/>
      <c r="HX965" s="560"/>
      <c r="HY965" s="560"/>
      <c r="HZ965" s="560"/>
      <c r="IA965" s="560"/>
      <c r="IB965" s="560"/>
      <c r="IC965" s="560"/>
      <c r="ID965" s="560"/>
      <c r="IE965" s="560"/>
      <c r="IF965" s="560"/>
      <c r="IG965" s="560"/>
      <c r="IH965" s="560"/>
      <c r="II965" s="560"/>
      <c r="IJ965" s="560"/>
      <c r="IK965" s="560"/>
      <c r="IL965" s="560"/>
      <c r="IM965" s="560"/>
      <c r="IN965" s="560"/>
      <c r="IO965" s="560"/>
      <c r="IP965" s="560"/>
      <c r="IQ965" s="560"/>
      <c r="IR965" s="560"/>
      <c r="IS965" s="560"/>
      <c r="IT965" s="560"/>
      <c r="IU965" s="560"/>
    </row>
    <row r="966" s="170" customFormat="1" ht="19.5" customHeight="1" spans="1:248">
      <c r="A966" s="218" t="s">
        <v>933</v>
      </c>
      <c r="B966" s="337">
        <v>1231</v>
      </c>
      <c r="C966" s="337">
        <v>86</v>
      </c>
      <c r="D966" s="337">
        <v>1390</v>
      </c>
      <c r="E966" s="332">
        <f t="shared" si="30"/>
        <v>0.129163281884647</v>
      </c>
      <c r="F966" s="332">
        <f t="shared" si="31"/>
        <v>16.1627906976744</v>
      </c>
      <c r="G966" s="557"/>
      <c r="H966" s="557"/>
      <c r="I966" s="557"/>
      <c r="J966" s="557"/>
      <c r="K966" s="557"/>
      <c r="L966" s="557"/>
      <c r="M966" s="557"/>
      <c r="N966" s="557"/>
      <c r="O966" s="557"/>
      <c r="P966" s="557"/>
      <c r="Q966" s="557"/>
      <c r="R966" s="557"/>
      <c r="S966" s="557"/>
      <c r="T966" s="557"/>
      <c r="U966" s="557"/>
      <c r="V966" s="557"/>
      <c r="W966" s="557"/>
      <c r="X966" s="557"/>
      <c r="Y966" s="557"/>
      <c r="Z966" s="557"/>
      <c r="AA966" s="557"/>
      <c r="AB966" s="557"/>
      <c r="AC966" s="557"/>
      <c r="AD966" s="557"/>
      <c r="AE966" s="557"/>
      <c r="AF966" s="557"/>
      <c r="AG966" s="557"/>
      <c r="AH966" s="557"/>
      <c r="AI966" s="557"/>
      <c r="AJ966" s="557"/>
      <c r="AK966" s="557"/>
      <c r="AL966" s="557"/>
      <c r="AM966" s="557"/>
      <c r="AN966" s="557"/>
      <c r="AO966" s="557"/>
      <c r="AP966" s="557"/>
      <c r="AQ966" s="557"/>
      <c r="AR966" s="557"/>
      <c r="AS966" s="557"/>
      <c r="AT966" s="557"/>
      <c r="AU966" s="557"/>
      <c r="AV966" s="557"/>
      <c r="AW966" s="557"/>
      <c r="AX966" s="557"/>
      <c r="AY966" s="557"/>
      <c r="AZ966" s="557"/>
      <c r="BA966" s="557"/>
      <c r="BB966" s="557"/>
      <c r="BC966" s="557"/>
      <c r="BD966" s="557"/>
      <c r="BE966" s="557"/>
      <c r="BF966" s="557"/>
      <c r="BG966" s="557"/>
      <c r="BH966" s="557"/>
      <c r="BI966" s="557"/>
      <c r="BJ966" s="557"/>
      <c r="BK966" s="557"/>
      <c r="BL966" s="557"/>
      <c r="BM966" s="557"/>
      <c r="BN966" s="557"/>
      <c r="BO966" s="557"/>
      <c r="BP966" s="557"/>
      <c r="BQ966" s="557"/>
      <c r="BR966" s="557"/>
      <c r="BS966" s="557"/>
      <c r="BT966" s="557"/>
      <c r="BU966" s="557"/>
      <c r="BV966" s="557"/>
      <c r="BW966" s="557"/>
      <c r="BX966" s="557"/>
      <c r="BY966" s="557"/>
      <c r="BZ966" s="557"/>
      <c r="CA966" s="557"/>
      <c r="CB966" s="557"/>
      <c r="CC966" s="557"/>
      <c r="CD966" s="557"/>
      <c r="CE966" s="557"/>
      <c r="CF966" s="557"/>
      <c r="CG966" s="557"/>
      <c r="CH966" s="557"/>
      <c r="CI966" s="557"/>
      <c r="CJ966" s="557"/>
      <c r="CK966" s="557"/>
      <c r="CL966" s="557"/>
      <c r="CM966" s="557"/>
      <c r="CN966" s="557"/>
      <c r="CO966" s="557"/>
      <c r="CP966" s="557"/>
      <c r="CQ966" s="557"/>
      <c r="CR966" s="557"/>
      <c r="CS966" s="557"/>
      <c r="CT966" s="557"/>
      <c r="CU966" s="557"/>
      <c r="CV966" s="557"/>
      <c r="CW966" s="557"/>
      <c r="CX966" s="557"/>
      <c r="CY966" s="557"/>
      <c r="CZ966" s="557"/>
      <c r="DA966" s="557"/>
      <c r="DB966" s="557"/>
      <c r="DC966" s="557"/>
      <c r="DD966" s="557"/>
      <c r="DE966" s="557"/>
      <c r="DF966" s="557"/>
      <c r="DG966" s="557"/>
      <c r="DH966" s="557"/>
      <c r="DI966" s="557"/>
      <c r="DJ966" s="557"/>
      <c r="DK966" s="557"/>
      <c r="DL966" s="557"/>
      <c r="DM966" s="557"/>
      <c r="DN966" s="557"/>
      <c r="DO966" s="557"/>
      <c r="DP966" s="557"/>
      <c r="DQ966" s="557"/>
      <c r="DR966" s="557"/>
      <c r="DS966" s="557"/>
      <c r="DT966" s="557"/>
      <c r="DU966" s="557"/>
      <c r="DV966" s="557"/>
      <c r="DW966" s="557"/>
      <c r="DX966" s="557"/>
      <c r="DY966" s="557"/>
      <c r="DZ966" s="557"/>
      <c r="EA966" s="557"/>
      <c r="EB966" s="557"/>
      <c r="EC966" s="557"/>
      <c r="ED966" s="557"/>
      <c r="EE966" s="557"/>
      <c r="EF966" s="557"/>
      <c r="EG966" s="557"/>
      <c r="EH966" s="557"/>
      <c r="EI966" s="557"/>
      <c r="EJ966" s="557"/>
      <c r="EK966" s="557"/>
      <c r="EL966" s="557"/>
      <c r="EM966" s="557"/>
      <c r="EN966" s="557"/>
      <c r="EO966" s="557"/>
      <c r="EP966" s="557"/>
      <c r="EQ966" s="557"/>
      <c r="ER966" s="557"/>
      <c r="ES966" s="557"/>
      <c r="ET966" s="557"/>
      <c r="EU966" s="557"/>
      <c r="EV966" s="557"/>
      <c r="EW966" s="557"/>
      <c r="EX966" s="557"/>
      <c r="EY966" s="557"/>
      <c r="EZ966" s="557"/>
      <c r="FA966" s="557"/>
      <c r="FB966" s="557"/>
      <c r="FC966" s="557"/>
      <c r="FD966" s="557"/>
      <c r="FE966" s="557"/>
      <c r="FF966" s="557"/>
      <c r="FG966" s="557"/>
      <c r="FH966" s="557"/>
      <c r="FI966" s="557"/>
      <c r="FJ966" s="557"/>
      <c r="FK966" s="557"/>
      <c r="FL966" s="557"/>
      <c r="FM966" s="557"/>
      <c r="FN966" s="557"/>
      <c r="FO966" s="557"/>
      <c r="FP966" s="557"/>
      <c r="FQ966" s="557"/>
      <c r="FR966" s="557"/>
      <c r="FS966" s="557"/>
      <c r="FT966" s="557"/>
      <c r="FU966" s="557"/>
      <c r="FV966" s="557"/>
      <c r="FW966" s="557"/>
      <c r="FX966" s="557"/>
      <c r="FY966" s="557"/>
      <c r="FZ966" s="557"/>
      <c r="GA966" s="557"/>
      <c r="GB966" s="557"/>
      <c r="GC966" s="557"/>
      <c r="GD966" s="557"/>
      <c r="GE966" s="557"/>
      <c r="GF966" s="557"/>
      <c r="GG966" s="557"/>
      <c r="GH966" s="557"/>
      <c r="GI966" s="557"/>
      <c r="GJ966" s="557"/>
      <c r="GK966" s="557"/>
      <c r="GL966" s="557"/>
      <c r="GM966" s="557"/>
      <c r="GN966" s="557"/>
      <c r="GO966" s="557"/>
      <c r="GP966" s="557"/>
      <c r="GQ966" s="557"/>
      <c r="GR966" s="557"/>
      <c r="GS966" s="557"/>
      <c r="GT966" s="557"/>
      <c r="GU966" s="557"/>
      <c r="GV966" s="557"/>
      <c r="GW966" s="557"/>
      <c r="GX966" s="557"/>
      <c r="GY966" s="557"/>
      <c r="GZ966" s="557"/>
      <c r="HA966" s="557"/>
      <c r="HB966" s="557"/>
      <c r="HC966" s="557"/>
      <c r="HD966" s="557"/>
      <c r="HE966" s="557"/>
      <c r="HF966" s="557"/>
      <c r="HG966" s="557"/>
      <c r="HH966" s="557"/>
      <c r="HI966" s="557"/>
      <c r="HJ966" s="557"/>
      <c r="HK966" s="557"/>
      <c r="HL966" s="557"/>
      <c r="HM966" s="557"/>
      <c r="HN966" s="557"/>
      <c r="HO966" s="557"/>
      <c r="HP966" s="557"/>
      <c r="HQ966" s="557"/>
      <c r="HR966" s="557"/>
      <c r="HS966" s="557"/>
      <c r="HT966" s="557"/>
      <c r="HU966" s="575"/>
      <c r="HV966" s="575"/>
      <c r="HW966" s="575"/>
      <c r="HX966" s="575"/>
      <c r="HY966" s="575"/>
      <c r="HZ966" s="575"/>
      <c r="IA966" s="575"/>
      <c r="IB966" s="575"/>
      <c r="IC966" s="575"/>
      <c r="ID966" s="575"/>
      <c r="IE966" s="575"/>
      <c r="IF966" s="575"/>
      <c r="IG966" s="575"/>
      <c r="IH966" s="575"/>
      <c r="II966" s="575"/>
      <c r="IJ966" s="575"/>
      <c r="IK966" s="575"/>
      <c r="IL966" s="575"/>
      <c r="IM966" s="575"/>
      <c r="IN966" s="575"/>
    </row>
    <row r="967" s="311" customFormat="1" ht="19.5" customHeight="1" spans="1:255">
      <c r="A967" s="584" t="s">
        <v>934</v>
      </c>
      <c r="B967" s="585">
        <f>SUM(B968:B973)</f>
        <v>772</v>
      </c>
      <c r="C967" s="335">
        <f>SUM(C968:C973)</f>
        <v>671</v>
      </c>
      <c r="D967" s="339">
        <f>SUM(D968:D973)</f>
        <v>595</v>
      </c>
      <c r="E967" s="325">
        <f t="shared" si="30"/>
        <v>-0.229274611398964</v>
      </c>
      <c r="F967" s="325">
        <f t="shared" si="31"/>
        <v>0.886736214605067</v>
      </c>
      <c r="HU967" s="560"/>
      <c r="HV967" s="560"/>
      <c r="HW967" s="560"/>
      <c r="HX967" s="560"/>
      <c r="HY967" s="560"/>
      <c r="HZ967" s="560"/>
      <c r="IA967" s="560"/>
      <c r="IB967" s="560"/>
      <c r="IC967" s="560"/>
      <c r="ID967" s="560"/>
      <c r="IE967" s="560"/>
      <c r="IF967" s="560"/>
      <c r="IG967" s="560"/>
      <c r="IH967" s="560"/>
      <c r="II967" s="560"/>
      <c r="IJ967" s="560"/>
      <c r="IK967" s="560"/>
      <c r="IL967" s="560"/>
      <c r="IM967" s="560"/>
      <c r="IN967" s="560"/>
      <c r="IO967" s="560"/>
      <c r="IP967" s="560"/>
      <c r="IQ967" s="560"/>
      <c r="IR967" s="560"/>
      <c r="IS967" s="560"/>
      <c r="IT967" s="560"/>
      <c r="IU967" s="560"/>
    </row>
    <row r="968" s="311" customFormat="1" ht="19.5" customHeight="1" spans="1:255">
      <c r="A968" s="218" t="s">
        <v>935</v>
      </c>
      <c r="B968" s="582">
        <v>710</v>
      </c>
      <c r="C968" s="328">
        <v>609</v>
      </c>
      <c r="D968" s="570">
        <v>586</v>
      </c>
      <c r="E968" s="332">
        <f t="shared" si="30"/>
        <v>-0.174647887323944</v>
      </c>
      <c r="F968" s="332">
        <f t="shared" si="31"/>
        <v>0.962233169129721</v>
      </c>
      <c r="HU968" s="560"/>
      <c r="HV968" s="560"/>
      <c r="HW968" s="560"/>
      <c r="HX968" s="560"/>
      <c r="HY968" s="560"/>
      <c r="HZ968" s="560"/>
      <c r="IA968" s="560"/>
      <c r="IB968" s="560"/>
      <c r="IC968" s="560"/>
      <c r="ID968" s="560"/>
      <c r="IE968" s="560"/>
      <c r="IF968" s="560"/>
      <c r="IG968" s="560"/>
      <c r="IH968" s="560"/>
      <c r="II968" s="560"/>
      <c r="IJ968" s="560"/>
      <c r="IK968" s="560"/>
      <c r="IL968" s="560"/>
      <c r="IM968" s="560"/>
      <c r="IN968" s="560"/>
      <c r="IO968" s="560"/>
      <c r="IP968" s="560"/>
      <c r="IQ968" s="560"/>
      <c r="IR968" s="560"/>
      <c r="IS968" s="560"/>
      <c r="IT968" s="560"/>
      <c r="IU968" s="560"/>
    </row>
    <row r="969" s="311" customFormat="1" ht="19.5" customHeight="1" spans="1:255">
      <c r="A969" s="218" t="s">
        <v>936</v>
      </c>
      <c r="B969" s="582"/>
      <c r="C969" s="328"/>
      <c r="D969" s="337"/>
      <c r="E969" s="332" t="str">
        <f t="shared" si="30"/>
        <v/>
      </c>
      <c r="F969" s="332" t="str">
        <f t="shared" si="31"/>
        <v/>
      </c>
      <c r="HU969" s="560"/>
      <c r="HV969" s="560"/>
      <c r="HW969" s="560"/>
      <c r="HX969" s="560"/>
      <c r="HY969" s="560"/>
      <c r="HZ969" s="560"/>
      <c r="IA969" s="560"/>
      <c r="IB969" s="560"/>
      <c r="IC969" s="560"/>
      <c r="ID969" s="560"/>
      <c r="IE969" s="560"/>
      <c r="IF969" s="560"/>
      <c r="IG969" s="560"/>
      <c r="IH969" s="560"/>
      <c r="II969" s="560"/>
      <c r="IJ969" s="560"/>
      <c r="IK969" s="560"/>
      <c r="IL969" s="560"/>
      <c r="IM969" s="560"/>
      <c r="IN969" s="560"/>
      <c r="IO969" s="560"/>
      <c r="IP969" s="560"/>
      <c r="IQ969" s="560"/>
      <c r="IR969" s="560"/>
      <c r="IS969" s="560"/>
      <c r="IT969" s="560"/>
      <c r="IU969" s="560"/>
    </row>
    <row r="970" s="311" customFormat="1" ht="19.5" customHeight="1" spans="1:255">
      <c r="A970" s="218" t="s">
        <v>937</v>
      </c>
      <c r="B970" s="582">
        <v>3</v>
      </c>
      <c r="C970" s="328">
        <v>15</v>
      </c>
      <c r="D970" s="337"/>
      <c r="E970" s="332" t="str">
        <f t="shared" si="30"/>
        <v/>
      </c>
      <c r="F970" s="332" t="str">
        <f t="shared" si="31"/>
        <v/>
      </c>
      <c r="HU970" s="560"/>
      <c r="HV970" s="560"/>
      <c r="HW970" s="560"/>
      <c r="HX970" s="560"/>
      <c r="HY970" s="560"/>
      <c r="HZ970" s="560"/>
      <c r="IA970" s="560"/>
      <c r="IB970" s="560"/>
      <c r="IC970" s="560"/>
      <c r="ID970" s="560"/>
      <c r="IE970" s="560"/>
      <c r="IF970" s="560"/>
      <c r="IG970" s="560"/>
      <c r="IH970" s="560"/>
      <c r="II970" s="560"/>
      <c r="IJ970" s="560"/>
      <c r="IK970" s="560"/>
      <c r="IL970" s="560"/>
      <c r="IM970" s="560"/>
      <c r="IN970" s="560"/>
      <c r="IO970" s="560"/>
      <c r="IP970" s="560"/>
      <c r="IQ970" s="560"/>
      <c r="IR970" s="560"/>
      <c r="IS970" s="560"/>
      <c r="IT970" s="560"/>
      <c r="IU970" s="560"/>
    </row>
    <row r="971" s="311" customFormat="1" ht="19.5" customHeight="1" spans="1:255">
      <c r="A971" s="218" t="s">
        <v>938</v>
      </c>
      <c r="B971" s="335"/>
      <c r="C971" s="335"/>
      <c r="D971" s="335"/>
      <c r="E971" s="325" t="str">
        <f t="shared" si="30"/>
        <v/>
      </c>
      <c r="F971" s="325" t="str">
        <f t="shared" si="31"/>
        <v/>
      </c>
      <c r="HU971" s="560"/>
      <c r="HV971" s="560"/>
      <c r="HW971" s="560"/>
      <c r="HX971" s="560"/>
      <c r="HY971" s="560"/>
      <c r="HZ971" s="560"/>
      <c r="IA971" s="560"/>
      <c r="IB971" s="560"/>
      <c r="IC971" s="560"/>
      <c r="ID971" s="560"/>
      <c r="IE971" s="560"/>
      <c r="IF971" s="560"/>
      <c r="IG971" s="560"/>
      <c r="IH971" s="560"/>
      <c r="II971" s="560"/>
      <c r="IJ971" s="560"/>
      <c r="IK971" s="560"/>
      <c r="IL971" s="560"/>
      <c r="IM971" s="560"/>
      <c r="IN971" s="560"/>
      <c r="IO971" s="560"/>
      <c r="IP971" s="560"/>
      <c r="IQ971" s="560"/>
      <c r="IR971" s="560"/>
      <c r="IS971" s="560"/>
      <c r="IT971" s="560"/>
      <c r="IU971" s="560"/>
    </row>
    <row r="972" s="311" customFormat="1" ht="19.5" customHeight="1" spans="1:255">
      <c r="A972" s="218" t="s">
        <v>939</v>
      </c>
      <c r="B972" s="569"/>
      <c r="C972" s="328"/>
      <c r="D972" s="570"/>
      <c r="E972" s="332" t="str">
        <f t="shared" si="30"/>
        <v/>
      </c>
      <c r="F972" s="332" t="str">
        <f t="shared" si="31"/>
        <v/>
      </c>
      <c r="HU972" s="560"/>
      <c r="HV972" s="560"/>
      <c r="HW972" s="560"/>
      <c r="HX972" s="560"/>
      <c r="HY972" s="560"/>
      <c r="HZ972" s="560"/>
      <c r="IA972" s="560"/>
      <c r="IB972" s="560"/>
      <c r="IC972" s="560"/>
      <c r="ID972" s="560"/>
      <c r="IE972" s="560"/>
      <c r="IF972" s="560"/>
      <c r="IG972" s="560"/>
      <c r="IH972" s="560"/>
      <c r="II972" s="560"/>
      <c r="IJ972" s="560"/>
      <c r="IK972" s="560"/>
      <c r="IL972" s="560"/>
      <c r="IM972" s="560"/>
      <c r="IN972" s="560"/>
      <c r="IO972" s="560"/>
      <c r="IP972" s="560"/>
      <c r="IQ972" s="560"/>
      <c r="IR972" s="560"/>
      <c r="IS972" s="560"/>
      <c r="IT972" s="560"/>
      <c r="IU972" s="560"/>
    </row>
    <row r="973" s="170" customFormat="1" ht="19.5" customHeight="1" spans="1:248">
      <c r="A973" s="232" t="s">
        <v>940</v>
      </c>
      <c r="B973" s="337">
        <v>59</v>
      </c>
      <c r="C973" s="337">
        <v>47</v>
      </c>
      <c r="D973" s="337">
        <v>9</v>
      </c>
      <c r="E973" s="332">
        <f t="shared" si="30"/>
        <v>-0.847457627118644</v>
      </c>
      <c r="F973" s="332">
        <f t="shared" si="31"/>
        <v>0.191489361702128</v>
      </c>
      <c r="G973" s="557"/>
      <c r="H973" s="557"/>
      <c r="I973" s="557"/>
      <c r="J973" s="557"/>
      <c r="K973" s="557"/>
      <c r="L973" s="557"/>
      <c r="M973" s="557"/>
      <c r="N973" s="557"/>
      <c r="O973" s="557"/>
      <c r="P973" s="557"/>
      <c r="Q973" s="557"/>
      <c r="R973" s="557"/>
      <c r="S973" s="557"/>
      <c r="T973" s="557"/>
      <c r="U973" s="557"/>
      <c r="V973" s="557"/>
      <c r="W973" s="557"/>
      <c r="X973" s="557"/>
      <c r="Y973" s="557"/>
      <c r="Z973" s="557"/>
      <c r="AA973" s="557"/>
      <c r="AB973" s="557"/>
      <c r="AC973" s="557"/>
      <c r="AD973" s="557"/>
      <c r="AE973" s="557"/>
      <c r="AF973" s="557"/>
      <c r="AG973" s="557"/>
      <c r="AH973" s="557"/>
      <c r="AI973" s="557"/>
      <c r="AJ973" s="557"/>
      <c r="AK973" s="557"/>
      <c r="AL973" s="557"/>
      <c r="AM973" s="557"/>
      <c r="AN973" s="557"/>
      <c r="AO973" s="557"/>
      <c r="AP973" s="557"/>
      <c r="AQ973" s="557"/>
      <c r="AR973" s="557"/>
      <c r="AS973" s="557"/>
      <c r="AT973" s="557"/>
      <c r="AU973" s="557"/>
      <c r="AV973" s="557"/>
      <c r="AW973" s="557"/>
      <c r="AX973" s="557"/>
      <c r="AY973" s="557"/>
      <c r="AZ973" s="557"/>
      <c r="BA973" s="557"/>
      <c r="BB973" s="557"/>
      <c r="BC973" s="557"/>
      <c r="BD973" s="557"/>
      <c r="BE973" s="557"/>
      <c r="BF973" s="557"/>
      <c r="BG973" s="557"/>
      <c r="BH973" s="557"/>
      <c r="BI973" s="557"/>
      <c r="BJ973" s="557"/>
      <c r="BK973" s="557"/>
      <c r="BL973" s="557"/>
      <c r="BM973" s="557"/>
      <c r="BN973" s="557"/>
      <c r="BO973" s="557"/>
      <c r="BP973" s="557"/>
      <c r="BQ973" s="557"/>
      <c r="BR973" s="557"/>
      <c r="BS973" s="557"/>
      <c r="BT973" s="557"/>
      <c r="BU973" s="557"/>
      <c r="BV973" s="557"/>
      <c r="BW973" s="557"/>
      <c r="BX973" s="557"/>
      <c r="BY973" s="557"/>
      <c r="BZ973" s="557"/>
      <c r="CA973" s="557"/>
      <c r="CB973" s="557"/>
      <c r="CC973" s="557"/>
      <c r="CD973" s="557"/>
      <c r="CE973" s="557"/>
      <c r="CF973" s="557"/>
      <c r="CG973" s="557"/>
      <c r="CH973" s="557"/>
      <c r="CI973" s="557"/>
      <c r="CJ973" s="557"/>
      <c r="CK973" s="557"/>
      <c r="CL973" s="557"/>
      <c r="CM973" s="557"/>
      <c r="CN973" s="557"/>
      <c r="CO973" s="557"/>
      <c r="CP973" s="557"/>
      <c r="CQ973" s="557"/>
      <c r="CR973" s="557"/>
      <c r="CS973" s="557"/>
      <c r="CT973" s="557"/>
      <c r="CU973" s="557"/>
      <c r="CV973" s="557"/>
      <c r="CW973" s="557"/>
      <c r="CX973" s="557"/>
      <c r="CY973" s="557"/>
      <c r="CZ973" s="557"/>
      <c r="DA973" s="557"/>
      <c r="DB973" s="557"/>
      <c r="DC973" s="557"/>
      <c r="DD973" s="557"/>
      <c r="DE973" s="557"/>
      <c r="DF973" s="557"/>
      <c r="DG973" s="557"/>
      <c r="DH973" s="557"/>
      <c r="DI973" s="557"/>
      <c r="DJ973" s="557"/>
      <c r="DK973" s="557"/>
      <c r="DL973" s="557"/>
      <c r="DM973" s="557"/>
      <c r="DN973" s="557"/>
      <c r="DO973" s="557"/>
      <c r="DP973" s="557"/>
      <c r="DQ973" s="557"/>
      <c r="DR973" s="557"/>
      <c r="DS973" s="557"/>
      <c r="DT973" s="557"/>
      <c r="DU973" s="557"/>
      <c r="DV973" s="557"/>
      <c r="DW973" s="557"/>
      <c r="DX973" s="557"/>
      <c r="DY973" s="557"/>
      <c r="DZ973" s="557"/>
      <c r="EA973" s="557"/>
      <c r="EB973" s="557"/>
      <c r="EC973" s="557"/>
      <c r="ED973" s="557"/>
      <c r="EE973" s="557"/>
      <c r="EF973" s="557"/>
      <c r="EG973" s="557"/>
      <c r="EH973" s="557"/>
      <c r="EI973" s="557"/>
      <c r="EJ973" s="557"/>
      <c r="EK973" s="557"/>
      <c r="EL973" s="557"/>
      <c r="EM973" s="557"/>
      <c r="EN973" s="557"/>
      <c r="EO973" s="557"/>
      <c r="EP973" s="557"/>
      <c r="EQ973" s="557"/>
      <c r="ER973" s="557"/>
      <c r="ES973" s="557"/>
      <c r="ET973" s="557"/>
      <c r="EU973" s="557"/>
      <c r="EV973" s="557"/>
      <c r="EW973" s="557"/>
      <c r="EX973" s="557"/>
      <c r="EY973" s="557"/>
      <c r="EZ973" s="557"/>
      <c r="FA973" s="557"/>
      <c r="FB973" s="557"/>
      <c r="FC973" s="557"/>
      <c r="FD973" s="557"/>
      <c r="FE973" s="557"/>
      <c r="FF973" s="557"/>
      <c r="FG973" s="557"/>
      <c r="FH973" s="557"/>
      <c r="FI973" s="557"/>
      <c r="FJ973" s="557"/>
      <c r="FK973" s="557"/>
      <c r="FL973" s="557"/>
      <c r="FM973" s="557"/>
      <c r="FN973" s="557"/>
      <c r="FO973" s="557"/>
      <c r="FP973" s="557"/>
      <c r="FQ973" s="557"/>
      <c r="FR973" s="557"/>
      <c r="FS973" s="557"/>
      <c r="FT973" s="557"/>
      <c r="FU973" s="557"/>
      <c r="FV973" s="557"/>
      <c r="FW973" s="557"/>
      <c r="FX973" s="557"/>
      <c r="FY973" s="557"/>
      <c r="FZ973" s="557"/>
      <c r="GA973" s="557"/>
      <c r="GB973" s="557"/>
      <c r="GC973" s="557"/>
      <c r="GD973" s="557"/>
      <c r="GE973" s="557"/>
      <c r="GF973" s="557"/>
      <c r="GG973" s="557"/>
      <c r="GH973" s="557"/>
      <c r="GI973" s="557"/>
      <c r="GJ973" s="557"/>
      <c r="GK973" s="557"/>
      <c r="GL973" s="557"/>
      <c r="GM973" s="557"/>
      <c r="GN973" s="557"/>
      <c r="GO973" s="557"/>
      <c r="GP973" s="557"/>
      <c r="GQ973" s="557"/>
      <c r="GR973" s="557"/>
      <c r="GS973" s="557"/>
      <c r="GT973" s="557"/>
      <c r="GU973" s="557"/>
      <c r="GV973" s="557"/>
      <c r="GW973" s="557"/>
      <c r="GX973" s="557"/>
      <c r="GY973" s="557"/>
      <c r="GZ973" s="557"/>
      <c r="HA973" s="557"/>
      <c r="HB973" s="557"/>
      <c r="HC973" s="557"/>
      <c r="HD973" s="557"/>
      <c r="HE973" s="557"/>
      <c r="HF973" s="557"/>
      <c r="HG973" s="557"/>
      <c r="HH973" s="557"/>
      <c r="HI973" s="557"/>
      <c r="HJ973" s="557"/>
      <c r="HK973" s="557"/>
      <c r="HL973" s="557"/>
      <c r="HM973" s="557"/>
      <c r="HN973" s="557"/>
      <c r="HO973" s="557"/>
      <c r="HP973" s="557"/>
      <c r="HQ973" s="557"/>
      <c r="HR973" s="557"/>
      <c r="HS973" s="557"/>
      <c r="HT973" s="557"/>
      <c r="HU973" s="575"/>
      <c r="HV973" s="575"/>
      <c r="HW973" s="575"/>
      <c r="HX973" s="575"/>
      <c r="HY973" s="575"/>
      <c r="HZ973" s="575"/>
      <c r="IA973" s="575"/>
      <c r="IB973" s="575"/>
      <c r="IC973" s="575"/>
      <c r="ID973" s="575"/>
      <c r="IE973" s="575"/>
      <c r="IF973" s="575"/>
      <c r="IG973" s="575"/>
      <c r="IH973" s="575"/>
      <c r="II973" s="575"/>
      <c r="IJ973" s="575"/>
      <c r="IK973" s="575"/>
      <c r="IL973" s="575"/>
      <c r="IM973" s="575"/>
      <c r="IN973" s="575"/>
    </row>
    <row r="974" s="311" customFormat="1" ht="19.5" customHeight="1" spans="1:255">
      <c r="A974" s="584" t="s">
        <v>941</v>
      </c>
      <c r="B974" s="585">
        <f>SUM(B975:B979)</f>
        <v>1217</v>
      </c>
      <c r="C974" s="335">
        <f>SUM(C975:C979)</f>
        <v>124</v>
      </c>
      <c r="D974" s="573">
        <f>SUM(D975:D979)</f>
        <v>828</v>
      </c>
      <c r="E974" s="325">
        <f t="shared" si="30"/>
        <v>-0.319638455217749</v>
      </c>
      <c r="F974" s="325">
        <f t="shared" si="31"/>
        <v>6.67741935483871</v>
      </c>
      <c r="HU974" s="560"/>
      <c r="HV974" s="560"/>
      <c r="HW974" s="560"/>
      <c r="HX974" s="560"/>
      <c r="HY974" s="560"/>
      <c r="HZ974" s="560"/>
      <c r="IA974" s="560"/>
      <c r="IB974" s="560"/>
      <c r="IC974" s="560"/>
      <c r="ID974" s="560"/>
      <c r="IE974" s="560"/>
      <c r="IF974" s="560"/>
      <c r="IG974" s="560"/>
      <c r="IH974" s="560"/>
      <c r="II974" s="560"/>
      <c r="IJ974" s="560"/>
      <c r="IK974" s="560"/>
      <c r="IL974" s="560"/>
      <c r="IM974" s="560"/>
      <c r="IN974" s="560"/>
      <c r="IO974" s="560"/>
      <c r="IP974" s="560"/>
      <c r="IQ974" s="560"/>
      <c r="IR974" s="560"/>
      <c r="IS974" s="560"/>
      <c r="IT974" s="560"/>
      <c r="IU974" s="560"/>
    </row>
    <row r="975" s="311" customFormat="1" ht="19.5" customHeight="1" spans="1:255">
      <c r="A975" s="222" t="s">
        <v>942</v>
      </c>
      <c r="B975" s="582"/>
      <c r="C975" s="328">
        <v>61</v>
      </c>
      <c r="D975" s="570">
        <v>61</v>
      </c>
      <c r="E975" s="332" t="str">
        <f t="shared" si="30"/>
        <v/>
      </c>
      <c r="F975" s="332">
        <f t="shared" si="31"/>
        <v>1</v>
      </c>
      <c r="HU975" s="560"/>
      <c r="HV975" s="560"/>
      <c r="HW975" s="560"/>
      <c r="HX975" s="560"/>
      <c r="HY975" s="560"/>
      <c r="HZ975" s="560"/>
      <c r="IA975" s="560"/>
      <c r="IB975" s="560"/>
      <c r="IC975" s="560"/>
      <c r="ID975" s="560"/>
      <c r="IE975" s="560"/>
      <c r="IF975" s="560"/>
      <c r="IG975" s="560"/>
      <c r="IH975" s="560"/>
      <c r="II975" s="560"/>
      <c r="IJ975" s="560"/>
      <c r="IK975" s="560"/>
      <c r="IL975" s="560"/>
      <c r="IM975" s="560"/>
      <c r="IN975" s="560"/>
      <c r="IO975" s="560"/>
      <c r="IP975" s="560"/>
      <c r="IQ975" s="560"/>
      <c r="IR975" s="560"/>
      <c r="IS975" s="560"/>
      <c r="IT975" s="560"/>
      <c r="IU975" s="560"/>
    </row>
    <row r="976" s="311" customFormat="1" ht="19.5" customHeight="1" spans="1:255">
      <c r="A976" s="218" t="s">
        <v>943</v>
      </c>
      <c r="B976" s="582">
        <v>1209</v>
      </c>
      <c r="C976" s="328">
        <v>10</v>
      </c>
      <c r="D976" s="570">
        <v>748</v>
      </c>
      <c r="E976" s="332">
        <f t="shared" si="30"/>
        <v>-0.381306865177833</v>
      </c>
      <c r="F976" s="332">
        <f t="shared" si="31"/>
        <v>74.8</v>
      </c>
      <c r="HU976" s="560"/>
      <c r="HV976" s="560"/>
      <c r="HW976" s="560"/>
      <c r="HX976" s="560"/>
      <c r="HY976" s="560"/>
      <c r="HZ976" s="560"/>
      <c r="IA976" s="560"/>
      <c r="IB976" s="560"/>
      <c r="IC976" s="560"/>
      <c r="ID976" s="560"/>
      <c r="IE976" s="560"/>
      <c r="IF976" s="560"/>
      <c r="IG976" s="560"/>
      <c r="IH976" s="560"/>
      <c r="II976" s="560"/>
      <c r="IJ976" s="560"/>
      <c r="IK976" s="560"/>
      <c r="IL976" s="560"/>
      <c r="IM976" s="560"/>
      <c r="IN976" s="560"/>
      <c r="IO976" s="560"/>
      <c r="IP976" s="560"/>
      <c r="IQ976" s="560"/>
      <c r="IR976" s="560"/>
      <c r="IS976" s="560"/>
      <c r="IT976" s="560"/>
      <c r="IU976" s="560"/>
    </row>
    <row r="977" s="311" customFormat="1" ht="19.5" customHeight="1" spans="1:255">
      <c r="A977" s="218" t="s">
        <v>944</v>
      </c>
      <c r="B977" s="328">
        <v>1</v>
      </c>
      <c r="C977" s="328">
        <v>53</v>
      </c>
      <c r="D977" s="328">
        <v>19</v>
      </c>
      <c r="E977" s="332">
        <f t="shared" si="30"/>
        <v>18</v>
      </c>
      <c r="F977" s="332">
        <f t="shared" si="31"/>
        <v>0.358490566037736</v>
      </c>
      <c r="HU977" s="560"/>
      <c r="HV977" s="560"/>
      <c r="HW977" s="560"/>
      <c r="HX977" s="560"/>
      <c r="HY977" s="560"/>
      <c r="HZ977" s="560"/>
      <c r="IA977" s="560"/>
      <c r="IB977" s="560"/>
      <c r="IC977" s="560"/>
      <c r="ID977" s="560"/>
      <c r="IE977" s="560"/>
      <c r="IF977" s="560"/>
      <c r="IG977" s="560"/>
      <c r="IH977" s="560"/>
      <c r="II977" s="560"/>
      <c r="IJ977" s="560"/>
      <c r="IK977" s="560"/>
      <c r="IL977" s="560"/>
      <c r="IM977" s="560"/>
      <c r="IN977" s="560"/>
      <c r="IO977" s="560"/>
      <c r="IP977" s="560"/>
      <c r="IQ977" s="560"/>
      <c r="IR977" s="560"/>
      <c r="IS977" s="560"/>
      <c r="IT977" s="560"/>
      <c r="IU977" s="560"/>
    </row>
    <row r="978" s="311" customFormat="1" ht="19.5" customHeight="1" spans="1:255">
      <c r="A978" s="218" t="s">
        <v>945</v>
      </c>
      <c r="B978" s="582"/>
      <c r="C978" s="328"/>
      <c r="D978" s="570"/>
      <c r="E978" s="332" t="str">
        <f t="shared" si="30"/>
        <v/>
      </c>
      <c r="F978" s="332" t="str">
        <f t="shared" si="31"/>
        <v/>
      </c>
      <c r="HU978" s="560"/>
      <c r="HV978" s="560"/>
      <c r="HW978" s="560"/>
      <c r="HX978" s="560"/>
      <c r="HY978" s="560"/>
      <c r="HZ978" s="560"/>
      <c r="IA978" s="560"/>
      <c r="IB978" s="560"/>
      <c r="IC978" s="560"/>
      <c r="ID978" s="560"/>
      <c r="IE978" s="560"/>
      <c r="IF978" s="560"/>
      <c r="IG978" s="560"/>
      <c r="IH978" s="560"/>
      <c r="II978" s="560"/>
      <c r="IJ978" s="560"/>
      <c r="IK978" s="560"/>
      <c r="IL978" s="560"/>
      <c r="IM978" s="560"/>
      <c r="IN978" s="560"/>
      <c r="IO978" s="560"/>
      <c r="IP978" s="560"/>
      <c r="IQ978" s="560"/>
      <c r="IR978" s="560"/>
      <c r="IS978" s="560"/>
      <c r="IT978" s="560"/>
      <c r="IU978" s="560"/>
    </row>
    <row r="979" s="170" customFormat="1" ht="19.5" customHeight="1" spans="1:248">
      <c r="A979" s="218" t="s">
        <v>946</v>
      </c>
      <c r="B979" s="330">
        <v>7</v>
      </c>
      <c r="C979" s="330"/>
      <c r="D979" s="330"/>
      <c r="E979" s="332" t="str">
        <f t="shared" si="30"/>
        <v/>
      </c>
      <c r="F979" s="332" t="str">
        <f t="shared" si="31"/>
        <v/>
      </c>
      <c r="G979" s="557"/>
      <c r="H979" s="557"/>
      <c r="I979" s="557"/>
      <c r="J979" s="557"/>
      <c r="K979" s="557"/>
      <c r="L979" s="557"/>
      <c r="M979" s="557"/>
      <c r="N979" s="557"/>
      <c r="O979" s="557"/>
      <c r="P979" s="557"/>
      <c r="Q979" s="557"/>
      <c r="R979" s="557"/>
      <c r="S979" s="557"/>
      <c r="T979" s="557"/>
      <c r="U979" s="557"/>
      <c r="V979" s="557"/>
      <c r="W979" s="557"/>
      <c r="X979" s="557"/>
      <c r="Y979" s="557"/>
      <c r="Z979" s="557"/>
      <c r="AA979" s="557"/>
      <c r="AB979" s="557"/>
      <c r="AC979" s="557"/>
      <c r="AD979" s="557"/>
      <c r="AE979" s="557"/>
      <c r="AF979" s="557"/>
      <c r="AG979" s="557"/>
      <c r="AH979" s="557"/>
      <c r="AI979" s="557"/>
      <c r="AJ979" s="557"/>
      <c r="AK979" s="557"/>
      <c r="AL979" s="557"/>
      <c r="AM979" s="557"/>
      <c r="AN979" s="557"/>
      <c r="AO979" s="557"/>
      <c r="AP979" s="557"/>
      <c r="AQ979" s="557"/>
      <c r="AR979" s="557"/>
      <c r="AS979" s="557"/>
      <c r="AT979" s="557"/>
      <c r="AU979" s="557"/>
      <c r="AV979" s="557"/>
      <c r="AW979" s="557"/>
      <c r="AX979" s="557"/>
      <c r="AY979" s="557"/>
      <c r="AZ979" s="557"/>
      <c r="BA979" s="557"/>
      <c r="BB979" s="557"/>
      <c r="BC979" s="557"/>
      <c r="BD979" s="557"/>
      <c r="BE979" s="557"/>
      <c r="BF979" s="557"/>
      <c r="BG979" s="557"/>
      <c r="BH979" s="557"/>
      <c r="BI979" s="557"/>
      <c r="BJ979" s="557"/>
      <c r="BK979" s="557"/>
      <c r="BL979" s="557"/>
      <c r="BM979" s="557"/>
      <c r="BN979" s="557"/>
      <c r="BO979" s="557"/>
      <c r="BP979" s="557"/>
      <c r="BQ979" s="557"/>
      <c r="BR979" s="557"/>
      <c r="BS979" s="557"/>
      <c r="BT979" s="557"/>
      <c r="BU979" s="557"/>
      <c r="BV979" s="557"/>
      <c r="BW979" s="557"/>
      <c r="BX979" s="557"/>
      <c r="BY979" s="557"/>
      <c r="BZ979" s="557"/>
      <c r="CA979" s="557"/>
      <c r="CB979" s="557"/>
      <c r="CC979" s="557"/>
      <c r="CD979" s="557"/>
      <c r="CE979" s="557"/>
      <c r="CF979" s="557"/>
      <c r="CG979" s="557"/>
      <c r="CH979" s="557"/>
      <c r="CI979" s="557"/>
      <c r="CJ979" s="557"/>
      <c r="CK979" s="557"/>
      <c r="CL979" s="557"/>
      <c r="CM979" s="557"/>
      <c r="CN979" s="557"/>
      <c r="CO979" s="557"/>
      <c r="CP979" s="557"/>
      <c r="CQ979" s="557"/>
      <c r="CR979" s="557"/>
      <c r="CS979" s="557"/>
      <c r="CT979" s="557"/>
      <c r="CU979" s="557"/>
      <c r="CV979" s="557"/>
      <c r="CW979" s="557"/>
      <c r="CX979" s="557"/>
      <c r="CY979" s="557"/>
      <c r="CZ979" s="557"/>
      <c r="DA979" s="557"/>
      <c r="DB979" s="557"/>
      <c r="DC979" s="557"/>
      <c r="DD979" s="557"/>
      <c r="DE979" s="557"/>
      <c r="DF979" s="557"/>
      <c r="DG979" s="557"/>
      <c r="DH979" s="557"/>
      <c r="DI979" s="557"/>
      <c r="DJ979" s="557"/>
      <c r="DK979" s="557"/>
      <c r="DL979" s="557"/>
      <c r="DM979" s="557"/>
      <c r="DN979" s="557"/>
      <c r="DO979" s="557"/>
      <c r="DP979" s="557"/>
      <c r="DQ979" s="557"/>
      <c r="DR979" s="557"/>
      <c r="DS979" s="557"/>
      <c r="DT979" s="557"/>
      <c r="DU979" s="557"/>
      <c r="DV979" s="557"/>
      <c r="DW979" s="557"/>
      <c r="DX979" s="557"/>
      <c r="DY979" s="557"/>
      <c r="DZ979" s="557"/>
      <c r="EA979" s="557"/>
      <c r="EB979" s="557"/>
      <c r="EC979" s="557"/>
      <c r="ED979" s="557"/>
      <c r="EE979" s="557"/>
      <c r="EF979" s="557"/>
      <c r="EG979" s="557"/>
      <c r="EH979" s="557"/>
      <c r="EI979" s="557"/>
      <c r="EJ979" s="557"/>
      <c r="EK979" s="557"/>
      <c r="EL979" s="557"/>
      <c r="EM979" s="557"/>
      <c r="EN979" s="557"/>
      <c r="EO979" s="557"/>
      <c r="EP979" s="557"/>
      <c r="EQ979" s="557"/>
      <c r="ER979" s="557"/>
      <c r="ES979" s="557"/>
      <c r="ET979" s="557"/>
      <c r="EU979" s="557"/>
      <c r="EV979" s="557"/>
      <c r="EW979" s="557"/>
      <c r="EX979" s="557"/>
      <c r="EY979" s="557"/>
      <c r="EZ979" s="557"/>
      <c r="FA979" s="557"/>
      <c r="FB979" s="557"/>
      <c r="FC979" s="557"/>
      <c r="FD979" s="557"/>
      <c r="FE979" s="557"/>
      <c r="FF979" s="557"/>
      <c r="FG979" s="557"/>
      <c r="FH979" s="557"/>
      <c r="FI979" s="557"/>
      <c r="FJ979" s="557"/>
      <c r="FK979" s="557"/>
      <c r="FL979" s="557"/>
      <c r="FM979" s="557"/>
      <c r="FN979" s="557"/>
      <c r="FO979" s="557"/>
      <c r="FP979" s="557"/>
      <c r="FQ979" s="557"/>
      <c r="FR979" s="557"/>
      <c r="FS979" s="557"/>
      <c r="FT979" s="557"/>
      <c r="FU979" s="557"/>
      <c r="FV979" s="557"/>
      <c r="FW979" s="557"/>
      <c r="FX979" s="557"/>
      <c r="FY979" s="557"/>
      <c r="FZ979" s="557"/>
      <c r="GA979" s="557"/>
      <c r="GB979" s="557"/>
      <c r="GC979" s="557"/>
      <c r="GD979" s="557"/>
      <c r="GE979" s="557"/>
      <c r="GF979" s="557"/>
      <c r="GG979" s="557"/>
      <c r="GH979" s="557"/>
      <c r="GI979" s="557"/>
      <c r="GJ979" s="557"/>
      <c r="GK979" s="557"/>
      <c r="GL979" s="557"/>
      <c r="GM979" s="557"/>
      <c r="GN979" s="557"/>
      <c r="GO979" s="557"/>
      <c r="GP979" s="557"/>
      <c r="GQ979" s="557"/>
      <c r="GR979" s="557"/>
      <c r="GS979" s="557"/>
      <c r="GT979" s="557"/>
      <c r="GU979" s="557"/>
      <c r="GV979" s="557"/>
      <c r="GW979" s="557"/>
      <c r="GX979" s="557"/>
      <c r="GY979" s="557"/>
      <c r="GZ979" s="557"/>
      <c r="HA979" s="557"/>
      <c r="HB979" s="557"/>
      <c r="HC979" s="557"/>
      <c r="HD979" s="557"/>
      <c r="HE979" s="557"/>
      <c r="HF979" s="557"/>
      <c r="HG979" s="557"/>
      <c r="HH979" s="557"/>
      <c r="HI979" s="557"/>
      <c r="HJ979" s="557"/>
      <c r="HK979" s="557"/>
      <c r="HL979" s="557"/>
      <c r="HM979" s="557"/>
      <c r="HN979" s="557"/>
      <c r="HO979" s="557"/>
      <c r="HP979" s="557"/>
      <c r="HQ979" s="557"/>
      <c r="HR979" s="557"/>
      <c r="HS979" s="557"/>
      <c r="HT979" s="557"/>
      <c r="HU979" s="575"/>
      <c r="HV979" s="575"/>
      <c r="HW979" s="575"/>
      <c r="HX979" s="575"/>
      <c r="HY979" s="575"/>
      <c r="HZ979" s="575"/>
      <c r="IA979" s="575"/>
      <c r="IB979" s="575"/>
      <c r="IC979" s="575"/>
      <c r="ID979" s="575"/>
      <c r="IE979" s="575"/>
      <c r="IF979" s="575"/>
      <c r="IG979" s="575"/>
      <c r="IH979" s="575"/>
      <c r="II979" s="575"/>
      <c r="IJ979" s="575"/>
      <c r="IK979" s="575"/>
      <c r="IL979" s="575"/>
      <c r="IM979" s="575"/>
      <c r="IN979" s="575"/>
    </row>
    <row r="980" s="311" customFormat="1" ht="19.5" customHeight="1" spans="1:255">
      <c r="A980" s="583" t="s">
        <v>947</v>
      </c>
      <c r="B980" s="335">
        <f>SUM(B981:B982)</f>
        <v>0</v>
      </c>
      <c r="C980" s="335">
        <f>SUM(C981:C982)</f>
        <v>0</v>
      </c>
      <c r="D980" s="335">
        <f>SUM(D981:D982)</f>
        <v>0</v>
      </c>
      <c r="E980" s="325" t="str">
        <f t="shared" si="30"/>
        <v/>
      </c>
      <c r="F980" s="325" t="str">
        <f t="shared" si="31"/>
        <v/>
      </c>
      <c r="HU980" s="560"/>
      <c r="HV980" s="560"/>
      <c r="HW980" s="560"/>
      <c r="HX980" s="560"/>
      <c r="HY980" s="560"/>
      <c r="HZ980" s="560"/>
      <c r="IA980" s="560"/>
      <c r="IB980" s="560"/>
      <c r="IC980" s="560"/>
      <c r="ID980" s="560"/>
      <c r="IE980" s="560"/>
      <c r="IF980" s="560"/>
      <c r="IG980" s="560"/>
      <c r="IH980" s="560"/>
      <c r="II980" s="560"/>
      <c r="IJ980" s="560"/>
      <c r="IK980" s="560"/>
      <c r="IL980" s="560"/>
      <c r="IM980" s="560"/>
      <c r="IN980" s="560"/>
      <c r="IO980" s="560"/>
      <c r="IP980" s="560"/>
      <c r="IQ980" s="560"/>
      <c r="IR980" s="560"/>
      <c r="IS980" s="560"/>
      <c r="IT980" s="560"/>
      <c r="IU980" s="560"/>
    </row>
    <row r="981" s="311" customFormat="1" ht="19.5" customHeight="1" spans="1:255">
      <c r="A981" s="232" t="s">
        <v>948</v>
      </c>
      <c r="B981" s="569"/>
      <c r="C981" s="328"/>
      <c r="D981" s="570"/>
      <c r="E981" s="325" t="str">
        <f t="shared" si="30"/>
        <v/>
      </c>
      <c r="F981" s="325" t="str">
        <f t="shared" si="31"/>
        <v/>
      </c>
      <c r="HU981" s="560"/>
      <c r="HV981" s="560"/>
      <c r="HW981" s="560"/>
      <c r="HX981" s="560"/>
      <c r="HY981" s="560"/>
      <c r="HZ981" s="560"/>
      <c r="IA981" s="560"/>
      <c r="IB981" s="560"/>
      <c r="IC981" s="560"/>
      <c r="ID981" s="560"/>
      <c r="IE981" s="560"/>
      <c r="IF981" s="560"/>
      <c r="IG981" s="560"/>
      <c r="IH981" s="560"/>
      <c r="II981" s="560"/>
      <c r="IJ981" s="560"/>
      <c r="IK981" s="560"/>
      <c r="IL981" s="560"/>
      <c r="IM981" s="560"/>
      <c r="IN981" s="560"/>
      <c r="IO981" s="560"/>
      <c r="IP981" s="560"/>
      <c r="IQ981" s="560"/>
      <c r="IR981" s="560"/>
      <c r="IS981" s="560"/>
      <c r="IT981" s="560"/>
      <c r="IU981" s="560"/>
    </row>
    <row r="982" s="170" customFormat="1" ht="19.5" customHeight="1" spans="1:248">
      <c r="A982" s="232" t="s">
        <v>949</v>
      </c>
      <c r="B982" s="337"/>
      <c r="C982" s="337"/>
      <c r="D982" s="337"/>
      <c r="E982" s="332" t="str">
        <f t="shared" si="30"/>
        <v/>
      </c>
      <c r="F982" s="332" t="str">
        <f t="shared" si="31"/>
        <v/>
      </c>
      <c r="G982" s="557"/>
      <c r="H982" s="557"/>
      <c r="I982" s="557"/>
      <c r="J982" s="557"/>
      <c r="K982" s="557"/>
      <c r="L982" s="557"/>
      <c r="M982" s="557"/>
      <c r="N982" s="557"/>
      <c r="O982" s="557"/>
      <c r="P982" s="557"/>
      <c r="Q982" s="557"/>
      <c r="R982" s="557"/>
      <c r="S982" s="557"/>
      <c r="T982" s="557"/>
      <c r="U982" s="557"/>
      <c r="V982" s="557"/>
      <c r="W982" s="557"/>
      <c r="X982" s="557"/>
      <c r="Y982" s="557"/>
      <c r="Z982" s="557"/>
      <c r="AA982" s="557"/>
      <c r="AB982" s="557"/>
      <c r="AC982" s="557"/>
      <c r="AD982" s="557"/>
      <c r="AE982" s="557"/>
      <c r="AF982" s="557"/>
      <c r="AG982" s="557"/>
      <c r="AH982" s="557"/>
      <c r="AI982" s="557"/>
      <c r="AJ982" s="557"/>
      <c r="AK982" s="557"/>
      <c r="AL982" s="557"/>
      <c r="AM982" s="557"/>
      <c r="AN982" s="557"/>
      <c r="AO982" s="557"/>
      <c r="AP982" s="557"/>
      <c r="AQ982" s="557"/>
      <c r="AR982" s="557"/>
      <c r="AS982" s="557"/>
      <c r="AT982" s="557"/>
      <c r="AU982" s="557"/>
      <c r="AV982" s="557"/>
      <c r="AW982" s="557"/>
      <c r="AX982" s="557"/>
      <c r="AY982" s="557"/>
      <c r="AZ982" s="557"/>
      <c r="BA982" s="557"/>
      <c r="BB982" s="557"/>
      <c r="BC982" s="557"/>
      <c r="BD982" s="557"/>
      <c r="BE982" s="557"/>
      <c r="BF982" s="557"/>
      <c r="BG982" s="557"/>
      <c r="BH982" s="557"/>
      <c r="BI982" s="557"/>
      <c r="BJ982" s="557"/>
      <c r="BK982" s="557"/>
      <c r="BL982" s="557"/>
      <c r="BM982" s="557"/>
      <c r="BN982" s="557"/>
      <c r="BO982" s="557"/>
      <c r="BP982" s="557"/>
      <c r="BQ982" s="557"/>
      <c r="BR982" s="557"/>
      <c r="BS982" s="557"/>
      <c r="BT982" s="557"/>
      <c r="BU982" s="557"/>
      <c r="BV982" s="557"/>
      <c r="BW982" s="557"/>
      <c r="BX982" s="557"/>
      <c r="BY982" s="557"/>
      <c r="BZ982" s="557"/>
      <c r="CA982" s="557"/>
      <c r="CB982" s="557"/>
      <c r="CC982" s="557"/>
      <c r="CD982" s="557"/>
      <c r="CE982" s="557"/>
      <c r="CF982" s="557"/>
      <c r="CG982" s="557"/>
      <c r="CH982" s="557"/>
      <c r="CI982" s="557"/>
      <c r="CJ982" s="557"/>
      <c r="CK982" s="557"/>
      <c r="CL982" s="557"/>
      <c r="CM982" s="557"/>
      <c r="CN982" s="557"/>
      <c r="CO982" s="557"/>
      <c r="CP982" s="557"/>
      <c r="CQ982" s="557"/>
      <c r="CR982" s="557"/>
      <c r="CS982" s="557"/>
      <c r="CT982" s="557"/>
      <c r="CU982" s="557"/>
      <c r="CV982" s="557"/>
      <c r="CW982" s="557"/>
      <c r="CX982" s="557"/>
      <c r="CY982" s="557"/>
      <c r="CZ982" s="557"/>
      <c r="DA982" s="557"/>
      <c r="DB982" s="557"/>
      <c r="DC982" s="557"/>
      <c r="DD982" s="557"/>
      <c r="DE982" s="557"/>
      <c r="DF982" s="557"/>
      <c r="DG982" s="557"/>
      <c r="DH982" s="557"/>
      <c r="DI982" s="557"/>
      <c r="DJ982" s="557"/>
      <c r="DK982" s="557"/>
      <c r="DL982" s="557"/>
      <c r="DM982" s="557"/>
      <c r="DN982" s="557"/>
      <c r="DO982" s="557"/>
      <c r="DP982" s="557"/>
      <c r="DQ982" s="557"/>
      <c r="DR982" s="557"/>
      <c r="DS982" s="557"/>
      <c r="DT982" s="557"/>
      <c r="DU982" s="557"/>
      <c r="DV982" s="557"/>
      <c r="DW982" s="557"/>
      <c r="DX982" s="557"/>
      <c r="DY982" s="557"/>
      <c r="DZ982" s="557"/>
      <c r="EA982" s="557"/>
      <c r="EB982" s="557"/>
      <c r="EC982" s="557"/>
      <c r="ED982" s="557"/>
      <c r="EE982" s="557"/>
      <c r="EF982" s="557"/>
      <c r="EG982" s="557"/>
      <c r="EH982" s="557"/>
      <c r="EI982" s="557"/>
      <c r="EJ982" s="557"/>
      <c r="EK982" s="557"/>
      <c r="EL982" s="557"/>
      <c r="EM982" s="557"/>
      <c r="EN982" s="557"/>
      <c r="EO982" s="557"/>
      <c r="EP982" s="557"/>
      <c r="EQ982" s="557"/>
      <c r="ER982" s="557"/>
      <c r="ES982" s="557"/>
      <c r="ET982" s="557"/>
      <c r="EU982" s="557"/>
      <c r="EV982" s="557"/>
      <c r="EW982" s="557"/>
      <c r="EX982" s="557"/>
      <c r="EY982" s="557"/>
      <c r="EZ982" s="557"/>
      <c r="FA982" s="557"/>
      <c r="FB982" s="557"/>
      <c r="FC982" s="557"/>
      <c r="FD982" s="557"/>
      <c r="FE982" s="557"/>
      <c r="FF982" s="557"/>
      <c r="FG982" s="557"/>
      <c r="FH982" s="557"/>
      <c r="FI982" s="557"/>
      <c r="FJ982" s="557"/>
      <c r="FK982" s="557"/>
      <c r="FL982" s="557"/>
      <c r="FM982" s="557"/>
      <c r="FN982" s="557"/>
      <c r="FO982" s="557"/>
      <c r="FP982" s="557"/>
      <c r="FQ982" s="557"/>
      <c r="FR982" s="557"/>
      <c r="FS982" s="557"/>
      <c r="FT982" s="557"/>
      <c r="FU982" s="557"/>
      <c r="FV982" s="557"/>
      <c r="FW982" s="557"/>
      <c r="FX982" s="557"/>
      <c r="FY982" s="557"/>
      <c r="FZ982" s="557"/>
      <c r="GA982" s="557"/>
      <c r="GB982" s="557"/>
      <c r="GC982" s="557"/>
      <c r="GD982" s="557"/>
      <c r="GE982" s="557"/>
      <c r="GF982" s="557"/>
      <c r="GG982" s="557"/>
      <c r="GH982" s="557"/>
      <c r="GI982" s="557"/>
      <c r="GJ982" s="557"/>
      <c r="GK982" s="557"/>
      <c r="GL982" s="557"/>
      <c r="GM982" s="557"/>
      <c r="GN982" s="557"/>
      <c r="GO982" s="557"/>
      <c r="GP982" s="557"/>
      <c r="GQ982" s="557"/>
      <c r="GR982" s="557"/>
      <c r="GS982" s="557"/>
      <c r="GT982" s="557"/>
      <c r="GU982" s="557"/>
      <c r="GV982" s="557"/>
      <c r="GW982" s="557"/>
      <c r="GX982" s="557"/>
      <c r="GY982" s="557"/>
      <c r="GZ982" s="557"/>
      <c r="HA982" s="557"/>
      <c r="HB982" s="557"/>
      <c r="HC982" s="557"/>
      <c r="HD982" s="557"/>
      <c r="HE982" s="557"/>
      <c r="HF982" s="557"/>
      <c r="HG982" s="557"/>
      <c r="HH982" s="557"/>
      <c r="HI982" s="557"/>
      <c r="HJ982" s="557"/>
      <c r="HK982" s="557"/>
      <c r="HL982" s="557"/>
      <c r="HM982" s="557"/>
      <c r="HN982" s="557"/>
      <c r="HO982" s="557"/>
      <c r="HP982" s="557"/>
      <c r="HQ982" s="557"/>
      <c r="HR982" s="557"/>
      <c r="HS982" s="557"/>
      <c r="HT982" s="557"/>
      <c r="HU982" s="575"/>
      <c r="HV982" s="575"/>
      <c r="HW982" s="575"/>
      <c r="HX982" s="575"/>
      <c r="HY982" s="575"/>
      <c r="HZ982" s="575"/>
      <c r="IA982" s="575"/>
      <c r="IB982" s="575"/>
      <c r="IC982" s="575"/>
      <c r="ID982" s="575"/>
      <c r="IE982" s="575"/>
      <c r="IF982" s="575"/>
      <c r="IG982" s="575"/>
      <c r="IH982" s="575"/>
      <c r="II982" s="575"/>
      <c r="IJ982" s="575"/>
      <c r="IK982" s="575"/>
      <c r="IL982" s="575"/>
      <c r="IM982" s="575"/>
      <c r="IN982" s="575"/>
    </row>
    <row r="983" s="311" customFormat="1" ht="19.5" customHeight="1" spans="1:255">
      <c r="A983" s="588" t="s">
        <v>950</v>
      </c>
      <c r="B983" s="328">
        <f>SUM(B984:B985)</f>
        <v>44</v>
      </c>
      <c r="C983" s="328">
        <f>SUM(C984:C985)</f>
        <v>2200</v>
      </c>
      <c r="D983" s="328">
        <f>SUM(D984:D985)</f>
        <v>52</v>
      </c>
      <c r="E983" s="332">
        <f t="shared" si="30"/>
        <v>0.181818181818182</v>
      </c>
      <c r="F983" s="332">
        <f t="shared" si="31"/>
        <v>0.0236363636363636</v>
      </c>
      <c r="HU983" s="560"/>
      <c r="HV983" s="560"/>
      <c r="HW983" s="560"/>
      <c r="HX983" s="560"/>
      <c r="HY983" s="560"/>
      <c r="HZ983" s="560"/>
      <c r="IA983" s="560"/>
      <c r="IB983" s="560"/>
      <c r="IC983" s="560"/>
      <c r="ID983" s="560"/>
      <c r="IE983" s="560"/>
      <c r="IF983" s="560"/>
      <c r="IG983" s="560"/>
      <c r="IH983" s="560"/>
      <c r="II983" s="560"/>
      <c r="IJ983" s="560"/>
      <c r="IK983" s="560"/>
      <c r="IL983" s="560"/>
      <c r="IM983" s="560"/>
      <c r="IN983" s="560"/>
      <c r="IO983" s="560"/>
      <c r="IP983" s="560"/>
      <c r="IQ983" s="560"/>
      <c r="IR983" s="560"/>
      <c r="IS983" s="560"/>
      <c r="IT983" s="560"/>
      <c r="IU983" s="560"/>
    </row>
    <row r="984" s="311" customFormat="1" ht="19.5" customHeight="1" spans="1:255">
      <c r="A984" s="222" t="s">
        <v>951</v>
      </c>
      <c r="B984" s="335"/>
      <c r="C984" s="335"/>
      <c r="D984" s="335"/>
      <c r="E984" s="325" t="str">
        <f t="shared" si="30"/>
        <v/>
      </c>
      <c r="F984" s="325" t="str">
        <f t="shared" si="31"/>
        <v/>
      </c>
      <c r="HU984" s="560"/>
      <c r="HV984" s="560"/>
      <c r="HW984" s="560"/>
      <c r="HX984" s="560"/>
      <c r="HY984" s="560"/>
      <c r="HZ984" s="560"/>
      <c r="IA984" s="560"/>
      <c r="IB984" s="560"/>
      <c r="IC984" s="560"/>
      <c r="ID984" s="560"/>
      <c r="IE984" s="560"/>
      <c r="IF984" s="560"/>
      <c r="IG984" s="560"/>
      <c r="IH984" s="560"/>
      <c r="II984" s="560"/>
      <c r="IJ984" s="560"/>
      <c r="IK984" s="560"/>
      <c r="IL984" s="560"/>
      <c r="IM984" s="560"/>
      <c r="IN984" s="560"/>
      <c r="IO984" s="560"/>
      <c r="IP984" s="560"/>
      <c r="IQ984" s="560"/>
      <c r="IR984" s="560"/>
      <c r="IS984" s="560"/>
      <c r="IT984" s="560"/>
      <c r="IU984" s="560"/>
    </row>
    <row r="985" s="311" customFormat="1" ht="19.5" customHeight="1" spans="1:255">
      <c r="A985" s="222" t="s">
        <v>952</v>
      </c>
      <c r="B985" s="337">
        <v>44</v>
      </c>
      <c r="C985" s="337">
        <v>2200</v>
      </c>
      <c r="D985" s="337">
        <v>52</v>
      </c>
      <c r="E985" s="332">
        <f t="shared" si="30"/>
        <v>0.181818181818182</v>
      </c>
      <c r="F985" s="332">
        <f t="shared" si="31"/>
        <v>0.0236363636363636</v>
      </c>
      <c r="HU985" s="560"/>
      <c r="HV985" s="560"/>
      <c r="HW985" s="560"/>
      <c r="HX985" s="560"/>
      <c r="HY985" s="560"/>
      <c r="HZ985" s="560"/>
      <c r="IA985" s="560"/>
      <c r="IB985" s="560"/>
      <c r="IC985" s="560"/>
      <c r="ID985" s="560"/>
      <c r="IE985" s="560"/>
      <c r="IF985" s="560"/>
      <c r="IG985" s="560"/>
      <c r="IH985" s="560"/>
      <c r="II985" s="560"/>
      <c r="IJ985" s="560"/>
      <c r="IK985" s="560"/>
      <c r="IL985" s="560"/>
      <c r="IM985" s="560"/>
      <c r="IN985" s="560"/>
      <c r="IO985" s="560"/>
      <c r="IP985" s="560"/>
      <c r="IQ985" s="560"/>
      <c r="IR985" s="560"/>
      <c r="IS985" s="560"/>
      <c r="IT985" s="560"/>
      <c r="IU985" s="560"/>
    </row>
    <row r="986" s="170" customFormat="1" ht="19.5" customHeight="1" spans="1:248">
      <c r="A986" s="583" t="s">
        <v>953</v>
      </c>
      <c r="B986" s="324">
        <f>B987+B1008+B1018+B1028+B1035</f>
        <v>14553</v>
      </c>
      <c r="C986" s="324">
        <f>C987+C1008+C1018+C1028+C1035</f>
        <v>6765</v>
      </c>
      <c r="D986" s="324">
        <f>D987+D1008+D1018+D1028+D1035</f>
        <v>10982</v>
      </c>
      <c r="E986" s="325">
        <f t="shared" si="30"/>
        <v>-0.245378959664674</v>
      </c>
      <c r="F986" s="325">
        <f t="shared" si="31"/>
        <v>1.62335550628234</v>
      </c>
      <c r="G986" s="557"/>
      <c r="H986" s="557"/>
      <c r="I986" s="557"/>
      <c r="J986" s="557"/>
      <c r="K986" s="557"/>
      <c r="L986" s="557"/>
      <c r="M986" s="557"/>
      <c r="N986" s="557"/>
      <c r="O986" s="557"/>
      <c r="P986" s="557"/>
      <c r="Q986" s="557"/>
      <c r="R986" s="557"/>
      <c r="S986" s="557"/>
      <c r="T986" s="557"/>
      <c r="U986" s="557"/>
      <c r="V986" s="557"/>
      <c r="W986" s="557"/>
      <c r="X986" s="557"/>
      <c r="Y986" s="557"/>
      <c r="Z986" s="557"/>
      <c r="AA986" s="557"/>
      <c r="AB986" s="557"/>
      <c r="AC986" s="557"/>
      <c r="AD986" s="557"/>
      <c r="AE986" s="557"/>
      <c r="AF986" s="557"/>
      <c r="AG986" s="557"/>
      <c r="AH986" s="557"/>
      <c r="AI986" s="557"/>
      <c r="AJ986" s="557"/>
      <c r="AK986" s="557"/>
      <c r="AL986" s="557"/>
      <c r="AM986" s="557"/>
      <c r="AN986" s="557"/>
      <c r="AO986" s="557"/>
      <c r="AP986" s="557"/>
      <c r="AQ986" s="557"/>
      <c r="AR986" s="557"/>
      <c r="AS986" s="557"/>
      <c r="AT986" s="557"/>
      <c r="AU986" s="557"/>
      <c r="AV986" s="557"/>
      <c r="AW986" s="557"/>
      <c r="AX986" s="557"/>
      <c r="AY986" s="557"/>
      <c r="AZ986" s="557"/>
      <c r="BA986" s="557"/>
      <c r="BB986" s="557"/>
      <c r="BC986" s="557"/>
      <c r="BD986" s="557"/>
      <c r="BE986" s="557"/>
      <c r="BF986" s="557"/>
      <c r="BG986" s="557"/>
      <c r="BH986" s="557"/>
      <c r="BI986" s="557"/>
      <c r="BJ986" s="557"/>
      <c r="BK986" s="557"/>
      <c r="BL986" s="557"/>
      <c r="BM986" s="557"/>
      <c r="BN986" s="557"/>
      <c r="BO986" s="557"/>
      <c r="BP986" s="557"/>
      <c r="BQ986" s="557"/>
      <c r="BR986" s="557"/>
      <c r="BS986" s="557"/>
      <c r="BT986" s="557"/>
      <c r="BU986" s="557"/>
      <c r="BV986" s="557"/>
      <c r="BW986" s="557"/>
      <c r="BX986" s="557"/>
      <c r="BY986" s="557"/>
      <c r="BZ986" s="557"/>
      <c r="CA986" s="557"/>
      <c r="CB986" s="557"/>
      <c r="CC986" s="557"/>
      <c r="CD986" s="557"/>
      <c r="CE986" s="557"/>
      <c r="CF986" s="557"/>
      <c r="CG986" s="557"/>
      <c r="CH986" s="557"/>
      <c r="CI986" s="557"/>
      <c r="CJ986" s="557"/>
      <c r="CK986" s="557"/>
      <c r="CL986" s="557"/>
      <c r="CM986" s="557"/>
      <c r="CN986" s="557"/>
      <c r="CO986" s="557"/>
      <c r="CP986" s="557"/>
      <c r="CQ986" s="557"/>
      <c r="CR986" s="557"/>
      <c r="CS986" s="557"/>
      <c r="CT986" s="557"/>
      <c r="CU986" s="557"/>
      <c r="CV986" s="557"/>
      <c r="CW986" s="557"/>
      <c r="CX986" s="557"/>
      <c r="CY986" s="557"/>
      <c r="CZ986" s="557"/>
      <c r="DA986" s="557"/>
      <c r="DB986" s="557"/>
      <c r="DC986" s="557"/>
      <c r="DD986" s="557"/>
      <c r="DE986" s="557"/>
      <c r="DF986" s="557"/>
      <c r="DG986" s="557"/>
      <c r="DH986" s="557"/>
      <c r="DI986" s="557"/>
      <c r="DJ986" s="557"/>
      <c r="DK986" s="557"/>
      <c r="DL986" s="557"/>
      <c r="DM986" s="557"/>
      <c r="DN986" s="557"/>
      <c r="DO986" s="557"/>
      <c r="DP986" s="557"/>
      <c r="DQ986" s="557"/>
      <c r="DR986" s="557"/>
      <c r="DS986" s="557"/>
      <c r="DT986" s="557"/>
      <c r="DU986" s="557"/>
      <c r="DV986" s="557"/>
      <c r="DW986" s="557"/>
      <c r="DX986" s="557"/>
      <c r="DY986" s="557"/>
      <c r="DZ986" s="557"/>
      <c r="EA986" s="557"/>
      <c r="EB986" s="557"/>
      <c r="EC986" s="557"/>
      <c r="ED986" s="557"/>
      <c r="EE986" s="557"/>
      <c r="EF986" s="557"/>
      <c r="EG986" s="557"/>
      <c r="EH986" s="557"/>
      <c r="EI986" s="557"/>
      <c r="EJ986" s="557"/>
      <c r="EK986" s="557"/>
      <c r="EL986" s="557"/>
      <c r="EM986" s="557"/>
      <c r="EN986" s="557"/>
      <c r="EO986" s="557"/>
      <c r="EP986" s="557"/>
      <c r="EQ986" s="557"/>
      <c r="ER986" s="557"/>
      <c r="ES986" s="557"/>
      <c r="ET986" s="557"/>
      <c r="EU986" s="557"/>
      <c r="EV986" s="557"/>
      <c r="EW986" s="557"/>
      <c r="EX986" s="557"/>
      <c r="EY986" s="557"/>
      <c r="EZ986" s="557"/>
      <c r="FA986" s="557"/>
      <c r="FB986" s="557"/>
      <c r="FC986" s="557"/>
      <c r="FD986" s="557"/>
      <c r="FE986" s="557"/>
      <c r="FF986" s="557"/>
      <c r="FG986" s="557"/>
      <c r="FH986" s="557"/>
      <c r="FI986" s="557"/>
      <c r="FJ986" s="557"/>
      <c r="FK986" s="557"/>
      <c r="FL986" s="557"/>
      <c r="FM986" s="557"/>
      <c r="FN986" s="557"/>
      <c r="FO986" s="557"/>
      <c r="FP986" s="557"/>
      <c r="FQ986" s="557"/>
      <c r="FR986" s="557"/>
      <c r="FS986" s="557"/>
      <c r="FT986" s="557"/>
      <c r="FU986" s="557"/>
      <c r="FV986" s="557"/>
      <c r="FW986" s="557"/>
      <c r="FX986" s="557"/>
      <c r="FY986" s="557"/>
      <c r="FZ986" s="557"/>
      <c r="GA986" s="557"/>
      <c r="GB986" s="557"/>
      <c r="GC986" s="557"/>
      <c r="GD986" s="557"/>
      <c r="GE986" s="557"/>
      <c r="GF986" s="557"/>
      <c r="GG986" s="557"/>
      <c r="GH986" s="557"/>
      <c r="GI986" s="557"/>
      <c r="GJ986" s="557"/>
      <c r="GK986" s="557"/>
      <c r="GL986" s="557"/>
      <c r="GM986" s="557"/>
      <c r="GN986" s="557"/>
      <c r="GO986" s="557"/>
      <c r="GP986" s="557"/>
      <c r="GQ986" s="557"/>
      <c r="GR986" s="557"/>
      <c r="GS986" s="557"/>
      <c r="GT986" s="557"/>
      <c r="GU986" s="557"/>
      <c r="GV986" s="557"/>
      <c r="GW986" s="557"/>
      <c r="GX986" s="557"/>
      <c r="GY986" s="557"/>
      <c r="GZ986" s="557"/>
      <c r="HA986" s="557"/>
      <c r="HB986" s="557"/>
      <c r="HC986" s="557"/>
      <c r="HD986" s="557"/>
      <c r="HE986" s="557"/>
      <c r="HF986" s="557"/>
      <c r="HG986" s="557"/>
      <c r="HH986" s="557"/>
      <c r="HI986" s="557"/>
      <c r="HJ986" s="557"/>
      <c r="HK986" s="557"/>
      <c r="HL986" s="557"/>
      <c r="HM986" s="557"/>
      <c r="HN986" s="557"/>
      <c r="HO986" s="557"/>
      <c r="HP986" s="557"/>
      <c r="HQ986" s="557"/>
      <c r="HR986" s="557"/>
      <c r="HS986" s="557"/>
      <c r="HT986" s="557"/>
      <c r="HU986" s="575"/>
      <c r="HV986" s="575"/>
      <c r="HW986" s="575"/>
      <c r="HX986" s="575"/>
      <c r="HY986" s="575"/>
      <c r="HZ986" s="575"/>
      <c r="IA986" s="575"/>
      <c r="IB986" s="575"/>
      <c r="IC986" s="575"/>
      <c r="ID986" s="575"/>
      <c r="IE986" s="575"/>
      <c r="IF986" s="575"/>
      <c r="IG986" s="575"/>
      <c r="IH986" s="575"/>
      <c r="II986" s="575"/>
      <c r="IJ986" s="575"/>
      <c r="IK986" s="575"/>
      <c r="IL986" s="575"/>
      <c r="IM986" s="575"/>
      <c r="IN986" s="575"/>
    </row>
    <row r="987" s="311" customFormat="1" ht="19.5" customHeight="1" spans="1:255">
      <c r="A987" s="584" t="s">
        <v>954</v>
      </c>
      <c r="B987" s="585">
        <f>SUM(B988:B1007)</f>
        <v>13259</v>
      </c>
      <c r="C987" s="335">
        <f>SUM(C988:C1007)</f>
        <v>2320</v>
      </c>
      <c r="D987" s="573">
        <f>SUM(D988:D1007)</f>
        <v>10982</v>
      </c>
      <c r="E987" s="325">
        <f t="shared" si="30"/>
        <v>-0.171732408175579</v>
      </c>
      <c r="F987" s="325">
        <f t="shared" si="31"/>
        <v>4.73362068965517</v>
      </c>
      <c r="HU987" s="560"/>
      <c r="HV987" s="560"/>
      <c r="HW987" s="560"/>
      <c r="HX987" s="560"/>
      <c r="HY987" s="560"/>
      <c r="HZ987" s="560"/>
      <c r="IA987" s="560"/>
      <c r="IB987" s="560"/>
      <c r="IC987" s="560"/>
      <c r="ID987" s="560"/>
      <c r="IE987" s="560"/>
      <c r="IF987" s="560"/>
      <c r="IG987" s="560"/>
      <c r="IH987" s="560"/>
      <c r="II987" s="560"/>
      <c r="IJ987" s="560"/>
      <c r="IK987" s="560"/>
      <c r="IL987" s="560"/>
      <c r="IM987" s="560"/>
      <c r="IN987" s="560"/>
      <c r="IO987" s="560"/>
      <c r="IP987" s="560"/>
      <c r="IQ987" s="560"/>
      <c r="IR987" s="560"/>
      <c r="IS987" s="560"/>
      <c r="IT987" s="560"/>
      <c r="IU987" s="560"/>
    </row>
    <row r="988" s="311" customFormat="1" ht="19.5" customHeight="1" spans="1:255">
      <c r="A988" s="218" t="s">
        <v>835</v>
      </c>
      <c r="B988" s="582">
        <v>398</v>
      </c>
      <c r="C988" s="328">
        <v>411</v>
      </c>
      <c r="D988" s="570">
        <v>406</v>
      </c>
      <c r="E988" s="332">
        <f t="shared" si="30"/>
        <v>0.0201005025125629</v>
      </c>
      <c r="F988" s="332">
        <f t="shared" si="31"/>
        <v>0.987834549878346</v>
      </c>
      <c r="HU988" s="560"/>
      <c r="HV988" s="560"/>
      <c r="HW988" s="560"/>
      <c r="HX988" s="560"/>
      <c r="HY988" s="560"/>
      <c r="HZ988" s="560"/>
      <c r="IA988" s="560"/>
      <c r="IB988" s="560"/>
      <c r="IC988" s="560"/>
      <c r="ID988" s="560"/>
      <c r="IE988" s="560"/>
      <c r="IF988" s="560"/>
      <c r="IG988" s="560"/>
      <c r="IH988" s="560"/>
      <c r="II988" s="560"/>
      <c r="IJ988" s="560"/>
      <c r="IK988" s="560"/>
      <c r="IL988" s="560"/>
      <c r="IM988" s="560"/>
      <c r="IN988" s="560"/>
      <c r="IO988" s="560"/>
      <c r="IP988" s="560"/>
      <c r="IQ988" s="560"/>
      <c r="IR988" s="560"/>
      <c r="IS988" s="560"/>
      <c r="IT988" s="560"/>
      <c r="IU988" s="560"/>
    </row>
    <row r="989" s="311" customFormat="1" ht="19.5" customHeight="1" spans="1:255">
      <c r="A989" s="218" t="s">
        <v>836</v>
      </c>
      <c r="B989" s="582"/>
      <c r="C989" s="328"/>
      <c r="D989" s="570"/>
      <c r="E989" s="332" t="str">
        <f t="shared" si="30"/>
        <v/>
      </c>
      <c r="F989" s="332" t="str">
        <f t="shared" si="31"/>
        <v/>
      </c>
      <c r="HU989" s="560"/>
      <c r="HV989" s="560"/>
      <c r="HW989" s="560"/>
      <c r="HX989" s="560"/>
      <c r="HY989" s="560"/>
      <c r="HZ989" s="560"/>
      <c r="IA989" s="560"/>
      <c r="IB989" s="560"/>
      <c r="IC989" s="560"/>
      <c r="ID989" s="560"/>
      <c r="IE989" s="560"/>
      <c r="IF989" s="560"/>
      <c r="IG989" s="560"/>
      <c r="IH989" s="560"/>
      <c r="II989" s="560"/>
      <c r="IJ989" s="560"/>
      <c r="IK989" s="560"/>
      <c r="IL989" s="560"/>
      <c r="IM989" s="560"/>
      <c r="IN989" s="560"/>
      <c r="IO989" s="560"/>
      <c r="IP989" s="560"/>
      <c r="IQ989" s="560"/>
      <c r="IR989" s="560"/>
      <c r="IS989" s="560"/>
      <c r="IT989" s="560"/>
      <c r="IU989" s="560"/>
    </row>
    <row r="990" s="311" customFormat="1" ht="19.5" customHeight="1" spans="1:255">
      <c r="A990" s="218" t="s">
        <v>837</v>
      </c>
      <c r="B990" s="582"/>
      <c r="C990" s="328"/>
      <c r="D990" s="570"/>
      <c r="E990" s="332" t="str">
        <f t="shared" si="30"/>
        <v/>
      </c>
      <c r="F990" s="332" t="str">
        <f t="shared" si="31"/>
        <v/>
      </c>
      <c r="HU990" s="560"/>
      <c r="HV990" s="560"/>
      <c r="HW990" s="560"/>
      <c r="HX990" s="560"/>
      <c r="HY990" s="560"/>
      <c r="HZ990" s="560"/>
      <c r="IA990" s="560"/>
      <c r="IB990" s="560"/>
      <c r="IC990" s="560"/>
      <c r="ID990" s="560"/>
      <c r="IE990" s="560"/>
      <c r="IF990" s="560"/>
      <c r="IG990" s="560"/>
      <c r="IH990" s="560"/>
      <c r="II990" s="560"/>
      <c r="IJ990" s="560"/>
      <c r="IK990" s="560"/>
      <c r="IL990" s="560"/>
      <c r="IM990" s="560"/>
      <c r="IN990" s="560"/>
      <c r="IO990" s="560"/>
      <c r="IP990" s="560"/>
      <c r="IQ990" s="560"/>
      <c r="IR990" s="560"/>
      <c r="IS990" s="560"/>
      <c r="IT990" s="560"/>
      <c r="IU990" s="560"/>
    </row>
    <row r="991" s="311" customFormat="1" ht="19.5" customHeight="1" spans="1:255">
      <c r="A991" s="218" t="s">
        <v>955</v>
      </c>
      <c r="B991" s="582">
        <v>10792</v>
      </c>
      <c r="C991" s="328">
        <v>560</v>
      </c>
      <c r="D991" s="570">
        <v>9926</v>
      </c>
      <c r="E991" s="332">
        <f t="shared" si="30"/>
        <v>-0.0802446256486287</v>
      </c>
      <c r="F991" s="332">
        <f t="shared" si="31"/>
        <v>17.725</v>
      </c>
      <c r="HU991" s="560"/>
      <c r="HV991" s="560"/>
      <c r="HW991" s="560"/>
      <c r="HX991" s="560"/>
      <c r="HY991" s="560"/>
      <c r="HZ991" s="560"/>
      <c r="IA991" s="560"/>
      <c r="IB991" s="560"/>
      <c r="IC991" s="560"/>
      <c r="ID991" s="560"/>
      <c r="IE991" s="560"/>
      <c r="IF991" s="560"/>
      <c r="IG991" s="560"/>
      <c r="IH991" s="560"/>
      <c r="II991" s="560"/>
      <c r="IJ991" s="560"/>
      <c r="IK991" s="560"/>
      <c r="IL991" s="560"/>
      <c r="IM991" s="560"/>
      <c r="IN991" s="560"/>
      <c r="IO991" s="560"/>
      <c r="IP991" s="560"/>
      <c r="IQ991" s="560"/>
      <c r="IR991" s="560"/>
      <c r="IS991" s="560"/>
      <c r="IT991" s="560"/>
      <c r="IU991" s="560"/>
    </row>
    <row r="992" s="311" customFormat="1" ht="19.5" customHeight="1" spans="1:255">
      <c r="A992" s="218" t="s">
        <v>956</v>
      </c>
      <c r="B992" s="582">
        <v>1423</v>
      </c>
      <c r="C992" s="328">
        <v>1204</v>
      </c>
      <c r="D992" s="337">
        <v>91</v>
      </c>
      <c r="E992" s="332">
        <f t="shared" si="30"/>
        <v>-0.936050597329585</v>
      </c>
      <c r="F992" s="332">
        <f t="shared" si="31"/>
        <v>0.0755813953488372</v>
      </c>
      <c r="HU992" s="560"/>
      <c r="HV992" s="560"/>
      <c r="HW992" s="560"/>
      <c r="HX992" s="560"/>
      <c r="HY992" s="560"/>
      <c r="HZ992" s="560"/>
      <c r="IA992" s="560"/>
      <c r="IB992" s="560"/>
      <c r="IC992" s="560"/>
      <c r="ID992" s="560"/>
      <c r="IE992" s="560"/>
      <c r="IF992" s="560"/>
      <c r="IG992" s="560"/>
      <c r="IH992" s="560"/>
      <c r="II992" s="560"/>
      <c r="IJ992" s="560"/>
      <c r="IK992" s="560"/>
      <c r="IL992" s="560"/>
      <c r="IM992" s="560"/>
      <c r="IN992" s="560"/>
      <c r="IO992" s="560"/>
      <c r="IP992" s="560"/>
      <c r="IQ992" s="560"/>
      <c r="IR992" s="560"/>
      <c r="IS992" s="560"/>
      <c r="IT992" s="560"/>
      <c r="IU992" s="560"/>
    </row>
    <row r="993" s="311" customFormat="1" ht="19.5" customHeight="1" spans="1:255">
      <c r="A993" s="218" t="s">
        <v>957</v>
      </c>
      <c r="B993" s="582"/>
      <c r="C993" s="328"/>
      <c r="D993" s="330"/>
      <c r="E993" s="332" t="str">
        <f t="shared" si="30"/>
        <v/>
      </c>
      <c r="F993" s="332" t="str">
        <f t="shared" si="31"/>
        <v/>
      </c>
      <c r="HU993" s="560"/>
      <c r="HV993" s="560"/>
      <c r="HW993" s="560"/>
      <c r="HX993" s="560"/>
      <c r="HY993" s="560"/>
      <c r="HZ993" s="560"/>
      <c r="IA993" s="560"/>
      <c r="IB993" s="560"/>
      <c r="IC993" s="560"/>
      <c r="ID993" s="560"/>
      <c r="IE993" s="560"/>
      <c r="IF993" s="560"/>
      <c r="IG993" s="560"/>
      <c r="IH993" s="560"/>
      <c r="II993" s="560"/>
      <c r="IJ993" s="560"/>
      <c r="IK993" s="560"/>
      <c r="IL993" s="560"/>
      <c r="IM993" s="560"/>
      <c r="IN993" s="560"/>
      <c r="IO993" s="560"/>
      <c r="IP993" s="560"/>
      <c r="IQ993" s="560"/>
      <c r="IR993" s="560"/>
      <c r="IS993" s="560"/>
      <c r="IT993" s="560"/>
      <c r="IU993" s="560"/>
    </row>
    <row r="994" s="311" customFormat="1" ht="19.5" customHeight="1" spans="1:255">
      <c r="A994" s="218" t="s">
        <v>958</v>
      </c>
      <c r="B994" s="582"/>
      <c r="C994" s="328"/>
      <c r="D994" s="330"/>
      <c r="E994" s="332" t="str">
        <f t="shared" si="30"/>
        <v/>
      </c>
      <c r="F994" s="332" t="str">
        <f t="shared" si="31"/>
        <v/>
      </c>
      <c r="HU994" s="560"/>
      <c r="HV994" s="560"/>
      <c r="HW994" s="560"/>
      <c r="HX994" s="560"/>
      <c r="HY994" s="560"/>
      <c r="HZ994" s="560"/>
      <c r="IA994" s="560"/>
      <c r="IB994" s="560"/>
      <c r="IC994" s="560"/>
      <c r="ID994" s="560"/>
      <c r="IE994" s="560"/>
      <c r="IF994" s="560"/>
      <c r="IG994" s="560"/>
      <c r="IH994" s="560"/>
      <c r="II994" s="560"/>
      <c r="IJ994" s="560"/>
      <c r="IK994" s="560"/>
      <c r="IL994" s="560"/>
      <c r="IM994" s="560"/>
      <c r="IN994" s="560"/>
      <c r="IO994" s="560"/>
      <c r="IP994" s="560"/>
      <c r="IQ994" s="560"/>
      <c r="IR994" s="560"/>
      <c r="IS994" s="560"/>
      <c r="IT994" s="560"/>
      <c r="IU994" s="560"/>
    </row>
    <row r="995" s="311" customFormat="1" ht="19.5" customHeight="1" spans="1:255">
      <c r="A995" s="218" t="s">
        <v>959</v>
      </c>
      <c r="B995" s="582">
        <v>43</v>
      </c>
      <c r="C995" s="328">
        <v>45</v>
      </c>
      <c r="D995" s="330">
        <v>15</v>
      </c>
      <c r="E995" s="332">
        <f t="shared" si="30"/>
        <v>-0.651162790697674</v>
      </c>
      <c r="F995" s="332">
        <f t="shared" si="31"/>
        <v>0.333333333333333</v>
      </c>
      <c r="HU995" s="560"/>
      <c r="HV995" s="560"/>
      <c r="HW995" s="560"/>
      <c r="HX995" s="560"/>
      <c r="HY995" s="560"/>
      <c r="HZ995" s="560"/>
      <c r="IA995" s="560"/>
      <c r="IB995" s="560"/>
      <c r="IC995" s="560"/>
      <c r="ID995" s="560"/>
      <c r="IE995" s="560"/>
      <c r="IF995" s="560"/>
      <c r="IG995" s="560"/>
      <c r="IH995" s="560"/>
      <c r="II995" s="560"/>
      <c r="IJ995" s="560"/>
      <c r="IK995" s="560"/>
      <c r="IL995" s="560"/>
      <c r="IM995" s="560"/>
      <c r="IN995" s="560"/>
      <c r="IO995" s="560"/>
      <c r="IP995" s="560"/>
      <c r="IQ995" s="560"/>
      <c r="IR995" s="560"/>
      <c r="IS995" s="560"/>
      <c r="IT995" s="560"/>
      <c r="IU995" s="560"/>
    </row>
    <row r="996" s="311" customFormat="1" ht="19.5" customHeight="1" spans="1:255">
      <c r="A996" s="218" t="s">
        <v>960</v>
      </c>
      <c r="B996" s="582"/>
      <c r="C996" s="328"/>
      <c r="D996" s="330"/>
      <c r="E996" s="332" t="str">
        <f t="shared" si="30"/>
        <v/>
      </c>
      <c r="F996" s="332" t="str">
        <f t="shared" si="31"/>
        <v/>
      </c>
      <c r="HU996" s="560"/>
      <c r="HV996" s="560"/>
      <c r="HW996" s="560"/>
      <c r="HX996" s="560"/>
      <c r="HY996" s="560"/>
      <c r="HZ996" s="560"/>
      <c r="IA996" s="560"/>
      <c r="IB996" s="560"/>
      <c r="IC996" s="560"/>
      <c r="ID996" s="560"/>
      <c r="IE996" s="560"/>
      <c r="IF996" s="560"/>
      <c r="IG996" s="560"/>
      <c r="IH996" s="560"/>
      <c r="II996" s="560"/>
      <c r="IJ996" s="560"/>
      <c r="IK996" s="560"/>
      <c r="IL996" s="560"/>
      <c r="IM996" s="560"/>
      <c r="IN996" s="560"/>
      <c r="IO996" s="560"/>
      <c r="IP996" s="560"/>
      <c r="IQ996" s="560"/>
      <c r="IR996" s="560"/>
      <c r="IS996" s="560"/>
      <c r="IT996" s="560"/>
      <c r="IU996" s="560"/>
    </row>
    <row r="997" s="311" customFormat="1" ht="19.5" customHeight="1" spans="1:255">
      <c r="A997" s="218" t="s">
        <v>961</v>
      </c>
      <c r="B997" s="582"/>
      <c r="C997" s="328"/>
      <c r="D997" s="330"/>
      <c r="E997" s="332" t="str">
        <f t="shared" si="30"/>
        <v/>
      </c>
      <c r="F997" s="332" t="str">
        <f t="shared" si="31"/>
        <v/>
      </c>
      <c r="HU997" s="560"/>
      <c r="HV997" s="560"/>
      <c r="HW997" s="560"/>
      <c r="HX997" s="560"/>
      <c r="HY997" s="560"/>
      <c r="HZ997" s="560"/>
      <c r="IA997" s="560"/>
      <c r="IB997" s="560"/>
      <c r="IC997" s="560"/>
      <c r="ID997" s="560"/>
      <c r="IE997" s="560"/>
      <c r="IF997" s="560"/>
      <c r="IG997" s="560"/>
      <c r="IH997" s="560"/>
      <c r="II997" s="560"/>
      <c r="IJ997" s="560"/>
      <c r="IK997" s="560"/>
      <c r="IL997" s="560"/>
      <c r="IM997" s="560"/>
      <c r="IN997" s="560"/>
      <c r="IO997" s="560"/>
      <c r="IP997" s="560"/>
      <c r="IQ997" s="560"/>
      <c r="IR997" s="560"/>
      <c r="IS997" s="560"/>
      <c r="IT997" s="560"/>
      <c r="IU997" s="560"/>
    </row>
    <row r="998" s="311" customFormat="1" ht="19.5" customHeight="1" spans="1:255">
      <c r="A998" s="218" t="s">
        <v>962</v>
      </c>
      <c r="B998" s="582">
        <v>20</v>
      </c>
      <c r="C998" s="328"/>
      <c r="D998" s="330"/>
      <c r="E998" s="332" t="str">
        <f t="shared" si="30"/>
        <v/>
      </c>
      <c r="F998" s="332" t="str">
        <f t="shared" si="31"/>
        <v/>
      </c>
      <c r="HU998" s="560"/>
      <c r="HV998" s="560"/>
      <c r="HW998" s="560"/>
      <c r="HX998" s="560"/>
      <c r="HY998" s="560"/>
      <c r="HZ998" s="560"/>
      <c r="IA998" s="560"/>
      <c r="IB998" s="560"/>
      <c r="IC998" s="560"/>
      <c r="ID998" s="560"/>
      <c r="IE998" s="560"/>
      <c r="IF998" s="560"/>
      <c r="IG998" s="560"/>
      <c r="IH998" s="560"/>
      <c r="II998" s="560"/>
      <c r="IJ998" s="560"/>
      <c r="IK998" s="560"/>
      <c r="IL998" s="560"/>
      <c r="IM998" s="560"/>
      <c r="IN998" s="560"/>
      <c r="IO998" s="560"/>
      <c r="IP998" s="560"/>
      <c r="IQ998" s="560"/>
      <c r="IR998" s="560"/>
      <c r="IS998" s="560"/>
      <c r="IT998" s="560"/>
      <c r="IU998" s="560"/>
    </row>
    <row r="999" s="311" customFormat="1" ht="19.5" customHeight="1" spans="1:255">
      <c r="A999" s="218" t="s">
        <v>963</v>
      </c>
      <c r="B999" s="582"/>
      <c r="C999" s="328"/>
      <c r="D999" s="330"/>
      <c r="E999" s="332" t="str">
        <f t="shared" si="30"/>
        <v/>
      </c>
      <c r="F999" s="332" t="str">
        <f t="shared" si="31"/>
        <v/>
      </c>
      <c r="HU999" s="560"/>
      <c r="HV999" s="560"/>
      <c r="HW999" s="560"/>
      <c r="HX999" s="560"/>
      <c r="HY999" s="560"/>
      <c r="HZ999" s="560"/>
      <c r="IA999" s="560"/>
      <c r="IB999" s="560"/>
      <c r="IC999" s="560"/>
      <c r="ID999" s="560"/>
      <c r="IE999" s="560"/>
      <c r="IF999" s="560"/>
      <c r="IG999" s="560"/>
      <c r="IH999" s="560"/>
      <c r="II999" s="560"/>
      <c r="IJ999" s="560"/>
      <c r="IK999" s="560"/>
      <c r="IL999" s="560"/>
      <c r="IM999" s="560"/>
      <c r="IN999" s="560"/>
      <c r="IO999" s="560"/>
      <c r="IP999" s="560"/>
      <c r="IQ999" s="560"/>
      <c r="IR999" s="560"/>
      <c r="IS999" s="560"/>
      <c r="IT999" s="560"/>
      <c r="IU999" s="560"/>
    </row>
    <row r="1000" s="311" customFormat="1" ht="19.5" customHeight="1" spans="1:255">
      <c r="A1000" s="218" t="s">
        <v>964</v>
      </c>
      <c r="B1000" s="582"/>
      <c r="C1000" s="328"/>
      <c r="D1000" s="330"/>
      <c r="E1000" s="332" t="str">
        <f t="shared" si="30"/>
        <v/>
      </c>
      <c r="F1000" s="332" t="str">
        <f t="shared" si="31"/>
        <v/>
      </c>
      <c r="HU1000" s="560"/>
      <c r="HV1000" s="560"/>
      <c r="HW1000" s="560"/>
      <c r="HX1000" s="560"/>
      <c r="HY1000" s="560"/>
      <c r="HZ1000" s="560"/>
      <c r="IA1000" s="560"/>
      <c r="IB1000" s="560"/>
      <c r="IC1000" s="560"/>
      <c r="ID1000" s="560"/>
      <c r="IE1000" s="560"/>
      <c r="IF1000" s="560"/>
      <c r="IG1000" s="560"/>
      <c r="IH1000" s="560"/>
      <c r="II1000" s="560"/>
      <c r="IJ1000" s="560"/>
      <c r="IK1000" s="560"/>
      <c r="IL1000" s="560"/>
      <c r="IM1000" s="560"/>
      <c r="IN1000" s="560"/>
      <c r="IO1000" s="560"/>
      <c r="IP1000" s="560"/>
      <c r="IQ1000" s="560"/>
      <c r="IR1000" s="560"/>
      <c r="IS1000" s="560"/>
      <c r="IT1000" s="560"/>
      <c r="IU1000" s="560"/>
    </row>
    <row r="1001" s="311" customFormat="1" ht="19.5" customHeight="1" spans="1:255">
      <c r="A1001" s="218" t="s">
        <v>965</v>
      </c>
      <c r="B1001" s="582"/>
      <c r="C1001" s="328"/>
      <c r="D1001" s="330"/>
      <c r="E1001" s="332" t="str">
        <f t="shared" si="30"/>
        <v/>
      </c>
      <c r="F1001" s="332" t="str">
        <f t="shared" si="31"/>
        <v/>
      </c>
      <c r="HU1001" s="560"/>
      <c r="HV1001" s="560"/>
      <c r="HW1001" s="560"/>
      <c r="HX1001" s="560"/>
      <c r="HY1001" s="560"/>
      <c r="HZ1001" s="560"/>
      <c r="IA1001" s="560"/>
      <c r="IB1001" s="560"/>
      <c r="IC1001" s="560"/>
      <c r="ID1001" s="560"/>
      <c r="IE1001" s="560"/>
      <c r="IF1001" s="560"/>
      <c r="IG1001" s="560"/>
      <c r="IH1001" s="560"/>
      <c r="II1001" s="560"/>
      <c r="IJ1001" s="560"/>
      <c r="IK1001" s="560"/>
      <c r="IL1001" s="560"/>
      <c r="IM1001" s="560"/>
      <c r="IN1001" s="560"/>
      <c r="IO1001" s="560"/>
      <c r="IP1001" s="560"/>
      <c r="IQ1001" s="560"/>
      <c r="IR1001" s="560"/>
      <c r="IS1001" s="560"/>
      <c r="IT1001" s="560"/>
      <c r="IU1001" s="560"/>
    </row>
    <row r="1002" s="311" customFormat="1" ht="19.5" customHeight="1" spans="1:255">
      <c r="A1002" s="218" t="s">
        <v>966</v>
      </c>
      <c r="B1002" s="582"/>
      <c r="C1002" s="328"/>
      <c r="D1002" s="330"/>
      <c r="E1002" s="332" t="str">
        <f t="shared" si="30"/>
        <v/>
      </c>
      <c r="F1002" s="332" t="str">
        <f t="shared" si="31"/>
        <v/>
      </c>
      <c r="HU1002" s="560"/>
      <c r="HV1002" s="560"/>
      <c r="HW1002" s="560"/>
      <c r="HX1002" s="560"/>
      <c r="HY1002" s="560"/>
      <c r="HZ1002" s="560"/>
      <c r="IA1002" s="560"/>
      <c r="IB1002" s="560"/>
      <c r="IC1002" s="560"/>
      <c r="ID1002" s="560"/>
      <c r="IE1002" s="560"/>
      <c r="IF1002" s="560"/>
      <c r="IG1002" s="560"/>
      <c r="IH1002" s="560"/>
      <c r="II1002" s="560"/>
      <c r="IJ1002" s="560"/>
      <c r="IK1002" s="560"/>
      <c r="IL1002" s="560"/>
      <c r="IM1002" s="560"/>
      <c r="IN1002" s="560"/>
      <c r="IO1002" s="560"/>
      <c r="IP1002" s="560"/>
      <c r="IQ1002" s="560"/>
      <c r="IR1002" s="560"/>
      <c r="IS1002" s="560"/>
      <c r="IT1002" s="560"/>
      <c r="IU1002" s="560"/>
    </row>
    <row r="1003" s="311" customFormat="1" ht="19.5" customHeight="1" spans="1:255">
      <c r="A1003" s="218" t="s">
        <v>967</v>
      </c>
      <c r="B1003" s="582"/>
      <c r="C1003" s="328"/>
      <c r="D1003" s="337"/>
      <c r="E1003" s="332" t="str">
        <f t="shared" si="30"/>
        <v/>
      </c>
      <c r="F1003" s="332" t="str">
        <f t="shared" si="31"/>
        <v/>
      </c>
      <c r="HU1003" s="560"/>
      <c r="HV1003" s="560"/>
      <c r="HW1003" s="560"/>
      <c r="HX1003" s="560"/>
      <c r="HY1003" s="560"/>
      <c r="HZ1003" s="560"/>
      <c r="IA1003" s="560"/>
      <c r="IB1003" s="560"/>
      <c r="IC1003" s="560"/>
      <c r="ID1003" s="560"/>
      <c r="IE1003" s="560"/>
      <c r="IF1003" s="560"/>
      <c r="IG1003" s="560"/>
      <c r="IH1003" s="560"/>
      <c r="II1003" s="560"/>
      <c r="IJ1003" s="560"/>
      <c r="IK1003" s="560"/>
      <c r="IL1003" s="560"/>
      <c r="IM1003" s="560"/>
      <c r="IN1003" s="560"/>
      <c r="IO1003" s="560"/>
      <c r="IP1003" s="560"/>
      <c r="IQ1003" s="560"/>
      <c r="IR1003" s="560"/>
      <c r="IS1003" s="560"/>
      <c r="IT1003" s="560"/>
      <c r="IU1003" s="560"/>
    </row>
    <row r="1004" s="311" customFormat="1" ht="19.5" customHeight="1" spans="1:255">
      <c r="A1004" s="218" t="s">
        <v>968</v>
      </c>
      <c r="B1004" s="582"/>
      <c r="C1004" s="328"/>
      <c r="D1004" s="330"/>
      <c r="E1004" s="332" t="str">
        <f t="shared" si="30"/>
        <v/>
      </c>
      <c r="F1004" s="332" t="str">
        <f t="shared" si="31"/>
        <v/>
      </c>
      <c r="HU1004" s="560"/>
      <c r="HV1004" s="560"/>
      <c r="HW1004" s="560"/>
      <c r="HX1004" s="560"/>
      <c r="HY1004" s="560"/>
      <c r="HZ1004" s="560"/>
      <c r="IA1004" s="560"/>
      <c r="IB1004" s="560"/>
      <c r="IC1004" s="560"/>
      <c r="ID1004" s="560"/>
      <c r="IE1004" s="560"/>
      <c r="IF1004" s="560"/>
      <c r="IG1004" s="560"/>
      <c r="IH1004" s="560"/>
      <c r="II1004" s="560"/>
      <c r="IJ1004" s="560"/>
      <c r="IK1004" s="560"/>
      <c r="IL1004" s="560"/>
      <c r="IM1004" s="560"/>
      <c r="IN1004" s="560"/>
      <c r="IO1004" s="560"/>
      <c r="IP1004" s="560"/>
      <c r="IQ1004" s="560"/>
      <c r="IR1004" s="560"/>
      <c r="IS1004" s="560"/>
      <c r="IT1004" s="560"/>
      <c r="IU1004" s="560"/>
    </row>
    <row r="1005" s="311" customFormat="1" ht="19.5" customHeight="1" spans="1:255">
      <c r="A1005" s="218" t="s">
        <v>969</v>
      </c>
      <c r="B1005" s="582"/>
      <c r="C1005" s="328"/>
      <c r="D1005" s="330"/>
      <c r="E1005" s="332" t="str">
        <f t="shared" si="30"/>
        <v/>
      </c>
      <c r="F1005" s="332" t="str">
        <f t="shared" si="31"/>
        <v/>
      </c>
      <c r="HU1005" s="560"/>
      <c r="HV1005" s="560"/>
      <c r="HW1005" s="560"/>
      <c r="HX1005" s="560"/>
      <c r="HY1005" s="560"/>
      <c r="HZ1005" s="560"/>
      <c r="IA1005" s="560"/>
      <c r="IB1005" s="560"/>
      <c r="IC1005" s="560"/>
      <c r="ID1005" s="560"/>
      <c r="IE1005" s="560"/>
      <c r="IF1005" s="560"/>
      <c r="IG1005" s="560"/>
      <c r="IH1005" s="560"/>
      <c r="II1005" s="560"/>
      <c r="IJ1005" s="560"/>
      <c r="IK1005" s="560"/>
      <c r="IL1005" s="560"/>
      <c r="IM1005" s="560"/>
      <c r="IN1005" s="560"/>
      <c r="IO1005" s="560"/>
      <c r="IP1005" s="560"/>
      <c r="IQ1005" s="560"/>
      <c r="IR1005" s="560"/>
      <c r="IS1005" s="560"/>
      <c r="IT1005" s="560"/>
      <c r="IU1005" s="560"/>
    </row>
    <row r="1006" s="311" customFormat="1" ht="19.5" customHeight="1" spans="1:255">
      <c r="A1006" s="218" t="s">
        <v>970</v>
      </c>
      <c r="B1006" s="328">
        <v>467</v>
      </c>
      <c r="C1006" s="328">
        <v>100</v>
      </c>
      <c r="D1006" s="328">
        <v>543</v>
      </c>
      <c r="E1006" s="332">
        <f t="shared" si="30"/>
        <v>0.162740899357602</v>
      </c>
      <c r="F1006" s="332">
        <f t="shared" si="31"/>
        <v>5.43</v>
      </c>
      <c r="HU1006" s="560"/>
      <c r="HV1006" s="560"/>
      <c r="HW1006" s="560"/>
      <c r="HX1006" s="560"/>
      <c r="HY1006" s="560"/>
      <c r="HZ1006" s="560"/>
      <c r="IA1006" s="560"/>
      <c r="IB1006" s="560"/>
      <c r="IC1006" s="560"/>
      <c r="ID1006" s="560"/>
      <c r="IE1006" s="560"/>
      <c r="IF1006" s="560"/>
      <c r="IG1006" s="560"/>
      <c r="IH1006" s="560"/>
      <c r="II1006" s="560"/>
      <c r="IJ1006" s="560"/>
      <c r="IK1006" s="560"/>
      <c r="IL1006" s="560"/>
      <c r="IM1006" s="560"/>
      <c r="IN1006" s="560"/>
      <c r="IO1006" s="560"/>
      <c r="IP1006" s="560"/>
      <c r="IQ1006" s="560"/>
      <c r="IR1006" s="560"/>
      <c r="IS1006" s="560"/>
      <c r="IT1006" s="560"/>
      <c r="IU1006" s="560"/>
    </row>
    <row r="1007" s="311" customFormat="1" ht="19.5" customHeight="1" spans="1:255">
      <c r="A1007" s="218" t="s">
        <v>971</v>
      </c>
      <c r="B1007" s="582">
        <v>116</v>
      </c>
      <c r="C1007" s="328"/>
      <c r="D1007" s="330">
        <v>1</v>
      </c>
      <c r="E1007" s="332">
        <f t="shared" si="30"/>
        <v>-0.991379310344828</v>
      </c>
      <c r="F1007" s="332" t="str">
        <f t="shared" si="31"/>
        <v/>
      </c>
      <c r="HU1007" s="560"/>
      <c r="HV1007" s="560"/>
      <c r="HW1007" s="560"/>
      <c r="HX1007" s="560"/>
      <c r="HY1007" s="560"/>
      <c r="HZ1007" s="560"/>
      <c r="IA1007" s="560"/>
      <c r="IB1007" s="560"/>
      <c r="IC1007" s="560"/>
      <c r="ID1007" s="560"/>
      <c r="IE1007" s="560"/>
      <c r="IF1007" s="560"/>
      <c r="IG1007" s="560"/>
      <c r="IH1007" s="560"/>
      <c r="II1007" s="560"/>
      <c r="IJ1007" s="560"/>
      <c r="IK1007" s="560"/>
      <c r="IL1007" s="560"/>
      <c r="IM1007" s="560"/>
      <c r="IN1007" s="560"/>
      <c r="IO1007" s="560"/>
      <c r="IP1007" s="560"/>
      <c r="IQ1007" s="560"/>
      <c r="IR1007" s="560"/>
      <c r="IS1007" s="560"/>
      <c r="IT1007" s="560"/>
      <c r="IU1007" s="560"/>
    </row>
    <row r="1008" s="170" customFormat="1" ht="19.5" customHeight="1" spans="1:248">
      <c r="A1008" s="584" t="s">
        <v>972</v>
      </c>
      <c r="B1008" s="324">
        <f>SUM(B1009:B1017)</f>
        <v>0</v>
      </c>
      <c r="C1008" s="324">
        <f>SUM(C1009:C1017)</f>
        <v>0</v>
      </c>
      <c r="D1008" s="324">
        <f>SUM(D1009:D1017)</f>
        <v>0</v>
      </c>
      <c r="E1008" s="325" t="str">
        <f t="shared" si="30"/>
        <v/>
      </c>
      <c r="F1008" s="325" t="str">
        <f t="shared" si="31"/>
        <v/>
      </c>
      <c r="G1008" s="557"/>
      <c r="H1008" s="557"/>
      <c r="I1008" s="557"/>
      <c r="J1008" s="557"/>
      <c r="K1008" s="557"/>
      <c r="L1008" s="557"/>
      <c r="M1008" s="557"/>
      <c r="N1008" s="557"/>
      <c r="O1008" s="557"/>
      <c r="P1008" s="557"/>
      <c r="Q1008" s="557"/>
      <c r="R1008" s="557"/>
      <c r="S1008" s="557"/>
      <c r="T1008" s="557"/>
      <c r="U1008" s="557"/>
      <c r="V1008" s="557"/>
      <c r="W1008" s="557"/>
      <c r="X1008" s="557"/>
      <c r="Y1008" s="557"/>
      <c r="Z1008" s="557"/>
      <c r="AA1008" s="557"/>
      <c r="AB1008" s="557"/>
      <c r="AC1008" s="557"/>
      <c r="AD1008" s="557"/>
      <c r="AE1008" s="557"/>
      <c r="AF1008" s="557"/>
      <c r="AG1008" s="557"/>
      <c r="AH1008" s="557"/>
      <c r="AI1008" s="557"/>
      <c r="AJ1008" s="557"/>
      <c r="AK1008" s="557"/>
      <c r="AL1008" s="557"/>
      <c r="AM1008" s="557"/>
      <c r="AN1008" s="557"/>
      <c r="AO1008" s="557"/>
      <c r="AP1008" s="557"/>
      <c r="AQ1008" s="557"/>
      <c r="AR1008" s="557"/>
      <c r="AS1008" s="557"/>
      <c r="AT1008" s="557"/>
      <c r="AU1008" s="557"/>
      <c r="AV1008" s="557"/>
      <c r="AW1008" s="557"/>
      <c r="AX1008" s="557"/>
      <c r="AY1008" s="557"/>
      <c r="AZ1008" s="557"/>
      <c r="BA1008" s="557"/>
      <c r="BB1008" s="557"/>
      <c r="BC1008" s="557"/>
      <c r="BD1008" s="557"/>
      <c r="BE1008" s="557"/>
      <c r="BF1008" s="557"/>
      <c r="BG1008" s="557"/>
      <c r="BH1008" s="557"/>
      <c r="BI1008" s="557"/>
      <c r="BJ1008" s="557"/>
      <c r="BK1008" s="557"/>
      <c r="BL1008" s="557"/>
      <c r="BM1008" s="557"/>
      <c r="BN1008" s="557"/>
      <c r="BO1008" s="557"/>
      <c r="BP1008" s="557"/>
      <c r="BQ1008" s="557"/>
      <c r="BR1008" s="557"/>
      <c r="BS1008" s="557"/>
      <c r="BT1008" s="557"/>
      <c r="BU1008" s="557"/>
      <c r="BV1008" s="557"/>
      <c r="BW1008" s="557"/>
      <c r="BX1008" s="557"/>
      <c r="BY1008" s="557"/>
      <c r="BZ1008" s="557"/>
      <c r="CA1008" s="557"/>
      <c r="CB1008" s="557"/>
      <c r="CC1008" s="557"/>
      <c r="CD1008" s="557"/>
      <c r="CE1008" s="557"/>
      <c r="CF1008" s="557"/>
      <c r="CG1008" s="557"/>
      <c r="CH1008" s="557"/>
      <c r="CI1008" s="557"/>
      <c r="CJ1008" s="557"/>
      <c r="CK1008" s="557"/>
      <c r="CL1008" s="557"/>
      <c r="CM1008" s="557"/>
      <c r="CN1008" s="557"/>
      <c r="CO1008" s="557"/>
      <c r="CP1008" s="557"/>
      <c r="CQ1008" s="557"/>
      <c r="CR1008" s="557"/>
      <c r="CS1008" s="557"/>
      <c r="CT1008" s="557"/>
      <c r="CU1008" s="557"/>
      <c r="CV1008" s="557"/>
      <c r="CW1008" s="557"/>
      <c r="CX1008" s="557"/>
      <c r="CY1008" s="557"/>
      <c r="CZ1008" s="557"/>
      <c r="DA1008" s="557"/>
      <c r="DB1008" s="557"/>
      <c r="DC1008" s="557"/>
      <c r="DD1008" s="557"/>
      <c r="DE1008" s="557"/>
      <c r="DF1008" s="557"/>
      <c r="DG1008" s="557"/>
      <c r="DH1008" s="557"/>
      <c r="DI1008" s="557"/>
      <c r="DJ1008" s="557"/>
      <c r="DK1008" s="557"/>
      <c r="DL1008" s="557"/>
      <c r="DM1008" s="557"/>
      <c r="DN1008" s="557"/>
      <c r="DO1008" s="557"/>
      <c r="DP1008" s="557"/>
      <c r="DQ1008" s="557"/>
      <c r="DR1008" s="557"/>
      <c r="DS1008" s="557"/>
      <c r="DT1008" s="557"/>
      <c r="DU1008" s="557"/>
      <c r="DV1008" s="557"/>
      <c r="DW1008" s="557"/>
      <c r="DX1008" s="557"/>
      <c r="DY1008" s="557"/>
      <c r="DZ1008" s="557"/>
      <c r="EA1008" s="557"/>
      <c r="EB1008" s="557"/>
      <c r="EC1008" s="557"/>
      <c r="ED1008" s="557"/>
      <c r="EE1008" s="557"/>
      <c r="EF1008" s="557"/>
      <c r="EG1008" s="557"/>
      <c r="EH1008" s="557"/>
      <c r="EI1008" s="557"/>
      <c r="EJ1008" s="557"/>
      <c r="EK1008" s="557"/>
      <c r="EL1008" s="557"/>
      <c r="EM1008" s="557"/>
      <c r="EN1008" s="557"/>
      <c r="EO1008" s="557"/>
      <c r="EP1008" s="557"/>
      <c r="EQ1008" s="557"/>
      <c r="ER1008" s="557"/>
      <c r="ES1008" s="557"/>
      <c r="ET1008" s="557"/>
      <c r="EU1008" s="557"/>
      <c r="EV1008" s="557"/>
      <c r="EW1008" s="557"/>
      <c r="EX1008" s="557"/>
      <c r="EY1008" s="557"/>
      <c r="EZ1008" s="557"/>
      <c r="FA1008" s="557"/>
      <c r="FB1008" s="557"/>
      <c r="FC1008" s="557"/>
      <c r="FD1008" s="557"/>
      <c r="FE1008" s="557"/>
      <c r="FF1008" s="557"/>
      <c r="FG1008" s="557"/>
      <c r="FH1008" s="557"/>
      <c r="FI1008" s="557"/>
      <c r="FJ1008" s="557"/>
      <c r="FK1008" s="557"/>
      <c r="FL1008" s="557"/>
      <c r="FM1008" s="557"/>
      <c r="FN1008" s="557"/>
      <c r="FO1008" s="557"/>
      <c r="FP1008" s="557"/>
      <c r="FQ1008" s="557"/>
      <c r="FR1008" s="557"/>
      <c r="FS1008" s="557"/>
      <c r="FT1008" s="557"/>
      <c r="FU1008" s="557"/>
      <c r="FV1008" s="557"/>
      <c r="FW1008" s="557"/>
      <c r="FX1008" s="557"/>
      <c r="FY1008" s="557"/>
      <c r="FZ1008" s="557"/>
      <c r="GA1008" s="557"/>
      <c r="GB1008" s="557"/>
      <c r="GC1008" s="557"/>
      <c r="GD1008" s="557"/>
      <c r="GE1008" s="557"/>
      <c r="GF1008" s="557"/>
      <c r="GG1008" s="557"/>
      <c r="GH1008" s="557"/>
      <c r="GI1008" s="557"/>
      <c r="GJ1008" s="557"/>
      <c r="GK1008" s="557"/>
      <c r="GL1008" s="557"/>
      <c r="GM1008" s="557"/>
      <c r="GN1008" s="557"/>
      <c r="GO1008" s="557"/>
      <c r="GP1008" s="557"/>
      <c r="GQ1008" s="557"/>
      <c r="GR1008" s="557"/>
      <c r="GS1008" s="557"/>
      <c r="GT1008" s="557"/>
      <c r="GU1008" s="557"/>
      <c r="GV1008" s="557"/>
      <c r="GW1008" s="557"/>
      <c r="GX1008" s="557"/>
      <c r="GY1008" s="557"/>
      <c r="GZ1008" s="557"/>
      <c r="HA1008" s="557"/>
      <c r="HB1008" s="557"/>
      <c r="HC1008" s="557"/>
      <c r="HD1008" s="557"/>
      <c r="HE1008" s="557"/>
      <c r="HF1008" s="557"/>
      <c r="HG1008" s="557"/>
      <c r="HH1008" s="557"/>
      <c r="HI1008" s="557"/>
      <c r="HJ1008" s="557"/>
      <c r="HK1008" s="557"/>
      <c r="HL1008" s="557"/>
      <c r="HM1008" s="557"/>
      <c r="HN1008" s="557"/>
      <c r="HO1008" s="557"/>
      <c r="HP1008" s="557"/>
      <c r="HQ1008" s="557"/>
      <c r="HR1008" s="557"/>
      <c r="HS1008" s="557"/>
      <c r="HT1008" s="557"/>
      <c r="HU1008" s="575"/>
      <c r="HV1008" s="575"/>
      <c r="HW1008" s="575"/>
      <c r="HX1008" s="575"/>
      <c r="HY1008" s="575"/>
      <c r="HZ1008" s="575"/>
      <c r="IA1008" s="575"/>
      <c r="IB1008" s="575"/>
      <c r="IC1008" s="575"/>
      <c r="ID1008" s="575"/>
      <c r="IE1008" s="575"/>
      <c r="IF1008" s="575"/>
      <c r="IG1008" s="575"/>
      <c r="IH1008" s="575"/>
      <c r="II1008" s="575"/>
      <c r="IJ1008" s="575"/>
      <c r="IK1008" s="575"/>
      <c r="IL1008" s="575"/>
      <c r="IM1008" s="575"/>
      <c r="IN1008" s="575"/>
    </row>
    <row r="1009" s="311" customFormat="1" ht="19.5" customHeight="1" spans="1:255">
      <c r="A1009" s="218" t="s">
        <v>835</v>
      </c>
      <c r="B1009" s="582"/>
      <c r="C1009" s="328"/>
      <c r="D1009" s="330"/>
      <c r="E1009" s="325" t="str">
        <f t="shared" si="30"/>
        <v/>
      </c>
      <c r="F1009" s="325" t="str">
        <f t="shared" si="31"/>
        <v/>
      </c>
      <c r="HU1009" s="560"/>
      <c r="HV1009" s="560"/>
      <c r="HW1009" s="560"/>
      <c r="HX1009" s="560"/>
      <c r="HY1009" s="560"/>
      <c r="HZ1009" s="560"/>
      <c r="IA1009" s="560"/>
      <c r="IB1009" s="560"/>
      <c r="IC1009" s="560"/>
      <c r="ID1009" s="560"/>
      <c r="IE1009" s="560"/>
      <c r="IF1009" s="560"/>
      <c r="IG1009" s="560"/>
      <c r="IH1009" s="560"/>
      <c r="II1009" s="560"/>
      <c r="IJ1009" s="560"/>
      <c r="IK1009" s="560"/>
      <c r="IL1009" s="560"/>
      <c r="IM1009" s="560"/>
      <c r="IN1009" s="560"/>
      <c r="IO1009" s="560"/>
      <c r="IP1009" s="560"/>
      <c r="IQ1009" s="560"/>
      <c r="IR1009" s="560"/>
      <c r="IS1009" s="560"/>
      <c r="IT1009" s="560"/>
      <c r="IU1009" s="560"/>
    </row>
    <row r="1010" s="311" customFormat="1" ht="19.5" customHeight="1" spans="1:255">
      <c r="A1010" s="218" t="s">
        <v>836</v>
      </c>
      <c r="B1010" s="582"/>
      <c r="C1010" s="328"/>
      <c r="D1010" s="330"/>
      <c r="E1010" s="325" t="str">
        <f t="shared" si="30"/>
        <v/>
      </c>
      <c r="F1010" s="325" t="str">
        <f t="shared" si="31"/>
        <v/>
      </c>
      <c r="HU1010" s="560"/>
      <c r="HV1010" s="560"/>
      <c r="HW1010" s="560"/>
      <c r="HX1010" s="560"/>
      <c r="HY1010" s="560"/>
      <c r="HZ1010" s="560"/>
      <c r="IA1010" s="560"/>
      <c r="IB1010" s="560"/>
      <c r="IC1010" s="560"/>
      <c r="ID1010" s="560"/>
      <c r="IE1010" s="560"/>
      <c r="IF1010" s="560"/>
      <c r="IG1010" s="560"/>
      <c r="IH1010" s="560"/>
      <c r="II1010" s="560"/>
      <c r="IJ1010" s="560"/>
      <c r="IK1010" s="560"/>
      <c r="IL1010" s="560"/>
      <c r="IM1010" s="560"/>
      <c r="IN1010" s="560"/>
      <c r="IO1010" s="560"/>
      <c r="IP1010" s="560"/>
      <c r="IQ1010" s="560"/>
      <c r="IR1010" s="560"/>
      <c r="IS1010" s="560"/>
      <c r="IT1010" s="560"/>
      <c r="IU1010" s="560"/>
    </row>
    <row r="1011" s="311" customFormat="1" ht="19.5" customHeight="1" spans="1:255">
      <c r="A1011" s="218" t="s">
        <v>837</v>
      </c>
      <c r="B1011" s="582"/>
      <c r="C1011" s="328"/>
      <c r="D1011" s="330"/>
      <c r="E1011" s="325" t="str">
        <f t="shared" si="30"/>
        <v/>
      </c>
      <c r="F1011" s="325" t="str">
        <f t="shared" si="31"/>
        <v/>
      </c>
      <c r="HU1011" s="560"/>
      <c r="HV1011" s="560"/>
      <c r="HW1011" s="560"/>
      <c r="HX1011" s="560"/>
      <c r="HY1011" s="560"/>
      <c r="HZ1011" s="560"/>
      <c r="IA1011" s="560"/>
      <c r="IB1011" s="560"/>
      <c r="IC1011" s="560"/>
      <c r="ID1011" s="560"/>
      <c r="IE1011" s="560"/>
      <c r="IF1011" s="560"/>
      <c r="IG1011" s="560"/>
      <c r="IH1011" s="560"/>
      <c r="II1011" s="560"/>
      <c r="IJ1011" s="560"/>
      <c r="IK1011" s="560"/>
      <c r="IL1011" s="560"/>
      <c r="IM1011" s="560"/>
      <c r="IN1011" s="560"/>
      <c r="IO1011" s="560"/>
      <c r="IP1011" s="560"/>
      <c r="IQ1011" s="560"/>
      <c r="IR1011" s="560"/>
      <c r="IS1011" s="560"/>
      <c r="IT1011" s="560"/>
      <c r="IU1011" s="560"/>
    </row>
    <row r="1012" s="311" customFormat="1" ht="19.5" customHeight="1" spans="1:255">
      <c r="A1012" s="218" t="s">
        <v>973</v>
      </c>
      <c r="B1012" s="582"/>
      <c r="C1012" s="328"/>
      <c r="D1012" s="330"/>
      <c r="E1012" s="325" t="str">
        <f t="shared" si="30"/>
        <v/>
      </c>
      <c r="F1012" s="325" t="str">
        <f t="shared" si="31"/>
        <v/>
      </c>
      <c r="HU1012" s="560"/>
      <c r="HV1012" s="560"/>
      <c r="HW1012" s="560"/>
      <c r="HX1012" s="560"/>
      <c r="HY1012" s="560"/>
      <c r="HZ1012" s="560"/>
      <c r="IA1012" s="560"/>
      <c r="IB1012" s="560"/>
      <c r="IC1012" s="560"/>
      <c r="ID1012" s="560"/>
      <c r="IE1012" s="560"/>
      <c r="IF1012" s="560"/>
      <c r="IG1012" s="560"/>
      <c r="IH1012" s="560"/>
      <c r="II1012" s="560"/>
      <c r="IJ1012" s="560"/>
      <c r="IK1012" s="560"/>
      <c r="IL1012" s="560"/>
      <c r="IM1012" s="560"/>
      <c r="IN1012" s="560"/>
      <c r="IO1012" s="560"/>
      <c r="IP1012" s="560"/>
      <c r="IQ1012" s="560"/>
      <c r="IR1012" s="560"/>
      <c r="IS1012" s="560"/>
      <c r="IT1012" s="560"/>
      <c r="IU1012" s="560"/>
    </row>
    <row r="1013" s="311" customFormat="1" ht="19.5" customHeight="1" spans="1:255">
      <c r="A1013" s="218" t="s">
        <v>974</v>
      </c>
      <c r="B1013" s="582"/>
      <c r="C1013" s="328"/>
      <c r="D1013" s="337"/>
      <c r="E1013" s="325" t="str">
        <f t="shared" si="30"/>
        <v/>
      </c>
      <c r="F1013" s="325" t="str">
        <f t="shared" si="31"/>
        <v/>
      </c>
      <c r="HU1013" s="560"/>
      <c r="HV1013" s="560"/>
      <c r="HW1013" s="560"/>
      <c r="HX1013" s="560"/>
      <c r="HY1013" s="560"/>
      <c r="HZ1013" s="560"/>
      <c r="IA1013" s="560"/>
      <c r="IB1013" s="560"/>
      <c r="IC1013" s="560"/>
      <c r="ID1013" s="560"/>
      <c r="IE1013" s="560"/>
      <c r="IF1013" s="560"/>
      <c r="IG1013" s="560"/>
      <c r="IH1013" s="560"/>
      <c r="II1013" s="560"/>
      <c r="IJ1013" s="560"/>
      <c r="IK1013" s="560"/>
      <c r="IL1013" s="560"/>
      <c r="IM1013" s="560"/>
      <c r="IN1013" s="560"/>
      <c r="IO1013" s="560"/>
      <c r="IP1013" s="560"/>
      <c r="IQ1013" s="560"/>
      <c r="IR1013" s="560"/>
      <c r="IS1013" s="560"/>
      <c r="IT1013" s="560"/>
      <c r="IU1013" s="560"/>
    </row>
    <row r="1014" s="311" customFormat="1" ht="19.5" customHeight="1" spans="1:255">
      <c r="A1014" s="218" t="s">
        <v>975</v>
      </c>
      <c r="B1014" s="582"/>
      <c r="C1014" s="328"/>
      <c r="D1014" s="330"/>
      <c r="E1014" s="325" t="str">
        <f t="shared" si="30"/>
        <v/>
      </c>
      <c r="F1014" s="325" t="str">
        <f t="shared" si="31"/>
        <v/>
      </c>
      <c r="HU1014" s="560"/>
      <c r="HV1014" s="560"/>
      <c r="HW1014" s="560"/>
      <c r="HX1014" s="560"/>
      <c r="HY1014" s="560"/>
      <c r="HZ1014" s="560"/>
      <c r="IA1014" s="560"/>
      <c r="IB1014" s="560"/>
      <c r="IC1014" s="560"/>
      <c r="ID1014" s="560"/>
      <c r="IE1014" s="560"/>
      <c r="IF1014" s="560"/>
      <c r="IG1014" s="560"/>
      <c r="IH1014" s="560"/>
      <c r="II1014" s="560"/>
      <c r="IJ1014" s="560"/>
      <c r="IK1014" s="560"/>
      <c r="IL1014" s="560"/>
      <c r="IM1014" s="560"/>
      <c r="IN1014" s="560"/>
      <c r="IO1014" s="560"/>
      <c r="IP1014" s="560"/>
      <c r="IQ1014" s="560"/>
      <c r="IR1014" s="560"/>
      <c r="IS1014" s="560"/>
      <c r="IT1014" s="560"/>
      <c r="IU1014" s="560"/>
    </row>
    <row r="1015" s="311" customFormat="1" ht="19.5" customHeight="1" spans="1:255">
      <c r="A1015" s="218" t="s">
        <v>976</v>
      </c>
      <c r="B1015" s="582"/>
      <c r="C1015" s="328"/>
      <c r="D1015" s="330"/>
      <c r="E1015" s="325" t="str">
        <f t="shared" si="30"/>
        <v/>
      </c>
      <c r="F1015" s="325" t="str">
        <f t="shared" si="31"/>
        <v/>
      </c>
      <c r="HU1015" s="560"/>
      <c r="HV1015" s="560"/>
      <c r="HW1015" s="560"/>
      <c r="HX1015" s="560"/>
      <c r="HY1015" s="560"/>
      <c r="HZ1015" s="560"/>
      <c r="IA1015" s="560"/>
      <c r="IB1015" s="560"/>
      <c r="IC1015" s="560"/>
      <c r="ID1015" s="560"/>
      <c r="IE1015" s="560"/>
      <c r="IF1015" s="560"/>
      <c r="IG1015" s="560"/>
      <c r="IH1015" s="560"/>
      <c r="II1015" s="560"/>
      <c r="IJ1015" s="560"/>
      <c r="IK1015" s="560"/>
      <c r="IL1015" s="560"/>
      <c r="IM1015" s="560"/>
      <c r="IN1015" s="560"/>
      <c r="IO1015" s="560"/>
      <c r="IP1015" s="560"/>
      <c r="IQ1015" s="560"/>
      <c r="IR1015" s="560"/>
      <c r="IS1015" s="560"/>
      <c r="IT1015" s="560"/>
      <c r="IU1015" s="560"/>
    </row>
    <row r="1016" s="311" customFormat="1" ht="19.5" customHeight="1" spans="1:255">
      <c r="A1016" s="218" t="s">
        <v>977</v>
      </c>
      <c r="B1016" s="335"/>
      <c r="C1016" s="335"/>
      <c r="D1016" s="335"/>
      <c r="E1016" s="325" t="str">
        <f t="shared" si="30"/>
        <v/>
      </c>
      <c r="F1016" s="325" t="str">
        <f t="shared" si="31"/>
        <v/>
      </c>
      <c r="HU1016" s="560"/>
      <c r="HV1016" s="560"/>
      <c r="HW1016" s="560"/>
      <c r="HX1016" s="560"/>
      <c r="HY1016" s="560"/>
      <c r="HZ1016" s="560"/>
      <c r="IA1016" s="560"/>
      <c r="IB1016" s="560"/>
      <c r="IC1016" s="560"/>
      <c r="ID1016" s="560"/>
      <c r="IE1016" s="560"/>
      <c r="IF1016" s="560"/>
      <c r="IG1016" s="560"/>
      <c r="IH1016" s="560"/>
      <c r="II1016" s="560"/>
      <c r="IJ1016" s="560"/>
      <c r="IK1016" s="560"/>
      <c r="IL1016" s="560"/>
      <c r="IM1016" s="560"/>
      <c r="IN1016" s="560"/>
      <c r="IO1016" s="560"/>
      <c r="IP1016" s="560"/>
      <c r="IQ1016" s="560"/>
      <c r="IR1016" s="560"/>
      <c r="IS1016" s="560"/>
      <c r="IT1016" s="560"/>
      <c r="IU1016" s="560"/>
    </row>
    <row r="1017" s="311" customFormat="1" ht="19.5" customHeight="1" spans="1:255">
      <c r="A1017" s="218" t="s">
        <v>978</v>
      </c>
      <c r="B1017" s="582"/>
      <c r="C1017" s="328"/>
      <c r="D1017" s="330"/>
      <c r="E1017" s="325" t="str">
        <f t="shared" si="30"/>
        <v/>
      </c>
      <c r="F1017" s="325" t="str">
        <f t="shared" si="31"/>
        <v/>
      </c>
      <c r="HU1017" s="560"/>
      <c r="HV1017" s="560"/>
      <c r="HW1017" s="560"/>
      <c r="HX1017" s="560"/>
      <c r="HY1017" s="560"/>
      <c r="HZ1017" s="560"/>
      <c r="IA1017" s="560"/>
      <c r="IB1017" s="560"/>
      <c r="IC1017" s="560"/>
      <c r="ID1017" s="560"/>
      <c r="IE1017" s="560"/>
      <c r="IF1017" s="560"/>
      <c r="IG1017" s="560"/>
      <c r="IH1017" s="560"/>
      <c r="II1017" s="560"/>
      <c r="IJ1017" s="560"/>
      <c r="IK1017" s="560"/>
      <c r="IL1017" s="560"/>
      <c r="IM1017" s="560"/>
      <c r="IN1017" s="560"/>
      <c r="IO1017" s="560"/>
      <c r="IP1017" s="560"/>
      <c r="IQ1017" s="560"/>
      <c r="IR1017" s="560"/>
      <c r="IS1017" s="560"/>
      <c r="IT1017" s="560"/>
      <c r="IU1017" s="560"/>
    </row>
    <row r="1018" s="170" customFormat="1" ht="19.5" customHeight="1" spans="1:248">
      <c r="A1018" s="584" t="s">
        <v>979</v>
      </c>
      <c r="B1018" s="324">
        <f>SUM(B1019:B1027)</f>
        <v>0</v>
      </c>
      <c r="C1018" s="324">
        <f>SUM(C1019:C1027)</f>
        <v>0</v>
      </c>
      <c r="D1018" s="324">
        <f>SUM(D1019:D1027)</f>
        <v>0</v>
      </c>
      <c r="E1018" s="325" t="str">
        <f t="shared" si="30"/>
        <v/>
      </c>
      <c r="F1018" s="325" t="str">
        <f t="shared" si="31"/>
        <v/>
      </c>
      <c r="G1018" s="557"/>
      <c r="H1018" s="557"/>
      <c r="I1018" s="557"/>
      <c r="J1018" s="557"/>
      <c r="K1018" s="557"/>
      <c r="L1018" s="557"/>
      <c r="M1018" s="557"/>
      <c r="N1018" s="557"/>
      <c r="O1018" s="557"/>
      <c r="P1018" s="557"/>
      <c r="Q1018" s="557"/>
      <c r="R1018" s="557"/>
      <c r="S1018" s="557"/>
      <c r="T1018" s="557"/>
      <c r="U1018" s="557"/>
      <c r="V1018" s="557"/>
      <c r="W1018" s="557"/>
      <c r="X1018" s="557"/>
      <c r="Y1018" s="557"/>
      <c r="Z1018" s="557"/>
      <c r="AA1018" s="557"/>
      <c r="AB1018" s="557"/>
      <c r="AC1018" s="557"/>
      <c r="AD1018" s="557"/>
      <c r="AE1018" s="557"/>
      <c r="AF1018" s="557"/>
      <c r="AG1018" s="557"/>
      <c r="AH1018" s="557"/>
      <c r="AI1018" s="557"/>
      <c r="AJ1018" s="557"/>
      <c r="AK1018" s="557"/>
      <c r="AL1018" s="557"/>
      <c r="AM1018" s="557"/>
      <c r="AN1018" s="557"/>
      <c r="AO1018" s="557"/>
      <c r="AP1018" s="557"/>
      <c r="AQ1018" s="557"/>
      <c r="AR1018" s="557"/>
      <c r="AS1018" s="557"/>
      <c r="AT1018" s="557"/>
      <c r="AU1018" s="557"/>
      <c r="AV1018" s="557"/>
      <c r="AW1018" s="557"/>
      <c r="AX1018" s="557"/>
      <c r="AY1018" s="557"/>
      <c r="AZ1018" s="557"/>
      <c r="BA1018" s="557"/>
      <c r="BB1018" s="557"/>
      <c r="BC1018" s="557"/>
      <c r="BD1018" s="557"/>
      <c r="BE1018" s="557"/>
      <c r="BF1018" s="557"/>
      <c r="BG1018" s="557"/>
      <c r="BH1018" s="557"/>
      <c r="BI1018" s="557"/>
      <c r="BJ1018" s="557"/>
      <c r="BK1018" s="557"/>
      <c r="BL1018" s="557"/>
      <c r="BM1018" s="557"/>
      <c r="BN1018" s="557"/>
      <c r="BO1018" s="557"/>
      <c r="BP1018" s="557"/>
      <c r="BQ1018" s="557"/>
      <c r="BR1018" s="557"/>
      <c r="BS1018" s="557"/>
      <c r="BT1018" s="557"/>
      <c r="BU1018" s="557"/>
      <c r="BV1018" s="557"/>
      <c r="BW1018" s="557"/>
      <c r="BX1018" s="557"/>
      <c r="BY1018" s="557"/>
      <c r="BZ1018" s="557"/>
      <c r="CA1018" s="557"/>
      <c r="CB1018" s="557"/>
      <c r="CC1018" s="557"/>
      <c r="CD1018" s="557"/>
      <c r="CE1018" s="557"/>
      <c r="CF1018" s="557"/>
      <c r="CG1018" s="557"/>
      <c r="CH1018" s="557"/>
      <c r="CI1018" s="557"/>
      <c r="CJ1018" s="557"/>
      <c r="CK1018" s="557"/>
      <c r="CL1018" s="557"/>
      <c r="CM1018" s="557"/>
      <c r="CN1018" s="557"/>
      <c r="CO1018" s="557"/>
      <c r="CP1018" s="557"/>
      <c r="CQ1018" s="557"/>
      <c r="CR1018" s="557"/>
      <c r="CS1018" s="557"/>
      <c r="CT1018" s="557"/>
      <c r="CU1018" s="557"/>
      <c r="CV1018" s="557"/>
      <c r="CW1018" s="557"/>
      <c r="CX1018" s="557"/>
      <c r="CY1018" s="557"/>
      <c r="CZ1018" s="557"/>
      <c r="DA1018" s="557"/>
      <c r="DB1018" s="557"/>
      <c r="DC1018" s="557"/>
      <c r="DD1018" s="557"/>
      <c r="DE1018" s="557"/>
      <c r="DF1018" s="557"/>
      <c r="DG1018" s="557"/>
      <c r="DH1018" s="557"/>
      <c r="DI1018" s="557"/>
      <c r="DJ1018" s="557"/>
      <c r="DK1018" s="557"/>
      <c r="DL1018" s="557"/>
      <c r="DM1018" s="557"/>
      <c r="DN1018" s="557"/>
      <c r="DO1018" s="557"/>
      <c r="DP1018" s="557"/>
      <c r="DQ1018" s="557"/>
      <c r="DR1018" s="557"/>
      <c r="DS1018" s="557"/>
      <c r="DT1018" s="557"/>
      <c r="DU1018" s="557"/>
      <c r="DV1018" s="557"/>
      <c r="DW1018" s="557"/>
      <c r="DX1018" s="557"/>
      <c r="DY1018" s="557"/>
      <c r="DZ1018" s="557"/>
      <c r="EA1018" s="557"/>
      <c r="EB1018" s="557"/>
      <c r="EC1018" s="557"/>
      <c r="ED1018" s="557"/>
      <c r="EE1018" s="557"/>
      <c r="EF1018" s="557"/>
      <c r="EG1018" s="557"/>
      <c r="EH1018" s="557"/>
      <c r="EI1018" s="557"/>
      <c r="EJ1018" s="557"/>
      <c r="EK1018" s="557"/>
      <c r="EL1018" s="557"/>
      <c r="EM1018" s="557"/>
      <c r="EN1018" s="557"/>
      <c r="EO1018" s="557"/>
      <c r="EP1018" s="557"/>
      <c r="EQ1018" s="557"/>
      <c r="ER1018" s="557"/>
      <c r="ES1018" s="557"/>
      <c r="ET1018" s="557"/>
      <c r="EU1018" s="557"/>
      <c r="EV1018" s="557"/>
      <c r="EW1018" s="557"/>
      <c r="EX1018" s="557"/>
      <c r="EY1018" s="557"/>
      <c r="EZ1018" s="557"/>
      <c r="FA1018" s="557"/>
      <c r="FB1018" s="557"/>
      <c r="FC1018" s="557"/>
      <c r="FD1018" s="557"/>
      <c r="FE1018" s="557"/>
      <c r="FF1018" s="557"/>
      <c r="FG1018" s="557"/>
      <c r="FH1018" s="557"/>
      <c r="FI1018" s="557"/>
      <c r="FJ1018" s="557"/>
      <c r="FK1018" s="557"/>
      <c r="FL1018" s="557"/>
      <c r="FM1018" s="557"/>
      <c r="FN1018" s="557"/>
      <c r="FO1018" s="557"/>
      <c r="FP1018" s="557"/>
      <c r="FQ1018" s="557"/>
      <c r="FR1018" s="557"/>
      <c r="FS1018" s="557"/>
      <c r="FT1018" s="557"/>
      <c r="FU1018" s="557"/>
      <c r="FV1018" s="557"/>
      <c r="FW1018" s="557"/>
      <c r="FX1018" s="557"/>
      <c r="FY1018" s="557"/>
      <c r="FZ1018" s="557"/>
      <c r="GA1018" s="557"/>
      <c r="GB1018" s="557"/>
      <c r="GC1018" s="557"/>
      <c r="GD1018" s="557"/>
      <c r="GE1018" s="557"/>
      <c r="GF1018" s="557"/>
      <c r="GG1018" s="557"/>
      <c r="GH1018" s="557"/>
      <c r="GI1018" s="557"/>
      <c r="GJ1018" s="557"/>
      <c r="GK1018" s="557"/>
      <c r="GL1018" s="557"/>
      <c r="GM1018" s="557"/>
      <c r="GN1018" s="557"/>
      <c r="GO1018" s="557"/>
      <c r="GP1018" s="557"/>
      <c r="GQ1018" s="557"/>
      <c r="GR1018" s="557"/>
      <c r="GS1018" s="557"/>
      <c r="GT1018" s="557"/>
      <c r="GU1018" s="557"/>
      <c r="GV1018" s="557"/>
      <c r="GW1018" s="557"/>
      <c r="GX1018" s="557"/>
      <c r="GY1018" s="557"/>
      <c r="GZ1018" s="557"/>
      <c r="HA1018" s="557"/>
      <c r="HB1018" s="557"/>
      <c r="HC1018" s="557"/>
      <c r="HD1018" s="557"/>
      <c r="HE1018" s="557"/>
      <c r="HF1018" s="557"/>
      <c r="HG1018" s="557"/>
      <c r="HH1018" s="557"/>
      <c r="HI1018" s="557"/>
      <c r="HJ1018" s="557"/>
      <c r="HK1018" s="557"/>
      <c r="HL1018" s="557"/>
      <c r="HM1018" s="557"/>
      <c r="HN1018" s="557"/>
      <c r="HO1018" s="557"/>
      <c r="HP1018" s="557"/>
      <c r="HQ1018" s="557"/>
      <c r="HR1018" s="557"/>
      <c r="HS1018" s="557"/>
      <c r="HT1018" s="557"/>
      <c r="HU1018" s="575"/>
      <c r="HV1018" s="575"/>
      <c r="HW1018" s="575"/>
      <c r="HX1018" s="575"/>
      <c r="HY1018" s="575"/>
      <c r="HZ1018" s="575"/>
      <c r="IA1018" s="575"/>
      <c r="IB1018" s="575"/>
      <c r="IC1018" s="575"/>
      <c r="ID1018" s="575"/>
      <c r="IE1018" s="575"/>
      <c r="IF1018" s="575"/>
      <c r="IG1018" s="575"/>
      <c r="IH1018" s="575"/>
      <c r="II1018" s="575"/>
      <c r="IJ1018" s="575"/>
      <c r="IK1018" s="575"/>
      <c r="IL1018" s="575"/>
      <c r="IM1018" s="575"/>
      <c r="IN1018" s="575"/>
    </row>
    <row r="1019" s="311" customFormat="1" ht="19.5" customHeight="1" spans="1:255">
      <c r="A1019" s="218" t="s">
        <v>835</v>
      </c>
      <c r="B1019" s="582"/>
      <c r="C1019" s="328"/>
      <c r="D1019" s="330"/>
      <c r="E1019" s="325" t="str">
        <f t="shared" si="30"/>
        <v/>
      </c>
      <c r="F1019" s="325" t="str">
        <f t="shared" si="31"/>
        <v/>
      </c>
      <c r="HU1019" s="560"/>
      <c r="HV1019" s="560"/>
      <c r="HW1019" s="560"/>
      <c r="HX1019" s="560"/>
      <c r="HY1019" s="560"/>
      <c r="HZ1019" s="560"/>
      <c r="IA1019" s="560"/>
      <c r="IB1019" s="560"/>
      <c r="IC1019" s="560"/>
      <c r="ID1019" s="560"/>
      <c r="IE1019" s="560"/>
      <c r="IF1019" s="560"/>
      <c r="IG1019" s="560"/>
      <c r="IH1019" s="560"/>
      <c r="II1019" s="560"/>
      <c r="IJ1019" s="560"/>
      <c r="IK1019" s="560"/>
      <c r="IL1019" s="560"/>
      <c r="IM1019" s="560"/>
      <c r="IN1019" s="560"/>
      <c r="IO1019" s="560"/>
      <c r="IP1019" s="560"/>
      <c r="IQ1019" s="560"/>
      <c r="IR1019" s="560"/>
      <c r="IS1019" s="560"/>
      <c r="IT1019" s="560"/>
      <c r="IU1019" s="560"/>
    </row>
    <row r="1020" s="311" customFormat="1" ht="19.5" customHeight="1" spans="1:255">
      <c r="A1020" s="218" t="s">
        <v>836</v>
      </c>
      <c r="B1020" s="582"/>
      <c r="C1020" s="328"/>
      <c r="D1020" s="324"/>
      <c r="E1020" s="325" t="str">
        <f t="shared" si="30"/>
        <v/>
      </c>
      <c r="F1020" s="325" t="str">
        <f t="shared" si="31"/>
        <v/>
      </c>
      <c r="HU1020" s="560"/>
      <c r="HV1020" s="560"/>
      <c r="HW1020" s="560"/>
      <c r="HX1020" s="560"/>
      <c r="HY1020" s="560"/>
      <c r="HZ1020" s="560"/>
      <c r="IA1020" s="560"/>
      <c r="IB1020" s="560"/>
      <c r="IC1020" s="560"/>
      <c r="ID1020" s="560"/>
      <c r="IE1020" s="560"/>
      <c r="IF1020" s="560"/>
      <c r="IG1020" s="560"/>
      <c r="IH1020" s="560"/>
      <c r="II1020" s="560"/>
      <c r="IJ1020" s="560"/>
      <c r="IK1020" s="560"/>
      <c r="IL1020" s="560"/>
      <c r="IM1020" s="560"/>
      <c r="IN1020" s="560"/>
      <c r="IO1020" s="560"/>
      <c r="IP1020" s="560"/>
      <c r="IQ1020" s="560"/>
      <c r="IR1020" s="560"/>
      <c r="IS1020" s="560"/>
      <c r="IT1020" s="560"/>
      <c r="IU1020" s="560"/>
    </row>
    <row r="1021" s="311" customFormat="1" ht="19.5" customHeight="1" spans="1:255">
      <c r="A1021" s="218" t="s">
        <v>837</v>
      </c>
      <c r="B1021" s="582"/>
      <c r="C1021" s="328"/>
      <c r="D1021" s="570"/>
      <c r="E1021" s="325" t="str">
        <f t="shared" si="30"/>
        <v/>
      </c>
      <c r="F1021" s="325" t="str">
        <f t="shared" si="31"/>
        <v/>
      </c>
      <c r="HU1021" s="560"/>
      <c r="HV1021" s="560"/>
      <c r="HW1021" s="560"/>
      <c r="HX1021" s="560"/>
      <c r="HY1021" s="560"/>
      <c r="HZ1021" s="560"/>
      <c r="IA1021" s="560"/>
      <c r="IB1021" s="560"/>
      <c r="IC1021" s="560"/>
      <c r="ID1021" s="560"/>
      <c r="IE1021" s="560"/>
      <c r="IF1021" s="560"/>
      <c r="IG1021" s="560"/>
      <c r="IH1021" s="560"/>
      <c r="II1021" s="560"/>
      <c r="IJ1021" s="560"/>
      <c r="IK1021" s="560"/>
      <c r="IL1021" s="560"/>
      <c r="IM1021" s="560"/>
      <c r="IN1021" s="560"/>
      <c r="IO1021" s="560"/>
      <c r="IP1021" s="560"/>
      <c r="IQ1021" s="560"/>
      <c r="IR1021" s="560"/>
      <c r="IS1021" s="560"/>
      <c r="IT1021" s="560"/>
      <c r="IU1021" s="560"/>
    </row>
    <row r="1022" s="311" customFormat="1" ht="19.5" customHeight="1" spans="1:255">
      <c r="A1022" s="218" t="s">
        <v>980</v>
      </c>
      <c r="B1022" s="582"/>
      <c r="C1022" s="328"/>
      <c r="D1022" s="570"/>
      <c r="E1022" s="325" t="str">
        <f t="shared" si="30"/>
        <v/>
      </c>
      <c r="F1022" s="325" t="str">
        <f t="shared" si="31"/>
        <v/>
      </c>
      <c r="HU1022" s="560"/>
      <c r="HV1022" s="560"/>
      <c r="HW1022" s="560"/>
      <c r="HX1022" s="560"/>
      <c r="HY1022" s="560"/>
      <c r="HZ1022" s="560"/>
      <c r="IA1022" s="560"/>
      <c r="IB1022" s="560"/>
      <c r="IC1022" s="560"/>
      <c r="ID1022" s="560"/>
      <c r="IE1022" s="560"/>
      <c r="IF1022" s="560"/>
      <c r="IG1022" s="560"/>
      <c r="IH1022" s="560"/>
      <c r="II1022" s="560"/>
      <c r="IJ1022" s="560"/>
      <c r="IK1022" s="560"/>
      <c r="IL1022" s="560"/>
      <c r="IM1022" s="560"/>
      <c r="IN1022" s="560"/>
      <c r="IO1022" s="560"/>
      <c r="IP1022" s="560"/>
      <c r="IQ1022" s="560"/>
      <c r="IR1022" s="560"/>
      <c r="IS1022" s="560"/>
      <c r="IT1022" s="560"/>
      <c r="IU1022" s="560"/>
    </row>
    <row r="1023" s="311" customFormat="1" ht="19.5" customHeight="1" spans="1:255">
      <c r="A1023" s="218" t="s">
        <v>981</v>
      </c>
      <c r="B1023" s="582"/>
      <c r="C1023" s="328"/>
      <c r="D1023" s="570"/>
      <c r="E1023" s="325" t="str">
        <f t="shared" si="30"/>
        <v/>
      </c>
      <c r="F1023" s="325" t="str">
        <f t="shared" si="31"/>
        <v/>
      </c>
      <c r="HU1023" s="560"/>
      <c r="HV1023" s="560"/>
      <c r="HW1023" s="560"/>
      <c r="HX1023" s="560"/>
      <c r="HY1023" s="560"/>
      <c r="HZ1023" s="560"/>
      <c r="IA1023" s="560"/>
      <c r="IB1023" s="560"/>
      <c r="IC1023" s="560"/>
      <c r="ID1023" s="560"/>
      <c r="IE1023" s="560"/>
      <c r="IF1023" s="560"/>
      <c r="IG1023" s="560"/>
      <c r="IH1023" s="560"/>
      <c r="II1023" s="560"/>
      <c r="IJ1023" s="560"/>
      <c r="IK1023" s="560"/>
      <c r="IL1023" s="560"/>
      <c r="IM1023" s="560"/>
      <c r="IN1023" s="560"/>
      <c r="IO1023" s="560"/>
      <c r="IP1023" s="560"/>
      <c r="IQ1023" s="560"/>
      <c r="IR1023" s="560"/>
      <c r="IS1023" s="560"/>
      <c r="IT1023" s="560"/>
      <c r="IU1023" s="560"/>
    </row>
    <row r="1024" s="311" customFormat="1" ht="19.5" customHeight="1" spans="1:255">
      <c r="A1024" s="218" t="s">
        <v>982</v>
      </c>
      <c r="B1024" s="582"/>
      <c r="C1024" s="328"/>
      <c r="D1024" s="570"/>
      <c r="E1024" s="325" t="str">
        <f t="shared" si="30"/>
        <v/>
      </c>
      <c r="F1024" s="325" t="str">
        <f t="shared" si="31"/>
        <v/>
      </c>
      <c r="HU1024" s="560"/>
      <c r="HV1024" s="560"/>
      <c r="HW1024" s="560"/>
      <c r="HX1024" s="560"/>
      <c r="HY1024" s="560"/>
      <c r="HZ1024" s="560"/>
      <c r="IA1024" s="560"/>
      <c r="IB1024" s="560"/>
      <c r="IC1024" s="560"/>
      <c r="ID1024" s="560"/>
      <c r="IE1024" s="560"/>
      <c r="IF1024" s="560"/>
      <c r="IG1024" s="560"/>
      <c r="IH1024" s="560"/>
      <c r="II1024" s="560"/>
      <c r="IJ1024" s="560"/>
      <c r="IK1024" s="560"/>
      <c r="IL1024" s="560"/>
      <c r="IM1024" s="560"/>
      <c r="IN1024" s="560"/>
      <c r="IO1024" s="560"/>
      <c r="IP1024" s="560"/>
      <c r="IQ1024" s="560"/>
      <c r="IR1024" s="560"/>
      <c r="IS1024" s="560"/>
      <c r="IT1024" s="560"/>
      <c r="IU1024" s="560"/>
    </row>
    <row r="1025" s="311" customFormat="1" ht="19.5" customHeight="1" spans="1:255">
      <c r="A1025" s="218" t="s">
        <v>983</v>
      </c>
      <c r="B1025" s="582"/>
      <c r="C1025" s="328"/>
      <c r="D1025" s="324"/>
      <c r="E1025" s="325" t="str">
        <f t="shared" si="30"/>
        <v/>
      </c>
      <c r="F1025" s="325" t="str">
        <f t="shared" si="31"/>
        <v/>
      </c>
      <c r="HU1025" s="560"/>
      <c r="HV1025" s="560"/>
      <c r="HW1025" s="560"/>
      <c r="HX1025" s="560"/>
      <c r="HY1025" s="560"/>
      <c r="HZ1025" s="560"/>
      <c r="IA1025" s="560"/>
      <c r="IB1025" s="560"/>
      <c r="IC1025" s="560"/>
      <c r="ID1025" s="560"/>
      <c r="IE1025" s="560"/>
      <c r="IF1025" s="560"/>
      <c r="IG1025" s="560"/>
      <c r="IH1025" s="560"/>
      <c r="II1025" s="560"/>
      <c r="IJ1025" s="560"/>
      <c r="IK1025" s="560"/>
      <c r="IL1025" s="560"/>
      <c r="IM1025" s="560"/>
      <c r="IN1025" s="560"/>
      <c r="IO1025" s="560"/>
      <c r="IP1025" s="560"/>
      <c r="IQ1025" s="560"/>
      <c r="IR1025" s="560"/>
      <c r="IS1025" s="560"/>
      <c r="IT1025" s="560"/>
      <c r="IU1025" s="560"/>
    </row>
    <row r="1026" s="311" customFormat="1" ht="19.5" customHeight="1" spans="1:255">
      <c r="A1026" s="218" t="s">
        <v>984</v>
      </c>
      <c r="B1026" s="335"/>
      <c r="C1026" s="335"/>
      <c r="D1026" s="335"/>
      <c r="E1026" s="325" t="str">
        <f t="shared" si="30"/>
        <v/>
      </c>
      <c r="F1026" s="325" t="str">
        <f t="shared" si="31"/>
        <v/>
      </c>
      <c r="HU1026" s="560"/>
      <c r="HV1026" s="560"/>
      <c r="HW1026" s="560"/>
      <c r="HX1026" s="560"/>
      <c r="HY1026" s="560"/>
      <c r="HZ1026" s="560"/>
      <c r="IA1026" s="560"/>
      <c r="IB1026" s="560"/>
      <c r="IC1026" s="560"/>
      <c r="ID1026" s="560"/>
      <c r="IE1026" s="560"/>
      <c r="IF1026" s="560"/>
      <c r="IG1026" s="560"/>
      <c r="IH1026" s="560"/>
      <c r="II1026" s="560"/>
      <c r="IJ1026" s="560"/>
      <c r="IK1026" s="560"/>
      <c r="IL1026" s="560"/>
      <c r="IM1026" s="560"/>
      <c r="IN1026" s="560"/>
      <c r="IO1026" s="560"/>
      <c r="IP1026" s="560"/>
      <c r="IQ1026" s="560"/>
      <c r="IR1026" s="560"/>
      <c r="IS1026" s="560"/>
      <c r="IT1026" s="560"/>
      <c r="IU1026" s="560"/>
    </row>
    <row r="1027" s="311" customFormat="1" ht="19.5" customHeight="1" spans="1:255">
      <c r="A1027" s="218" t="s">
        <v>985</v>
      </c>
      <c r="B1027" s="582"/>
      <c r="C1027" s="328"/>
      <c r="D1027" s="570"/>
      <c r="E1027" s="325" t="str">
        <f t="shared" si="30"/>
        <v/>
      </c>
      <c r="F1027" s="325" t="str">
        <f t="shared" si="31"/>
        <v/>
      </c>
      <c r="HU1027" s="560"/>
      <c r="HV1027" s="560"/>
      <c r="HW1027" s="560"/>
      <c r="HX1027" s="560"/>
      <c r="HY1027" s="560"/>
      <c r="HZ1027" s="560"/>
      <c r="IA1027" s="560"/>
      <c r="IB1027" s="560"/>
      <c r="IC1027" s="560"/>
      <c r="ID1027" s="560"/>
      <c r="IE1027" s="560"/>
      <c r="IF1027" s="560"/>
      <c r="IG1027" s="560"/>
      <c r="IH1027" s="560"/>
      <c r="II1027" s="560"/>
      <c r="IJ1027" s="560"/>
      <c r="IK1027" s="560"/>
      <c r="IL1027" s="560"/>
      <c r="IM1027" s="560"/>
      <c r="IN1027" s="560"/>
      <c r="IO1027" s="560"/>
      <c r="IP1027" s="560"/>
      <c r="IQ1027" s="560"/>
      <c r="IR1027" s="560"/>
      <c r="IS1027" s="560"/>
      <c r="IT1027" s="560"/>
      <c r="IU1027" s="560"/>
    </row>
    <row r="1028" s="170" customFormat="1" ht="19.5" customHeight="1" spans="1:248">
      <c r="A1028" s="584" t="s">
        <v>986</v>
      </c>
      <c r="B1028" s="324">
        <f>SUM(B1029:B1034)</f>
        <v>0</v>
      </c>
      <c r="C1028" s="324">
        <f>SUM(C1029:C1034)</f>
        <v>0</v>
      </c>
      <c r="D1028" s="324">
        <f>SUM(D1029:D1034)</f>
        <v>0</v>
      </c>
      <c r="E1028" s="325" t="str">
        <f t="shared" si="30"/>
        <v/>
      </c>
      <c r="F1028" s="325" t="str">
        <f t="shared" si="31"/>
        <v/>
      </c>
      <c r="G1028" s="557"/>
      <c r="H1028" s="557"/>
      <c r="I1028" s="557"/>
      <c r="J1028" s="557"/>
      <c r="K1028" s="557"/>
      <c r="L1028" s="557"/>
      <c r="M1028" s="557"/>
      <c r="N1028" s="557"/>
      <c r="O1028" s="557"/>
      <c r="P1028" s="557"/>
      <c r="Q1028" s="557"/>
      <c r="R1028" s="557"/>
      <c r="S1028" s="557"/>
      <c r="T1028" s="557"/>
      <c r="U1028" s="557"/>
      <c r="V1028" s="557"/>
      <c r="W1028" s="557"/>
      <c r="X1028" s="557"/>
      <c r="Y1028" s="557"/>
      <c r="Z1028" s="557"/>
      <c r="AA1028" s="557"/>
      <c r="AB1028" s="557"/>
      <c r="AC1028" s="557"/>
      <c r="AD1028" s="557"/>
      <c r="AE1028" s="557"/>
      <c r="AF1028" s="557"/>
      <c r="AG1028" s="557"/>
      <c r="AH1028" s="557"/>
      <c r="AI1028" s="557"/>
      <c r="AJ1028" s="557"/>
      <c r="AK1028" s="557"/>
      <c r="AL1028" s="557"/>
      <c r="AM1028" s="557"/>
      <c r="AN1028" s="557"/>
      <c r="AO1028" s="557"/>
      <c r="AP1028" s="557"/>
      <c r="AQ1028" s="557"/>
      <c r="AR1028" s="557"/>
      <c r="AS1028" s="557"/>
      <c r="AT1028" s="557"/>
      <c r="AU1028" s="557"/>
      <c r="AV1028" s="557"/>
      <c r="AW1028" s="557"/>
      <c r="AX1028" s="557"/>
      <c r="AY1028" s="557"/>
      <c r="AZ1028" s="557"/>
      <c r="BA1028" s="557"/>
      <c r="BB1028" s="557"/>
      <c r="BC1028" s="557"/>
      <c r="BD1028" s="557"/>
      <c r="BE1028" s="557"/>
      <c r="BF1028" s="557"/>
      <c r="BG1028" s="557"/>
      <c r="BH1028" s="557"/>
      <c r="BI1028" s="557"/>
      <c r="BJ1028" s="557"/>
      <c r="BK1028" s="557"/>
      <c r="BL1028" s="557"/>
      <c r="BM1028" s="557"/>
      <c r="BN1028" s="557"/>
      <c r="BO1028" s="557"/>
      <c r="BP1028" s="557"/>
      <c r="BQ1028" s="557"/>
      <c r="BR1028" s="557"/>
      <c r="BS1028" s="557"/>
      <c r="BT1028" s="557"/>
      <c r="BU1028" s="557"/>
      <c r="BV1028" s="557"/>
      <c r="BW1028" s="557"/>
      <c r="BX1028" s="557"/>
      <c r="BY1028" s="557"/>
      <c r="BZ1028" s="557"/>
      <c r="CA1028" s="557"/>
      <c r="CB1028" s="557"/>
      <c r="CC1028" s="557"/>
      <c r="CD1028" s="557"/>
      <c r="CE1028" s="557"/>
      <c r="CF1028" s="557"/>
      <c r="CG1028" s="557"/>
      <c r="CH1028" s="557"/>
      <c r="CI1028" s="557"/>
      <c r="CJ1028" s="557"/>
      <c r="CK1028" s="557"/>
      <c r="CL1028" s="557"/>
      <c r="CM1028" s="557"/>
      <c r="CN1028" s="557"/>
      <c r="CO1028" s="557"/>
      <c r="CP1028" s="557"/>
      <c r="CQ1028" s="557"/>
      <c r="CR1028" s="557"/>
      <c r="CS1028" s="557"/>
      <c r="CT1028" s="557"/>
      <c r="CU1028" s="557"/>
      <c r="CV1028" s="557"/>
      <c r="CW1028" s="557"/>
      <c r="CX1028" s="557"/>
      <c r="CY1028" s="557"/>
      <c r="CZ1028" s="557"/>
      <c r="DA1028" s="557"/>
      <c r="DB1028" s="557"/>
      <c r="DC1028" s="557"/>
      <c r="DD1028" s="557"/>
      <c r="DE1028" s="557"/>
      <c r="DF1028" s="557"/>
      <c r="DG1028" s="557"/>
      <c r="DH1028" s="557"/>
      <c r="DI1028" s="557"/>
      <c r="DJ1028" s="557"/>
      <c r="DK1028" s="557"/>
      <c r="DL1028" s="557"/>
      <c r="DM1028" s="557"/>
      <c r="DN1028" s="557"/>
      <c r="DO1028" s="557"/>
      <c r="DP1028" s="557"/>
      <c r="DQ1028" s="557"/>
      <c r="DR1028" s="557"/>
      <c r="DS1028" s="557"/>
      <c r="DT1028" s="557"/>
      <c r="DU1028" s="557"/>
      <c r="DV1028" s="557"/>
      <c r="DW1028" s="557"/>
      <c r="DX1028" s="557"/>
      <c r="DY1028" s="557"/>
      <c r="DZ1028" s="557"/>
      <c r="EA1028" s="557"/>
      <c r="EB1028" s="557"/>
      <c r="EC1028" s="557"/>
      <c r="ED1028" s="557"/>
      <c r="EE1028" s="557"/>
      <c r="EF1028" s="557"/>
      <c r="EG1028" s="557"/>
      <c r="EH1028" s="557"/>
      <c r="EI1028" s="557"/>
      <c r="EJ1028" s="557"/>
      <c r="EK1028" s="557"/>
      <c r="EL1028" s="557"/>
      <c r="EM1028" s="557"/>
      <c r="EN1028" s="557"/>
      <c r="EO1028" s="557"/>
      <c r="EP1028" s="557"/>
      <c r="EQ1028" s="557"/>
      <c r="ER1028" s="557"/>
      <c r="ES1028" s="557"/>
      <c r="ET1028" s="557"/>
      <c r="EU1028" s="557"/>
      <c r="EV1028" s="557"/>
      <c r="EW1028" s="557"/>
      <c r="EX1028" s="557"/>
      <c r="EY1028" s="557"/>
      <c r="EZ1028" s="557"/>
      <c r="FA1028" s="557"/>
      <c r="FB1028" s="557"/>
      <c r="FC1028" s="557"/>
      <c r="FD1028" s="557"/>
      <c r="FE1028" s="557"/>
      <c r="FF1028" s="557"/>
      <c r="FG1028" s="557"/>
      <c r="FH1028" s="557"/>
      <c r="FI1028" s="557"/>
      <c r="FJ1028" s="557"/>
      <c r="FK1028" s="557"/>
      <c r="FL1028" s="557"/>
      <c r="FM1028" s="557"/>
      <c r="FN1028" s="557"/>
      <c r="FO1028" s="557"/>
      <c r="FP1028" s="557"/>
      <c r="FQ1028" s="557"/>
      <c r="FR1028" s="557"/>
      <c r="FS1028" s="557"/>
      <c r="FT1028" s="557"/>
      <c r="FU1028" s="557"/>
      <c r="FV1028" s="557"/>
      <c r="FW1028" s="557"/>
      <c r="FX1028" s="557"/>
      <c r="FY1028" s="557"/>
      <c r="FZ1028" s="557"/>
      <c r="GA1028" s="557"/>
      <c r="GB1028" s="557"/>
      <c r="GC1028" s="557"/>
      <c r="GD1028" s="557"/>
      <c r="GE1028" s="557"/>
      <c r="GF1028" s="557"/>
      <c r="GG1028" s="557"/>
      <c r="GH1028" s="557"/>
      <c r="GI1028" s="557"/>
      <c r="GJ1028" s="557"/>
      <c r="GK1028" s="557"/>
      <c r="GL1028" s="557"/>
      <c r="GM1028" s="557"/>
      <c r="GN1028" s="557"/>
      <c r="GO1028" s="557"/>
      <c r="GP1028" s="557"/>
      <c r="GQ1028" s="557"/>
      <c r="GR1028" s="557"/>
      <c r="GS1028" s="557"/>
      <c r="GT1028" s="557"/>
      <c r="GU1028" s="557"/>
      <c r="GV1028" s="557"/>
      <c r="GW1028" s="557"/>
      <c r="GX1028" s="557"/>
      <c r="GY1028" s="557"/>
      <c r="GZ1028" s="557"/>
      <c r="HA1028" s="557"/>
      <c r="HB1028" s="557"/>
      <c r="HC1028" s="557"/>
      <c r="HD1028" s="557"/>
      <c r="HE1028" s="557"/>
      <c r="HF1028" s="557"/>
      <c r="HG1028" s="557"/>
      <c r="HH1028" s="557"/>
      <c r="HI1028" s="557"/>
      <c r="HJ1028" s="557"/>
      <c r="HK1028" s="557"/>
      <c r="HL1028" s="557"/>
      <c r="HM1028" s="557"/>
      <c r="HN1028" s="557"/>
      <c r="HO1028" s="557"/>
      <c r="HP1028" s="557"/>
      <c r="HQ1028" s="557"/>
      <c r="HR1028" s="557"/>
      <c r="HS1028" s="557"/>
      <c r="HT1028" s="557"/>
      <c r="HU1028" s="575"/>
      <c r="HV1028" s="575"/>
      <c r="HW1028" s="575"/>
      <c r="HX1028" s="575"/>
      <c r="HY1028" s="575"/>
      <c r="HZ1028" s="575"/>
      <c r="IA1028" s="575"/>
      <c r="IB1028" s="575"/>
      <c r="IC1028" s="575"/>
      <c r="ID1028" s="575"/>
      <c r="IE1028" s="575"/>
      <c r="IF1028" s="575"/>
      <c r="IG1028" s="575"/>
      <c r="IH1028" s="575"/>
      <c r="II1028" s="575"/>
      <c r="IJ1028" s="575"/>
      <c r="IK1028" s="575"/>
      <c r="IL1028" s="575"/>
      <c r="IM1028" s="575"/>
      <c r="IN1028" s="575"/>
    </row>
    <row r="1029" s="311" customFormat="1" ht="19.5" customHeight="1" spans="1:255">
      <c r="A1029" s="218" t="s">
        <v>835</v>
      </c>
      <c r="B1029" s="582"/>
      <c r="C1029" s="328"/>
      <c r="D1029" s="337"/>
      <c r="E1029" s="325" t="str">
        <f t="shared" ref="E1029:E1092" si="32">IF(OR(VALUE(D1029)=0,ISERROR(D1029/B1029-1)),"",D1029/B1029-1)</f>
        <v/>
      </c>
      <c r="F1029" s="325" t="str">
        <f t="shared" ref="F1029:F1092" si="33">IF(OR(VALUE(D1029)=0,ISERROR(D1029/C1029)),"",D1029/C1029)</f>
        <v/>
      </c>
      <c r="HU1029" s="560"/>
      <c r="HV1029" s="560"/>
      <c r="HW1029" s="560"/>
      <c r="HX1029" s="560"/>
      <c r="HY1029" s="560"/>
      <c r="HZ1029" s="560"/>
      <c r="IA1029" s="560"/>
      <c r="IB1029" s="560"/>
      <c r="IC1029" s="560"/>
      <c r="ID1029" s="560"/>
      <c r="IE1029" s="560"/>
      <c r="IF1029" s="560"/>
      <c r="IG1029" s="560"/>
      <c r="IH1029" s="560"/>
      <c r="II1029" s="560"/>
      <c r="IJ1029" s="560"/>
      <c r="IK1029" s="560"/>
      <c r="IL1029" s="560"/>
      <c r="IM1029" s="560"/>
      <c r="IN1029" s="560"/>
      <c r="IO1029" s="560"/>
      <c r="IP1029" s="560"/>
      <c r="IQ1029" s="560"/>
      <c r="IR1029" s="560"/>
      <c r="IS1029" s="560"/>
      <c r="IT1029" s="560"/>
      <c r="IU1029" s="560"/>
    </row>
    <row r="1030" s="311" customFormat="1" ht="19.5" customHeight="1" spans="1:255">
      <c r="A1030" s="218" t="s">
        <v>836</v>
      </c>
      <c r="B1030" s="582"/>
      <c r="C1030" s="328"/>
      <c r="D1030" s="330"/>
      <c r="E1030" s="325" t="str">
        <f t="shared" si="32"/>
        <v/>
      </c>
      <c r="F1030" s="325" t="str">
        <f t="shared" si="33"/>
        <v/>
      </c>
      <c r="HU1030" s="560"/>
      <c r="HV1030" s="560"/>
      <c r="HW1030" s="560"/>
      <c r="HX1030" s="560"/>
      <c r="HY1030" s="560"/>
      <c r="HZ1030" s="560"/>
      <c r="IA1030" s="560"/>
      <c r="IB1030" s="560"/>
      <c r="IC1030" s="560"/>
      <c r="ID1030" s="560"/>
      <c r="IE1030" s="560"/>
      <c r="IF1030" s="560"/>
      <c r="IG1030" s="560"/>
      <c r="IH1030" s="560"/>
      <c r="II1030" s="560"/>
      <c r="IJ1030" s="560"/>
      <c r="IK1030" s="560"/>
      <c r="IL1030" s="560"/>
      <c r="IM1030" s="560"/>
      <c r="IN1030" s="560"/>
      <c r="IO1030" s="560"/>
      <c r="IP1030" s="560"/>
      <c r="IQ1030" s="560"/>
      <c r="IR1030" s="560"/>
      <c r="IS1030" s="560"/>
      <c r="IT1030" s="560"/>
      <c r="IU1030" s="560"/>
    </row>
    <row r="1031" s="311" customFormat="1" ht="19.5" customHeight="1" spans="1:255">
      <c r="A1031" s="218" t="s">
        <v>837</v>
      </c>
      <c r="B1031" s="582"/>
      <c r="C1031" s="328"/>
      <c r="D1031" s="330"/>
      <c r="E1031" s="325" t="str">
        <f t="shared" si="32"/>
        <v/>
      </c>
      <c r="F1031" s="325" t="str">
        <f t="shared" si="33"/>
        <v/>
      </c>
      <c r="HU1031" s="560"/>
      <c r="HV1031" s="560"/>
      <c r="HW1031" s="560"/>
      <c r="HX1031" s="560"/>
      <c r="HY1031" s="560"/>
      <c r="HZ1031" s="560"/>
      <c r="IA1031" s="560"/>
      <c r="IB1031" s="560"/>
      <c r="IC1031" s="560"/>
      <c r="ID1031" s="560"/>
      <c r="IE1031" s="560"/>
      <c r="IF1031" s="560"/>
      <c r="IG1031" s="560"/>
      <c r="IH1031" s="560"/>
      <c r="II1031" s="560"/>
      <c r="IJ1031" s="560"/>
      <c r="IK1031" s="560"/>
      <c r="IL1031" s="560"/>
      <c r="IM1031" s="560"/>
      <c r="IN1031" s="560"/>
      <c r="IO1031" s="560"/>
      <c r="IP1031" s="560"/>
      <c r="IQ1031" s="560"/>
      <c r="IR1031" s="560"/>
      <c r="IS1031" s="560"/>
      <c r="IT1031" s="560"/>
      <c r="IU1031" s="560"/>
    </row>
    <row r="1032" s="311" customFormat="1" ht="19.5" customHeight="1" spans="1:255">
      <c r="A1032" s="218" t="s">
        <v>977</v>
      </c>
      <c r="B1032" s="582"/>
      <c r="C1032" s="328"/>
      <c r="D1032" s="330"/>
      <c r="E1032" s="325" t="str">
        <f t="shared" si="32"/>
        <v/>
      </c>
      <c r="F1032" s="325" t="str">
        <f t="shared" si="33"/>
        <v/>
      </c>
      <c r="HU1032" s="560"/>
      <c r="HV1032" s="560"/>
      <c r="HW1032" s="560"/>
      <c r="HX1032" s="560"/>
      <c r="HY1032" s="560"/>
      <c r="HZ1032" s="560"/>
      <c r="IA1032" s="560"/>
      <c r="IB1032" s="560"/>
      <c r="IC1032" s="560"/>
      <c r="ID1032" s="560"/>
      <c r="IE1032" s="560"/>
      <c r="IF1032" s="560"/>
      <c r="IG1032" s="560"/>
      <c r="IH1032" s="560"/>
      <c r="II1032" s="560"/>
      <c r="IJ1032" s="560"/>
      <c r="IK1032" s="560"/>
      <c r="IL1032" s="560"/>
      <c r="IM1032" s="560"/>
      <c r="IN1032" s="560"/>
      <c r="IO1032" s="560"/>
      <c r="IP1032" s="560"/>
      <c r="IQ1032" s="560"/>
      <c r="IR1032" s="560"/>
      <c r="IS1032" s="560"/>
      <c r="IT1032" s="560"/>
      <c r="IU1032" s="560"/>
    </row>
    <row r="1033" s="311" customFormat="1" ht="19.5" customHeight="1" spans="1:255">
      <c r="A1033" s="218" t="s">
        <v>987</v>
      </c>
      <c r="B1033" s="335"/>
      <c r="C1033" s="335"/>
      <c r="D1033" s="335"/>
      <c r="E1033" s="325" t="str">
        <f t="shared" si="32"/>
        <v/>
      </c>
      <c r="F1033" s="325" t="str">
        <f t="shared" si="33"/>
        <v/>
      </c>
      <c r="HU1033" s="560"/>
      <c r="HV1033" s="560"/>
      <c r="HW1033" s="560"/>
      <c r="HX1033" s="560"/>
      <c r="HY1033" s="560"/>
      <c r="HZ1033" s="560"/>
      <c r="IA1033" s="560"/>
      <c r="IB1033" s="560"/>
      <c r="IC1033" s="560"/>
      <c r="ID1033" s="560"/>
      <c r="IE1033" s="560"/>
      <c r="IF1033" s="560"/>
      <c r="IG1033" s="560"/>
      <c r="IH1033" s="560"/>
      <c r="II1033" s="560"/>
      <c r="IJ1033" s="560"/>
      <c r="IK1033" s="560"/>
      <c r="IL1033" s="560"/>
      <c r="IM1033" s="560"/>
      <c r="IN1033" s="560"/>
      <c r="IO1033" s="560"/>
      <c r="IP1033" s="560"/>
      <c r="IQ1033" s="560"/>
      <c r="IR1033" s="560"/>
      <c r="IS1033" s="560"/>
      <c r="IT1033" s="560"/>
      <c r="IU1033" s="560"/>
    </row>
    <row r="1034" s="311" customFormat="1" ht="19.5" customHeight="1" spans="1:255">
      <c r="A1034" s="218" t="s">
        <v>988</v>
      </c>
      <c r="B1034" s="582"/>
      <c r="C1034" s="328"/>
      <c r="D1034" s="330"/>
      <c r="E1034" s="325" t="str">
        <f t="shared" si="32"/>
        <v/>
      </c>
      <c r="F1034" s="325" t="str">
        <f t="shared" si="33"/>
        <v/>
      </c>
      <c r="HU1034" s="560"/>
      <c r="HV1034" s="560"/>
      <c r="HW1034" s="560"/>
      <c r="HX1034" s="560"/>
      <c r="HY1034" s="560"/>
      <c r="HZ1034" s="560"/>
      <c r="IA1034" s="560"/>
      <c r="IB1034" s="560"/>
      <c r="IC1034" s="560"/>
      <c r="ID1034" s="560"/>
      <c r="IE1034" s="560"/>
      <c r="IF1034" s="560"/>
      <c r="IG1034" s="560"/>
      <c r="IH1034" s="560"/>
      <c r="II1034" s="560"/>
      <c r="IJ1034" s="560"/>
      <c r="IK1034" s="560"/>
      <c r="IL1034" s="560"/>
      <c r="IM1034" s="560"/>
      <c r="IN1034" s="560"/>
      <c r="IO1034" s="560"/>
      <c r="IP1034" s="560"/>
      <c r="IQ1034" s="560"/>
      <c r="IR1034" s="560"/>
      <c r="IS1034" s="560"/>
      <c r="IT1034" s="560"/>
      <c r="IU1034" s="560"/>
    </row>
    <row r="1035" s="557" customFormat="1" ht="19.5" customHeight="1" spans="1:255">
      <c r="A1035" s="584" t="s">
        <v>989</v>
      </c>
      <c r="B1035" s="585">
        <f>SUM(B1036:B1037)</f>
        <v>1294</v>
      </c>
      <c r="C1035" s="585">
        <f>SUM(C1036:C1037)</f>
        <v>4445</v>
      </c>
      <c r="D1035" s="585">
        <f>SUM(D1036:D1037)</f>
        <v>0</v>
      </c>
      <c r="E1035" s="325" t="str">
        <f t="shared" si="32"/>
        <v/>
      </c>
      <c r="F1035" s="325" t="str">
        <f t="shared" si="33"/>
        <v/>
      </c>
      <c r="HU1035" s="575"/>
      <c r="HV1035" s="575"/>
      <c r="HW1035" s="575"/>
      <c r="HX1035" s="575"/>
      <c r="HY1035" s="575"/>
      <c r="HZ1035" s="575"/>
      <c r="IA1035" s="575"/>
      <c r="IB1035" s="575"/>
      <c r="IC1035" s="575"/>
      <c r="ID1035" s="575"/>
      <c r="IE1035" s="575"/>
      <c r="IF1035" s="575"/>
      <c r="IG1035" s="575"/>
      <c r="IH1035" s="575"/>
      <c r="II1035" s="575"/>
      <c r="IJ1035" s="575"/>
      <c r="IK1035" s="575"/>
      <c r="IL1035" s="575"/>
      <c r="IM1035" s="575"/>
      <c r="IN1035" s="575"/>
      <c r="IO1035" s="575"/>
      <c r="IP1035" s="575"/>
      <c r="IQ1035" s="575"/>
      <c r="IR1035" s="575"/>
      <c r="IS1035" s="575"/>
      <c r="IT1035" s="575"/>
      <c r="IU1035" s="575"/>
    </row>
    <row r="1036" s="311" customFormat="1" ht="19.5" customHeight="1" spans="1:255">
      <c r="A1036" s="218" t="s">
        <v>990</v>
      </c>
      <c r="B1036" s="582"/>
      <c r="C1036" s="328"/>
      <c r="D1036" s="330"/>
      <c r="E1036" s="332" t="str">
        <f t="shared" si="32"/>
        <v/>
      </c>
      <c r="F1036" s="332" t="str">
        <f t="shared" si="33"/>
        <v/>
      </c>
      <c r="HU1036" s="560"/>
      <c r="HV1036" s="560"/>
      <c r="HW1036" s="560"/>
      <c r="HX1036" s="560"/>
      <c r="HY1036" s="560"/>
      <c r="HZ1036" s="560"/>
      <c r="IA1036" s="560"/>
      <c r="IB1036" s="560"/>
      <c r="IC1036" s="560"/>
      <c r="ID1036" s="560"/>
      <c r="IE1036" s="560"/>
      <c r="IF1036" s="560"/>
      <c r="IG1036" s="560"/>
      <c r="IH1036" s="560"/>
      <c r="II1036" s="560"/>
      <c r="IJ1036" s="560"/>
      <c r="IK1036" s="560"/>
      <c r="IL1036" s="560"/>
      <c r="IM1036" s="560"/>
      <c r="IN1036" s="560"/>
      <c r="IO1036" s="560"/>
      <c r="IP1036" s="560"/>
      <c r="IQ1036" s="560"/>
      <c r="IR1036" s="560"/>
      <c r="IS1036" s="560"/>
      <c r="IT1036" s="560"/>
      <c r="IU1036" s="560"/>
    </row>
    <row r="1037" s="311" customFormat="1" ht="19.5" customHeight="1" spans="1:255">
      <c r="A1037" s="218" t="s">
        <v>991</v>
      </c>
      <c r="B1037" s="582">
        <v>1294</v>
      </c>
      <c r="C1037" s="328">
        <v>4445</v>
      </c>
      <c r="D1037" s="330"/>
      <c r="E1037" s="332" t="str">
        <f t="shared" si="32"/>
        <v/>
      </c>
      <c r="F1037" s="332" t="str">
        <f t="shared" si="33"/>
        <v/>
      </c>
      <c r="HU1037" s="560"/>
      <c r="HV1037" s="560"/>
      <c r="HW1037" s="560"/>
      <c r="HX1037" s="560"/>
      <c r="HY1037" s="560"/>
      <c r="HZ1037" s="560"/>
      <c r="IA1037" s="560"/>
      <c r="IB1037" s="560"/>
      <c r="IC1037" s="560"/>
      <c r="ID1037" s="560"/>
      <c r="IE1037" s="560"/>
      <c r="IF1037" s="560"/>
      <c r="IG1037" s="560"/>
      <c r="IH1037" s="560"/>
      <c r="II1037" s="560"/>
      <c r="IJ1037" s="560"/>
      <c r="IK1037" s="560"/>
      <c r="IL1037" s="560"/>
      <c r="IM1037" s="560"/>
      <c r="IN1037" s="560"/>
      <c r="IO1037" s="560"/>
      <c r="IP1037" s="560"/>
      <c r="IQ1037" s="560"/>
      <c r="IR1037" s="560"/>
      <c r="IS1037" s="560"/>
      <c r="IT1037" s="560"/>
      <c r="IU1037" s="560"/>
    </row>
    <row r="1038" s="311" customFormat="1" ht="19.5" customHeight="1" spans="1:255">
      <c r="A1038" s="583" t="s">
        <v>992</v>
      </c>
      <c r="B1038" s="335">
        <f>B1039+B1049+B1065+B1070+B1081+B1088+B1096</f>
        <v>314</v>
      </c>
      <c r="C1038" s="335">
        <f>C1039+C1049+C1065+C1070+C1081+C1088+C1096</f>
        <v>0</v>
      </c>
      <c r="D1038" s="335">
        <f>D1039+D1049+D1065+D1070+D1081+D1088+D1096</f>
        <v>130</v>
      </c>
      <c r="E1038" s="325">
        <f t="shared" si="32"/>
        <v>-0.585987261146497</v>
      </c>
      <c r="F1038" s="325" t="str">
        <f t="shared" si="33"/>
        <v/>
      </c>
      <c r="HU1038" s="560"/>
      <c r="HV1038" s="560"/>
      <c r="HW1038" s="560"/>
      <c r="HX1038" s="560"/>
      <c r="HY1038" s="560"/>
      <c r="HZ1038" s="560"/>
      <c r="IA1038" s="560"/>
      <c r="IB1038" s="560"/>
      <c r="IC1038" s="560"/>
      <c r="ID1038" s="560"/>
      <c r="IE1038" s="560"/>
      <c r="IF1038" s="560"/>
      <c r="IG1038" s="560"/>
      <c r="IH1038" s="560"/>
      <c r="II1038" s="560"/>
      <c r="IJ1038" s="560"/>
      <c r="IK1038" s="560"/>
      <c r="IL1038" s="560"/>
      <c r="IM1038" s="560"/>
      <c r="IN1038" s="560"/>
      <c r="IO1038" s="560"/>
      <c r="IP1038" s="560"/>
      <c r="IQ1038" s="560"/>
      <c r="IR1038" s="560"/>
      <c r="IS1038" s="560"/>
      <c r="IT1038" s="560"/>
      <c r="IU1038" s="560"/>
    </row>
    <row r="1039" s="311" customFormat="1" ht="19.5" customHeight="1" spans="1:255">
      <c r="A1039" s="583" t="s">
        <v>993</v>
      </c>
      <c r="B1039" s="582">
        <f>SUM(B1040:B1048)</f>
        <v>0</v>
      </c>
      <c r="C1039" s="328">
        <f>SUM(C1040:C1048)</f>
        <v>0</v>
      </c>
      <c r="D1039" s="330">
        <f>SUM(D1040:D1048)</f>
        <v>0</v>
      </c>
      <c r="E1039" s="325" t="str">
        <f t="shared" si="32"/>
        <v/>
      </c>
      <c r="F1039" s="325" t="str">
        <f t="shared" si="33"/>
        <v/>
      </c>
      <c r="HU1039" s="560"/>
      <c r="HV1039" s="560"/>
      <c r="HW1039" s="560"/>
      <c r="HX1039" s="560"/>
      <c r="HY1039" s="560"/>
      <c r="HZ1039" s="560"/>
      <c r="IA1039" s="560"/>
      <c r="IB1039" s="560"/>
      <c r="IC1039" s="560"/>
      <c r="ID1039" s="560"/>
      <c r="IE1039" s="560"/>
      <c r="IF1039" s="560"/>
      <c r="IG1039" s="560"/>
      <c r="IH1039" s="560"/>
      <c r="II1039" s="560"/>
      <c r="IJ1039" s="560"/>
      <c r="IK1039" s="560"/>
      <c r="IL1039" s="560"/>
      <c r="IM1039" s="560"/>
      <c r="IN1039" s="560"/>
      <c r="IO1039" s="560"/>
      <c r="IP1039" s="560"/>
      <c r="IQ1039" s="560"/>
      <c r="IR1039" s="560"/>
      <c r="IS1039" s="560"/>
      <c r="IT1039" s="560"/>
      <c r="IU1039" s="560"/>
    </row>
    <row r="1040" s="170" customFormat="1" ht="19.5" customHeight="1" spans="1:248">
      <c r="A1040" s="218" t="s">
        <v>835</v>
      </c>
      <c r="B1040" s="337"/>
      <c r="C1040" s="337"/>
      <c r="D1040" s="337"/>
      <c r="E1040" s="332" t="str">
        <f t="shared" si="32"/>
        <v/>
      </c>
      <c r="F1040" s="332" t="str">
        <f t="shared" si="33"/>
        <v/>
      </c>
      <c r="G1040" s="557"/>
      <c r="H1040" s="557"/>
      <c r="I1040" s="557"/>
      <c r="J1040" s="557"/>
      <c r="K1040" s="557"/>
      <c r="L1040" s="557"/>
      <c r="M1040" s="557"/>
      <c r="N1040" s="557"/>
      <c r="O1040" s="557"/>
      <c r="P1040" s="557"/>
      <c r="Q1040" s="557"/>
      <c r="R1040" s="557"/>
      <c r="S1040" s="557"/>
      <c r="T1040" s="557"/>
      <c r="U1040" s="557"/>
      <c r="V1040" s="557"/>
      <c r="W1040" s="557"/>
      <c r="X1040" s="557"/>
      <c r="Y1040" s="557"/>
      <c r="Z1040" s="557"/>
      <c r="AA1040" s="557"/>
      <c r="AB1040" s="557"/>
      <c r="AC1040" s="557"/>
      <c r="AD1040" s="557"/>
      <c r="AE1040" s="557"/>
      <c r="AF1040" s="557"/>
      <c r="AG1040" s="557"/>
      <c r="AH1040" s="557"/>
      <c r="AI1040" s="557"/>
      <c r="AJ1040" s="557"/>
      <c r="AK1040" s="557"/>
      <c r="AL1040" s="557"/>
      <c r="AM1040" s="557"/>
      <c r="AN1040" s="557"/>
      <c r="AO1040" s="557"/>
      <c r="AP1040" s="557"/>
      <c r="AQ1040" s="557"/>
      <c r="AR1040" s="557"/>
      <c r="AS1040" s="557"/>
      <c r="AT1040" s="557"/>
      <c r="AU1040" s="557"/>
      <c r="AV1040" s="557"/>
      <c r="AW1040" s="557"/>
      <c r="AX1040" s="557"/>
      <c r="AY1040" s="557"/>
      <c r="AZ1040" s="557"/>
      <c r="BA1040" s="557"/>
      <c r="BB1040" s="557"/>
      <c r="BC1040" s="557"/>
      <c r="BD1040" s="557"/>
      <c r="BE1040" s="557"/>
      <c r="BF1040" s="557"/>
      <c r="BG1040" s="557"/>
      <c r="BH1040" s="557"/>
      <c r="BI1040" s="557"/>
      <c r="BJ1040" s="557"/>
      <c r="BK1040" s="557"/>
      <c r="BL1040" s="557"/>
      <c r="BM1040" s="557"/>
      <c r="BN1040" s="557"/>
      <c r="BO1040" s="557"/>
      <c r="BP1040" s="557"/>
      <c r="BQ1040" s="557"/>
      <c r="BR1040" s="557"/>
      <c r="BS1040" s="557"/>
      <c r="BT1040" s="557"/>
      <c r="BU1040" s="557"/>
      <c r="BV1040" s="557"/>
      <c r="BW1040" s="557"/>
      <c r="BX1040" s="557"/>
      <c r="BY1040" s="557"/>
      <c r="BZ1040" s="557"/>
      <c r="CA1040" s="557"/>
      <c r="CB1040" s="557"/>
      <c r="CC1040" s="557"/>
      <c r="CD1040" s="557"/>
      <c r="CE1040" s="557"/>
      <c r="CF1040" s="557"/>
      <c r="CG1040" s="557"/>
      <c r="CH1040" s="557"/>
      <c r="CI1040" s="557"/>
      <c r="CJ1040" s="557"/>
      <c r="CK1040" s="557"/>
      <c r="CL1040" s="557"/>
      <c r="CM1040" s="557"/>
      <c r="CN1040" s="557"/>
      <c r="CO1040" s="557"/>
      <c r="CP1040" s="557"/>
      <c r="CQ1040" s="557"/>
      <c r="CR1040" s="557"/>
      <c r="CS1040" s="557"/>
      <c r="CT1040" s="557"/>
      <c r="CU1040" s="557"/>
      <c r="CV1040" s="557"/>
      <c r="CW1040" s="557"/>
      <c r="CX1040" s="557"/>
      <c r="CY1040" s="557"/>
      <c r="CZ1040" s="557"/>
      <c r="DA1040" s="557"/>
      <c r="DB1040" s="557"/>
      <c r="DC1040" s="557"/>
      <c r="DD1040" s="557"/>
      <c r="DE1040" s="557"/>
      <c r="DF1040" s="557"/>
      <c r="DG1040" s="557"/>
      <c r="DH1040" s="557"/>
      <c r="DI1040" s="557"/>
      <c r="DJ1040" s="557"/>
      <c r="DK1040" s="557"/>
      <c r="DL1040" s="557"/>
      <c r="DM1040" s="557"/>
      <c r="DN1040" s="557"/>
      <c r="DO1040" s="557"/>
      <c r="DP1040" s="557"/>
      <c r="DQ1040" s="557"/>
      <c r="DR1040" s="557"/>
      <c r="DS1040" s="557"/>
      <c r="DT1040" s="557"/>
      <c r="DU1040" s="557"/>
      <c r="DV1040" s="557"/>
      <c r="DW1040" s="557"/>
      <c r="DX1040" s="557"/>
      <c r="DY1040" s="557"/>
      <c r="DZ1040" s="557"/>
      <c r="EA1040" s="557"/>
      <c r="EB1040" s="557"/>
      <c r="EC1040" s="557"/>
      <c r="ED1040" s="557"/>
      <c r="EE1040" s="557"/>
      <c r="EF1040" s="557"/>
      <c r="EG1040" s="557"/>
      <c r="EH1040" s="557"/>
      <c r="EI1040" s="557"/>
      <c r="EJ1040" s="557"/>
      <c r="EK1040" s="557"/>
      <c r="EL1040" s="557"/>
      <c r="EM1040" s="557"/>
      <c r="EN1040" s="557"/>
      <c r="EO1040" s="557"/>
      <c r="EP1040" s="557"/>
      <c r="EQ1040" s="557"/>
      <c r="ER1040" s="557"/>
      <c r="ES1040" s="557"/>
      <c r="ET1040" s="557"/>
      <c r="EU1040" s="557"/>
      <c r="EV1040" s="557"/>
      <c r="EW1040" s="557"/>
      <c r="EX1040" s="557"/>
      <c r="EY1040" s="557"/>
      <c r="EZ1040" s="557"/>
      <c r="FA1040" s="557"/>
      <c r="FB1040" s="557"/>
      <c r="FC1040" s="557"/>
      <c r="FD1040" s="557"/>
      <c r="FE1040" s="557"/>
      <c r="FF1040" s="557"/>
      <c r="FG1040" s="557"/>
      <c r="FH1040" s="557"/>
      <c r="FI1040" s="557"/>
      <c r="FJ1040" s="557"/>
      <c r="FK1040" s="557"/>
      <c r="FL1040" s="557"/>
      <c r="FM1040" s="557"/>
      <c r="FN1040" s="557"/>
      <c r="FO1040" s="557"/>
      <c r="FP1040" s="557"/>
      <c r="FQ1040" s="557"/>
      <c r="FR1040" s="557"/>
      <c r="FS1040" s="557"/>
      <c r="FT1040" s="557"/>
      <c r="FU1040" s="557"/>
      <c r="FV1040" s="557"/>
      <c r="FW1040" s="557"/>
      <c r="FX1040" s="557"/>
      <c r="FY1040" s="557"/>
      <c r="FZ1040" s="557"/>
      <c r="GA1040" s="557"/>
      <c r="GB1040" s="557"/>
      <c r="GC1040" s="557"/>
      <c r="GD1040" s="557"/>
      <c r="GE1040" s="557"/>
      <c r="GF1040" s="557"/>
      <c r="GG1040" s="557"/>
      <c r="GH1040" s="557"/>
      <c r="GI1040" s="557"/>
      <c r="GJ1040" s="557"/>
      <c r="GK1040" s="557"/>
      <c r="GL1040" s="557"/>
      <c r="GM1040" s="557"/>
      <c r="GN1040" s="557"/>
      <c r="GO1040" s="557"/>
      <c r="GP1040" s="557"/>
      <c r="GQ1040" s="557"/>
      <c r="GR1040" s="557"/>
      <c r="GS1040" s="557"/>
      <c r="GT1040" s="557"/>
      <c r="GU1040" s="557"/>
      <c r="GV1040" s="557"/>
      <c r="GW1040" s="557"/>
      <c r="GX1040" s="557"/>
      <c r="GY1040" s="557"/>
      <c r="GZ1040" s="557"/>
      <c r="HA1040" s="557"/>
      <c r="HB1040" s="557"/>
      <c r="HC1040" s="557"/>
      <c r="HD1040" s="557"/>
      <c r="HE1040" s="557"/>
      <c r="HF1040" s="557"/>
      <c r="HG1040" s="557"/>
      <c r="HH1040" s="557"/>
      <c r="HI1040" s="557"/>
      <c r="HJ1040" s="557"/>
      <c r="HK1040" s="557"/>
      <c r="HL1040" s="557"/>
      <c r="HM1040" s="557"/>
      <c r="HN1040" s="557"/>
      <c r="HO1040" s="557"/>
      <c r="HP1040" s="557"/>
      <c r="HQ1040" s="557"/>
      <c r="HR1040" s="557"/>
      <c r="HS1040" s="557"/>
      <c r="HT1040" s="557"/>
      <c r="HU1040" s="575"/>
      <c r="HV1040" s="575"/>
      <c r="HW1040" s="575"/>
      <c r="HX1040" s="575"/>
      <c r="HY1040" s="575"/>
      <c r="HZ1040" s="575"/>
      <c r="IA1040" s="575"/>
      <c r="IB1040" s="575"/>
      <c r="IC1040" s="575"/>
      <c r="ID1040" s="575"/>
      <c r="IE1040" s="575"/>
      <c r="IF1040" s="575"/>
      <c r="IG1040" s="575"/>
      <c r="IH1040" s="575"/>
      <c r="II1040" s="575"/>
      <c r="IJ1040" s="575"/>
      <c r="IK1040" s="575"/>
      <c r="IL1040" s="575"/>
      <c r="IM1040" s="575"/>
      <c r="IN1040" s="575"/>
    </row>
    <row r="1041" s="311" customFormat="1" ht="19.5" customHeight="1" spans="1:255">
      <c r="A1041" s="218" t="s">
        <v>836</v>
      </c>
      <c r="B1041" s="335"/>
      <c r="C1041" s="335"/>
      <c r="D1041" s="335"/>
      <c r="E1041" s="325" t="str">
        <f t="shared" si="32"/>
        <v/>
      </c>
      <c r="F1041" s="325" t="str">
        <f t="shared" si="33"/>
        <v/>
      </c>
      <c r="HU1041" s="560"/>
      <c r="HV1041" s="560"/>
      <c r="HW1041" s="560"/>
      <c r="HX1041" s="560"/>
      <c r="HY1041" s="560"/>
      <c r="HZ1041" s="560"/>
      <c r="IA1041" s="560"/>
      <c r="IB1041" s="560"/>
      <c r="IC1041" s="560"/>
      <c r="ID1041" s="560"/>
      <c r="IE1041" s="560"/>
      <c r="IF1041" s="560"/>
      <c r="IG1041" s="560"/>
      <c r="IH1041" s="560"/>
      <c r="II1041" s="560"/>
      <c r="IJ1041" s="560"/>
      <c r="IK1041" s="560"/>
      <c r="IL1041" s="560"/>
      <c r="IM1041" s="560"/>
      <c r="IN1041" s="560"/>
      <c r="IO1041" s="560"/>
      <c r="IP1041" s="560"/>
      <c r="IQ1041" s="560"/>
      <c r="IR1041" s="560"/>
      <c r="IS1041" s="560"/>
      <c r="IT1041" s="560"/>
      <c r="IU1041" s="560"/>
    </row>
    <row r="1042" s="311" customFormat="1" ht="19.5" customHeight="1" spans="1:255">
      <c r="A1042" s="218" t="s">
        <v>837</v>
      </c>
      <c r="B1042" s="335"/>
      <c r="C1042" s="335"/>
      <c r="D1042" s="335"/>
      <c r="E1042" s="325" t="str">
        <f t="shared" si="32"/>
        <v/>
      </c>
      <c r="F1042" s="325" t="str">
        <f t="shared" si="33"/>
        <v/>
      </c>
      <c r="HU1042" s="560"/>
      <c r="HV1042" s="560"/>
      <c r="HW1042" s="560"/>
      <c r="HX1042" s="560"/>
      <c r="HY1042" s="560"/>
      <c r="HZ1042" s="560"/>
      <c r="IA1042" s="560"/>
      <c r="IB1042" s="560"/>
      <c r="IC1042" s="560"/>
      <c r="ID1042" s="560"/>
      <c r="IE1042" s="560"/>
      <c r="IF1042" s="560"/>
      <c r="IG1042" s="560"/>
      <c r="IH1042" s="560"/>
      <c r="II1042" s="560"/>
      <c r="IJ1042" s="560"/>
      <c r="IK1042" s="560"/>
      <c r="IL1042" s="560"/>
      <c r="IM1042" s="560"/>
      <c r="IN1042" s="560"/>
      <c r="IO1042" s="560"/>
      <c r="IP1042" s="560"/>
      <c r="IQ1042" s="560"/>
      <c r="IR1042" s="560"/>
      <c r="IS1042" s="560"/>
      <c r="IT1042" s="560"/>
      <c r="IU1042" s="560"/>
    </row>
    <row r="1043" s="311" customFormat="1" ht="19.5" customHeight="1" spans="1:255">
      <c r="A1043" s="218" t="s">
        <v>994</v>
      </c>
      <c r="B1043" s="324"/>
      <c r="C1043" s="324"/>
      <c r="D1043" s="324"/>
      <c r="E1043" s="325" t="str">
        <f t="shared" si="32"/>
        <v/>
      </c>
      <c r="F1043" s="325" t="str">
        <f t="shared" si="33"/>
        <v/>
      </c>
      <c r="HU1043" s="560"/>
      <c r="HV1043" s="560"/>
      <c r="HW1043" s="560"/>
      <c r="HX1043" s="560"/>
      <c r="HY1043" s="560"/>
      <c r="HZ1043" s="560"/>
      <c r="IA1043" s="560"/>
      <c r="IB1043" s="560"/>
      <c r="IC1043" s="560"/>
      <c r="ID1043" s="560"/>
      <c r="IE1043" s="560"/>
      <c r="IF1043" s="560"/>
      <c r="IG1043" s="560"/>
      <c r="IH1043" s="560"/>
      <c r="II1043" s="560"/>
      <c r="IJ1043" s="560"/>
      <c r="IK1043" s="560"/>
      <c r="IL1043" s="560"/>
      <c r="IM1043" s="560"/>
      <c r="IN1043" s="560"/>
      <c r="IO1043" s="560"/>
      <c r="IP1043" s="560"/>
      <c r="IQ1043" s="560"/>
      <c r="IR1043" s="560"/>
      <c r="IS1043" s="560"/>
      <c r="IT1043" s="560"/>
      <c r="IU1043" s="560"/>
    </row>
    <row r="1044" s="170" customFormat="1" ht="19.5" customHeight="1" spans="1:248">
      <c r="A1044" s="218" t="s">
        <v>995</v>
      </c>
      <c r="B1044" s="324"/>
      <c r="C1044" s="324"/>
      <c r="D1044" s="324"/>
      <c r="E1044" s="325" t="str">
        <f t="shared" si="32"/>
        <v/>
      </c>
      <c r="F1044" s="325" t="str">
        <f t="shared" si="33"/>
        <v/>
      </c>
      <c r="G1044" s="557"/>
      <c r="H1044" s="557"/>
      <c r="I1044" s="557"/>
      <c r="J1044" s="557"/>
      <c r="K1044" s="557"/>
      <c r="L1044" s="557"/>
      <c r="M1044" s="557"/>
      <c r="N1044" s="557"/>
      <c r="O1044" s="557"/>
      <c r="P1044" s="557"/>
      <c r="Q1044" s="557"/>
      <c r="R1044" s="557"/>
      <c r="S1044" s="557"/>
      <c r="T1044" s="557"/>
      <c r="U1044" s="557"/>
      <c r="V1044" s="557"/>
      <c r="W1044" s="557"/>
      <c r="X1044" s="557"/>
      <c r="Y1044" s="557"/>
      <c r="Z1044" s="557"/>
      <c r="AA1044" s="557"/>
      <c r="AB1044" s="557"/>
      <c r="AC1044" s="557"/>
      <c r="AD1044" s="557"/>
      <c r="AE1044" s="557"/>
      <c r="AF1044" s="557"/>
      <c r="AG1044" s="557"/>
      <c r="AH1044" s="557"/>
      <c r="AI1044" s="557"/>
      <c r="AJ1044" s="557"/>
      <c r="AK1044" s="557"/>
      <c r="AL1044" s="557"/>
      <c r="AM1044" s="557"/>
      <c r="AN1044" s="557"/>
      <c r="AO1044" s="557"/>
      <c r="AP1044" s="557"/>
      <c r="AQ1044" s="557"/>
      <c r="AR1044" s="557"/>
      <c r="AS1044" s="557"/>
      <c r="AT1044" s="557"/>
      <c r="AU1044" s="557"/>
      <c r="AV1044" s="557"/>
      <c r="AW1044" s="557"/>
      <c r="AX1044" s="557"/>
      <c r="AY1044" s="557"/>
      <c r="AZ1044" s="557"/>
      <c r="BA1044" s="557"/>
      <c r="BB1044" s="557"/>
      <c r="BC1044" s="557"/>
      <c r="BD1044" s="557"/>
      <c r="BE1044" s="557"/>
      <c r="BF1044" s="557"/>
      <c r="BG1044" s="557"/>
      <c r="BH1044" s="557"/>
      <c r="BI1044" s="557"/>
      <c r="BJ1044" s="557"/>
      <c r="BK1044" s="557"/>
      <c r="BL1044" s="557"/>
      <c r="BM1044" s="557"/>
      <c r="BN1044" s="557"/>
      <c r="BO1044" s="557"/>
      <c r="BP1044" s="557"/>
      <c r="BQ1044" s="557"/>
      <c r="BR1044" s="557"/>
      <c r="BS1044" s="557"/>
      <c r="BT1044" s="557"/>
      <c r="BU1044" s="557"/>
      <c r="BV1044" s="557"/>
      <c r="BW1044" s="557"/>
      <c r="BX1044" s="557"/>
      <c r="BY1044" s="557"/>
      <c r="BZ1044" s="557"/>
      <c r="CA1044" s="557"/>
      <c r="CB1044" s="557"/>
      <c r="CC1044" s="557"/>
      <c r="CD1044" s="557"/>
      <c r="CE1044" s="557"/>
      <c r="CF1044" s="557"/>
      <c r="CG1044" s="557"/>
      <c r="CH1044" s="557"/>
      <c r="CI1044" s="557"/>
      <c r="CJ1044" s="557"/>
      <c r="CK1044" s="557"/>
      <c r="CL1044" s="557"/>
      <c r="CM1044" s="557"/>
      <c r="CN1044" s="557"/>
      <c r="CO1044" s="557"/>
      <c r="CP1044" s="557"/>
      <c r="CQ1044" s="557"/>
      <c r="CR1044" s="557"/>
      <c r="CS1044" s="557"/>
      <c r="CT1044" s="557"/>
      <c r="CU1044" s="557"/>
      <c r="CV1044" s="557"/>
      <c r="CW1044" s="557"/>
      <c r="CX1044" s="557"/>
      <c r="CY1044" s="557"/>
      <c r="CZ1044" s="557"/>
      <c r="DA1044" s="557"/>
      <c r="DB1044" s="557"/>
      <c r="DC1044" s="557"/>
      <c r="DD1044" s="557"/>
      <c r="DE1044" s="557"/>
      <c r="DF1044" s="557"/>
      <c r="DG1044" s="557"/>
      <c r="DH1044" s="557"/>
      <c r="DI1044" s="557"/>
      <c r="DJ1044" s="557"/>
      <c r="DK1044" s="557"/>
      <c r="DL1044" s="557"/>
      <c r="DM1044" s="557"/>
      <c r="DN1044" s="557"/>
      <c r="DO1044" s="557"/>
      <c r="DP1044" s="557"/>
      <c r="DQ1044" s="557"/>
      <c r="DR1044" s="557"/>
      <c r="DS1044" s="557"/>
      <c r="DT1044" s="557"/>
      <c r="DU1044" s="557"/>
      <c r="DV1044" s="557"/>
      <c r="DW1044" s="557"/>
      <c r="DX1044" s="557"/>
      <c r="DY1044" s="557"/>
      <c r="DZ1044" s="557"/>
      <c r="EA1044" s="557"/>
      <c r="EB1044" s="557"/>
      <c r="EC1044" s="557"/>
      <c r="ED1044" s="557"/>
      <c r="EE1044" s="557"/>
      <c r="EF1044" s="557"/>
      <c r="EG1044" s="557"/>
      <c r="EH1044" s="557"/>
      <c r="EI1044" s="557"/>
      <c r="EJ1044" s="557"/>
      <c r="EK1044" s="557"/>
      <c r="EL1044" s="557"/>
      <c r="EM1044" s="557"/>
      <c r="EN1044" s="557"/>
      <c r="EO1044" s="557"/>
      <c r="EP1044" s="557"/>
      <c r="EQ1044" s="557"/>
      <c r="ER1044" s="557"/>
      <c r="ES1044" s="557"/>
      <c r="ET1044" s="557"/>
      <c r="EU1044" s="557"/>
      <c r="EV1044" s="557"/>
      <c r="EW1044" s="557"/>
      <c r="EX1044" s="557"/>
      <c r="EY1044" s="557"/>
      <c r="EZ1044" s="557"/>
      <c r="FA1044" s="557"/>
      <c r="FB1044" s="557"/>
      <c r="FC1044" s="557"/>
      <c r="FD1044" s="557"/>
      <c r="FE1044" s="557"/>
      <c r="FF1044" s="557"/>
      <c r="FG1044" s="557"/>
      <c r="FH1044" s="557"/>
      <c r="FI1044" s="557"/>
      <c r="FJ1044" s="557"/>
      <c r="FK1044" s="557"/>
      <c r="FL1044" s="557"/>
      <c r="FM1044" s="557"/>
      <c r="FN1044" s="557"/>
      <c r="FO1044" s="557"/>
      <c r="FP1044" s="557"/>
      <c r="FQ1044" s="557"/>
      <c r="FR1044" s="557"/>
      <c r="FS1044" s="557"/>
      <c r="FT1044" s="557"/>
      <c r="FU1044" s="557"/>
      <c r="FV1044" s="557"/>
      <c r="FW1044" s="557"/>
      <c r="FX1044" s="557"/>
      <c r="FY1044" s="557"/>
      <c r="FZ1044" s="557"/>
      <c r="GA1044" s="557"/>
      <c r="GB1044" s="557"/>
      <c r="GC1044" s="557"/>
      <c r="GD1044" s="557"/>
      <c r="GE1044" s="557"/>
      <c r="GF1044" s="557"/>
      <c r="GG1044" s="557"/>
      <c r="GH1044" s="557"/>
      <c r="GI1044" s="557"/>
      <c r="GJ1044" s="557"/>
      <c r="GK1044" s="557"/>
      <c r="GL1044" s="557"/>
      <c r="GM1044" s="557"/>
      <c r="GN1044" s="557"/>
      <c r="GO1044" s="557"/>
      <c r="GP1044" s="557"/>
      <c r="GQ1044" s="557"/>
      <c r="GR1044" s="557"/>
      <c r="GS1044" s="557"/>
      <c r="GT1044" s="557"/>
      <c r="GU1044" s="557"/>
      <c r="GV1044" s="557"/>
      <c r="GW1044" s="557"/>
      <c r="GX1044" s="557"/>
      <c r="GY1044" s="557"/>
      <c r="GZ1044" s="557"/>
      <c r="HA1044" s="557"/>
      <c r="HB1044" s="557"/>
      <c r="HC1044" s="557"/>
      <c r="HD1044" s="557"/>
      <c r="HE1044" s="557"/>
      <c r="HF1044" s="557"/>
      <c r="HG1044" s="557"/>
      <c r="HH1044" s="557"/>
      <c r="HI1044" s="557"/>
      <c r="HJ1044" s="557"/>
      <c r="HK1044" s="557"/>
      <c r="HL1044" s="557"/>
      <c r="HM1044" s="557"/>
      <c r="HN1044" s="557"/>
      <c r="HO1044" s="557"/>
      <c r="HP1044" s="557"/>
      <c r="HQ1044" s="557"/>
      <c r="HR1044" s="557"/>
      <c r="HS1044" s="557"/>
      <c r="HT1044" s="557"/>
      <c r="HU1044" s="575"/>
      <c r="HV1044" s="575"/>
      <c r="HW1044" s="575"/>
      <c r="HX1044" s="575"/>
      <c r="HY1044" s="575"/>
      <c r="HZ1044" s="575"/>
      <c r="IA1044" s="575"/>
      <c r="IB1044" s="575"/>
      <c r="IC1044" s="575"/>
      <c r="ID1044" s="575"/>
      <c r="IE1044" s="575"/>
      <c r="IF1044" s="575"/>
      <c r="IG1044" s="575"/>
      <c r="IH1044" s="575"/>
      <c r="II1044" s="575"/>
      <c r="IJ1044" s="575"/>
      <c r="IK1044" s="575"/>
      <c r="IL1044" s="575"/>
      <c r="IM1044" s="575"/>
      <c r="IN1044" s="575"/>
    </row>
    <row r="1045" s="311" customFormat="1" ht="19.5" customHeight="1" spans="1:255">
      <c r="A1045" s="218" t="s">
        <v>996</v>
      </c>
      <c r="B1045" s="582"/>
      <c r="C1045" s="328"/>
      <c r="D1045" s="330"/>
      <c r="E1045" s="325" t="str">
        <f t="shared" si="32"/>
        <v/>
      </c>
      <c r="F1045" s="325" t="str">
        <f t="shared" si="33"/>
        <v/>
      </c>
      <c r="HU1045" s="560"/>
      <c r="HV1045" s="560"/>
      <c r="HW1045" s="560"/>
      <c r="HX1045" s="560"/>
      <c r="HY1045" s="560"/>
      <c r="HZ1045" s="560"/>
      <c r="IA1045" s="560"/>
      <c r="IB1045" s="560"/>
      <c r="IC1045" s="560"/>
      <c r="ID1045" s="560"/>
      <c r="IE1045" s="560"/>
      <c r="IF1045" s="560"/>
      <c r="IG1045" s="560"/>
      <c r="IH1045" s="560"/>
      <c r="II1045" s="560"/>
      <c r="IJ1045" s="560"/>
      <c r="IK1045" s="560"/>
      <c r="IL1045" s="560"/>
      <c r="IM1045" s="560"/>
      <c r="IN1045" s="560"/>
      <c r="IO1045" s="560"/>
      <c r="IP1045" s="560"/>
      <c r="IQ1045" s="560"/>
      <c r="IR1045" s="560"/>
      <c r="IS1045" s="560"/>
      <c r="IT1045" s="560"/>
      <c r="IU1045" s="560"/>
    </row>
    <row r="1046" s="311" customFormat="1" ht="19.5" customHeight="1" spans="1:255">
      <c r="A1046" s="218" t="s">
        <v>997</v>
      </c>
      <c r="B1046" s="582"/>
      <c r="C1046" s="328"/>
      <c r="D1046" s="330"/>
      <c r="E1046" s="325" t="str">
        <f t="shared" si="32"/>
        <v/>
      </c>
      <c r="F1046" s="325" t="str">
        <f t="shared" si="33"/>
        <v/>
      </c>
      <c r="HU1046" s="560"/>
      <c r="HV1046" s="560"/>
      <c r="HW1046" s="560"/>
      <c r="HX1046" s="560"/>
      <c r="HY1046" s="560"/>
      <c r="HZ1046" s="560"/>
      <c r="IA1046" s="560"/>
      <c r="IB1046" s="560"/>
      <c r="IC1046" s="560"/>
      <c r="ID1046" s="560"/>
      <c r="IE1046" s="560"/>
      <c r="IF1046" s="560"/>
      <c r="IG1046" s="560"/>
      <c r="IH1046" s="560"/>
      <c r="II1046" s="560"/>
      <c r="IJ1046" s="560"/>
      <c r="IK1046" s="560"/>
      <c r="IL1046" s="560"/>
      <c r="IM1046" s="560"/>
      <c r="IN1046" s="560"/>
      <c r="IO1046" s="560"/>
      <c r="IP1046" s="560"/>
      <c r="IQ1046" s="560"/>
      <c r="IR1046" s="560"/>
      <c r="IS1046" s="560"/>
      <c r="IT1046" s="560"/>
      <c r="IU1046" s="560"/>
    </row>
    <row r="1047" s="311" customFormat="1" ht="19.5" customHeight="1" spans="1:255">
      <c r="A1047" s="218" t="s">
        <v>998</v>
      </c>
      <c r="B1047" s="582"/>
      <c r="C1047" s="328"/>
      <c r="D1047" s="330"/>
      <c r="E1047" s="325" t="str">
        <f t="shared" si="32"/>
        <v/>
      </c>
      <c r="F1047" s="325" t="str">
        <f t="shared" si="33"/>
        <v/>
      </c>
      <c r="HU1047" s="560"/>
      <c r="HV1047" s="560"/>
      <c r="HW1047" s="560"/>
      <c r="HX1047" s="560"/>
      <c r="HY1047" s="560"/>
      <c r="HZ1047" s="560"/>
      <c r="IA1047" s="560"/>
      <c r="IB1047" s="560"/>
      <c r="IC1047" s="560"/>
      <c r="ID1047" s="560"/>
      <c r="IE1047" s="560"/>
      <c r="IF1047" s="560"/>
      <c r="IG1047" s="560"/>
      <c r="IH1047" s="560"/>
      <c r="II1047" s="560"/>
      <c r="IJ1047" s="560"/>
      <c r="IK1047" s="560"/>
      <c r="IL1047" s="560"/>
      <c r="IM1047" s="560"/>
      <c r="IN1047" s="560"/>
      <c r="IO1047" s="560"/>
      <c r="IP1047" s="560"/>
      <c r="IQ1047" s="560"/>
      <c r="IR1047" s="560"/>
      <c r="IS1047" s="560"/>
      <c r="IT1047" s="560"/>
      <c r="IU1047" s="560"/>
    </row>
    <row r="1048" s="311" customFormat="1" ht="19.5" customHeight="1" spans="1:255">
      <c r="A1048" s="218" t="s">
        <v>999</v>
      </c>
      <c r="B1048" s="582"/>
      <c r="C1048" s="328"/>
      <c r="D1048" s="330"/>
      <c r="E1048" s="325" t="str">
        <f t="shared" si="32"/>
        <v/>
      </c>
      <c r="F1048" s="325" t="str">
        <f t="shared" si="33"/>
        <v/>
      </c>
      <c r="HU1048" s="560"/>
      <c r="HV1048" s="560"/>
      <c r="HW1048" s="560"/>
      <c r="HX1048" s="560"/>
      <c r="HY1048" s="560"/>
      <c r="HZ1048" s="560"/>
      <c r="IA1048" s="560"/>
      <c r="IB1048" s="560"/>
      <c r="IC1048" s="560"/>
      <c r="ID1048" s="560"/>
      <c r="IE1048" s="560"/>
      <c r="IF1048" s="560"/>
      <c r="IG1048" s="560"/>
      <c r="IH1048" s="560"/>
      <c r="II1048" s="560"/>
      <c r="IJ1048" s="560"/>
      <c r="IK1048" s="560"/>
      <c r="IL1048" s="560"/>
      <c r="IM1048" s="560"/>
      <c r="IN1048" s="560"/>
      <c r="IO1048" s="560"/>
      <c r="IP1048" s="560"/>
      <c r="IQ1048" s="560"/>
      <c r="IR1048" s="560"/>
      <c r="IS1048" s="560"/>
      <c r="IT1048" s="560"/>
      <c r="IU1048" s="560"/>
    </row>
    <row r="1049" s="311" customFormat="1" ht="19.5" customHeight="1" spans="1:255">
      <c r="A1049" s="584" t="s">
        <v>1000</v>
      </c>
      <c r="B1049" s="582">
        <f>SUM(B1050:B1064)</f>
        <v>0</v>
      </c>
      <c r="C1049" s="328">
        <f>SUM(C1050:C1064)</f>
        <v>0</v>
      </c>
      <c r="D1049" s="330">
        <f>SUM(D1050:D1064)</f>
        <v>0</v>
      </c>
      <c r="E1049" s="325" t="str">
        <f t="shared" si="32"/>
        <v/>
      </c>
      <c r="F1049" s="325" t="str">
        <f t="shared" si="33"/>
        <v/>
      </c>
      <c r="HU1049" s="560"/>
      <c r="HV1049" s="560"/>
      <c r="HW1049" s="560"/>
      <c r="HX1049" s="560"/>
      <c r="HY1049" s="560"/>
      <c r="HZ1049" s="560"/>
      <c r="IA1049" s="560"/>
      <c r="IB1049" s="560"/>
      <c r="IC1049" s="560"/>
      <c r="ID1049" s="560"/>
      <c r="IE1049" s="560"/>
      <c r="IF1049" s="560"/>
      <c r="IG1049" s="560"/>
      <c r="IH1049" s="560"/>
      <c r="II1049" s="560"/>
      <c r="IJ1049" s="560"/>
      <c r="IK1049" s="560"/>
      <c r="IL1049" s="560"/>
      <c r="IM1049" s="560"/>
      <c r="IN1049" s="560"/>
      <c r="IO1049" s="560"/>
      <c r="IP1049" s="560"/>
      <c r="IQ1049" s="560"/>
      <c r="IR1049" s="560"/>
      <c r="IS1049" s="560"/>
      <c r="IT1049" s="560"/>
      <c r="IU1049" s="560"/>
    </row>
    <row r="1050" s="311" customFormat="1" ht="19.5" customHeight="1" spans="1:255">
      <c r="A1050" s="218" t="s">
        <v>835</v>
      </c>
      <c r="B1050" s="582"/>
      <c r="C1050" s="328"/>
      <c r="D1050" s="330"/>
      <c r="E1050" s="325" t="str">
        <f t="shared" si="32"/>
        <v/>
      </c>
      <c r="F1050" s="325" t="str">
        <f t="shared" si="33"/>
        <v/>
      </c>
      <c r="HU1050" s="560"/>
      <c r="HV1050" s="560"/>
      <c r="HW1050" s="560"/>
      <c r="HX1050" s="560"/>
      <c r="HY1050" s="560"/>
      <c r="HZ1050" s="560"/>
      <c r="IA1050" s="560"/>
      <c r="IB1050" s="560"/>
      <c r="IC1050" s="560"/>
      <c r="ID1050" s="560"/>
      <c r="IE1050" s="560"/>
      <c r="IF1050" s="560"/>
      <c r="IG1050" s="560"/>
      <c r="IH1050" s="560"/>
      <c r="II1050" s="560"/>
      <c r="IJ1050" s="560"/>
      <c r="IK1050" s="560"/>
      <c r="IL1050" s="560"/>
      <c r="IM1050" s="560"/>
      <c r="IN1050" s="560"/>
      <c r="IO1050" s="560"/>
      <c r="IP1050" s="560"/>
      <c r="IQ1050" s="560"/>
      <c r="IR1050" s="560"/>
      <c r="IS1050" s="560"/>
      <c r="IT1050" s="560"/>
      <c r="IU1050" s="560"/>
    </row>
    <row r="1051" s="311" customFormat="1" ht="19.5" customHeight="1" spans="1:255">
      <c r="A1051" s="218" t="s">
        <v>836</v>
      </c>
      <c r="B1051" s="582"/>
      <c r="C1051" s="328"/>
      <c r="D1051" s="330"/>
      <c r="E1051" s="325" t="str">
        <f t="shared" si="32"/>
        <v/>
      </c>
      <c r="F1051" s="325" t="str">
        <f t="shared" si="33"/>
        <v/>
      </c>
      <c r="HU1051" s="560"/>
      <c r="HV1051" s="560"/>
      <c r="HW1051" s="560"/>
      <c r="HX1051" s="560"/>
      <c r="HY1051" s="560"/>
      <c r="HZ1051" s="560"/>
      <c r="IA1051" s="560"/>
      <c r="IB1051" s="560"/>
      <c r="IC1051" s="560"/>
      <c r="ID1051" s="560"/>
      <c r="IE1051" s="560"/>
      <c r="IF1051" s="560"/>
      <c r="IG1051" s="560"/>
      <c r="IH1051" s="560"/>
      <c r="II1051" s="560"/>
      <c r="IJ1051" s="560"/>
      <c r="IK1051" s="560"/>
      <c r="IL1051" s="560"/>
      <c r="IM1051" s="560"/>
      <c r="IN1051" s="560"/>
      <c r="IO1051" s="560"/>
      <c r="IP1051" s="560"/>
      <c r="IQ1051" s="560"/>
      <c r="IR1051" s="560"/>
      <c r="IS1051" s="560"/>
      <c r="IT1051" s="560"/>
      <c r="IU1051" s="560"/>
    </row>
    <row r="1052" s="311" customFormat="1" ht="19.5" customHeight="1" spans="1:255">
      <c r="A1052" s="218" t="s">
        <v>837</v>
      </c>
      <c r="B1052" s="335"/>
      <c r="C1052" s="335"/>
      <c r="D1052" s="335"/>
      <c r="E1052" s="325" t="str">
        <f t="shared" si="32"/>
        <v/>
      </c>
      <c r="F1052" s="325" t="str">
        <f t="shared" si="33"/>
        <v/>
      </c>
      <c r="HU1052" s="560"/>
      <c r="HV1052" s="560"/>
      <c r="HW1052" s="560"/>
      <c r="HX1052" s="560"/>
      <c r="HY1052" s="560"/>
      <c r="HZ1052" s="560"/>
      <c r="IA1052" s="560"/>
      <c r="IB1052" s="560"/>
      <c r="IC1052" s="560"/>
      <c r="ID1052" s="560"/>
      <c r="IE1052" s="560"/>
      <c r="IF1052" s="560"/>
      <c r="IG1052" s="560"/>
      <c r="IH1052" s="560"/>
      <c r="II1052" s="560"/>
      <c r="IJ1052" s="560"/>
      <c r="IK1052" s="560"/>
      <c r="IL1052" s="560"/>
      <c r="IM1052" s="560"/>
      <c r="IN1052" s="560"/>
      <c r="IO1052" s="560"/>
      <c r="IP1052" s="560"/>
      <c r="IQ1052" s="560"/>
      <c r="IR1052" s="560"/>
      <c r="IS1052" s="560"/>
      <c r="IT1052" s="560"/>
      <c r="IU1052" s="560"/>
    </row>
    <row r="1053" s="311" customFormat="1" ht="19.5" customHeight="1" spans="1:6">
      <c r="A1053" s="218" t="s">
        <v>1001</v>
      </c>
      <c r="B1053" s="582"/>
      <c r="C1053" s="328"/>
      <c r="D1053" s="330"/>
      <c r="E1053" s="325" t="str">
        <f t="shared" si="32"/>
        <v/>
      </c>
      <c r="F1053" s="325" t="str">
        <f t="shared" si="33"/>
        <v/>
      </c>
    </row>
    <row r="1054" s="170" customFormat="1" ht="19.5" customHeight="1" spans="1:248">
      <c r="A1054" s="218" t="s">
        <v>1002</v>
      </c>
      <c r="B1054" s="324"/>
      <c r="C1054" s="324"/>
      <c r="D1054" s="324"/>
      <c r="E1054" s="325" t="str">
        <f t="shared" si="32"/>
        <v/>
      </c>
      <c r="F1054" s="325" t="str">
        <f t="shared" si="33"/>
        <v/>
      </c>
      <c r="G1054" s="557"/>
      <c r="H1054" s="557"/>
      <c r="I1054" s="557"/>
      <c r="J1054" s="557"/>
      <c r="K1054" s="557"/>
      <c r="L1054" s="557"/>
      <c r="M1054" s="557"/>
      <c r="N1054" s="557"/>
      <c r="O1054" s="557"/>
      <c r="P1054" s="557"/>
      <c r="Q1054" s="557"/>
      <c r="R1054" s="557"/>
      <c r="S1054" s="557"/>
      <c r="T1054" s="557"/>
      <c r="U1054" s="557"/>
      <c r="V1054" s="557"/>
      <c r="W1054" s="557"/>
      <c r="X1054" s="557"/>
      <c r="Y1054" s="557"/>
      <c r="Z1054" s="557"/>
      <c r="AA1054" s="557"/>
      <c r="AB1054" s="557"/>
      <c r="AC1054" s="557"/>
      <c r="AD1054" s="557"/>
      <c r="AE1054" s="557"/>
      <c r="AF1054" s="557"/>
      <c r="AG1054" s="557"/>
      <c r="AH1054" s="557"/>
      <c r="AI1054" s="557"/>
      <c r="AJ1054" s="557"/>
      <c r="AK1054" s="557"/>
      <c r="AL1054" s="557"/>
      <c r="AM1054" s="557"/>
      <c r="AN1054" s="557"/>
      <c r="AO1054" s="557"/>
      <c r="AP1054" s="557"/>
      <c r="AQ1054" s="557"/>
      <c r="AR1054" s="557"/>
      <c r="AS1054" s="557"/>
      <c r="AT1054" s="557"/>
      <c r="AU1054" s="557"/>
      <c r="AV1054" s="557"/>
      <c r="AW1054" s="557"/>
      <c r="AX1054" s="557"/>
      <c r="AY1054" s="557"/>
      <c r="AZ1054" s="557"/>
      <c r="BA1054" s="557"/>
      <c r="BB1054" s="557"/>
      <c r="BC1054" s="557"/>
      <c r="BD1054" s="557"/>
      <c r="BE1054" s="557"/>
      <c r="BF1054" s="557"/>
      <c r="BG1054" s="557"/>
      <c r="BH1054" s="557"/>
      <c r="BI1054" s="557"/>
      <c r="BJ1054" s="557"/>
      <c r="BK1054" s="557"/>
      <c r="BL1054" s="557"/>
      <c r="BM1054" s="557"/>
      <c r="BN1054" s="557"/>
      <c r="BO1054" s="557"/>
      <c r="BP1054" s="557"/>
      <c r="BQ1054" s="557"/>
      <c r="BR1054" s="557"/>
      <c r="BS1054" s="557"/>
      <c r="BT1054" s="557"/>
      <c r="BU1054" s="557"/>
      <c r="BV1054" s="557"/>
      <c r="BW1054" s="557"/>
      <c r="BX1054" s="557"/>
      <c r="BY1054" s="557"/>
      <c r="BZ1054" s="557"/>
      <c r="CA1054" s="557"/>
      <c r="CB1054" s="557"/>
      <c r="CC1054" s="557"/>
      <c r="CD1054" s="557"/>
      <c r="CE1054" s="557"/>
      <c r="CF1054" s="557"/>
      <c r="CG1054" s="557"/>
      <c r="CH1054" s="557"/>
      <c r="CI1054" s="557"/>
      <c r="CJ1054" s="557"/>
      <c r="CK1054" s="557"/>
      <c r="CL1054" s="557"/>
      <c r="CM1054" s="557"/>
      <c r="CN1054" s="557"/>
      <c r="CO1054" s="557"/>
      <c r="CP1054" s="557"/>
      <c r="CQ1054" s="557"/>
      <c r="CR1054" s="557"/>
      <c r="CS1054" s="557"/>
      <c r="CT1054" s="557"/>
      <c r="CU1054" s="557"/>
      <c r="CV1054" s="557"/>
      <c r="CW1054" s="557"/>
      <c r="CX1054" s="557"/>
      <c r="CY1054" s="557"/>
      <c r="CZ1054" s="557"/>
      <c r="DA1054" s="557"/>
      <c r="DB1054" s="557"/>
      <c r="DC1054" s="557"/>
      <c r="DD1054" s="557"/>
      <c r="DE1054" s="557"/>
      <c r="DF1054" s="557"/>
      <c r="DG1054" s="557"/>
      <c r="DH1054" s="557"/>
      <c r="DI1054" s="557"/>
      <c r="DJ1054" s="557"/>
      <c r="DK1054" s="557"/>
      <c r="DL1054" s="557"/>
      <c r="DM1054" s="557"/>
      <c r="DN1054" s="557"/>
      <c r="DO1054" s="557"/>
      <c r="DP1054" s="557"/>
      <c r="DQ1054" s="557"/>
      <c r="DR1054" s="557"/>
      <c r="DS1054" s="557"/>
      <c r="DT1054" s="557"/>
      <c r="DU1054" s="557"/>
      <c r="DV1054" s="557"/>
      <c r="DW1054" s="557"/>
      <c r="DX1054" s="557"/>
      <c r="DY1054" s="557"/>
      <c r="DZ1054" s="557"/>
      <c r="EA1054" s="557"/>
      <c r="EB1054" s="557"/>
      <c r="EC1054" s="557"/>
      <c r="ED1054" s="557"/>
      <c r="EE1054" s="557"/>
      <c r="EF1054" s="557"/>
      <c r="EG1054" s="557"/>
      <c r="EH1054" s="557"/>
      <c r="EI1054" s="557"/>
      <c r="EJ1054" s="557"/>
      <c r="EK1054" s="557"/>
      <c r="EL1054" s="557"/>
      <c r="EM1054" s="557"/>
      <c r="EN1054" s="557"/>
      <c r="EO1054" s="557"/>
      <c r="EP1054" s="557"/>
      <c r="EQ1054" s="557"/>
      <c r="ER1054" s="557"/>
      <c r="ES1054" s="557"/>
      <c r="ET1054" s="557"/>
      <c r="EU1054" s="557"/>
      <c r="EV1054" s="557"/>
      <c r="EW1054" s="557"/>
      <c r="EX1054" s="557"/>
      <c r="EY1054" s="557"/>
      <c r="EZ1054" s="557"/>
      <c r="FA1054" s="557"/>
      <c r="FB1054" s="557"/>
      <c r="FC1054" s="557"/>
      <c r="FD1054" s="557"/>
      <c r="FE1054" s="557"/>
      <c r="FF1054" s="557"/>
      <c r="FG1054" s="557"/>
      <c r="FH1054" s="557"/>
      <c r="FI1054" s="557"/>
      <c r="FJ1054" s="557"/>
      <c r="FK1054" s="557"/>
      <c r="FL1054" s="557"/>
      <c r="FM1054" s="557"/>
      <c r="FN1054" s="557"/>
      <c r="FO1054" s="557"/>
      <c r="FP1054" s="557"/>
      <c r="FQ1054" s="557"/>
      <c r="FR1054" s="557"/>
      <c r="FS1054" s="557"/>
      <c r="FT1054" s="557"/>
      <c r="FU1054" s="557"/>
      <c r="FV1054" s="557"/>
      <c r="FW1054" s="557"/>
      <c r="FX1054" s="557"/>
      <c r="FY1054" s="557"/>
      <c r="FZ1054" s="557"/>
      <c r="GA1054" s="557"/>
      <c r="GB1054" s="557"/>
      <c r="GC1054" s="557"/>
      <c r="GD1054" s="557"/>
      <c r="GE1054" s="557"/>
      <c r="GF1054" s="557"/>
      <c r="GG1054" s="557"/>
      <c r="GH1054" s="557"/>
      <c r="GI1054" s="557"/>
      <c r="GJ1054" s="557"/>
      <c r="GK1054" s="557"/>
      <c r="GL1054" s="557"/>
      <c r="GM1054" s="557"/>
      <c r="GN1054" s="557"/>
      <c r="GO1054" s="557"/>
      <c r="GP1054" s="557"/>
      <c r="GQ1054" s="557"/>
      <c r="GR1054" s="557"/>
      <c r="GS1054" s="557"/>
      <c r="GT1054" s="557"/>
      <c r="GU1054" s="557"/>
      <c r="GV1054" s="557"/>
      <c r="GW1054" s="557"/>
      <c r="GX1054" s="557"/>
      <c r="GY1054" s="557"/>
      <c r="GZ1054" s="557"/>
      <c r="HA1054" s="557"/>
      <c r="HB1054" s="557"/>
      <c r="HC1054" s="557"/>
      <c r="HD1054" s="557"/>
      <c r="HE1054" s="557"/>
      <c r="HF1054" s="557"/>
      <c r="HG1054" s="557"/>
      <c r="HH1054" s="557"/>
      <c r="HI1054" s="557"/>
      <c r="HJ1054" s="557"/>
      <c r="HK1054" s="557"/>
      <c r="HL1054" s="557"/>
      <c r="HM1054" s="557"/>
      <c r="HN1054" s="557"/>
      <c r="HO1054" s="557"/>
      <c r="HP1054" s="557"/>
      <c r="HQ1054" s="557"/>
      <c r="HR1054" s="557"/>
      <c r="HS1054" s="557"/>
      <c r="HT1054" s="557"/>
      <c r="HU1054" s="575"/>
      <c r="HV1054" s="575"/>
      <c r="HW1054" s="575"/>
      <c r="HX1054" s="575"/>
      <c r="HY1054" s="575"/>
      <c r="HZ1054" s="575"/>
      <c r="IA1054" s="575"/>
      <c r="IB1054" s="575"/>
      <c r="IC1054" s="575"/>
      <c r="ID1054" s="575"/>
      <c r="IE1054" s="575"/>
      <c r="IF1054" s="575"/>
      <c r="IG1054" s="575"/>
      <c r="IH1054" s="575"/>
      <c r="II1054" s="575"/>
      <c r="IJ1054" s="575"/>
      <c r="IK1054" s="575"/>
      <c r="IL1054" s="575"/>
      <c r="IM1054" s="575"/>
      <c r="IN1054" s="575"/>
    </row>
    <row r="1055" s="311" customFormat="1" ht="19.5" customHeight="1" spans="1:255">
      <c r="A1055" s="218" t="s">
        <v>1003</v>
      </c>
      <c r="B1055" s="582"/>
      <c r="C1055" s="328"/>
      <c r="D1055" s="330"/>
      <c r="E1055" s="325" t="str">
        <f t="shared" si="32"/>
        <v/>
      </c>
      <c r="F1055" s="325" t="str">
        <f t="shared" si="33"/>
        <v/>
      </c>
      <c r="HU1055" s="560"/>
      <c r="HV1055" s="560"/>
      <c r="HW1055" s="560"/>
      <c r="HX1055" s="560"/>
      <c r="HY1055" s="560"/>
      <c r="HZ1055" s="560"/>
      <c r="IA1055" s="560"/>
      <c r="IB1055" s="560"/>
      <c r="IC1055" s="560"/>
      <c r="ID1055" s="560"/>
      <c r="IE1055" s="560"/>
      <c r="IF1055" s="560"/>
      <c r="IG1055" s="560"/>
      <c r="IH1055" s="560"/>
      <c r="II1055" s="560"/>
      <c r="IJ1055" s="560"/>
      <c r="IK1055" s="560"/>
      <c r="IL1055" s="560"/>
      <c r="IM1055" s="560"/>
      <c r="IN1055" s="560"/>
      <c r="IO1055" s="560"/>
      <c r="IP1055" s="560"/>
      <c r="IQ1055" s="560"/>
      <c r="IR1055" s="560"/>
      <c r="IS1055" s="560"/>
      <c r="IT1055" s="560"/>
      <c r="IU1055" s="560"/>
    </row>
    <row r="1056" s="311" customFormat="1" ht="19.5" customHeight="1" spans="1:255">
      <c r="A1056" s="218" t="s">
        <v>1004</v>
      </c>
      <c r="B1056" s="582"/>
      <c r="C1056" s="328"/>
      <c r="D1056" s="330"/>
      <c r="E1056" s="325" t="str">
        <f t="shared" si="32"/>
        <v/>
      </c>
      <c r="F1056" s="325" t="str">
        <f t="shared" si="33"/>
        <v/>
      </c>
      <c r="HU1056" s="560"/>
      <c r="HV1056" s="560"/>
      <c r="HW1056" s="560"/>
      <c r="HX1056" s="560"/>
      <c r="HY1056" s="560"/>
      <c r="HZ1056" s="560"/>
      <c r="IA1056" s="560"/>
      <c r="IB1056" s="560"/>
      <c r="IC1056" s="560"/>
      <c r="ID1056" s="560"/>
      <c r="IE1056" s="560"/>
      <c r="IF1056" s="560"/>
      <c r="IG1056" s="560"/>
      <c r="IH1056" s="560"/>
      <c r="II1056" s="560"/>
      <c r="IJ1056" s="560"/>
      <c r="IK1056" s="560"/>
      <c r="IL1056" s="560"/>
      <c r="IM1056" s="560"/>
      <c r="IN1056" s="560"/>
      <c r="IO1056" s="560"/>
      <c r="IP1056" s="560"/>
      <c r="IQ1056" s="560"/>
      <c r="IR1056" s="560"/>
      <c r="IS1056" s="560"/>
      <c r="IT1056" s="560"/>
      <c r="IU1056" s="560"/>
    </row>
    <row r="1057" s="311" customFormat="1" ht="19.5" customHeight="1" spans="1:255">
      <c r="A1057" s="218" t="s">
        <v>1005</v>
      </c>
      <c r="B1057" s="582"/>
      <c r="C1057" s="328"/>
      <c r="D1057" s="330"/>
      <c r="E1057" s="325" t="str">
        <f t="shared" si="32"/>
        <v/>
      </c>
      <c r="F1057" s="325" t="str">
        <f t="shared" si="33"/>
        <v/>
      </c>
      <c r="HU1057" s="560"/>
      <c r="HV1057" s="560"/>
      <c r="HW1057" s="560"/>
      <c r="HX1057" s="560"/>
      <c r="HY1057" s="560"/>
      <c r="HZ1057" s="560"/>
      <c r="IA1057" s="560"/>
      <c r="IB1057" s="560"/>
      <c r="IC1057" s="560"/>
      <c r="ID1057" s="560"/>
      <c r="IE1057" s="560"/>
      <c r="IF1057" s="560"/>
      <c r="IG1057" s="560"/>
      <c r="IH1057" s="560"/>
      <c r="II1057" s="560"/>
      <c r="IJ1057" s="560"/>
      <c r="IK1057" s="560"/>
      <c r="IL1057" s="560"/>
      <c r="IM1057" s="560"/>
      <c r="IN1057" s="560"/>
      <c r="IO1057" s="560"/>
      <c r="IP1057" s="560"/>
      <c r="IQ1057" s="560"/>
      <c r="IR1057" s="560"/>
      <c r="IS1057" s="560"/>
      <c r="IT1057" s="560"/>
      <c r="IU1057" s="560"/>
    </row>
    <row r="1058" s="311" customFormat="1" ht="19.5" customHeight="1" spans="1:255">
      <c r="A1058" s="218" t="s">
        <v>1006</v>
      </c>
      <c r="B1058" s="582"/>
      <c r="C1058" s="328"/>
      <c r="D1058" s="330"/>
      <c r="E1058" s="325" t="str">
        <f t="shared" si="32"/>
        <v/>
      </c>
      <c r="F1058" s="325" t="str">
        <f t="shared" si="33"/>
        <v/>
      </c>
      <c r="HU1058" s="560"/>
      <c r="HV1058" s="560"/>
      <c r="HW1058" s="560"/>
      <c r="HX1058" s="560"/>
      <c r="HY1058" s="560"/>
      <c r="HZ1058" s="560"/>
      <c r="IA1058" s="560"/>
      <c r="IB1058" s="560"/>
      <c r="IC1058" s="560"/>
      <c r="ID1058" s="560"/>
      <c r="IE1058" s="560"/>
      <c r="IF1058" s="560"/>
      <c r="IG1058" s="560"/>
      <c r="IH1058" s="560"/>
      <c r="II1058" s="560"/>
      <c r="IJ1058" s="560"/>
      <c r="IK1058" s="560"/>
      <c r="IL1058" s="560"/>
      <c r="IM1058" s="560"/>
      <c r="IN1058" s="560"/>
      <c r="IO1058" s="560"/>
      <c r="IP1058" s="560"/>
      <c r="IQ1058" s="560"/>
      <c r="IR1058" s="560"/>
      <c r="IS1058" s="560"/>
      <c r="IT1058" s="560"/>
      <c r="IU1058" s="560"/>
    </row>
    <row r="1059" s="311" customFormat="1" ht="19.5" customHeight="1" spans="1:255">
      <c r="A1059" s="218" t="s">
        <v>1007</v>
      </c>
      <c r="B1059" s="582"/>
      <c r="C1059" s="328"/>
      <c r="D1059" s="330"/>
      <c r="E1059" s="325" t="str">
        <f t="shared" si="32"/>
        <v/>
      </c>
      <c r="F1059" s="325" t="str">
        <f t="shared" si="33"/>
        <v/>
      </c>
      <c r="HU1059" s="560"/>
      <c r="HV1059" s="560"/>
      <c r="HW1059" s="560"/>
      <c r="HX1059" s="560"/>
      <c r="HY1059" s="560"/>
      <c r="HZ1059" s="560"/>
      <c r="IA1059" s="560"/>
      <c r="IB1059" s="560"/>
      <c r="IC1059" s="560"/>
      <c r="ID1059" s="560"/>
      <c r="IE1059" s="560"/>
      <c r="IF1059" s="560"/>
      <c r="IG1059" s="560"/>
      <c r="IH1059" s="560"/>
      <c r="II1059" s="560"/>
      <c r="IJ1059" s="560"/>
      <c r="IK1059" s="560"/>
      <c r="IL1059" s="560"/>
      <c r="IM1059" s="560"/>
      <c r="IN1059" s="560"/>
      <c r="IO1059" s="560"/>
      <c r="IP1059" s="560"/>
      <c r="IQ1059" s="560"/>
      <c r="IR1059" s="560"/>
      <c r="IS1059" s="560"/>
      <c r="IT1059" s="560"/>
      <c r="IU1059" s="560"/>
    </row>
    <row r="1060" s="311" customFormat="1" ht="19.5" customHeight="1" spans="1:255">
      <c r="A1060" s="218" t="s">
        <v>1008</v>
      </c>
      <c r="B1060" s="582"/>
      <c r="C1060" s="328"/>
      <c r="D1060" s="337"/>
      <c r="E1060" s="325" t="str">
        <f t="shared" si="32"/>
        <v/>
      </c>
      <c r="F1060" s="325" t="str">
        <f t="shared" si="33"/>
        <v/>
      </c>
      <c r="HU1060" s="560"/>
      <c r="HV1060" s="560"/>
      <c r="HW1060" s="560"/>
      <c r="HX1060" s="560"/>
      <c r="HY1060" s="560"/>
      <c r="HZ1060" s="560"/>
      <c r="IA1060" s="560"/>
      <c r="IB1060" s="560"/>
      <c r="IC1060" s="560"/>
      <c r="ID1060" s="560"/>
      <c r="IE1060" s="560"/>
      <c r="IF1060" s="560"/>
      <c r="IG1060" s="560"/>
      <c r="IH1060" s="560"/>
      <c r="II1060" s="560"/>
      <c r="IJ1060" s="560"/>
      <c r="IK1060" s="560"/>
      <c r="IL1060" s="560"/>
      <c r="IM1060" s="560"/>
      <c r="IN1060" s="560"/>
      <c r="IO1060" s="560"/>
      <c r="IP1060" s="560"/>
      <c r="IQ1060" s="560"/>
      <c r="IR1060" s="560"/>
      <c r="IS1060" s="560"/>
      <c r="IT1060" s="560"/>
      <c r="IU1060" s="560"/>
    </row>
    <row r="1061" s="311" customFormat="1" ht="19.5" customHeight="1" spans="1:255">
      <c r="A1061" s="218" t="s">
        <v>1009</v>
      </c>
      <c r="B1061" s="582"/>
      <c r="C1061" s="328"/>
      <c r="D1061" s="330"/>
      <c r="E1061" s="325" t="str">
        <f t="shared" si="32"/>
        <v/>
      </c>
      <c r="F1061" s="325" t="str">
        <f t="shared" si="33"/>
        <v/>
      </c>
      <c r="HU1061" s="560"/>
      <c r="HV1061" s="560"/>
      <c r="HW1061" s="560"/>
      <c r="HX1061" s="560"/>
      <c r="HY1061" s="560"/>
      <c r="HZ1061" s="560"/>
      <c r="IA1061" s="560"/>
      <c r="IB1061" s="560"/>
      <c r="IC1061" s="560"/>
      <c r="ID1061" s="560"/>
      <c r="IE1061" s="560"/>
      <c r="IF1061" s="560"/>
      <c r="IG1061" s="560"/>
      <c r="IH1061" s="560"/>
      <c r="II1061" s="560"/>
      <c r="IJ1061" s="560"/>
      <c r="IK1061" s="560"/>
      <c r="IL1061" s="560"/>
      <c r="IM1061" s="560"/>
      <c r="IN1061" s="560"/>
      <c r="IO1061" s="560"/>
      <c r="IP1061" s="560"/>
      <c r="IQ1061" s="560"/>
      <c r="IR1061" s="560"/>
      <c r="IS1061" s="560"/>
      <c r="IT1061" s="560"/>
      <c r="IU1061" s="560"/>
    </row>
    <row r="1062" s="311" customFormat="1" ht="19.5" customHeight="1" spans="1:255">
      <c r="A1062" s="218" t="s">
        <v>1010</v>
      </c>
      <c r="B1062" s="582"/>
      <c r="C1062" s="328"/>
      <c r="D1062" s="330"/>
      <c r="E1062" s="325" t="str">
        <f t="shared" si="32"/>
        <v/>
      </c>
      <c r="F1062" s="325" t="str">
        <f t="shared" si="33"/>
        <v/>
      </c>
      <c r="HU1062" s="560"/>
      <c r="HV1062" s="560"/>
      <c r="HW1062" s="560"/>
      <c r="HX1062" s="560"/>
      <c r="HY1062" s="560"/>
      <c r="HZ1062" s="560"/>
      <c r="IA1062" s="560"/>
      <c r="IB1062" s="560"/>
      <c r="IC1062" s="560"/>
      <c r="ID1062" s="560"/>
      <c r="IE1062" s="560"/>
      <c r="IF1062" s="560"/>
      <c r="IG1062" s="560"/>
      <c r="IH1062" s="560"/>
      <c r="II1062" s="560"/>
      <c r="IJ1062" s="560"/>
      <c r="IK1062" s="560"/>
      <c r="IL1062" s="560"/>
      <c r="IM1062" s="560"/>
      <c r="IN1062" s="560"/>
      <c r="IO1062" s="560"/>
      <c r="IP1062" s="560"/>
      <c r="IQ1062" s="560"/>
      <c r="IR1062" s="560"/>
      <c r="IS1062" s="560"/>
      <c r="IT1062" s="560"/>
      <c r="IU1062" s="560"/>
    </row>
    <row r="1063" s="311" customFormat="1" ht="19.5" customHeight="1" spans="1:255">
      <c r="A1063" s="218" t="s">
        <v>1011</v>
      </c>
      <c r="B1063" s="582"/>
      <c r="C1063" s="328"/>
      <c r="D1063" s="330"/>
      <c r="E1063" s="325" t="str">
        <f t="shared" si="32"/>
        <v/>
      </c>
      <c r="F1063" s="325" t="str">
        <f t="shared" si="33"/>
        <v/>
      </c>
      <c r="HU1063" s="560"/>
      <c r="HV1063" s="560"/>
      <c r="HW1063" s="560"/>
      <c r="HX1063" s="560"/>
      <c r="HY1063" s="560"/>
      <c r="HZ1063" s="560"/>
      <c r="IA1063" s="560"/>
      <c r="IB1063" s="560"/>
      <c r="IC1063" s="560"/>
      <c r="ID1063" s="560"/>
      <c r="IE1063" s="560"/>
      <c r="IF1063" s="560"/>
      <c r="IG1063" s="560"/>
      <c r="IH1063" s="560"/>
      <c r="II1063" s="560"/>
      <c r="IJ1063" s="560"/>
      <c r="IK1063" s="560"/>
      <c r="IL1063" s="560"/>
      <c r="IM1063" s="560"/>
      <c r="IN1063" s="560"/>
      <c r="IO1063" s="560"/>
      <c r="IP1063" s="560"/>
      <c r="IQ1063" s="560"/>
      <c r="IR1063" s="560"/>
      <c r="IS1063" s="560"/>
      <c r="IT1063" s="560"/>
      <c r="IU1063" s="560"/>
    </row>
    <row r="1064" s="311" customFormat="1" ht="19.5" customHeight="1" spans="1:255">
      <c r="A1064" s="218" t="s">
        <v>1012</v>
      </c>
      <c r="B1064" s="582"/>
      <c r="C1064" s="328"/>
      <c r="D1064" s="330"/>
      <c r="E1064" s="325" t="str">
        <f t="shared" si="32"/>
        <v/>
      </c>
      <c r="F1064" s="325" t="str">
        <f t="shared" si="33"/>
        <v/>
      </c>
      <c r="HU1064" s="560"/>
      <c r="HV1064" s="560"/>
      <c r="HW1064" s="560"/>
      <c r="HX1064" s="560"/>
      <c r="HY1064" s="560"/>
      <c r="HZ1064" s="560"/>
      <c r="IA1064" s="560"/>
      <c r="IB1064" s="560"/>
      <c r="IC1064" s="560"/>
      <c r="ID1064" s="560"/>
      <c r="IE1064" s="560"/>
      <c r="IF1064" s="560"/>
      <c r="IG1064" s="560"/>
      <c r="IH1064" s="560"/>
      <c r="II1064" s="560"/>
      <c r="IJ1064" s="560"/>
      <c r="IK1064" s="560"/>
      <c r="IL1064" s="560"/>
      <c r="IM1064" s="560"/>
      <c r="IN1064" s="560"/>
      <c r="IO1064" s="560"/>
      <c r="IP1064" s="560"/>
      <c r="IQ1064" s="560"/>
      <c r="IR1064" s="560"/>
      <c r="IS1064" s="560"/>
      <c r="IT1064" s="560"/>
      <c r="IU1064" s="560"/>
    </row>
    <row r="1065" s="311" customFormat="1" ht="19.5" customHeight="1" spans="1:255">
      <c r="A1065" s="584" t="s">
        <v>1013</v>
      </c>
      <c r="B1065" s="582">
        <f>SUM(B1066:B1069)</f>
        <v>0</v>
      </c>
      <c r="C1065" s="328">
        <f>SUM(C1066:C1069)</f>
        <v>0</v>
      </c>
      <c r="D1065" s="324">
        <f>SUM(D1066:D1069)</f>
        <v>0</v>
      </c>
      <c r="E1065" s="325" t="str">
        <f t="shared" si="32"/>
        <v/>
      </c>
      <c r="F1065" s="325" t="str">
        <f t="shared" si="33"/>
        <v/>
      </c>
      <c r="HU1065" s="560"/>
      <c r="HV1065" s="560"/>
      <c r="HW1065" s="560"/>
      <c r="HX1065" s="560"/>
      <c r="HY1065" s="560"/>
      <c r="HZ1065" s="560"/>
      <c r="IA1065" s="560"/>
      <c r="IB1065" s="560"/>
      <c r="IC1065" s="560"/>
      <c r="ID1065" s="560"/>
      <c r="IE1065" s="560"/>
      <c r="IF1065" s="560"/>
      <c r="IG1065" s="560"/>
      <c r="IH1065" s="560"/>
      <c r="II1065" s="560"/>
      <c r="IJ1065" s="560"/>
      <c r="IK1065" s="560"/>
      <c r="IL1065" s="560"/>
      <c r="IM1065" s="560"/>
      <c r="IN1065" s="560"/>
      <c r="IO1065" s="560"/>
      <c r="IP1065" s="560"/>
      <c r="IQ1065" s="560"/>
      <c r="IR1065" s="560"/>
      <c r="IS1065" s="560"/>
      <c r="IT1065" s="560"/>
      <c r="IU1065" s="560"/>
    </row>
    <row r="1066" s="311" customFormat="1" ht="19.5" customHeight="1" spans="1:255">
      <c r="A1066" s="218" t="s">
        <v>835</v>
      </c>
      <c r="B1066" s="582"/>
      <c r="C1066" s="328"/>
      <c r="D1066" s="570"/>
      <c r="E1066" s="325" t="str">
        <f t="shared" si="32"/>
        <v/>
      </c>
      <c r="F1066" s="325" t="str">
        <f t="shared" si="33"/>
        <v/>
      </c>
      <c r="HU1066" s="560"/>
      <c r="HV1066" s="560"/>
      <c r="HW1066" s="560"/>
      <c r="HX1066" s="560"/>
      <c r="HY1066" s="560"/>
      <c r="HZ1066" s="560"/>
      <c r="IA1066" s="560"/>
      <c r="IB1066" s="560"/>
      <c r="IC1066" s="560"/>
      <c r="ID1066" s="560"/>
      <c r="IE1066" s="560"/>
      <c r="IF1066" s="560"/>
      <c r="IG1066" s="560"/>
      <c r="IH1066" s="560"/>
      <c r="II1066" s="560"/>
      <c r="IJ1066" s="560"/>
      <c r="IK1066" s="560"/>
      <c r="IL1066" s="560"/>
      <c r="IM1066" s="560"/>
      <c r="IN1066" s="560"/>
      <c r="IO1066" s="560"/>
      <c r="IP1066" s="560"/>
      <c r="IQ1066" s="560"/>
      <c r="IR1066" s="560"/>
      <c r="IS1066" s="560"/>
      <c r="IT1066" s="560"/>
      <c r="IU1066" s="560"/>
    </row>
    <row r="1067" s="311" customFormat="1" ht="19.5" customHeight="1" spans="1:255">
      <c r="A1067" s="218" t="s">
        <v>836</v>
      </c>
      <c r="B1067" s="582"/>
      <c r="C1067" s="328"/>
      <c r="D1067" s="570"/>
      <c r="E1067" s="325" t="str">
        <f t="shared" si="32"/>
        <v/>
      </c>
      <c r="F1067" s="325" t="str">
        <f t="shared" si="33"/>
        <v/>
      </c>
      <c r="HU1067" s="560"/>
      <c r="HV1067" s="560"/>
      <c r="HW1067" s="560"/>
      <c r="HX1067" s="560"/>
      <c r="HY1067" s="560"/>
      <c r="HZ1067" s="560"/>
      <c r="IA1067" s="560"/>
      <c r="IB1067" s="560"/>
      <c r="IC1067" s="560"/>
      <c r="ID1067" s="560"/>
      <c r="IE1067" s="560"/>
      <c r="IF1067" s="560"/>
      <c r="IG1067" s="560"/>
      <c r="IH1067" s="560"/>
      <c r="II1067" s="560"/>
      <c r="IJ1067" s="560"/>
      <c r="IK1067" s="560"/>
      <c r="IL1067" s="560"/>
      <c r="IM1067" s="560"/>
      <c r="IN1067" s="560"/>
      <c r="IO1067" s="560"/>
      <c r="IP1067" s="560"/>
      <c r="IQ1067" s="560"/>
      <c r="IR1067" s="560"/>
      <c r="IS1067" s="560"/>
      <c r="IT1067" s="560"/>
      <c r="IU1067" s="560"/>
    </row>
    <row r="1068" s="311" customFormat="1" ht="19.5" customHeight="1" spans="1:255">
      <c r="A1068" s="218" t="s">
        <v>837</v>
      </c>
      <c r="B1068" s="335"/>
      <c r="C1068" s="335"/>
      <c r="D1068" s="335"/>
      <c r="E1068" s="325" t="str">
        <f t="shared" si="32"/>
        <v/>
      </c>
      <c r="F1068" s="325" t="str">
        <f t="shared" si="33"/>
        <v/>
      </c>
      <c r="HU1068" s="560"/>
      <c r="HV1068" s="560"/>
      <c r="HW1068" s="560"/>
      <c r="HX1068" s="560"/>
      <c r="HY1068" s="560"/>
      <c r="HZ1068" s="560"/>
      <c r="IA1068" s="560"/>
      <c r="IB1068" s="560"/>
      <c r="IC1068" s="560"/>
      <c r="ID1068" s="560"/>
      <c r="IE1068" s="560"/>
      <c r="IF1068" s="560"/>
      <c r="IG1068" s="560"/>
      <c r="IH1068" s="560"/>
      <c r="II1068" s="560"/>
      <c r="IJ1068" s="560"/>
      <c r="IK1068" s="560"/>
      <c r="IL1068" s="560"/>
      <c r="IM1068" s="560"/>
      <c r="IN1068" s="560"/>
      <c r="IO1068" s="560"/>
      <c r="IP1068" s="560"/>
      <c r="IQ1068" s="560"/>
      <c r="IR1068" s="560"/>
      <c r="IS1068" s="560"/>
      <c r="IT1068" s="560"/>
      <c r="IU1068" s="560"/>
    </row>
    <row r="1069" s="311" customFormat="1" ht="19.5" customHeight="1" spans="1:255">
      <c r="A1069" s="218" t="s">
        <v>1014</v>
      </c>
      <c r="B1069" s="582"/>
      <c r="C1069" s="328"/>
      <c r="D1069" s="570"/>
      <c r="E1069" s="325" t="str">
        <f t="shared" si="32"/>
        <v/>
      </c>
      <c r="F1069" s="325" t="str">
        <f t="shared" si="33"/>
        <v/>
      </c>
      <c r="HU1069" s="560"/>
      <c r="HV1069" s="560"/>
      <c r="HW1069" s="560"/>
      <c r="HX1069" s="560"/>
      <c r="HY1069" s="560"/>
      <c r="HZ1069" s="560"/>
      <c r="IA1069" s="560"/>
      <c r="IB1069" s="560"/>
      <c r="IC1069" s="560"/>
      <c r="ID1069" s="560"/>
      <c r="IE1069" s="560"/>
      <c r="IF1069" s="560"/>
      <c r="IG1069" s="560"/>
      <c r="IH1069" s="560"/>
      <c r="II1069" s="560"/>
      <c r="IJ1069" s="560"/>
      <c r="IK1069" s="560"/>
      <c r="IL1069" s="560"/>
      <c r="IM1069" s="560"/>
      <c r="IN1069" s="560"/>
      <c r="IO1069" s="560"/>
      <c r="IP1069" s="560"/>
      <c r="IQ1069" s="560"/>
      <c r="IR1069" s="560"/>
      <c r="IS1069" s="560"/>
      <c r="IT1069" s="560"/>
      <c r="IU1069" s="560"/>
    </row>
    <row r="1070" s="170" customFormat="1" ht="19.5" customHeight="1" spans="1:248">
      <c r="A1070" s="583" t="s">
        <v>1015</v>
      </c>
      <c r="B1070" s="324">
        <f>SUM(B1071:B1080)</f>
        <v>44</v>
      </c>
      <c r="C1070" s="324">
        <f>SUM(C1071:C1080)</f>
        <v>0</v>
      </c>
      <c r="D1070" s="324">
        <f>SUM(D1071:D1080)</f>
        <v>0</v>
      </c>
      <c r="E1070" s="325" t="str">
        <f t="shared" si="32"/>
        <v/>
      </c>
      <c r="F1070" s="325" t="str">
        <f t="shared" si="33"/>
        <v/>
      </c>
      <c r="G1070" s="557"/>
      <c r="H1070" s="557"/>
      <c r="I1070" s="557"/>
      <c r="J1070" s="557"/>
      <c r="K1070" s="557"/>
      <c r="L1070" s="557"/>
      <c r="M1070" s="557"/>
      <c r="N1070" s="557"/>
      <c r="O1070" s="557"/>
      <c r="P1070" s="557"/>
      <c r="Q1070" s="557"/>
      <c r="R1070" s="557"/>
      <c r="S1070" s="557"/>
      <c r="T1070" s="557"/>
      <c r="U1070" s="557"/>
      <c r="V1070" s="557"/>
      <c r="W1070" s="557"/>
      <c r="X1070" s="557"/>
      <c r="Y1070" s="557"/>
      <c r="Z1070" s="557"/>
      <c r="AA1070" s="557"/>
      <c r="AB1070" s="557"/>
      <c r="AC1070" s="557"/>
      <c r="AD1070" s="557"/>
      <c r="AE1070" s="557"/>
      <c r="AF1070" s="557"/>
      <c r="AG1070" s="557"/>
      <c r="AH1070" s="557"/>
      <c r="AI1070" s="557"/>
      <c r="AJ1070" s="557"/>
      <c r="AK1070" s="557"/>
      <c r="AL1070" s="557"/>
      <c r="AM1070" s="557"/>
      <c r="AN1070" s="557"/>
      <c r="AO1070" s="557"/>
      <c r="AP1070" s="557"/>
      <c r="AQ1070" s="557"/>
      <c r="AR1070" s="557"/>
      <c r="AS1070" s="557"/>
      <c r="AT1070" s="557"/>
      <c r="AU1070" s="557"/>
      <c r="AV1070" s="557"/>
      <c r="AW1070" s="557"/>
      <c r="AX1070" s="557"/>
      <c r="AY1070" s="557"/>
      <c r="AZ1070" s="557"/>
      <c r="BA1070" s="557"/>
      <c r="BB1070" s="557"/>
      <c r="BC1070" s="557"/>
      <c r="BD1070" s="557"/>
      <c r="BE1070" s="557"/>
      <c r="BF1070" s="557"/>
      <c r="BG1070" s="557"/>
      <c r="BH1070" s="557"/>
      <c r="BI1070" s="557"/>
      <c r="BJ1070" s="557"/>
      <c r="BK1070" s="557"/>
      <c r="BL1070" s="557"/>
      <c r="BM1070" s="557"/>
      <c r="BN1070" s="557"/>
      <c r="BO1070" s="557"/>
      <c r="BP1070" s="557"/>
      <c r="BQ1070" s="557"/>
      <c r="BR1070" s="557"/>
      <c r="BS1070" s="557"/>
      <c r="BT1070" s="557"/>
      <c r="BU1070" s="557"/>
      <c r="BV1070" s="557"/>
      <c r="BW1070" s="557"/>
      <c r="BX1070" s="557"/>
      <c r="BY1070" s="557"/>
      <c r="BZ1070" s="557"/>
      <c r="CA1070" s="557"/>
      <c r="CB1070" s="557"/>
      <c r="CC1070" s="557"/>
      <c r="CD1070" s="557"/>
      <c r="CE1070" s="557"/>
      <c r="CF1070" s="557"/>
      <c r="CG1070" s="557"/>
      <c r="CH1070" s="557"/>
      <c r="CI1070" s="557"/>
      <c r="CJ1070" s="557"/>
      <c r="CK1070" s="557"/>
      <c r="CL1070" s="557"/>
      <c r="CM1070" s="557"/>
      <c r="CN1070" s="557"/>
      <c r="CO1070" s="557"/>
      <c r="CP1070" s="557"/>
      <c r="CQ1070" s="557"/>
      <c r="CR1070" s="557"/>
      <c r="CS1070" s="557"/>
      <c r="CT1070" s="557"/>
      <c r="CU1070" s="557"/>
      <c r="CV1070" s="557"/>
      <c r="CW1070" s="557"/>
      <c r="CX1070" s="557"/>
      <c r="CY1070" s="557"/>
      <c r="CZ1070" s="557"/>
      <c r="DA1070" s="557"/>
      <c r="DB1070" s="557"/>
      <c r="DC1070" s="557"/>
      <c r="DD1070" s="557"/>
      <c r="DE1070" s="557"/>
      <c r="DF1070" s="557"/>
      <c r="DG1070" s="557"/>
      <c r="DH1070" s="557"/>
      <c r="DI1070" s="557"/>
      <c r="DJ1070" s="557"/>
      <c r="DK1070" s="557"/>
      <c r="DL1070" s="557"/>
      <c r="DM1070" s="557"/>
      <c r="DN1070" s="557"/>
      <c r="DO1070" s="557"/>
      <c r="DP1070" s="557"/>
      <c r="DQ1070" s="557"/>
      <c r="DR1070" s="557"/>
      <c r="DS1070" s="557"/>
      <c r="DT1070" s="557"/>
      <c r="DU1070" s="557"/>
      <c r="DV1070" s="557"/>
      <c r="DW1070" s="557"/>
      <c r="DX1070" s="557"/>
      <c r="DY1070" s="557"/>
      <c r="DZ1070" s="557"/>
      <c r="EA1070" s="557"/>
      <c r="EB1070" s="557"/>
      <c r="EC1070" s="557"/>
      <c r="ED1070" s="557"/>
      <c r="EE1070" s="557"/>
      <c r="EF1070" s="557"/>
      <c r="EG1070" s="557"/>
      <c r="EH1070" s="557"/>
      <c r="EI1070" s="557"/>
      <c r="EJ1070" s="557"/>
      <c r="EK1070" s="557"/>
      <c r="EL1070" s="557"/>
      <c r="EM1070" s="557"/>
      <c r="EN1070" s="557"/>
      <c r="EO1070" s="557"/>
      <c r="EP1070" s="557"/>
      <c r="EQ1070" s="557"/>
      <c r="ER1070" s="557"/>
      <c r="ES1070" s="557"/>
      <c r="ET1070" s="557"/>
      <c r="EU1070" s="557"/>
      <c r="EV1070" s="557"/>
      <c r="EW1070" s="557"/>
      <c r="EX1070" s="557"/>
      <c r="EY1070" s="557"/>
      <c r="EZ1070" s="557"/>
      <c r="FA1070" s="557"/>
      <c r="FB1070" s="557"/>
      <c r="FC1070" s="557"/>
      <c r="FD1070" s="557"/>
      <c r="FE1070" s="557"/>
      <c r="FF1070" s="557"/>
      <c r="FG1070" s="557"/>
      <c r="FH1070" s="557"/>
      <c r="FI1070" s="557"/>
      <c r="FJ1070" s="557"/>
      <c r="FK1070" s="557"/>
      <c r="FL1070" s="557"/>
      <c r="FM1070" s="557"/>
      <c r="FN1070" s="557"/>
      <c r="FO1070" s="557"/>
      <c r="FP1070" s="557"/>
      <c r="FQ1070" s="557"/>
      <c r="FR1070" s="557"/>
      <c r="FS1070" s="557"/>
      <c r="FT1070" s="557"/>
      <c r="FU1070" s="557"/>
      <c r="FV1070" s="557"/>
      <c r="FW1070" s="557"/>
      <c r="FX1070" s="557"/>
      <c r="FY1070" s="557"/>
      <c r="FZ1070" s="557"/>
      <c r="GA1070" s="557"/>
      <c r="GB1070" s="557"/>
      <c r="GC1070" s="557"/>
      <c r="GD1070" s="557"/>
      <c r="GE1070" s="557"/>
      <c r="GF1070" s="557"/>
      <c r="GG1070" s="557"/>
      <c r="GH1070" s="557"/>
      <c r="GI1070" s="557"/>
      <c r="GJ1070" s="557"/>
      <c r="GK1070" s="557"/>
      <c r="GL1070" s="557"/>
      <c r="GM1070" s="557"/>
      <c r="GN1070" s="557"/>
      <c r="GO1070" s="557"/>
      <c r="GP1070" s="557"/>
      <c r="GQ1070" s="557"/>
      <c r="GR1070" s="557"/>
      <c r="GS1070" s="557"/>
      <c r="GT1070" s="557"/>
      <c r="GU1070" s="557"/>
      <c r="GV1070" s="557"/>
      <c r="GW1070" s="557"/>
      <c r="GX1070" s="557"/>
      <c r="GY1070" s="557"/>
      <c r="GZ1070" s="557"/>
      <c r="HA1070" s="557"/>
      <c r="HB1070" s="557"/>
      <c r="HC1070" s="557"/>
      <c r="HD1070" s="557"/>
      <c r="HE1070" s="557"/>
      <c r="HF1070" s="557"/>
      <c r="HG1070" s="557"/>
      <c r="HH1070" s="557"/>
      <c r="HI1070" s="557"/>
      <c r="HJ1070" s="557"/>
      <c r="HK1070" s="557"/>
      <c r="HL1070" s="557"/>
      <c r="HM1070" s="557"/>
      <c r="HN1070" s="557"/>
      <c r="HO1070" s="557"/>
      <c r="HP1070" s="557"/>
      <c r="HQ1070" s="557"/>
      <c r="HR1070" s="557"/>
      <c r="HS1070" s="557"/>
      <c r="HT1070" s="557"/>
      <c r="HU1070" s="575"/>
      <c r="HV1070" s="575"/>
      <c r="HW1070" s="575"/>
      <c r="HX1070" s="575"/>
      <c r="HY1070" s="575"/>
      <c r="HZ1070" s="575"/>
      <c r="IA1070" s="575"/>
      <c r="IB1070" s="575"/>
      <c r="IC1070" s="575"/>
      <c r="ID1070" s="575"/>
      <c r="IE1070" s="575"/>
      <c r="IF1070" s="575"/>
      <c r="IG1070" s="575"/>
      <c r="IH1070" s="575"/>
      <c r="II1070" s="575"/>
      <c r="IJ1070" s="575"/>
      <c r="IK1070" s="575"/>
      <c r="IL1070" s="575"/>
      <c r="IM1070" s="575"/>
      <c r="IN1070" s="575"/>
    </row>
    <row r="1071" s="311" customFormat="1" ht="19.5" customHeight="1" spans="1:255">
      <c r="A1071" s="218" t="s">
        <v>835</v>
      </c>
      <c r="B1071" s="582"/>
      <c r="C1071" s="328"/>
      <c r="D1071" s="570"/>
      <c r="E1071" s="325" t="str">
        <f t="shared" si="32"/>
        <v/>
      </c>
      <c r="F1071" s="325" t="str">
        <f t="shared" si="33"/>
        <v/>
      </c>
      <c r="HU1071" s="560"/>
      <c r="HV1071" s="560"/>
      <c r="HW1071" s="560"/>
      <c r="HX1071" s="560"/>
      <c r="HY1071" s="560"/>
      <c r="HZ1071" s="560"/>
      <c r="IA1071" s="560"/>
      <c r="IB1071" s="560"/>
      <c r="IC1071" s="560"/>
      <c r="ID1071" s="560"/>
      <c r="IE1071" s="560"/>
      <c r="IF1071" s="560"/>
      <c r="IG1071" s="560"/>
      <c r="IH1071" s="560"/>
      <c r="II1071" s="560"/>
      <c r="IJ1071" s="560"/>
      <c r="IK1071" s="560"/>
      <c r="IL1071" s="560"/>
      <c r="IM1071" s="560"/>
      <c r="IN1071" s="560"/>
      <c r="IO1071" s="560"/>
      <c r="IP1071" s="560"/>
      <c r="IQ1071" s="560"/>
      <c r="IR1071" s="560"/>
      <c r="IS1071" s="560"/>
      <c r="IT1071" s="560"/>
      <c r="IU1071" s="560"/>
    </row>
    <row r="1072" s="311" customFormat="1" ht="19.5" customHeight="1" spans="1:255">
      <c r="A1072" s="218" t="s">
        <v>836</v>
      </c>
      <c r="B1072" s="582"/>
      <c r="C1072" s="328"/>
      <c r="D1072" s="570"/>
      <c r="E1072" s="325" t="str">
        <f t="shared" si="32"/>
        <v/>
      </c>
      <c r="F1072" s="325" t="str">
        <f t="shared" si="33"/>
        <v/>
      </c>
      <c r="HU1072" s="560"/>
      <c r="HV1072" s="560"/>
      <c r="HW1072" s="560"/>
      <c r="HX1072" s="560"/>
      <c r="HY1072" s="560"/>
      <c r="HZ1072" s="560"/>
      <c r="IA1072" s="560"/>
      <c r="IB1072" s="560"/>
      <c r="IC1072" s="560"/>
      <c r="ID1072" s="560"/>
      <c r="IE1072" s="560"/>
      <c r="IF1072" s="560"/>
      <c r="IG1072" s="560"/>
      <c r="IH1072" s="560"/>
      <c r="II1072" s="560"/>
      <c r="IJ1072" s="560"/>
      <c r="IK1072" s="560"/>
      <c r="IL1072" s="560"/>
      <c r="IM1072" s="560"/>
      <c r="IN1072" s="560"/>
      <c r="IO1072" s="560"/>
      <c r="IP1072" s="560"/>
      <c r="IQ1072" s="560"/>
      <c r="IR1072" s="560"/>
      <c r="IS1072" s="560"/>
      <c r="IT1072" s="560"/>
      <c r="IU1072" s="560"/>
    </row>
    <row r="1073" s="311" customFormat="1" ht="19.5" customHeight="1" spans="1:255">
      <c r="A1073" s="218" t="s">
        <v>837</v>
      </c>
      <c r="B1073" s="335"/>
      <c r="C1073" s="335"/>
      <c r="D1073" s="335"/>
      <c r="E1073" s="325" t="str">
        <f t="shared" si="32"/>
        <v/>
      </c>
      <c r="F1073" s="325" t="str">
        <f t="shared" si="33"/>
        <v/>
      </c>
      <c r="HU1073" s="560"/>
      <c r="HV1073" s="560"/>
      <c r="HW1073" s="560"/>
      <c r="HX1073" s="560"/>
      <c r="HY1073" s="560"/>
      <c r="HZ1073" s="560"/>
      <c r="IA1073" s="560"/>
      <c r="IB1073" s="560"/>
      <c r="IC1073" s="560"/>
      <c r="ID1073" s="560"/>
      <c r="IE1073" s="560"/>
      <c r="IF1073" s="560"/>
      <c r="IG1073" s="560"/>
      <c r="IH1073" s="560"/>
      <c r="II1073" s="560"/>
      <c r="IJ1073" s="560"/>
      <c r="IK1073" s="560"/>
      <c r="IL1073" s="560"/>
      <c r="IM1073" s="560"/>
      <c r="IN1073" s="560"/>
      <c r="IO1073" s="560"/>
      <c r="IP1073" s="560"/>
      <c r="IQ1073" s="560"/>
      <c r="IR1073" s="560"/>
      <c r="IS1073" s="560"/>
      <c r="IT1073" s="560"/>
      <c r="IU1073" s="560"/>
    </row>
    <row r="1074" s="311" customFormat="1" ht="19.5" customHeight="1" spans="1:255">
      <c r="A1074" s="218" t="s">
        <v>1016</v>
      </c>
      <c r="B1074" s="582"/>
      <c r="C1074" s="328"/>
      <c r="D1074" s="570"/>
      <c r="E1074" s="325" t="str">
        <f t="shared" si="32"/>
        <v/>
      </c>
      <c r="F1074" s="325" t="str">
        <f t="shared" si="33"/>
        <v/>
      </c>
      <c r="HU1074" s="560"/>
      <c r="HV1074" s="560"/>
      <c r="HW1074" s="560"/>
      <c r="HX1074" s="560"/>
      <c r="HY1074" s="560"/>
      <c r="HZ1074" s="560"/>
      <c r="IA1074" s="560"/>
      <c r="IB1074" s="560"/>
      <c r="IC1074" s="560"/>
      <c r="ID1074" s="560"/>
      <c r="IE1074" s="560"/>
      <c r="IF1074" s="560"/>
      <c r="IG1074" s="560"/>
      <c r="IH1074" s="560"/>
      <c r="II1074" s="560"/>
      <c r="IJ1074" s="560"/>
      <c r="IK1074" s="560"/>
      <c r="IL1074" s="560"/>
      <c r="IM1074" s="560"/>
      <c r="IN1074" s="560"/>
      <c r="IO1074" s="560"/>
      <c r="IP1074" s="560"/>
      <c r="IQ1074" s="560"/>
      <c r="IR1074" s="560"/>
      <c r="IS1074" s="560"/>
      <c r="IT1074" s="560"/>
      <c r="IU1074" s="560"/>
    </row>
    <row r="1075" s="170" customFormat="1" ht="19.5" customHeight="1" spans="1:248">
      <c r="A1075" s="218" t="s">
        <v>1017</v>
      </c>
      <c r="B1075" s="324"/>
      <c r="C1075" s="324"/>
      <c r="D1075" s="324"/>
      <c r="E1075" s="325" t="str">
        <f t="shared" si="32"/>
        <v/>
      </c>
      <c r="F1075" s="325" t="str">
        <f t="shared" si="33"/>
        <v/>
      </c>
      <c r="G1075" s="557"/>
      <c r="H1075" s="557"/>
      <c r="I1075" s="557"/>
      <c r="J1075" s="557"/>
      <c r="K1075" s="557"/>
      <c r="L1075" s="557"/>
      <c r="M1075" s="557"/>
      <c r="N1075" s="557"/>
      <c r="O1075" s="557"/>
      <c r="P1075" s="557"/>
      <c r="Q1075" s="557"/>
      <c r="R1075" s="557"/>
      <c r="S1075" s="557"/>
      <c r="T1075" s="557"/>
      <c r="U1075" s="557"/>
      <c r="V1075" s="557"/>
      <c r="W1075" s="557"/>
      <c r="X1075" s="557"/>
      <c r="Y1075" s="557"/>
      <c r="Z1075" s="557"/>
      <c r="AA1075" s="557"/>
      <c r="AB1075" s="557"/>
      <c r="AC1075" s="557"/>
      <c r="AD1075" s="557"/>
      <c r="AE1075" s="557"/>
      <c r="AF1075" s="557"/>
      <c r="AG1075" s="557"/>
      <c r="AH1075" s="557"/>
      <c r="AI1075" s="557"/>
      <c r="AJ1075" s="557"/>
      <c r="AK1075" s="557"/>
      <c r="AL1075" s="557"/>
      <c r="AM1075" s="557"/>
      <c r="AN1075" s="557"/>
      <c r="AO1075" s="557"/>
      <c r="AP1075" s="557"/>
      <c r="AQ1075" s="557"/>
      <c r="AR1075" s="557"/>
      <c r="AS1075" s="557"/>
      <c r="AT1075" s="557"/>
      <c r="AU1075" s="557"/>
      <c r="AV1075" s="557"/>
      <c r="AW1075" s="557"/>
      <c r="AX1075" s="557"/>
      <c r="AY1075" s="557"/>
      <c r="AZ1075" s="557"/>
      <c r="BA1075" s="557"/>
      <c r="BB1075" s="557"/>
      <c r="BC1075" s="557"/>
      <c r="BD1075" s="557"/>
      <c r="BE1075" s="557"/>
      <c r="BF1075" s="557"/>
      <c r="BG1075" s="557"/>
      <c r="BH1075" s="557"/>
      <c r="BI1075" s="557"/>
      <c r="BJ1075" s="557"/>
      <c r="BK1075" s="557"/>
      <c r="BL1075" s="557"/>
      <c r="BM1075" s="557"/>
      <c r="BN1075" s="557"/>
      <c r="BO1075" s="557"/>
      <c r="BP1075" s="557"/>
      <c r="BQ1075" s="557"/>
      <c r="BR1075" s="557"/>
      <c r="BS1075" s="557"/>
      <c r="BT1075" s="557"/>
      <c r="BU1075" s="557"/>
      <c r="BV1075" s="557"/>
      <c r="BW1075" s="557"/>
      <c r="BX1075" s="557"/>
      <c r="BY1075" s="557"/>
      <c r="BZ1075" s="557"/>
      <c r="CA1075" s="557"/>
      <c r="CB1075" s="557"/>
      <c r="CC1075" s="557"/>
      <c r="CD1075" s="557"/>
      <c r="CE1075" s="557"/>
      <c r="CF1075" s="557"/>
      <c r="CG1075" s="557"/>
      <c r="CH1075" s="557"/>
      <c r="CI1075" s="557"/>
      <c r="CJ1075" s="557"/>
      <c r="CK1075" s="557"/>
      <c r="CL1075" s="557"/>
      <c r="CM1075" s="557"/>
      <c r="CN1075" s="557"/>
      <c r="CO1075" s="557"/>
      <c r="CP1075" s="557"/>
      <c r="CQ1075" s="557"/>
      <c r="CR1075" s="557"/>
      <c r="CS1075" s="557"/>
      <c r="CT1075" s="557"/>
      <c r="CU1075" s="557"/>
      <c r="CV1075" s="557"/>
      <c r="CW1075" s="557"/>
      <c r="CX1075" s="557"/>
      <c r="CY1075" s="557"/>
      <c r="CZ1075" s="557"/>
      <c r="DA1075" s="557"/>
      <c r="DB1075" s="557"/>
      <c r="DC1075" s="557"/>
      <c r="DD1075" s="557"/>
      <c r="DE1075" s="557"/>
      <c r="DF1075" s="557"/>
      <c r="DG1075" s="557"/>
      <c r="DH1075" s="557"/>
      <c r="DI1075" s="557"/>
      <c r="DJ1075" s="557"/>
      <c r="DK1075" s="557"/>
      <c r="DL1075" s="557"/>
      <c r="DM1075" s="557"/>
      <c r="DN1075" s="557"/>
      <c r="DO1075" s="557"/>
      <c r="DP1075" s="557"/>
      <c r="DQ1075" s="557"/>
      <c r="DR1075" s="557"/>
      <c r="DS1075" s="557"/>
      <c r="DT1075" s="557"/>
      <c r="DU1075" s="557"/>
      <c r="DV1075" s="557"/>
      <c r="DW1075" s="557"/>
      <c r="DX1075" s="557"/>
      <c r="DY1075" s="557"/>
      <c r="DZ1075" s="557"/>
      <c r="EA1075" s="557"/>
      <c r="EB1075" s="557"/>
      <c r="EC1075" s="557"/>
      <c r="ED1075" s="557"/>
      <c r="EE1075" s="557"/>
      <c r="EF1075" s="557"/>
      <c r="EG1075" s="557"/>
      <c r="EH1075" s="557"/>
      <c r="EI1075" s="557"/>
      <c r="EJ1075" s="557"/>
      <c r="EK1075" s="557"/>
      <c r="EL1075" s="557"/>
      <c r="EM1075" s="557"/>
      <c r="EN1075" s="557"/>
      <c r="EO1075" s="557"/>
      <c r="EP1075" s="557"/>
      <c r="EQ1075" s="557"/>
      <c r="ER1075" s="557"/>
      <c r="ES1075" s="557"/>
      <c r="ET1075" s="557"/>
      <c r="EU1075" s="557"/>
      <c r="EV1075" s="557"/>
      <c r="EW1075" s="557"/>
      <c r="EX1075" s="557"/>
      <c r="EY1075" s="557"/>
      <c r="EZ1075" s="557"/>
      <c r="FA1075" s="557"/>
      <c r="FB1075" s="557"/>
      <c r="FC1075" s="557"/>
      <c r="FD1075" s="557"/>
      <c r="FE1075" s="557"/>
      <c r="FF1075" s="557"/>
      <c r="FG1075" s="557"/>
      <c r="FH1075" s="557"/>
      <c r="FI1075" s="557"/>
      <c r="FJ1075" s="557"/>
      <c r="FK1075" s="557"/>
      <c r="FL1075" s="557"/>
      <c r="FM1075" s="557"/>
      <c r="FN1075" s="557"/>
      <c r="FO1075" s="557"/>
      <c r="FP1075" s="557"/>
      <c r="FQ1075" s="557"/>
      <c r="FR1075" s="557"/>
      <c r="FS1075" s="557"/>
      <c r="FT1075" s="557"/>
      <c r="FU1075" s="557"/>
      <c r="FV1075" s="557"/>
      <c r="FW1075" s="557"/>
      <c r="FX1075" s="557"/>
      <c r="FY1075" s="557"/>
      <c r="FZ1075" s="557"/>
      <c r="GA1075" s="557"/>
      <c r="GB1075" s="557"/>
      <c r="GC1075" s="557"/>
      <c r="GD1075" s="557"/>
      <c r="GE1075" s="557"/>
      <c r="GF1075" s="557"/>
      <c r="GG1075" s="557"/>
      <c r="GH1075" s="557"/>
      <c r="GI1075" s="557"/>
      <c r="GJ1075" s="557"/>
      <c r="GK1075" s="557"/>
      <c r="GL1075" s="557"/>
      <c r="GM1075" s="557"/>
      <c r="GN1075" s="557"/>
      <c r="GO1075" s="557"/>
      <c r="GP1075" s="557"/>
      <c r="GQ1075" s="557"/>
      <c r="GR1075" s="557"/>
      <c r="GS1075" s="557"/>
      <c r="GT1075" s="557"/>
      <c r="GU1075" s="557"/>
      <c r="GV1075" s="557"/>
      <c r="GW1075" s="557"/>
      <c r="GX1075" s="557"/>
      <c r="GY1075" s="557"/>
      <c r="GZ1075" s="557"/>
      <c r="HA1075" s="557"/>
      <c r="HB1075" s="557"/>
      <c r="HC1075" s="557"/>
      <c r="HD1075" s="557"/>
      <c r="HE1075" s="557"/>
      <c r="HF1075" s="557"/>
      <c r="HG1075" s="557"/>
      <c r="HH1075" s="557"/>
      <c r="HI1075" s="557"/>
      <c r="HJ1075" s="557"/>
      <c r="HK1075" s="557"/>
      <c r="HL1075" s="557"/>
      <c r="HM1075" s="557"/>
      <c r="HN1075" s="557"/>
      <c r="HO1075" s="557"/>
      <c r="HP1075" s="557"/>
      <c r="HQ1075" s="557"/>
      <c r="HR1075" s="557"/>
      <c r="HS1075" s="557"/>
      <c r="HT1075" s="557"/>
      <c r="HU1075" s="575"/>
      <c r="HV1075" s="575"/>
      <c r="HW1075" s="575"/>
      <c r="HX1075" s="575"/>
      <c r="HY1075" s="575"/>
      <c r="HZ1075" s="575"/>
      <c r="IA1075" s="575"/>
      <c r="IB1075" s="575"/>
      <c r="IC1075" s="575"/>
      <c r="ID1075" s="575"/>
      <c r="IE1075" s="575"/>
      <c r="IF1075" s="575"/>
      <c r="IG1075" s="575"/>
      <c r="IH1075" s="575"/>
      <c r="II1075" s="575"/>
      <c r="IJ1075" s="575"/>
      <c r="IK1075" s="575"/>
      <c r="IL1075" s="575"/>
      <c r="IM1075" s="575"/>
      <c r="IN1075" s="575"/>
    </row>
    <row r="1076" s="311" customFormat="1" ht="19.5" customHeight="1" spans="1:255">
      <c r="A1076" s="218" t="s">
        <v>1018</v>
      </c>
      <c r="B1076" s="582"/>
      <c r="C1076" s="328"/>
      <c r="D1076" s="330"/>
      <c r="E1076" s="325" t="str">
        <f t="shared" si="32"/>
        <v/>
      </c>
      <c r="F1076" s="325" t="str">
        <f t="shared" si="33"/>
        <v/>
      </c>
      <c r="HU1076" s="560"/>
      <c r="HV1076" s="560"/>
      <c r="HW1076" s="560"/>
      <c r="HX1076" s="560"/>
      <c r="HY1076" s="560"/>
      <c r="HZ1076" s="560"/>
      <c r="IA1076" s="560"/>
      <c r="IB1076" s="560"/>
      <c r="IC1076" s="560"/>
      <c r="ID1076" s="560"/>
      <c r="IE1076" s="560"/>
      <c r="IF1076" s="560"/>
      <c r="IG1076" s="560"/>
      <c r="IH1076" s="560"/>
      <c r="II1076" s="560"/>
      <c r="IJ1076" s="560"/>
      <c r="IK1076" s="560"/>
      <c r="IL1076" s="560"/>
      <c r="IM1076" s="560"/>
      <c r="IN1076" s="560"/>
      <c r="IO1076" s="560"/>
      <c r="IP1076" s="560"/>
      <c r="IQ1076" s="560"/>
      <c r="IR1076" s="560"/>
      <c r="IS1076" s="560"/>
      <c r="IT1076" s="560"/>
      <c r="IU1076" s="560"/>
    </row>
    <row r="1077" s="311" customFormat="1" ht="19.5" customHeight="1" spans="1:255">
      <c r="A1077" s="218" t="s">
        <v>1019</v>
      </c>
      <c r="B1077" s="582">
        <v>14</v>
      </c>
      <c r="C1077" s="328"/>
      <c r="D1077" s="330"/>
      <c r="E1077" s="325" t="str">
        <f t="shared" si="32"/>
        <v/>
      </c>
      <c r="F1077" s="325" t="str">
        <f t="shared" si="33"/>
        <v/>
      </c>
      <c r="HU1077" s="560"/>
      <c r="HV1077" s="560"/>
      <c r="HW1077" s="560"/>
      <c r="HX1077" s="560"/>
      <c r="HY1077" s="560"/>
      <c r="HZ1077" s="560"/>
      <c r="IA1077" s="560"/>
      <c r="IB1077" s="560"/>
      <c r="IC1077" s="560"/>
      <c r="ID1077" s="560"/>
      <c r="IE1077" s="560"/>
      <c r="IF1077" s="560"/>
      <c r="IG1077" s="560"/>
      <c r="IH1077" s="560"/>
      <c r="II1077" s="560"/>
      <c r="IJ1077" s="560"/>
      <c r="IK1077" s="560"/>
      <c r="IL1077" s="560"/>
      <c r="IM1077" s="560"/>
      <c r="IN1077" s="560"/>
      <c r="IO1077" s="560"/>
      <c r="IP1077" s="560"/>
      <c r="IQ1077" s="560"/>
      <c r="IR1077" s="560"/>
      <c r="IS1077" s="560"/>
      <c r="IT1077" s="560"/>
      <c r="IU1077" s="560"/>
    </row>
    <row r="1078" s="311" customFormat="1" ht="19.5" customHeight="1" spans="1:255">
      <c r="A1078" s="218" t="s">
        <v>1020</v>
      </c>
      <c r="B1078" s="582">
        <v>30</v>
      </c>
      <c r="C1078" s="328"/>
      <c r="D1078" s="330"/>
      <c r="E1078" s="325" t="str">
        <f t="shared" si="32"/>
        <v/>
      </c>
      <c r="F1078" s="325" t="str">
        <f t="shared" si="33"/>
        <v/>
      </c>
      <c r="HU1078" s="560"/>
      <c r="HV1078" s="560"/>
      <c r="HW1078" s="560"/>
      <c r="HX1078" s="560"/>
      <c r="HY1078" s="560"/>
      <c r="HZ1078" s="560"/>
      <c r="IA1078" s="560"/>
      <c r="IB1078" s="560"/>
      <c r="IC1078" s="560"/>
      <c r="ID1078" s="560"/>
      <c r="IE1078" s="560"/>
      <c r="IF1078" s="560"/>
      <c r="IG1078" s="560"/>
      <c r="IH1078" s="560"/>
      <c r="II1078" s="560"/>
      <c r="IJ1078" s="560"/>
      <c r="IK1078" s="560"/>
      <c r="IL1078" s="560"/>
      <c r="IM1078" s="560"/>
      <c r="IN1078" s="560"/>
      <c r="IO1078" s="560"/>
      <c r="IP1078" s="560"/>
      <c r="IQ1078" s="560"/>
      <c r="IR1078" s="560"/>
      <c r="IS1078" s="560"/>
      <c r="IT1078" s="560"/>
      <c r="IU1078" s="560"/>
    </row>
    <row r="1079" s="311" customFormat="1" ht="19.5" customHeight="1" spans="1:255">
      <c r="A1079" s="218" t="s">
        <v>858</v>
      </c>
      <c r="B1079" s="582"/>
      <c r="C1079" s="328"/>
      <c r="D1079" s="330"/>
      <c r="E1079" s="325" t="str">
        <f t="shared" si="32"/>
        <v/>
      </c>
      <c r="F1079" s="325" t="str">
        <f t="shared" si="33"/>
        <v/>
      </c>
      <c r="HU1079" s="560"/>
      <c r="HV1079" s="560"/>
      <c r="HW1079" s="560"/>
      <c r="HX1079" s="560"/>
      <c r="HY1079" s="560"/>
      <c r="HZ1079" s="560"/>
      <c r="IA1079" s="560"/>
      <c r="IB1079" s="560"/>
      <c r="IC1079" s="560"/>
      <c r="ID1079" s="560"/>
      <c r="IE1079" s="560"/>
      <c r="IF1079" s="560"/>
      <c r="IG1079" s="560"/>
      <c r="IH1079" s="560"/>
      <c r="II1079" s="560"/>
      <c r="IJ1079" s="560"/>
      <c r="IK1079" s="560"/>
      <c r="IL1079" s="560"/>
      <c r="IM1079" s="560"/>
      <c r="IN1079" s="560"/>
      <c r="IO1079" s="560"/>
      <c r="IP1079" s="560"/>
      <c r="IQ1079" s="560"/>
      <c r="IR1079" s="560"/>
      <c r="IS1079" s="560"/>
      <c r="IT1079" s="560"/>
      <c r="IU1079" s="560"/>
    </row>
    <row r="1080" s="311" customFormat="1" ht="19.5" customHeight="1" spans="1:255">
      <c r="A1080" s="218" t="s">
        <v>1021</v>
      </c>
      <c r="B1080" s="582"/>
      <c r="C1080" s="328"/>
      <c r="D1080" s="330"/>
      <c r="E1080" s="325" t="str">
        <f t="shared" si="32"/>
        <v/>
      </c>
      <c r="F1080" s="325" t="str">
        <f t="shared" si="33"/>
        <v/>
      </c>
      <c r="HU1080" s="560"/>
      <c r="HV1080" s="560"/>
      <c r="HW1080" s="560"/>
      <c r="HX1080" s="560"/>
      <c r="HY1080" s="560"/>
      <c r="HZ1080" s="560"/>
      <c r="IA1080" s="560"/>
      <c r="IB1080" s="560"/>
      <c r="IC1080" s="560"/>
      <c r="ID1080" s="560"/>
      <c r="IE1080" s="560"/>
      <c r="IF1080" s="560"/>
      <c r="IG1080" s="560"/>
      <c r="IH1080" s="560"/>
      <c r="II1080" s="560"/>
      <c r="IJ1080" s="560"/>
      <c r="IK1080" s="560"/>
      <c r="IL1080" s="560"/>
      <c r="IM1080" s="560"/>
      <c r="IN1080" s="560"/>
      <c r="IO1080" s="560"/>
      <c r="IP1080" s="560"/>
      <c r="IQ1080" s="560"/>
      <c r="IR1080" s="560"/>
      <c r="IS1080" s="560"/>
      <c r="IT1080" s="560"/>
      <c r="IU1080" s="560"/>
    </row>
    <row r="1081" s="311" customFormat="1" ht="19.5" customHeight="1" spans="1:255">
      <c r="A1081" s="584" t="s">
        <v>1022</v>
      </c>
      <c r="B1081" s="582">
        <f>SUM(B1082:B1087)</f>
        <v>0</v>
      </c>
      <c r="C1081" s="328">
        <f>SUM(C1082:C1087)</f>
        <v>0</v>
      </c>
      <c r="D1081" s="330">
        <f>SUM(D1082:D1087)</f>
        <v>0</v>
      </c>
      <c r="E1081" s="325" t="str">
        <f t="shared" si="32"/>
        <v/>
      </c>
      <c r="F1081" s="325" t="str">
        <f t="shared" si="33"/>
        <v/>
      </c>
      <c r="HU1081" s="560"/>
      <c r="HV1081" s="560"/>
      <c r="HW1081" s="560"/>
      <c r="HX1081" s="560"/>
      <c r="HY1081" s="560"/>
      <c r="HZ1081" s="560"/>
      <c r="IA1081" s="560"/>
      <c r="IB1081" s="560"/>
      <c r="IC1081" s="560"/>
      <c r="ID1081" s="560"/>
      <c r="IE1081" s="560"/>
      <c r="IF1081" s="560"/>
      <c r="IG1081" s="560"/>
      <c r="IH1081" s="560"/>
      <c r="II1081" s="560"/>
      <c r="IJ1081" s="560"/>
      <c r="IK1081" s="560"/>
      <c r="IL1081" s="560"/>
      <c r="IM1081" s="560"/>
      <c r="IN1081" s="560"/>
      <c r="IO1081" s="560"/>
      <c r="IP1081" s="560"/>
      <c r="IQ1081" s="560"/>
      <c r="IR1081" s="560"/>
      <c r="IS1081" s="560"/>
      <c r="IT1081" s="560"/>
      <c r="IU1081" s="560"/>
    </row>
    <row r="1082" s="311" customFormat="1" ht="19.5" customHeight="1" spans="1:255">
      <c r="A1082" s="218" t="s">
        <v>835</v>
      </c>
      <c r="B1082" s="582"/>
      <c r="C1082" s="328"/>
      <c r="D1082" s="330"/>
      <c r="E1082" s="332" t="str">
        <f t="shared" si="32"/>
        <v/>
      </c>
      <c r="F1082" s="332" t="str">
        <f t="shared" si="33"/>
        <v/>
      </c>
      <c r="HU1082" s="560"/>
      <c r="HV1082" s="560"/>
      <c r="HW1082" s="560"/>
      <c r="HX1082" s="560"/>
      <c r="HY1082" s="560"/>
      <c r="HZ1082" s="560"/>
      <c r="IA1082" s="560"/>
      <c r="IB1082" s="560"/>
      <c r="IC1082" s="560"/>
      <c r="ID1082" s="560"/>
      <c r="IE1082" s="560"/>
      <c r="IF1082" s="560"/>
      <c r="IG1082" s="560"/>
      <c r="IH1082" s="560"/>
      <c r="II1082" s="560"/>
      <c r="IJ1082" s="560"/>
      <c r="IK1082" s="560"/>
      <c r="IL1082" s="560"/>
      <c r="IM1082" s="560"/>
      <c r="IN1082" s="560"/>
      <c r="IO1082" s="560"/>
      <c r="IP1082" s="560"/>
      <c r="IQ1082" s="560"/>
      <c r="IR1082" s="560"/>
      <c r="IS1082" s="560"/>
      <c r="IT1082" s="560"/>
      <c r="IU1082" s="560"/>
    </row>
    <row r="1083" s="311" customFormat="1" ht="19.5" customHeight="1" spans="1:255">
      <c r="A1083" s="218" t="s">
        <v>836</v>
      </c>
      <c r="B1083" s="582"/>
      <c r="C1083" s="328"/>
      <c r="D1083" s="337"/>
      <c r="E1083" s="332" t="str">
        <f t="shared" si="32"/>
        <v/>
      </c>
      <c r="F1083" s="332" t="str">
        <f t="shared" si="33"/>
        <v/>
      </c>
      <c r="HU1083" s="560"/>
      <c r="HV1083" s="560"/>
      <c r="HW1083" s="560"/>
      <c r="HX1083" s="560"/>
      <c r="HY1083" s="560"/>
      <c r="HZ1083" s="560"/>
      <c r="IA1083" s="560"/>
      <c r="IB1083" s="560"/>
      <c r="IC1083" s="560"/>
      <c r="ID1083" s="560"/>
      <c r="IE1083" s="560"/>
      <c r="IF1083" s="560"/>
      <c r="IG1083" s="560"/>
      <c r="IH1083" s="560"/>
      <c r="II1083" s="560"/>
      <c r="IJ1083" s="560"/>
      <c r="IK1083" s="560"/>
      <c r="IL1083" s="560"/>
      <c r="IM1083" s="560"/>
      <c r="IN1083" s="560"/>
      <c r="IO1083" s="560"/>
      <c r="IP1083" s="560"/>
      <c r="IQ1083" s="560"/>
      <c r="IR1083" s="560"/>
      <c r="IS1083" s="560"/>
      <c r="IT1083" s="560"/>
      <c r="IU1083" s="560"/>
    </row>
    <row r="1084" s="311" customFormat="1" ht="19.5" customHeight="1" spans="1:255">
      <c r="A1084" s="218" t="s">
        <v>837</v>
      </c>
      <c r="B1084" s="335"/>
      <c r="C1084" s="335"/>
      <c r="D1084" s="335"/>
      <c r="E1084" s="325" t="str">
        <f t="shared" si="32"/>
        <v/>
      </c>
      <c r="F1084" s="325" t="str">
        <f t="shared" si="33"/>
        <v/>
      </c>
      <c r="HU1084" s="560"/>
      <c r="HV1084" s="560"/>
      <c r="HW1084" s="560"/>
      <c r="HX1084" s="560"/>
      <c r="HY1084" s="560"/>
      <c r="HZ1084" s="560"/>
      <c r="IA1084" s="560"/>
      <c r="IB1084" s="560"/>
      <c r="IC1084" s="560"/>
      <c r="ID1084" s="560"/>
      <c r="IE1084" s="560"/>
      <c r="IF1084" s="560"/>
      <c r="IG1084" s="560"/>
      <c r="IH1084" s="560"/>
      <c r="II1084" s="560"/>
      <c r="IJ1084" s="560"/>
      <c r="IK1084" s="560"/>
      <c r="IL1084" s="560"/>
      <c r="IM1084" s="560"/>
      <c r="IN1084" s="560"/>
      <c r="IO1084" s="560"/>
      <c r="IP1084" s="560"/>
      <c r="IQ1084" s="560"/>
      <c r="IR1084" s="560"/>
      <c r="IS1084" s="560"/>
      <c r="IT1084" s="560"/>
      <c r="IU1084" s="560"/>
    </row>
    <row r="1085" s="311" customFormat="1" ht="19.5" customHeight="1" spans="1:255">
      <c r="A1085" s="218" t="s">
        <v>1023</v>
      </c>
      <c r="B1085" s="582"/>
      <c r="C1085" s="328"/>
      <c r="D1085" s="330"/>
      <c r="E1085" s="325" t="str">
        <f t="shared" si="32"/>
        <v/>
      </c>
      <c r="F1085" s="325" t="str">
        <f t="shared" si="33"/>
        <v/>
      </c>
      <c r="HU1085" s="560"/>
      <c r="HV1085" s="560"/>
      <c r="HW1085" s="560"/>
      <c r="HX1085" s="560"/>
      <c r="HY1085" s="560"/>
      <c r="HZ1085" s="560"/>
      <c r="IA1085" s="560"/>
      <c r="IB1085" s="560"/>
      <c r="IC1085" s="560"/>
      <c r="ID1085" s="560"/>
      <c r="IE1085" s="560"/>
      <c r="IF1085" s="560"/>
      <c r="IG1085" s="560"/>
      <c r="IH1085" s="560"/>
      <c r="II1085" s="560"/>
      <c r="IJ1085" s="560"/>
      <c r="IK1085" s="560"/>
      <c r="IL1085" s="560"/>
      <c r="IM1085" s="560"/>
      <c r="IN1085" s="560"/>
      <c r="IO1085" s="560"/>
      <c r="IP1085" s="560"/>
      <c r="IQ1085" s="560"/>
      <c r="IR1085" s="560"/>
      <c r="IS1085" s="560"/>
      <c r="IT1085" s="560"/>
      <c r="IU1085" s="560"/>
    </row>
    <row r="1086" s="170" customFormat="1" ht="19.5" customHeight="1" spans="1:248">
      <c r="A1086" s="218" t="s">
        <v>1024</v>
      </c>
      <c r="B1086" s="339"/>
      <c r="C1086" s="339"/>
      <c r="D1086" s="339"/>
      <c r="E1086" s="325" t="str">
        <f t="shared" si="32"/>
        <v/>
      </c>
      <c r="F1086" s="325" t="str">
        <f t="shared" si="33"/>
        <v/>
      </c>
      <c r="G1086" s="557"/>
      <c r="H1086" s="557"/>
      <c r="I1086" s="557"/>
      <c r="J1086" s="557"/>
      <c r="K1086" s="557"/>
      <c r="L1086" s="557"/>
      <c r="M1086" s="557"/>
      <c r="N1086" s="557"/>
      <c r="O1086" s="557"/>
      <c r="P1086" s="557"/>
      <c r="Q1086" s="557"/>
      <c r="R1086" s="557"/>
      <c r="S1086" s="557"/>
      <c r="T1086" s="557"/>
      <c r="U1086" s="557"/>
      <c r="V1086" s="557"/>
      <c r="W1086" s="557"/>
      <c r="X1086" s="557"/>
      <c r="Y1086" s="557"/>
      <c r="Z1086" s="557"/>
      <c r="AA1086" s="557"/>
      <c r="AB1086" s="557"/>
      <c r="AC1086" s="557"/>
      <c r="AD1086" s="557"/>
      <c r="AE1086" s="557"/>
      <c r="AF1086" s="557"/>
      <c r="AG1086" s="557"/>
      <c r="AH1086" s="557"/>
      <c r="AI1086" s="557"/>
      <c r="AJ1086" s="557"/>
      <c r="AK1086" s="557"/>
      <c r="AL1086" s="557"/>
      <c r="AM1086" s="557"/>
      <c r="AN1086" s="557"/>
      <c r="AO1086" s="557"/>
      <c r="AP1086" s="557"/>
      <c r="AQ1086" s="557"/>
      <c r="AR1086" s="557"/>
      <c r="AS1086" s="557"/>
      <c r="AT1086" s="557"/>
      <c r="AU1086" s="557"/>
      <c r="AV1086" s="557"/>
      <c r="AW1086" s="557"/>
      <c r="AX1086" s="557"/>
      <c r="AY1086" s="557"/>
      <c r="AZ1086" s="557"/>
      <c r="BA1086" s="557"/>
      <c r="BB1086" s="557"/>
      <c r="BC1086" s="557"/>
      <c r="BD1086" s="557"/>
      <c r="BE1086" s="557"/>
      <c r="BF1086" s="557"/>
      <c r="BG1086" s="557"/>
      <c r="BH1086" s="557"/>
      <c r="BI1086" s="557"/>
      <c r="BJ1086" s="557"/>
      <c r="BK1086" s="557"/>
      <c r="BL1086" s="557"/>
      <c r="BM1086" s="557"/>
      <c r="BN1086" s="557"/>
      <c r="BO1086" s="557"/>
      <c r="BP1086" s="557"/>
      <c r="BQ1086" s="557"/>
      <c r="BR1086" s="557"/>
      <c r="BS1086" s="557"/>
      <c r="BT1086" s="557"/>
      <c r="BU1086" s="557"/>
      <c r="BV1086" s="557"/>
      <c r="BW1086" s="557"/>
      <c r="BX1086" s="557"/>
      <c r="BY1086" s="557"/>
      <c r="BZ1086" s="557"/>
      <c r="CA1086" s="557"/>
      <c r="CB1086" s="557"/>
      <c r="CC1086" s="557"/>
      <c r="CD1086" s="557"/>
      <c r="CE1086" s="557"/>
      <c r="CF1086" s="557"/>
      <c r="CG1086" s="557"/>
      <c r="CH1086" s="557"/>
      <c r="CI1086" s="557"/>
      <c r="CJ1086" s="557"/>
      <c r="CK1086" s="557"/>
      <c r="CL1086" s="557"/>
      <c r="CM1086" s="557"/>
      <c r="CN1086" s="557"/>
      <c r="CO1086" s="557"/>
      <c r="CP1086" s="557"/>
      <c r="CQ1086" s="557"/>
      <c r="CR1086" s="557"/>
      <c r="CS1086" s="557"/>
      <c r="CT1086" s="557"/>
      <c r="CU1086" s="557"/>
      <c r="CV1086" s="557"/>
      <c r="CW1086" s="557"/>
      <c r="CX1086" s="557"/>
      <c r="CY1086" s="557"/>
      <c r="CZ1086" s="557"/>
      <c r="DA1086" s="557"/>
      <c r="DB1086" s="557"/>
      <c r="DC1086" s="557"/>
      <c r="DD1086" s="557"/>
      <c r="DE1086" s="557"/>
      <c r="DF1086" s="557"/>
      <c r="DG1086" s="557"/>
      <c r="DH1086" s="557"/>
      <c r="DI1086" s="557"/>
      <c r="DJ1086" s="557"/>
      <c r="DK1086" s="557"/>
      <c r="DL1086" s="557"/>
      <c r="DM1086" s="557"/>
      <c r="DN1086" s="557"/>
      <c r="DO1086" s="557"/>
      <c r="DP1086" s="557"/>
      <c r="DQ1086" s="557"/>
      <c r="DR1086" s="557"/>
      <c r="DS1086" s="557"/>
      <c r="DT1086" s="557"/>
      <c r="DU1086" s="557"/>
      <c r="DV1086" s="557"/>
      <c r="DW1086" s="557"/>
      <c r="DX1086" s="557"/>
      <c r="DY1086" s="557"/>
      <c r="DZ1086" s="557"/>
      <c r="EA1086" s="557"/>
      <c r="EB1086" s="557"/>
      <c r="EC1086" s="557"/>
      <c r="ED1086" s="557"/>
      <c r="EE1086" s="557"/>
      <c r="EF1086" s="557"/>
      <c r="EG1086" s="557"/>
      <c r="EH1086" s="557"/>
      <c r="EI1086" s="557"/>
      <c r="EJ1086" s="557"/>
      <c r="EK1086" s="557"/>
      <c r="EL1086" s="557"/>
      <c r="EM1086" s="557"/>
      <c r="EN1086" s="557"/>
      <c r="EO1086" s="557"/>
      <c r="EP1086" s="557"/>
      <c r="EQ1086" s="557"/>
      <c r="ER1086" s="557"/>
      <c r="ES1086" s="557"/>
      <c r="ET1086" s="557"/>
      <c r="EU1086" s="557"/>
      <c r="EV1086" s="557"/>
      <c r="EW1086" s="557"/>
      <c r="EX1086" s="557"/>
      <c r="EY1086" s="557"/>
      <c r="EZ1086" s="557"/>
      <c r="FA1086" s="557"/>
      <c r="FB1086" s="557"/>
      <c r="FC1086" s="557"/>
      <c r="FD1086" s="557"/>
      <c r="FE1086" s="557"/>
      <c r="FF1086" s="557"/>
      <c r="FG1086" s="557"/>
      <c r="FH1086" s="557"/>
      <c r="FI1086" s="557"/>
      <c r="FJ1086" s="557"/>
      <c r="FK1086" s="557"/>
      <c r="FL1086" s="557"/>
      <c r="FM1086" s="557"/>
      <c r="FN1086" s="557"/>
      <c r="FO1086" s="557"/>
      <c r="FP1086" s="557"/>
      <c r="FQ1086" s="557"/>
      <c r="FR1086" s="557"/>
      <c r="FS1086" s="557"/>
      <c r="FT1086" s="557"/>
      <c r="FU1086" s="557"/>
      <c r="FV1086" s="557"/>
      <c r="FW1086" s="557"/>
      <c r="FX1086" s="557"/>
      <c r="FY1086" s="557"/>
      <c r="FZ1086" s="557"/>
      <c r="GA1086" s="557"/>
      <c r="GB1086" s="557"/>
      <c r="GC1086" s="557"/>
      <c r="GD1086" s="557"/>
      <c r="GE1086" s="557"/>
      <c r="GF1086" s="557"/>
      <c r="GG1086" s="557"/>
      <c r="GH1086" s="557"/>
      <c r="GI1086" s="557"/>
      <c r="GJ1086" s="557"/>
      <c r="GK1086" s="557"/>
      <c r="GL1086" s="557"/>
      <c r="GM1086" s="557"/>
      <c r="GN1086" s="557"/>
      <c r="GO1086" s="557"/>
      <c r="GP1086" s="557"/>
      <c r="GQ1086" s="557"/>
      <c r="GR1086" s="557"/>
      <c r="GS1086" s="557"/>
      <c r="GT1086" s="557"/>
      <c r="GU1086" s="557"/>
      <c r="GV1086" s="557"/>
      <c r="GW1086" s="557"/>
      <c r="GX1086" s="557"/>
      <c r="GY1086" s="557"/>
      <c r="GZ1086" s="557"/>
      <c r="HA1086" s="557"/>
      <c r="HB1086" s="557"/>
      <c r="HC1086" s="557"/>
      <c r="HD1086" s="557"/>
      <c r="HE1086" s="557"/>
      <c r="HF1086" s="557"/>
      <c r="HG1086" s="557"/>
      <c r="HH1086" s="557"/>
      <c r="HI1086" s="557"/>
      <c r="HJ1086" s="557"/>
      <c r="HK1086" s="557"/>
      <c r="HL1086" s="557"/>
      <c r="HM1086" s="557"/>
      <c r="HN1086" s="557"/>
      <c r="HO1086" s="557"/>
      <c r="HP1086" s="557"/>
      <c r="HQ1086" s="557"/>
      <c r="HR1086" s="557"/>
      <c r="HS1086" s="557"/>
      <c r="HT1086" s="557"/>
      <c r="HU1086" s="575"/>
      <c r="HV1086" s="575"/>
      <c r="HW1086" s="575"/>
      <c r="HX1086" s="575"/>
      <c r="HY1086" s="575"/>
      <c r="HZ1086" s="575"/>
      <c r="IA1086" s="575"/>
      <c r="IB1086" s="575"/>
      <c r="IC1086" s="575"/>
      <c r="ID1086" s="575"/>
      <c r="IE1086" s="575"/>
      <c r="IF1086" s="575"/>
      <c r="IG1086" s="575"/>
      <c r="IH1086" s="575"/>
      <c r="II1086" s="575"/>
      <c r="IJ1086" s="575"/>
      <c r="IK1086" s="575"/>
      <c r="IL1086" s="575"/>
      <c r="IM1086" s="575"/>
      <c r="IN1086" s="575"/>
    </row>
    <row r="1087" s="311" customFormat="1" ht="19.5" customHeight="1" spans="1:255">
      <c r="A1087" s="218" t="s">
        <v>1025</v>
      </c>
      <c r="B1087" s="582"/>
      <c r="C1087" s="328"/>
      <c r="D1087" s="330"/>
      <c r="E1087" s="325" t="str">
        <f t="shared" si="32"/>
        <v/>
      </c>
      <c r="F1087" s="325" t="str">
        <f t="shared" si="33"/>
        <v/>
      </c>
      <c r="HU1087" s="560"/>
      <c r="HV1087" s="560"/>
      <c r="HW1087" s="560"/>
      <c r="HX1087" s="560"/>
      <c r="HY1087" s="560"/>
      <c r="HZ1087" s="560"/>
      <c r="IA1087" s="560"/>
      <c r="IB1087" s="560"/>
      <c r="IC1087" s="560"/>
      <c r="ID1087" s="560"/>
      <c r="IE1087" s="560"/>
      <c r="IF1087" s="560"/>
      <c r="IG1087" s="560"/>
      <c r="IH1087" s="560"/>
      <c r="II1087" s="560"/>
      <c r="IJ1087" s="560"/>
      <c r="IK1087" s="560"/>
      <c r="IL1087" s="560"/>
      <c r="IM1087" s="560"/>
      <c r="IN1087" s="560"/>
      <c r="IO1087" s="560"/>
      <c r="IP1087" s="560"/>
      <c r="IQ1087" s="560"/>
      <c r="IR1087" s="560"/>
      <c r="IS1087" s="560"/>
      <c r="IT1087" s="560"/>
      <c r="IU1087" s="560"/>
    </row>
    <row r="1088" s="311" customFormat="1" ht="19.5" customHeight="1" spans="1:255">
      <c r="A1088" s="584" t="s">
        <v>1026</v>
      </c>
      <c r="B1088" s="582">
        <f>SUM(B1089:B1095)</f>
        <v>270</v>
      </c>
      <c r="C1088" s="328">
        <f>SUM(C1089:C1095)</f>
        <v>0</v>
      </c>
      <c r="D1088" s="330">
        <f>SUM(D1089:D1095)</f>
        <v>110</v>
      </c>
      <c r="E1088" s="325">
        <f t="shared" si="32"/>
        <v>-0.592592592592593</v>
      </c>
      <c r="F1088" s="325" t="str">
        <f t="shared" si="33"/>
        <v/>
      </c>
      <c r="HU1088" s="560"/>
      <c r="HV1088" s="560"/>
      <c r="HW1088" s="560"/>
      <c r="HX1088" s="560"/>
      <c r="HY1088" s="560"/>
      <c r="HZ1088" s="560"/>
      <c r="IA1088" s="560"/>
      <c r="IB1088" s="560"/>
      <c r="IC1088" s="560"/>
      <c r="ID1088" s="560"/>
      <c r="IE1088" s="560"/>
      <c r="IF1088" s="560"/>
      <c r="IG1088" s="560"/>
      <c r="IH1088" s="560"/>
      <c r="II1088" s="560"/>
      <c r="IJ1088" s="560"/>
      <c r="IK1088" s="560"/>
      <c r="IL1088" s="560"/>
      <c r="IM1088" s="560"/>
      <c r="IN1088" s="560"/>
      <c r="IO1088" s="560"/>
      <c r="IP1088" s="560"/>
      <c r="IQ1088" s="560"/>
      <c r="IR1088" s="560"/>
      <c r="IS1088" s="560"/>
      <c r="IT1088" s="560"/>
      <c r="IU1088" s="560"/>
    </row>
    <row r="1089" s="311" customFormat="1" ht="19.5" customHeight="1" spans="1:255">
      <c r="A1089" s="218" t="s">
        <v>835</v>
      </c>
      <c r="B1089" s="582"/>
      <c r="C1089" s="328"/>
      <c r="D1089" s="330"/>
      <c r="E1089" s="325" t="str">
        <f t="shared" si="32"/>
        <v/>
      </c>
      <c r="F1089" s="325" t="str">
        <f t="shared" si="33"/>
        <v/>
      </c>
      <c r="HU1089" s="560"/>
      <c r="HV1089" s="560"/>
      <c r="HW1089" s="560"/>
      <c r="HX1089" s="560"/>
      <c r="HY1089" s="560"/>
      <c r="HZ1089" s="560"/>
      <c r="IA1089" s="560"/>
      <c r="IB1089" s="560"/>
      <c r="IC1089" s="560"/>
      <c r="ID1089" s="560"/>
      <c r="IE1089" s="560"/>
      <c r="IF1089" s="560"/>
      <c r="IG1089" s="560"/>
      <c r="IH1089" s="560"/>
      <c r="II1089" s="560"/>
      <c r="IJ1089" s="560"/>
      <c r="IK1089" s="560"/>
      <c r="IL1089" s="560"/>
      <c r="IM1089" s="560"/>
      <c r="IN1089" s="560"/>
      <c r="IO1089" s="560"/>
      <c r="IP1089" s="560"/>
      <c r="IQ1089" s="560"/>
      <c r="IR1089" s="560"/>
      <c r="IS1089" s="560"/>
      <c r="IT1089" s="560"/>
      <c r="IU1089" s="560"/>
    </row>
    <row r="1090" s="311" customFormat="1" ht="19.5" customHeight="1" spans="1:255">
      <c r="A1090" s="218" t="s">
        <v>836</v>
      </c>
      <c r="B1090" s="582"/>
      <c r="C1090" s="328"/>
      <c r="D1090" s="330"/>
      <c r="E1090" s="325" t="str">
        <f t="shared" si="32"/>
        <v/>
      </c>
      <c r="F1090" s="325" t="str">
        <f t="shared" si="33"/>
        <v/>
      </c>
      <c r="HU1090" s="560"/>
      <c r="HV1090" s="560"/>
      <c r="HW1090" s="560"/>
      <c r="HX1090" s="560"/>
      <c r="HY1090" s="560"/>
      <c r="HZ1090" s="560"/>
      <c r="IA1090" s="560"/>
      <c r="IB1090" s="560"/>
      <c r="IC1090" s="560"/>
      <c r="ID1090" s="560"/>
      <c r="IE1090" s="560"/>
      <c r="IF1090" s="560"/>
      <c r="IG1090" s="560"/>
      <c r="IH1090" s="560"/>
      <c r="II1090" s="560"/>
      <c r="IJ1090" s="560"/>
      <c r="IK1090" s="560"/>
      <c r="IL1090" s="560"/>
      <c r="IM1090" s="560"/>
      <c r="IN1090" s="560"/>
      <c r="IO1090" s="560"/>
      <c r="IP1090" s="560"/>
      <c r="IQ1090" s="560"/>
      <c r="IR1090" s="560"/>
      <c r="IS1090" s="560"/>
      <c r="IT1090" s="560"/>
      <c r="IU1090" s="560"/>
    </row>
    <row r="1091" s="311" customFormat="1" ht="19.5" customHeight="1" spans="1:255">
      <c r="A1091" s="218" t="s">
        <v>837</v>
      </c>
      <c r="B1091" s="335"/>
      <c r="C1091" s="335"/>
      <c r="D1091" s="335"/>
      <c r="E1091" s="325" t="str">
        <f t="shared" si="32"/>
        <v/>
      </c>
      <c r="F1091" s="325" t="str">
        <f t="shared" si="33"/>
        <v/>
      </c>
      <c r="HU1091" s="560"/>
      <c r="HV1091" s="560"/>
      <c r="HW1091" s="560"/>
      <c r="HX1091" s="560"/>
      <c r="HY1091" s="560"/>
      <c r="HZ1091" s="560"/>
      <c r="IA1091" s="560"/>
      <c r="IB1091" s="560"/>
      <c r="IC1091" s="560"/>
      <c r="ID1091" s="560"/>
      <c r="IE1091" s="560"/>
      <c r="IF1091" s="560"/>
      <c r="IG1091" s="560"/>
      <c r="IH1091" s="560"/>
      <c r="II1091" s="560"/>
      <c r="IJ1091" s="560"/>
      <c r="IK1091" s="560"/>
      <c r="IL1091" s="560"/>
      <c r="IM1091" s="560"/>
      <c r="IN1091" s="560"/>
      <c r="IO1091" s="560"/>
      <c r="IP1091" s="560"/>
      <c r="IQ1091" s="560"/>
      <c r="IR1091" s="560"/>
      <c r="IS1091" s="560"/>
      <c r="IT1091" s="560"/>
      <c r="IU1091" s="560"/>
    </row>
    <row r="1092" s="311" customFormat="1" ht="19.5" customHeight="1" spans="1:255">
      <c r="A1092" s="218" t="s">
        <v>1027</v>
      </c>
      <c r="B1092" s="582"/>
      <c r="C1092" s="328"/>
      <c r="D1092" s="330"/>
      <c r="E1092" s="325" t="str">
        <f t="shared" si="32"/>
        <v/>
      </c>
      <c r="F1092" s="325" t="str">
        <f t="shared" si="33"/>
        <v/>
      </c>
      <c r="HU1092" s="560"/>
      <c r="HV1092" s="560"/>
      <c r="HW1092" s="560"/>
      <c r="HX1092" s="560"/>
      <c r="HY1092" s="560"/>
      <c r="HZ1092" s="560"/>
      <c r="IA1092" s="560"/>
      <c r="IB1092" s="560"/>
      <c r="IC1092" s="560"/>
      <c r="ID1092" s="560"/>
      <c r="IE1092" s="560"/>
      <c r="IF1092" s="560"/>
      <c r="IG1092" s="560"/>
      <c r="IH1092" s="560"/>
      <c r="II1092" s="560"/>
      <c r="IJ1092" s="560"/>
      <c r="IK1092" s="560"/>
      <c r="IL1092" s="560"/>
      <c r="IM1092" s="560"/>
      <c r="IN1092" s="560"/>
      <c r="IO1092" s="560"/>
      <c r="IP1092" s="560"/>
      <c r="IQ1092" s="560"/>
      <c r="IR1092" s="560"/>
      <c r="IS1092" s="560"/>
      <c r="IT1092" s="560"/>
      <c r="IU1092" s="560"/>
    </row>
    <row r="1093" s="170" customFormat="1" ht="19.5" customHeight="1" spans="1:248">
      <c r="A1093" s="218" t="s">
        <v>1028</v>
      </c>
      <c r="B1093" s="324">
        <v>270</v>
      </c>
      <c r="C1093" s="324"/>
      <c r="D1093" s="324">
        <v>110</v>
      </c>
      <c r="E1093" s="325">
        <f t="shared" ref="E1093:E1156" si="34">IF(OR(VALUE(D1093)=0,ISERROR(D1093/B1093-1)),"",D1093/B1093-1)</f>
        <v>-0.592592592592593</v>
      </c>
      <c r="F1093" s="325" t="str">
        <f t="shared" ref="F1093:F1156" si="35">IF(OR(VALUE(D1093)=0,ISERROR(D1093/C1093)),"",D1093/C1093)</f>
        <v/>
      </c>
      <c r="G1093" s="557"/>
      <c r="H1093" s="557"/>
      <c r="I1093" s="557"/>
      <c r="J1093" s="557"/>
      <c r="K1093" s="557"/>
      <c r="L1093" s="557"/>
      <c r="M1093" s="557"/>
      <c r="N1093" s="557"/>
      <c r="O1093" s="557"/>
      <c r="P1093" s="557"/>
      <c r="Q1093" s="557"/>
      <c r="R1093" s="557"/>
      <c r="S1093" s="557"/>
      <c r="T1093" s="557"/>
      <c r="U1093" s="557"/>
      <c r="V1093" s="557"/>
      <c r="W1093" s="557"/>
      <c r="X1093" s="557"/>
      <c r="Y1093" s="557"/>
      <c r="Z1093" s="557"/>
      <c r="AA1093" s="557"/>
      <c r="AB1093" s="557"/>
      <c r="AC1093" s="557"/>
      <c r="AD1093" s="557"/>
      <c r="AE1093" s="557"/>
      <c r="AF1093" s="557"/>
      <c r="AG1093" s="557"/>
      <c r="AH1093" s="557"/>
      <c r="AI1093" s="557"/>
      <c r="AJ1093" s="557"/>
      <c r="AK1093" s="557"/>
      <c r="AL1093" s="557"/>
      <c r="AM1093" s="557"/>
      <c r="AN1093" s="557"/>
      <c r="AO1093" s="557"/>
      <c r="AP1093" s="557"/>
      <c r="AQ1093" s="557"/>
      <c r="AR1093" s="557"/>
      <c r="AS1093" s="557"/>
      <c r="AT1093" s="557"/>
      <c r="AU1093" s="557"/>
      <c r="AV1093" s="557"/>
      <c r="AW1093" s="557"/>
      <c r="AX1093" s="557"/>
      <c r="AY1093" s="557"/>
      <c r="AZ1093" s="557"/>
      <c r="BA1093" s="557"/>
      <c r="BB1093" s="557"/>
      <c r="BC1093" s="557"/>
      <c r="BD1093" s="557"/>
      <c r="BE1093" s="557"/>
      <c r="BF1093" s="557"/>
      <c r="BG1093" s="557"/>
      <c r="BH1093" s="557"/>
      <c r="BI1093" s="557"/>
      <c r="BJ1093" s="557"/>
      <c r="BK1093" s="557"/>
      <c r="BL1093" s="557"/>
      <c r="BM1093" s="557"/>
      <c r="BN1093" s="557"/>
      <c r="BO1093" s="557"/>
      <c r="BP1093" s="557"/>
      <c r="BQ1093" s="557"/>
      <c r="BR1093" s="557"/>
      <c r="BS1093" s="557"/>
      <c r="BT1093" s="557"/>
      <c r="BU1093" s="557"/>
      <c r="BV1093" s="557"/>
      <c r="BW1093" s="557"/>
      <c r="BX1093" s="557"/>
      <c r="BY1093" s="557"/>
      <c r="BZ1093" s="557"/>
      <c r="CA1093" s="557"/>
      <c r="CB1093" s="557"/>
      <c r="CC1093" s="557"/>
      <c r="CD1093" s="557"/>
      <c r="CE1093" s="557"/>
      <c r="CF1093" s="557"/>
      <c r="CG1093" s="557"/>
      <c r="CH1093" s="557"/>
      <c r="CI1093" s="557"/>
      <c r="CJ1093" s="557"/>
      <c r="CK1093" s="557"/>
      <c r="CL1093" s="557"/>
      <c r="CM1093" s="557"/>
      <c r="CN1093" s="557"/>
      <c r="CO1093" s="557"/>
      <c r="CP1093" s="557"/>
      <c r="CQ1093" s="557"/>
      <c r="CR1093" s="557"/>
      <c r="CS1093" s="557"/>
      <c r="CT1093" s="557"/>
      <c r="CU1093" s="557"/>
      <c r="CV1093" s="557"/>
      <c r="CW1093" s="557"/>
      <c r="CX1093" s="557"/>
      <c r="CY1093" s="557"/>
      <c r="CZ1093" s="557"/>
      <c r="DA1093" s="557"/>
      <c r="DB1093" s="557"/>
      <c r="DC1093" s="557"/>
      <c r="DD1093" s="557"/>
      <c r="DE1093" s="557"/>
      <c r="DF1093" s="557"/>
      <c r="DG1093" s="557"/>
      <c r="DH1093" s="557"/>
      <c r="DI1093" s="557"/>
      <c r="DJ1093" s="557"/>
      <c r="DK1093" s="557"/>
      <c r="DL1093" s="557"/>
      <c r="DM1093" s="557"/>
      <c r="DN1093" s="557"/>
      <c r="DO1093" s="557"/>
      <c r="DP1093" s="557"/>
      <c r="DQ1093" s="557"/>
      <c r="DR1093" s="557"/>
      <c r="DS1093" s="557"/>
      <c r="DT1093" s="557"/>
      <c r="DU1093" s="557"/>
      <c r="DV1093" s="557"/>
      <c r="DW1093" s="557"/>
      <c r="DX1093" s="557"/>
      <c r="DY1093" s="557"/>
      <c r="DZ1093" s="557"/>
      <c r="EA1093" s="557"/>
      <c r="EB1093" s="557"/>
      <c r="EC1093" s="557"/>
      <c r="ED1093" s="557"/>
      <c r="EE1093" s="557"/>
      <c r="EF1093" s="557"/>
      <c r="EG1093" s="557"/>
      <c r="EH1093" s="557"/>
      <c r="EI1093" s="557"/>
      <c r="EJ1093" s="557"/>
      <c r="EK1093" s="557"/>
      <c r="EL1093" s="557"/>
      <c r="EM1093" s="557"/>
      <c r="EN1093" s="557"/>
      <c r="EO1093" s="557"/>
      <c r="EP1093" s="557"/>
      <c r="EQ1093" s="557"/>
      <c r="ER1093" s="557"/>
      <c r="ES1093" s="557"/>
      <c r="ET1093" s="557"/>
      <c r="EU1093" s="557"/>
      <c r="EV1093" s="557"/>
      <c r="EW1093" s="557"/>
      <c r="EX1093" s="557"/>
      <c r="EY1093" s="557"/>
      <c r="EZ1093" s="557"/>
      <c r="FA1093" s="557"/>
      <c r="FB1093" s="557"/>
      <c r="FC1093" s="557"/>
      <c r="FD1093" s="557"/>
      <c r="FE1093" s="557"/>
      <c r="FF1093" s="557"/>
      <c r="FG1093" s="557"/>
      <c r="FH1093" s="557"/>
      <c r="FI1093" s="557"/>
      <c r="FJ1093" s="557"/>
      <c r="FK1093" s="557"/>
      <c r="FL1093" s="557"/>
      <c r="FM1093" s="557"/>
      <c r="FN1093" s="557"/>
      <c r="FO1093" s="557"/>
      <c r="FP1093" s="557"/>
      <c r="FQ1093" s="557"/>
      <c r="FR1093" s="557"/>
      <c r="FS1093" s="557"/>
      <c r="FT1093" s="557"/>
      <c r="FU1093" s="557"/>
      <c r="FV1093" s="557"/>
      <c r="FW1093" s="557"/>
      <c r="FX1093" s="557"/>
      <c r="FY1093" s="557"/>
      <c r="FZ1093" s="557"/>
      <c r="GA1093" s="557"/>
      <c r="GB1093" s="557"/>
      <c r="GC1093" s="557"/>
      <c r="GD1093" s="557"/>
      <c r="GE1093" s="557"/>
      <c r="GF1093" s="557"/>
      <c r="GG1093" s="557"/>
      <c r="GH1093" s="557"/>
      <c r="GI1093" s="557"/>
      <c r="GJ1093" s="557"/>
      <c r="GK1093" s="557"/>
      <c r="GL1093" s="557"/>
      <c r="GM1093" s="557"/>
      <c r="GN1093" s="557"/>
      <c r="GO1093" s="557"/>
      <c r="GP1093" s="557"/>
      <c r="GQ1093" s="557"/>
      <c r="GR1093" s="557"/>
      <c r="GS1093" s="557"/>
      <c r="GT1093" s="557"/>
      <c r="GU1093" s="557"/>
      <c r="GV1093" s="557"/>
      <c r="GW1093" s="557"/>
      <c r="GX1093" s="557"/>
      <c r="GY1093" s="557"/>
      <c r="GZ1093" s="557"/>
      <c r="HA1093" s="557"/>
      <c r="HB1093" s="557"/>
      <c r="HC1093" s="557"/>
      <c r="HD1093" s="557"/>
      <c r="HE1093" s="557"/>
      <c r="HF1093" s="557"/>
      <c r="HG1093" s="557"/>
      <c r="HH1093" s="557"/>
      <c r="HI1093" s="557"/>
      <c r="HJ1093" s="557"/>
      <c r="HK1093" s="557"/>
      <c r="HL1093" s="557"/>
      <c r="HM1093" s="557"/>
      <c r="HN1093" s="557"/>
      <c r="HO1093" s="557"/>
      <c r="HP1093" s="557"/>
      <c r="HQ1093" s="557"/>
      <c r="HR1093" s="557"/>
      <c r="HS1093" s="557"/>
      <c r="HT1093" s="557"/>
      <c r="HU1093" s="575"/>
      <c r="HV1093" s="575"/>
      <c r="HW1093" s="575"/>
      <c r="HX1093" s="575"/>
      <c r="HY1093" s="575"/>
      <c r="HZ1093" s="575"/>
      <c r="IA1093" s="575"/>
      <c r="IB1093" s="575"/>
      <c r="IC1093" s="575"/>
      <c r="ID1093" s="575"/>
      <c r="IE1093" s="575"/>
      <c r="IF1093" s="575"/>
      <c r="IG1093" s="575"/>
      <c r="IH1093" s="575"/>
      <c r="II1093" s="575"/>
      <c r="IJ1093" s="575"/>
      <c r="IK1093" s="575"/>
      <c r="IL1093" s="575"/>
      <c r="IM1093" s="575"/>
      <c r="IN1093" s="575"/>
    </row>
    <row r="1094" s="311" customFormat="1" ht="19.5" customHeight="1" spans="1:255">
      <c r="A1094" s="218" t="s">
        <v>1029</v>
      </c>
      <c r="B1094" s="582"/>
      <c r="C1094" s="328"/>
      <c r="D1094" s="330"/>
      <c r="E1094" s="325" t="str">
        <f t="shared" si="34"/>
        <v/>
      </c>
      <c r="F1094" s="325" t="str">
        <f t="shared" si="35"/>
        <v/>
      </c>
      <c r="HU1094" s="560"/>
      <c r="HV1094" s="560"/>
      <c r="HW1094" s="560"/>
      <c r="HX1094" s="560"/>
      <c r="HY1094" s="560"/>
      <c r="HZ1094" s="560"/>
      <c r="IA1094" s="560"/>
      <c r="IB1094" s="560"/>
      <c r="IC1094" s="560"/>
      <c r="ID1094" s="560"/>
      <c r="IE1094" s="560"/>
      <c r="IF1094" s="560"/>
      <c r="IG1094" s="560"/>
      <c r="IH1094" s="560"/>
      <c r="II1094" s="560"/>
      <c r="IJ1094" s="560"/>
      <c r="IK1094" s="560"/>
      <c r="IL1094" s="560"/>
      <c r="IM1094" s="560"/>
      <c r="IN1094" s="560"/>
      <c r="IO1094" s="560"/>
      <c r="IP1094" s="560"/>
      <c r="IQ1094" s="560"/>
      <c r="IR1094" s="560"/>
      <c r="IS1094" s="560"/>
      <c r="IT1094" s="560"/>
      <c r="IU1094" s="560"/>
    </row>
    <row r="1095" s="311" customFormat="1" ht="19.5" customHeight="1" spans="1:255">
      <c r="A1095" s="218" t="s">
        <v>1030</v>
      </c>
      <c r="B1095" s="582"/>
      <c r="C1095" s="328"/>
      <c r="D1095" s="330"/>
      <c r="E1095" s="325" t="str">
        <f t="shared" si="34"/>
        <v/>
      </c>
      <c r="F1095" s="325" t="str">
        <f t="shared" si="35"/>
        <v/>
      </c>
      <c r="HU1095" s="560"/>
      <c r="HV1095" s="560"/>
      <c r="HW1095" s="560"/>
      <c r="HX1095" s="560"/>
      <c r="HY1095" s="560"/>
      <c r="HZ1095" s="560"/>
      <c r="IA1095" s="560"/>
      <c r="IB1095" s="560"/>
      <c r="IC1095" s="560"/>
      <c r="ID1095" s="560"/>
      <c r="IE1095" s="560"/>
      <c r="IF1095" s="560"/>
      <c r="IG1095" s="560"/>
      <c r="IH1095" s="560"/>
      <c r="II1095" s="560"/>
      <c r="IJ1095" s="560"/>
      <c r="IK1095" s="560"/>
      <c r="IL1095" s="560"/>
      <c r="IM1095" s="560"/>
      <c r="IN1095" s="560"/>
      <c r="IO1095" s="560"/>
      <c r="IP1095" s="560"/>
      <c r="IQ1095" s="560"/>
      <c r="IR1095" s="560"/>
      <c r="IS1095" s="560"/>
      <c r="IT1095" s="560"/>
      <c r="IU1095" s="560"/>
    </row>
    <row r="1096" s="311" customFormat="1" ht="19.5" customHeight="1" spans="1:255">
      <c r="A1096" s="584" t="s">
        <v>1031</v>
      </c>
      <c r="B1096" s="582">
        <f>SUM(B1097:B1101)</f>
        <v>0</v>
      </c>
      <c r="C1096" s="328">
        <f>SUM(C1097:C1101)</f>
        <v>0</v>
      </c>
      <c r="D1096" s="330">
        <f>SUM(D1097:D1101)</f>
        <v>20</v>
      </c>
      <c r="E1096" s="325" t="str">
        <f t="shared" si="34"/>
        <v/>
      </c>
      <c r="F1096" s="325" t="str">
        <f t="shared" si="35"/>
        <v/>
      </c>
      <c r="HU1096" s="560"/>
      <c r="HV1096" s="560"/>
      <c r="HW1096" s="560"/>
      <c r="HX1096" s="560"/>
      <c r="HY1096" s="560"/>
      <c r="HZ1096" s="560"/>
      <c r="IA1096" s="560"/>
      <c r="IB1096" s="560"/>
      <c r="IC1096" s="560"/>
      <c r="ID1096" s="560"/>
      <c r="IE1096" s="560"/>
      <c r="IF1096" s="560"/>
      <c r="IG1096" s="560"/>
      <c r="IH1096" s="560"/>
      <c r="II1096" s="560"/>
      <c r="IJ1096" s="560"/>
      <c r="IK1096" s="560"/>
      <c r="IL1096" s="560"/>
      <c r="IM1096" s="560"/>
      <c r="IN1096" s="560"/>
      <c r="IO1096" s="560"/>
      <c r="IP1096" s="560"/>
      <c r="IQ1096" s="560"/>
      <c r="IR1096" s="560"/>
      <c r="IS1096" s="560"/>
      <c r="IT1096" s="560"/>
      <c r="IU1096" s="560"/>
    </row>
    <row r="1097" s="311" customFormat="1" ht="19.5" customHeight="1" spans="1:255">
      <c r="A1097" s="218" t="s">
        <v>1032</v>
      </c>
      <c r="B1097" s="582"/>
      <c r="C1097" s="328"/>
      <c r="D1097" s="324"/>
      <c r="E1097" s="325" t="str">
        <f t="shared" si="34"/>
        <v/>
      </c>
      <c r="F1097" s="325" t="str">
        <f t="shared" si="35"/>
        <v/>
      </c>
      <c r="HU1097" s="560"/>
      <c r="HV1097" s="560"/>
      <c r="HW1097" s="560"/>
      <c r="HX1097" s="560"/>
      <c r="HY1097" s="560"/>
      <c r="HZ1097" s="560"/>
      <c r="IA1097" s="560"/>
      <c r="IB1097" s="560"/>
      <c r="IC1097" s="560"/>
      <c r="ID1097" s="560"/>
      <c r="IE1097" s="560"/>
      <c r="IF1097" s="560"/>
      <c r="IG1097" s="560"/>
      <c r="IH1097" s="560"/>
      <c r="II1097" s="560"/>
      <c r="IJ1097" s="560"/>
      <c r="IK1097" s="560"/>
      <c r="IL1097" s="560"/>
      <c r="IM1097" s="560"/>
      <c r="IN1097" s="560"/>
      <c r="IO1097" s="560"/>
      <c r="IP1097" s="560"/>
      <c r="IQ1097" s="560"/>
      <c r="IR1097" s="560"/>
      <c r="IS1097" s="560"/>
      <c r="IT1097" s="560"/>
      <c r="IU1097" s="560"/>
    </row>
    <row r="1098" s="311" customFormat="1" ht="19.5" customHeight="1" spans="1:255">
      <c r="A1098" s="218" t="s">
        <v>1033</v>
      </c>
      <c r="B1098" s="582"/>
      <c r="C1098" s="328"/>
      <c r="D1098" s="337"/>
      <c r="E1098" s="332" t="str">
        <f t="shared" si="34"/>
        <v/>
      </c>
      <c r="F1098" s="332" t="str">
        <f t="shared" si="35"/>
        <v/>
      </c>
      <c r="HU1098" s="560"/>
      <c r="HV1098" s="560"/>
      <c r="HW1098" s="560"/>
      <c r="HX1098" s="560"/>
      <c r="HY1098" s="560"/>
      <c r="HZ1098" s="560"/>
      <c r="IA1098" s="560"/>
      <c r="IB1098" s="560"/>
      <c r="IC1098" s="560"/>
      <c r="ID1098" s="560"/>
      <c r="IE1098" s="560"/>
      <c r="IF1098" s="560"/>
      <c r="IG1098" s="560"/>
      <c r="IH1098" s="560"/>
      <c r="II1098" s="560"/>
      <c r="IJ1098" s="560"/>
      <c r="IK1098" s="560"/>
      <c r="IL1098" s="560"/>
      <c r="IM1098" s="560"/>
      <c r="IN1098" s="560"/>
      <c r="IO1098" s="560"/>
      <c r="IP1098" s="560"/>
      <c r="IQ1098" s="560"/>
      <c r="IR1098" s="560"/>
      <c r="IS1098" s="560"/>
      <c r="IT1098" s="560"/>
      <c r="IU1098" s="560"/>
    </row>
    <row r="1099" s="311" customFormat="1" ht="19.5" customHeight="1" spans="1:255">
      <c r="A1099" s="218" t="s">
        <v>1034</v>
      </c>
      <c r="B1099" s="335"/>
      <c r="C1099" s="335"/>
      <c r="D1099" s="335"/>
      <c r="E1099" s="325" t="str">
        <f t="shared" si="34"/>
        <v/>
      </c>
      <c r="F1099" s="325" t="str">
        <f t="shared" si="35"/>
        <v/>
      </c>
      <c r="HU1099" s="560"/>
      <c r="HV1099" s="560"/>
      <c r="HW1099" s="560"/>
      <c r="HX1099" s="560"/>
      <c r="HY1099" s="560"/>
      <c r="HZ1099" s="560"/>
      <c r="IA1099" s="560"/>
      <c r="IB1099" s="560"/>
      <c r="IC1099" s="560"/>
      <c r="ID1099" s="560"/>
      <c r="IE1099" s="560"/>
      <c r="IF1099" s="560"/>
      <c r="IG1099" s="560"/>
      <c r="IH1099" s="560"/>
      <c r="II1099" s="560"/>
      <c r="IJ1099" s="560"/>
      <c r="IK1099" s="560"/>
      <c r="IL1099" s="560"/>
      <c r="IM1099" s="560"/>
      <c r="IN1099" s="560"/>
      <c r="IO1099" s="560"/>
      <c r="IP1099" s="560"/>
      <c r="IQ1099" s="560"/>
      <c r="IR1099" s="560"/>
      <c r="IS1099" s="560"/>
      <c r="IT1099" s="560"/>
      <c r="IU1099" s="560"/>
    </row>
    <row r="1100" s="311" customFormat="1" ht="19.5" customHeight="1" spans="1:255">
      <c r="A1100" s="218" t="s">
        <v>1035</v>
      </c>
      <c r="B1100" s="582"/>
      <c r="C1100" s="328"/>
      <c r="D1100" s="570"/>
      <c r="E1100" s="332" t="str">
        <f t="shared" si="34"/>
        <v/>
      </c>
      <c r="F1100" s="332" t="str">
        <f t="shared" si="35"/>
        <v/>
      </c>
      <c r="HU1100" s="560"/>
      <c r="HV1100" s="560"/>
      <c r="HW1100" s="560"/>
      <c r="HX1100" s="560"/>
      <c r="HY1100" s="560"/>
      <c r="HZ1100" s="560"/>
      <c r="IA1100" s="560"/>
      <c r="IB1100" s="560"/>
      <c r="IC1100" s="560"/>
      <c r="ID1100" s="560"/>
      <c r="IE1100" s="560"/>
      <c r="IF1100" s="560"/>
      <c r="IG1100" s="560"/>
      <c r="IH1100" s="560"/>
      <c r="II1100" s="560"/>
      <c r="IJ1100" s="560"/>
      <c r="IK1100" s="560"/>
      <c r="IL1100" s="560"/>
      <c r="IM1100" s="560"/>
      <c r="IN1100" s="560"/>
      <c r="IO1100" s="560"/>
      <c r="IP1100" s="560"/>
      <c r="IQ1100" s="560"/>
      <c r="IR1100" s="560"/>
      <c r="IS1100" s="560"/>
      <c r="IT1100" s="560"/>
      <c r="IU1100" s="560"/>
    </row>
    <row r="1101" s="170" customFormat="1" ht="19.5" customHeight="1" spans="1:248">
      <c r="A1101" s="218" t="s">
        <v>1036</v>
      </c>
      <c r="B1101" s="324"/>
      <c r="C1101" s="324"/>
      <c r="D1101" s="324">
        <v>20</v>
      </c>
      <c r="E1101" s="325" t="str">
        <f t="shared" si="34"/>
        <v/>
      </c>
      <c r="F1101" s="325" t="str">
        <f t="shared" si="35"/>
        <v/>
      </c>
      <c r="G1101" s="557"/>
      <c r="H1101" s="557"/>
      <c r="I1101" s="557"/>
      <c r="J1101" s="557"/>
      <c r="K1101" s="557"/>
      <c r="L1101" s="557"/>
      <c r="M1101" s="557"/>
      <c r="N1101" s="557"/>
      <c r="O1101" s="557"/>
      <c r="P1101" s="557"/>
      <c r="Q1101" s="557"/>
      <c r="R1101" s="557"/>
      <c r="S1101" s="557"/>
      <c r="T1101" s="557"/>
      <c r="U1101" s="557"/>
      <c r="V1101" s="557"/>
      <c r="W1101" s="557"/>
      <c r="X1101" s="557"/>
      <c r="Y1101" s="557"/>
      <c r="Z1101" s="557"/>
      <c r="AA1101" s="557"/>
      <c r="AB1101" s="557"/>
      <c r="AC1101" s="557"/>
      <c r="AD1101" s="557"/>
      <c r="AE1101" s="557"/>
      <c r="AF1101" s="557"/>
      <c r="AG1101" s="557"/>
      <c r="AH1101" s="557"/>
      <c r="AI1101" s="557"/>
      <c r="AJ1101" s="557"/>
      <c r="AK1101" s="557"/>
      <c r="AL1101" s="557"/>
      <c r="AM1101" s="557"/>
      <c r="AN1101" s="557"/>
      <c r="AO1101" s="557"/>
      <c r="AP1101" s="557"/>
      <c r="AQ1101" s="557"/>
      <c r="AR1101" s="557"/>
      <c r="AS1101" s="557"/>
      <c r="AT1101" s="557"/>
      <c r="AU1101" s="557"/>
      <c r="AV1101" s="557"/>
      <c r="AW1101" s="557"/>
      <c r="AX1101" s="557"/>
      <c r="AY1101" s="557"/>
      <c r="AZ1101" s="557"/>
      <c r="BA1101" s="557"/>
      <c r="BB1101" s="557"/>
      <c r="BC1101" s="557"/>
      <c r="BD1101" s="557"/>
      <c r="BE1101" s="557"/>
      <c r="BF1101" s="557"/>
      <c r="BG1101" s="557"/>
      <c r="BH1101" s="557"/>
      <c r="BI1101" s="557"/>
      <c r="BJ1101" s="557"/>
      <c r="BK1101" s="557"/>
      <c r="BL1101" s="557"/>
      <c r="BM1101" s="557"/>
      <c r="BN1101" s="557"/>
      <c r="BO1101" s="557"/>
      <c r="BP1101" s="557"/>
      <c r="BQ1101" s="557"/>
      <c r="BR1101" s="557"/>
      <c r="BS1101" s="557"/>
      <c r="BT1101" s="557"/>
      <c r="BU1101" s="557"/>
      <c r="BV1101" s="557"/>
      <c r="BW1101" s="557"/>
      <c r="BX1101" s="557"/>
      <c r="BY1101" s="557"/>
      <c r="BZ1101" s="557"/>
      <c r="CA1101" s="557"/>
      <c r="CB1101" s="557"/>
      <c r="CC1101" s="557"/>
      <c r="CD1101" s="557"/>
      <c r="CE1101" s="557"/>
      <c r="CF1101" s="557"/>
      <c r="CG1101" s="557"/>
      <c r="CH1101" s="557"/>
      <c r="CI1101" s="557"/>
      <c r="CJ1101" s="557"/>
      <c r="CK1101" s="557"/>
      <c r="CL1101" s="557"/>
      <c r="CM1101" s="557"/>
      <c r="CN1101" s="557"/>
      <c r="CO1101" s="557"/>
      <c r="CP1101" s="557"/>
      <c r="CQ1101" s="557"/>
      <c r="CR1101" s="557"/>
      <c r="CS1101" s="557"/>
      <c r="CT1101" s="557"/>
      <c r="CU1101" s="557"/>
      <c r="CV1101" s="557"/>
      <c r="CW1101" s="557"/>
      <c r="CX1101" s="557"/>
      <c r="CY1101" s="557"/>
      <c r="CZ1101" s="557"/>
      <c r="DA1101" s="557"/>
      <c r="DB1101" s="557"/>
      <c r="DC1101" s="557"/>
      <c r="DD1101" s="557"/>
      <c r="DE1101" s="557"/>
      <c r="DF1101" s="557"/>
      <c r="DG1101" s="557"/>
      <c r="DH1101" s="557"/>
      <c r="DI1101" s="557"/>
      <c r="DJ1101" s="557"/>
      <c r="DK1101" s="557"/>
      <c r="DL1101" s="557"/>
      <c r="DM1101" s="557"/>
      <c r="DN1101" s="557"/>
      <c r="DO1101" s="557"/>
      <c r="DP1101" s="557"/>
      <c r="DQ1101" s="557"/>
      <c r="DR1101" s="557"/>
      <c r="DS1101" s="557"/>
      <c r="DT1101" s="557"/>
      <c r="DU1101" s="557"/>
      <c r="DV1101" s="557"/>
      <c r="DW1101" s="557"/>
      <c r="DX1101" s="557"/>
      <c r="DY1101" s="557"/>
      <c r="DZ1101" s="557"/>
      <c r="EA1101" s="557"/>
      <c r="EB1101" s="557"/>
      <c r="EC1101" s="557"/>
      <c r="ED1101" s="557"/>
      <c r="EE1101" s="557"/>
      <c r="EF1101" s="557"/>
      <c r="EG1101" s="557"/>
      <c r="EH1101" s="557"/>
      <c r="EI1101" s="557"/>
      <c r="EJ1101" s="557"/>
      <c r="EK1101" s="557"/>
      <c r="EL1101" s="557"/>
      <c r="EM1101" s="557"/>
      <c r="EN1101" s="557"/>
      <c r="EO1101" s="557"/>
      <c r="EP1101" s="557"/>
      <c r="EQ1101" s="557"/>
      <c r="ER1101" s="557"/>
      <c r="ES1101" s="557"/>
      <c r="ET1101" s="557"/>
      <c r="EU1101" s="557"/>
      <c r="EV1101" s="557"/>
      <c r="EW1101" s="557"/>
      <c r="EX1101" s="557"/>
      <c r="EY1101" s="557"/>
      <c r="EZ1101" s="557"/>
      <c r="FA1101" s="557"/>
      <c r="FB1101" s="557"/>
      <c r="FC1101" s="557"/>
      <c r="FD1101" s="557"/>
      <c r="FE1101" s="557"/>
      <c r="FF1101" s="557"/>
      <c r="FG1101" s="557"/>
      <c r="FH1101" s="557"/>
      <c r="FI1101" s="557"/>
      <c r="FJ1101" s="557"/>
      <c r="FK1101" s="557"/>
      <c r="FL1101" s="557"/>
      <c r="FM1101" s="557"/>
      <c r="FN1101" s="557"/>
      <c r="FO1101" s="557"/>
      <c r="FP1101" s="557"/>
      <c r="FQ1101" s="557"/>
      <c r="FR1101" s="557"/>
      <c r="FS1101" s="557"/>
      <c r="FT1101" s="557"/>
      <c r="FU1101" s="557"/>
      <c r="FV1101" s="557"/>
      <c r="FW1101" s="557"/>
      <c r="FX1101" s="557"/>
      <c r="FY1101" s="557"/>
      <c r="FZ1101" s="557"/>
      <c r="GA1101" s="557"/>
      <c r="GB1101" s="557"/>
      <c r="GC1101" s="557"/>
      <c r="GD1101" s="557"/>
      <c r="GE1101" s="557"/>
      <c r="GF1101" s="557"/>
      <c r="GG1101" s="557"/>
      <c r="GH1101" s="557"/>
      <c r="GI1101" s="557"/>
      <c r="GJ1101" s="557"/>
      <c r="GK1101" s="557"/>
      <c r="GL1101" s="557"/>
      <c r="GM1101" s="557"/>
      <c r="GN1101" s="557"/>
      <c r="GO1101" s="557"/>
      <c r="GP1101" s="557"/>
      <c r="GQ1101" s="557"/>
      <c r="GR1101" s="557"/>
      <c r="GS1101" s="557"/>
      <c r="GT1101" s="557"/>
      <c r="GU1101" s="557"/>
      <c r="GV1101" s="557"/>
      <c r="GW1101" s="557"/>
      <c r="GX1101" s="557"/>
      <c r="GY1101" s="557"/>
      <c r="GZ1101" s="557"/>
      <c r="HA1101" s="557"/>
      <c r="HB1101" s="557"/>
      <c r="HC1101" s="557"/>
      <c r="HD1101" s="557"/>
      <c r="HE1101" s="557"/>
      <c r="HF1101" s="557"/>
      <c r="HG1101" s="557"/>
      <c r="HH1101" s="557"/>
      <c r="HI1101" s="557"/>
      <c r="HJ1101" s="557"/>
      <c r="HK1101" s="557"/>
      <c r="HL1101" s="557"/>
      <c r="HM1101" s="557"/>
      <c r="HN1101" s="557"/>
      <c r="HO1101" s="557"/>
      <c r="HP1101" s="557"/>
      <c r="HQ1101" s="557"/>
      <c r="HR1101" s="557"/>
      <c r="HS1101" s="557"/>
      <c r="HT1101" s="557"/>
      <c r="HU1101" s="575"/>
      <c r="HV1101" s="575"/>
      <c r="HW1101" s="575"/>
      <c r="HX1101" s="575"/>
      <c r="HY1101" s="575"/>
      <c r="HZ1101" s="575"/>
      <c r="IA1101" s="575"/>
      <c r="IB1101" s="575"/>
      <c r="IC1101" s="575"/>
      <c r="ID1101" s="575"/>
      <c r="IE1101" s="575"/>
      <c r="IF1101" s="575"/>
      <c r="IG1101" s="575"/>
      <c r="IH1101" s="575"/>
      <c r="II1101" s="575"/>
      <c r="IJ1101" s="575"/>
      <c r="IK1101" s="575"/>
      <c r="IL1101" s="575"/>
      <c r="IM1101" s="575"/>
      <c r="IN1101" s="575"/>
    </row>
    <row r="1102" s="311" customFormat="1" ht="19.5" customHeight="1" spans="1:255">
      <c r="A1102" s="584" t="s">
        <v>1037</v>
      </c>
      <c r="B1102" s="585">
        <f>B1103+B1113+B1119</f>
        <v>641</v>
      </c>
      <c r="C1102" s="335">
        <f>C1103+C1113+C1119</f>
        <v>133</v>
      </c>
      <c r="D1102" s="573">
        <f>D1103+D1113+D1119</f>
        <v>1128</v>
      </c>
      <c r="E1102" s="325">
        <f t="shared" si="34"/>
        <v>0.759750390015601</v>
      </c>
      <c r="F1102" s="325">
        <f t="shared" si="35"/>
        <v>8.4812030075188</v>
      </c>
      <c r="HU1102" s="560"/>
      <c r="HV1102" s="560"/>
      <c r="HW1102" s="560"/>
      <c r="HX1102" s="560"/>
      <c r="HY1102" s="560"/>
      <c r="HZ1102" s="560"/>
      <c r="IA1102" s="560"/>
      <c r="IB1102" s="560"/>
      <c r="IC1102" s="560"/>
      <c r="ID1102" s="560"/>
      <c r="IE1102" s="560"/>
      <c r="IF1102" s="560"/>
      <c r="IG1102" s="560"/>
      <c r="IH1102" s="560"/>
      <c r="II1102" s="560"/>
      <c r="IJ1102" s="560"/>
      <c r="IK1102" s="560"/>
      <c r="IL1102" s="560"/>
      <c r="IM1102" s="560"/>
      <c r="IN1102" s="560"/>
      <c r="IO1102" s="560"/>
      <c r="IP1102" s="560"/>
      <c r="IQ1102" s="560"/>
      <c r="IR1102" s="560"/>
      <c r="IS1102" s="560"/>
      <c r="IT1102" s="560"/>
      <c r="IU1102" s="560"/>
    </row>
    <row r="1103" s="311" customFormat="1" ht="19.5" customHeight="1" spans="1:255">
      <c r="A1103" s="584" t="s">
        <v>1038</v>
      </c>
      <c r="B1103" s="585">
        <f>SUM(B1104:B1112)</f>
        <v>648</v>
      </c>
      <c r="C1103" s="335">
        <f>SUM(C1104:C1112)</f>
        <v>133</v>
      </c>
      <c r="D1103" s="573">
        <f>SUM(D1104:D1112)</f>
        <v>313</v>
      </c>
      <c r="E1103" s="325">
        <f t="shared" si="34"/>
        <v>-0.516975308641975</v>
      </c>
      <c r="F1103" s="325">
        <f t="shared" si="35"/>
        <v>2.35338345864662</v>
      </c>
      <c r="HU1103" s="560"/>
      <c r="HV1103" s="560"/>
      <c r="HW1103" s="560"/>
      <c r="HX1103" s="560"/>
      <c r="HY1103" s="560"/>
      <c r="HZ1103" s="560"/>
      <c r="IA1103" s="560"/>
      <c r="IB1103" s="560"/>
      <c r="IC1103" s="560"/>
      <c r="ID1103" s="560"/>
      <c r="IE1103" s="560"/>
      <c r="IF1103" s="560"/>
      <c r="IG1103" s="560"/>
      <c r="IH1103" s="560"/>
      <c r="II1103" s="560"/>
      <c r="IJ1103" s="560"/>
      <c r="IK1103" s="560"/>
      <c r="IL1103" s="560"/>
      <c r="IM1103" s="560"/>
      <c r="IN1103" s="560"/>
      <c r="IO1103" s="560"/>
      <c r="IP1103" s="560"/>
      <c r="IQ1103" s="560"/>
      <c r="IR1103" s="560"/>
      <c r="IS1103" s="560"/>
      <c r="IT1103" s="560"/>
      <c r="IU1103" s="560"/>
    </row>
    <row r="1104" s="311" customFormat="1" ht="19.5" customHeight="1" spans="1:255">
      <c r="A1104" s="218" t="s">
        <v>835</v>
      </c>
      <c r="B1104" s="582">
        <v>149</v>
      </c>
      <c r="C1104" s="328">
        <v>123</v>
      </c>
      <c r="D1104" s="570">
        <v>124</v>
      </c>
      <c r="E1104" s="332">
        <f t="shared" si="34"/>
        <v>-0.167785234899329</v>
      </c>
      <c r="F1104" s="332">
        <f t="shared" si="35"/>
        <v>1.00813008130081</v>
      </c>
      <c r="HU1104" s="560"/>
      <c r="HV1104" s="560"/>
      <c r="HW1104" s="560"/>
      <c r="HX1104" s="560"/>
      <c r="HY1104" s="560"/>
      <c r="HZ1104" s="560"/>
      <c r="IA1104" s="560"/>
      <c r="IB1104" s="560"/>
      <c r="IC1104" s="560"/>
      <c r="ID1104" s="560"/>
      <c r="IE1104" s="560"/>
      <c r="IF1104" s="560"/>
      <c r="IG1104" s="560"/>
      <c r="IH1104" s="560"/>
      <c r="II1104" s="560"/>
      <c r="IJ1104" s="560"/>
      <c r="IK1104" s="560"/>
      <c r="IL1104" s="560"/>
      <c r="IM1104" s="560"/>
      <c r="IN1104" s="560"/>
      <c r="IO1104" s="560"/>
      <c r="IP1104" s="560"/>
      <c r="IQ1104" s="560"/>
      <c r="IR1104" s="560"/>
      <c r="IS1104" s="560"/>
      <c r="IT1104" s="560"/>
      <c r="IU1104" s="560"/>
    </row>
    <row r="1105" s="311" customFormat="1" ht="19.5" customHeight="1" spans="1:255">
      <c r="A1105" s="218" t="s">
        <v>836</v>
      </c>
      <c r="B1105" s="335"/>
      <c r="C1105" s="335"/>
      <c r="D1105" s="335"/>
      <c r="E1105" s="325" t="str">
        <f t="shared" si="34"/>
        <v/>
      </c>
      <c r="F1105" s="325" t="str">
        <f t="shared" si="35"/>
        <v/>
      </c>
      <c r="HU1105" s="560"/>
      <c r="HV1105" s="560"/>
      <c r="HW1105" s="560"/>
      <c r="HX1105" s="560"/>
      <c r="HY1105" s="560"/>
      <c r="HZ1105" s="560"/>
      <c r="IA1105" s="560"/>
      <c r="IB1105" s="560"/>
      <c r="IC1105" s="560"/>
      <c r="ID1105" s="560"/>
      <c r="IE1105" s="560"/>
      <c r="IF1105" s="560"/>
      <c r="IG1105" s="560"/>
      <c r="IH1105" s="560"/>
      <c r="II1105" s="560"/>
      <c r="IJ1105" s="560"/>
      <c r="IK1105" s="560"/>
      <c r="IL1105" s="560"/>
      <c r="IM1105" s="560"/>
      <c r="IN1105" s="560"/>
      <c r="IO1105" s="560"/>
      <c r="IP1105" s="560"/>
      <c r="IQ1105" s="560"/>
      <c r="IR1105" s="560"/>
      <c r="IS1105" s="560"/>
      <c r="IT1105" s="560"/>
      <c r="IU1105" s="560"/>
    </row>
    <row r="1106" s="311" customFormat="1" ht="19.5" customHeight="1" spans="1:255">
      <c r="A1106" s="218" t="s">
        <v>837</v>
      </c>
      <c r="B1106" s="335"/>
      <c r="C1106" s="335"/>
      <c r="D1106" s="335"/>
      <c r="E1106" s="325" t="str">
        <f t="shared" si="34"/>
        <v/>
      </c>
      <c r="F1106" s="325" t="str">
        <f t="shared" si="35"/>
        <v/>
      </c>
      <c r="HU1106" s="560"/>
      <c r="HV1106" s="560"/>
      <c r="HW1106" s="560"/>
      <c r="HX1106" s="560"/>
      <c r="HY1106" s="560"/>
      <c r="HZ1106" s="560"/>
      <c r="IA1106" s="560"/>
      <c r="IB1106" s="560"/>
      <c r="IC1106" s="560"/>
      <c r="ID1106" s="560"/>
      <c r="IE1106" s="560"/>
      <c r="IF1106" s="560"/>
      <c r="IG1106" s="560"/>
      <c r="IH1106" s="560"/>
      <c r="II1106" s="560"/>
      <c r="IJ1106" s="560"/>
      <c r="IK1106" s="560"/>
      <c r="IL1106" s="560"/>
      <c r="IM1106" s="560"/>
      <c r="IN1106" s="560"/>
      <c r="IO1106" s="560"/>
      <c r="IP1106" s="560"/>
      <c r="IQ1106" s="560"/>
      <c r="IR1106" s="560"/>
      <c r="IS1106" s="560"/>
      <c r="IT1106" s="560"/>
      <c r="IU1106" s="560"/>
    </row>
    <row r="1107" s="311" customFormat="1" ht="19.5" customHeight="1" spans="1:255">
      <c r="A1107" s="218" t="s">
        <v>1039</v>
      </c>
      <c r="B1107" s="337"/>
      <c r="C1107" s="337"/>
      <c r="D1107" s="337"/>
      <c r="E1107" s="332" t="str">
        <f t="shared" si="34"/>
        <v/>
      </c>
      <c r="F1107" s="332" t="str">
        <f t="shared" si="35"/>
        <v/>
      </c>
      <c r="HU1107" s="560"/>
      <c r="HV1107" s="560"/>
      <c r="HW1107" s="560"/>
      <c r="HX1107" s="560"/>
      <c r="HY1107" s="560"/>
      <c r="HZ1107" s="560"/>
      <c r="IA1107" s="560"/>
      <c r="IB1107" s="560"/>
      <c r="IC1107" s="560"/>
      <c r="ID1107" s="560"/>
      <c r="IE1107" s="560"/>
      <c r="IF1107" s="560"/>
      <c r="IG1107" s="560"/>
      <c r="IH1107" s="560"/>
      <c r="II1107" s="560"/>
      <c r="IJ1107" s="560"/>
      <c r="IK1107" s="560"/>
      <c r="IL1107" s="560"/>
      <c r="IM1107" s="560"/>
      <c r="IN1107" s="560"/>
      <c r="IO1107" s="560"/>
      <c r="IP1107" s="560"/>
      <c r="IQ1107" s="560"/>
      <c r="IR1107" s="560"/>
      <c r="IS1107" s="560"/>
      <c r="IT1107" s="560"/>
      <c r="IU1107" s="560"/>
    </row>
    <row r="1108" s="170" customFormat="1" ht="19.5" customHeight="1" spans="1:248">
      <c r="A1108" s="218" t="s">
        <v>1040</v>
      </c>
      <c r="B1108" s="337"/>
      <c r="C1108" s="337"/>
      <c r="D1108" s="337"/>
      <c r="E1108" s="332" t="str">
        <f t="shared" si="34"/>
        <v/>
      </c>
      <c r="F1108" s="332" t="str">
        <f t="shared" si="35"/>
        <v/>
      </c>
      <c r="G1108" s="557"/>
      <c r="H1108" s="557"/>
      <c r="I1108" s="557"/>
      <c r="J1108" s="557"/>
      <c r="K1108" s="557"/>
      <c r="L1108" s="557"/>
      <c r="M1108" s="557"/>
      <c r="N1108" s="557"/>
      <c r="O1108" s="557"/>
      <c r="P1108" s="557"/>
      <c r="Q1108" s="557"/>
      <c r="R1108" s="557"/>
      <c r="S1108" s="557"/>
      <c r="T1108" s="557"/>
      <c r="U1108" s="557"/>
      <c r="V1108" s="557"/>
      <c r="W1108" s="557"/>
      <c r="X1108" s="557"/>
      <c r="Y1108" s="557"/>
      <c r="Z1108" s="557"/>
      <c r="AA1108" s="557"/>
      <c r="AB1108" s="557"/>
      <c r="AC1108" s="557"/>
      <c r="AD1108" s="557"/>
      <c r="AE1108" s="557"/>
      <c r="AF1108" s="557"/>
      <c r="AG1108" s="557"/>
      <c r="AH1108" s="557"/>
      <c r="AI1108" s="557"/>
      <c r="AJ1108" s="557"/>
      <c r="AK1108" s="557"/>
      <c r="AL1108" s="557"/>
      <c r="AM1108" s="557"/>
      <c r="AN1108" s="557"/>
      <c r="AO1108" s="557"/>
      <c r="AP1108" s="557"/>
      <c r="AQ1108" s="557"/>
      <c r="AR1108" s="557"/>
      <c r="AS1108" s="557"/>
      <c r="AT1108" s="557"/>
      <c r="AU1108" s="557"/>
      <c r="AV1108" s="557"/>
      <c r="AW1108" s="557"/>
      <c r="AX1108" s="557"/>
      <c r="AY1108" s="557"/>
      <c r="AZ1108" s="557"/>
      <c r="BA1108" s="557"/>
      <c r="BB1108" s="557"/>
      <c r="BC1108" s="557"/>
      <c r="BD1108" s="557"/>
      <c r="BE1108" s="557"/>
      <c r="BF1108" s="557"/>
      <c r="BG1108" s="557"/>
      <c r="BH1108" s="557"/>
      <c r="BI1108" s="557"/>
      <c r="BJ1108" s="557"/>
      <c r="BK1108" s="557"/>
      <c r="BL1108" s="557"/>
      <c r="BM1108" s="557"/>
      <c r="BN1108" s="557"/>
      <c r="BO1108" s="557"/>
      <c r="BP1108" s="557"/>
      <c r="BQ1108" s="557"/>
      <c r="BR1108" s="557"/>
      <c r="BS1108" s="557"/>
      <c r="BT1108" s="557"/>
      <c r="BU1108" s="557"/>
      <c r="BV1108" s="557"/>
      <c r="BW1108" s="557"/>
      <c r="BX1108" s="557"/>
      <c r="BY1108" s="557"/>
      <c r="BZ1108" s="557"/>
      <c r="CA1108" s="557"/>
      <c r="CB1108" s="557"/>
      <c r="CC1108" s="557"/>
      <c r="CD1108" s="557"/>
      <c r="CE1108" s="557"/>
      <c r="CF1108" s="557"/>
      <c r="CG1108" s="557"/>
      <c r="CH1108" s="557"/>
      <c r="CI1108" s="557"/>
      <c r="CJ1108" s="557"/>
      <c r="CK1108" s="557"/>
      <c r="CL1108" s="557"/>
      <c r="CM1108" s="557"/>
      <c r="CN1108" s="557"/>
      <c r="CO1108" s="557"/>
      <c r="CP1108" s="557"/>
      <c r="CQ1108" s="557"/>
      <c r="CR1108" s="557"/>
      <c r="CS1108" s="557"/>
      <c r="CT1108" s="557"/>
      <c r="CU1108" s="557"/>
      <c r="CV1108" s="557"/>
      <c r="CW1108" s="557"/>
      <c r="CX1108" s="557"/>
      <c r="CY1108" s="557"/>
      <c r="CZ1108" s="557"/>
      <c r="DA1108" s="557"/>
      <c r="DB1108" s="557"/>
      <c r="DC1108" s="557"/>
      <c r="DD1108" s="557"/>
      <c r="DE1108" s="557"/>
      <c r="DF1108" s="557"/>
      <c r="DG1108" s="557"/>
      <c r="DH1108" s="557"/>
      <c r="DI1108" s="557"/>
      <c r="DJ1108" s="557"/>
      <c r="DK1108" s="557"/>
      <c r="DL1108" s="557"/>
      <c r="DM1108" s="557"/>
      <c r="DN1108" s="557"/>
      <c r="DO1108" s="557"/>
      <c r="DP1108" s="557"/>
      <c r="DQ1108" s="557"/>
      <c r="DR1108" s="557"/>
      <c r="DS1108" s="557"/>
      <c r="DT1108" s="557"/>
      <c r="DU1108" s="557"/>
      <c r="DV1108" s="557"/>
      <c r="DW1108" s="557"/>
      <c r="DX1108" s="557"/>
      <c r="DY1108" s="557"/>
      <c r="DZ1108" s="557"/>
      <c r="EA1108" s="557"/>
      <c r="EB1108" s="557"/>
      <c r="EC1108" s="557"/>
      <c r="ED1108" s="557"/>
      <c r="EE1108" s="557"/>
      <c r="EF1108" s="557"/>
      <c r="EG1108" s="557"/>
      <c r="EH1108" s="557"/>
      <c r="EI1108" s="557"/>
      <c r="EJ1108" s="557"/>
      <c r="EK1108" s="557"/>
      <c r="EL1108" s="557"/>
      <c r="EM1108" s="557"/>
      <c r="EN1108" s="557"/>
      <c r="EO1108" s="557"/>
      <c r="EP1108" s="557"/>
      <c r="EQ1108" s="557"/>
      <c r="ER1108" s="557"/>
      <c r="ES1108" s="557"/>
      <c r="ET1108" s="557"/>
      <c r="EU1108" s="557"/>
      <c r="EV1108" s="557"/>
      <c r="EW1108" s="557"/>
      <c r="EX1108" s="557"/>
      <c r="EY1108" s="557"/>
      <c r="EZ1108" s="557"/>
      <c r="FA1108" s="557"/>
      <c r="FB1108" s="557"/>
      <c r="FC1108" s="557"/>
      <c r="FD1108" s="557"/>
      <c r="FE1108" s="557"/>
      <c r="FF1108" s="557"/>
      <c r="FG1108" s="557"/>
      <c r="FH1108" s="557"/>
      <c r="FI1108" s="557"/>
      <c r="FJ1108" s="557"/>
      <c r="FK1108" s="557"/>
      <c r="FL1108" s="557"/>
      <c r="FM1108" s="557"/>
      <c r="FN1108" s="557"/>
      <c r="FO1108" s="557"/>
      <c r="FP1108" s="557"/>
      <c r="FQ1108" s="557"/>
      <c r="FR1108" s="557"/>
      <c r="FS1108" s="557"/>
      <c r="FT1108" s="557"/>
      <c r="FU1108" s="557"/>
      <c r="FV1108" s="557"/>
      <c r="FW1108" s="557"/>
      <c r="FX1108" s="557"/>
      <c r="FY1108" s="557"/>
      <c r="FZ1108" s="557"/>
      <c r="GA1108" s="557"/>
      <c r="GB1108" s="557"/>
      <c r="GC1108" s="557"/>
      <c r="GD1108" s="557"/>
      <c r="GE1108" s="557"/>
      <c r="GF1108" s="557"/>
      <c r="GG1108" s="557"/>
      <c r="GH1108" s="557"/>
      <c r="GI1108" s="557"/>
      <c r="GJ1108" s="557"/>
      <c r="GK1108" s="557"/>
      <c r="GL1108" s="557"/>
      <c r="GM1108" s="557"/>
      <c r="GN1108" s="557"/>
      <c r="GO1108" s="557"/>
      <c r="GP1108" s="557"/>
      <c r="GQ1108" s="557"/>
      <c r="GR1108" s="557"/>
      <c r="GS1108" s="557"/>
      <c r="GT1108" s="557"/>
      <c r="GU1108" s="557"/>
      <c r="GV1108" s="557"/>
      <c r="GW1108" s="557"/>
      <c r="GX1108" s="557"/>
      <c r="GY1108" s="557"/>
      <c r="GZ1108" s="557"/>
      <c r="HA1108" s="557"/>
      <c r="HB1108" s="557"/>
      <c r="HC1108" s="557"/>
      <c r="HD1108" s="557"/>
      <c r="HE1108" s="557"/>
      <c r="HF1108" s="557"/>
      <c r="HG1108" s="557"/>
      <c r="HH1108" s="557"/>
      <c r="HI1108" s="557"/>
      <c r="HJ1108" s="557"/>
      <c r="HK1108" s="557"/>
      <c r="HL1108" s="557"/>
      <c r="HM1108" s="557"/>
      <c r="HN1108" s="557"/>
      <c r="HO1108" s="557"/>
      <c r="HP1108" s="557"/>
      <c r="HQ1108" s="557"/>
      <c r="HR1108" s="557"/>
      <c r="HS1108" s="557"/>
      <c r="HT1108" s="557"/>
      <c r="HU1108" s="575"/>
      <c r="HV1108" s="575"/>
      <c r="HW1108" s="575"/>
      <c r="HX1108" s="575"/>
      <c r="HY1108" s="575"/>
      <c r="HZ1108" s="575"/>
      <c r="IA1108" s="575"/>
      <c r="IB1108" s="575"/>
      <c r="IC1108" s="575"/>
      <c r="ID1108" s="575"/>
      <c r="IE1108" s="575"/>
      <c r="IF1108" s="575"/>
      <c r="IG1108" s="575"/>
      <c r="IH1108" s="575"/>
      <c r="II1108" s="575"/>
      <c r="IJ1108" s="575"/>
      <c r="IK1108" s="575"/>
      <c r="IL1108" s="575"/>
      <c r="IM1108" s="575"/>
      <c r="IN1108" s="575"/>
    </row>
    <row r="1109" s="311" customFormat="1" ht="19.5" customHeight="1" spans="1:255">
      <c r="A1109" s="218" t="s">
        <v>1041</v>
      </c>
      <c r="B1109" s="582"/>
      <c r="C1109" s="328"/>
      <c r="D1109" s="570"/>
      <c r="E1109" s="332" t="str">
        <f t="shared" si="34"/>
        <v/>
      </c>
      <c r="F1109" s="332" t="str">
        <f t="shared" si="35"/>
        <v/>
      </c>
      <c r="HU1109" s="560"/>
      <c r="HV1109" s="560"/>
      <c r="HW1109" s="560"/>
      <c r="HX1109" s="560"/>
      <c r="HY1109" s="560"/>
      <c r="HZ1109" s="560"/>
      <c r="IA1109" s="560"/>
      <c r="IB1109" s="560"/>
      <c r="IC1109" s="560"/>
      <c r="ID1109" s="560"/>
      <c r="IE1109" s="560"/>
      <c r="IF1109" s="560"/>
      <c r="IG1109" s="560"/>
      <c r="IH1109" s="560"/>
      <c r="II1109" s="560"/>
      <c r="IJ1109" s="560"/>
      <c r="IK1109" s="560"/>
      <c r="IL1109" s="560"/>
      <c r="IM1109" s="560"/>
      <c r="IN1109" s="560"/>
      <c r="IO1109" s="560"/>
      <c r="IP1109" s="560"/>
      <c r="IQ1109" s="560"/>
      <c r="IR1109" s="560"/>
      <c r="IS1109" s="560"/>
      <c r="IT1109" s="560"/>
      <c r="IU1109" s="560"/>
    </row>
    <row r="1110" s="311" customFormat="1" ht="19.5" customHeight="1" spans="1:255">
      <c r="A1110" s="218" t="s">
        <v>1042</v>
      </c>
      <c r="B1110" s="582">
        <v>207</v>
      </c>
      <c r="C1110" s="328"/>
      <c r="D1110" s="570">
        <v>129</v>
      </c>
      <c r="E1110" s="332">
        <f t="shared" si="34"/>
        <v>-0.376811594202899</v>
      </c>
      <c r="F1110" s="332" t="str">
        <f t="shared" si="35"/>
        <v/>
      </c>
      <c r="HU1110" s="560"/>
      <c r="HV1110" s="560"/>
      <c r="HW1110" s="560"/>
      <c r="HX1110" s="560"/>
      <c r="HY1110" s="560"/>
      <c r="HZ1110" s="560"/>
      <c r="IA1110" s="560"/>
      <c r="IB1110" s="560"/>
      <c r="IC1110" s="560"/>
      <c r="ID1110" s="560"/>
      <c r="IE1110" s="560"/>
      <c r="IF1110" s="560"/>
      <c r="IG1110" s="560"/>
      <c r="IH1110" s="560"/>
      <c r="II1110" s="560"/>
      <c r="IJ1110" s="560"/>
      <c r="IK1110" s="560"/>
      <c r="IL1110" s="560"/>
      <c r="IM1110" s="560"/>
      <c r="IN1110" s="560"/>
      <c r="IO1110" s="560"/>
      <c r="IP1110" s="560"/>
      <c r="IQ1110" s="560"/>
      <c r="IR1110" s="560"/>
      <c r="IS1110" s="560"/>
      <c r="IT1110" s="560"/>
      <c r="IU1110" s="560"/>
    </row>
    <row r="1111" s="311" customFormat="1" ht="19.5" customHeight="1" spans="1:255">
      <c r="A1111" s="218" t="s">
        <v>858</v>
      </c>
      <c r="B1111" s="582"/>
      <c r="C1111" s="328"/>
      <c r="D1111" s="570"/>
      <c r="E1111" s="332" t="str">
        <f t="shared" si="34"/>
        <v/>
      </c>
      <c r="F1111" s="332" t="str">
        <f t="shared" si="35"/>
        <v/>
      </c>
      <c r="HU1111" s="560"/>
      <c r="HV1111" s="560"/>
      <c r="HW1111" s="560"/>
      <c r="HX1111" s="560"/>
      <c r="HY1111" s="560"/>
      <c r="HZ1111" s="560"/>
      <c r="IA1111" s="560"/>
      <c r="IB1111" s="560"/>
      <c r="IC1111" s="560"/>
      <c r="ID1111" s="560"/>
      <c r="IE1111" s="560"/>
      <c r="IF1111" s="560"/>
      <c r="IG1111" s="560"/>
      <c r="IH1111" s="560"/>
      <c r="II1111" s="560"/>
      <c r="IJ1111" s="560"/>
      <c r="IK1111" s="560"/>
      <c r="IL1111" s="560"/>
      <c r="IM1111" s="560"/>
      <c r="IN1111" s="560"/>
      <c r="IO1111" s="560"/>
      <c r="IP1111" s="560"/>
      <c r="IQ1111" s="560"/>
      <c r="IR1111" s="560"/>
      <c r="IS1111" s="560"/>
      <c r="IT1111" s="560"/>
      <c r="IU1111" s="560"/>
    </row>
    <row r="1112" s="311" customFormat="1" ht="19.5" customHeight="1" spans="1:255">
      <c r="A1112" s="222" t="s">
        <v>1043</v>
      </c>
      <c r="B1112" s="582">
        <v>292</v>
      </c>
      <c r="C1112" s="328">
        <v>10</v>
      </c>
      <c r="D1112" s="570">
        <v>60</v>
      </c>
      <c r="E1112" s="332">
        <f t="shared" si="34"/>
        <v>-0.794520547945206</v>
      </c>
      <c r="F1112" s="332">
        <f t="shared" si="35"/>
        <v>6</v>
      </c>
      <c r="HU1112" s="560"/>
      <c r="HV1112" s="560"/>
      <c r="HW1112" s="560"/>
      <c r="HX1112" s="560"/>
      <c r="HY1112" s="560"/>
      <c r="HZ1112" s="560"/>
      <c r="IA1112" s="560"/>
      <c r="IB1112" s="560"/>
      <c r="IC1112" s="560"/>
      <c r="ID1112" s="560"/>
      <c r="IE1112" s="560"/>
      <c r="IF1112" s="560"/>
      <c r="IG1112" s="560"/>
      <c r="IH1112" s="560"/>
      <c r="II1112" s="560"/>
      <c r="IJ1112" s="560"/>
      <c r="IK1112" s="560"/>
      <c r="IL1112" s="560"/>
      <c r="IM1112" s="560"/>
      <c r="IN1112" s="560"/>
      <c r="IO1112" s="560"/>
      <c r="IP1112" s="560"/>
      <c r="IQ1112" s="560"/>
      <c r="IR1112" s="560"/>
      <c r="IS1112" s="560"/>
      <c r="IT1112" s="560"/>
      <c r="IU1112" s="560"/>
    </row>
    <row r="1113" s="311" customFormat="1" ht="19.5" customHeight="1" spans="1:255">
      <c r="A1113" s="584" t="s">
        <v>1044</v>
      </c>
      <c r="B1113" s="582">
        <f>SUM(B1114:B1118)</f>
        <v>-47</v>
      </c>
      <c r="C1113" s="328">
        <f>SUM(C1114:C1118)</f>
        <v>0</v>
      </c>
      <c r="D1113" s="570">
        <f>SUM(D1114:D1118)</f>
        <v>815</v>
      </c>
      <c r="E1113" s="332">
        <f t="shared" si="34"/>
        <v>-18.3404255319149</v>
      </c>
      <c r="F1113" s="332" t="str">
        <f t="shared" si="35"/>
        <v/>
      </c>
      <c r="HU1113" s="560"/>
      <c r="HV1113" s="560"/>
      <c r="HW1113" s="560"/>
      <c r="HX1113" s="560"/>
      <c r="HY1113" s="560"/>
      <c r="HZ1113" s="560"/>
      <c r="IA1113" s="560"/>
      <c r="IB1113" s="560"/>
      <c r="IC1113" s="560"/>
      <c r="ID1113" s="560"/>
      <c r="IE1113" s="560"/>
      <c r="IF1113" s="560"/>
      <c r="IG1113" s="560"/>
      <c r="IH1113" s="560"/>
      <c r="II1113" s="560"/>
      <c r="IJ1113" s="560"/>
      <c r="IK1113" s="560"/>
      <c r="IL1113" s="560"/>
      <c r="IM1113" s="560"/>
      <c r="IN1113" s="560"/>
      <c r="IO1113" s="560"/>
      <c r="IP1113" s="560"/>
      <c r="IQ1113" s="560"/>
      <c r="IR1113" s="560"/>
      <c r="IS1113" s="560"/>
      <c r="IT1113" s="560"/>
      <c r="IU1113" s="560"/>
    </row>
    <row r="1114" s="311" customFormat="1" ht="19.5" customHeight="1" spans="1:255">
      <c r="A1114" s="218" t="s">
        <v>835</v>
      </c>
      <c r="B1114" s="582"/>
      <c r="C1114" s="328"/>
      <c r="D1114" s="337"/>
      <c r="E1114" s="332" t="str">
        <f t="shared" si="34"/>
        <v/>
      </c>
      <c r="F1114" s="332" t="str">
        <f t="shared" si="35"/>
        <v/>
      </c>
      <c r="HU1114" s="560"/>
      <c r="HV1114" s="560"/>
      <c r="HW1114" s="560"/>
      <c r="HX1114" s="560"/>
      <c r="HY1114" s="560"/>
      <c r="HZ1114" s="560"/>
      <c r="IA1114" s="560"/>
      <c r="IB1114" s="560"/>
      <c r="IC1114" s="560"/>
      <c r="ID1114" s="560"/>
      <c r="IE1114" s="560"/>
      <c r="IF1114" s="560"/>
      <c r="IG1114" s="560"/>
      <c r="IH1114" s="560"/>
      <c r="II1114" s="560"/>
      <c r="IJ1114" s="560"/>
      <c r="IK1114" s="560"/>
      <c r="IL1114" s="560"/>
      <c r="IM1114" s="560"/>
      <c r="IN1114" s="560"/>
      <c r="IO1114" s="560"/>
      <c r="IP1114" s="560"/>
      <c r="IQ1114" s="560"/>
      <c r="IR1114" s="560"/>
      <c r="IS1114" s="560"/>
      <c r="IT1114" s="560"/>
      <c r="IU1114" s="560"/>
    </row>
    <row r="1115" s="311" customFormat="1" ht="19.5" customHeight="1" spans="1:255">
      <c r="A1115" s="218" t="s">
        <v>836</v>
      </c>
      <c r="B1115" s="582"/>
      <c r="C1115" s="328"/>
      <c r="D1115" s="330"/>
      <c r="E1115" s="332" t="str">
        <f t="shared" si="34"/>
        <v/>
      </c>
      <c r="F1115" s="332" t="str">
        <f t="shared" si="35"/>
        <v/>
      </c>
      <c r="HU1115" s="560"/>
      <c r="HV1115" s="560"/>
      <c r="HW1115" s="560"/>
      <c r="HX1115" s="560"/>
      <c r="HY1115" s="560"/>
      <c r="HZ1115" s="560"/>
      <c r="IA1115" s="560"/>
      <c r="IB1115" s="560"/>
      <c r="IC1115" s="560"/>
      <c r="ID1115" s="560"/>
      <c r="IE1115" s="560"/>
      <c r="IF1115" s="560"/>
      <c r="IG1115" s="560"/>
      <c r="IH1115" s="560"/>
      <c r="II1115" s="560"/>
      <c r="IJ1115" s="560"/>
      <c r="IK1115" s="560"/>
      <c r="IL1115" s="560"/>
      <c r="IM1115" s="560"/>
      <c r="IN1115" s="560"/>
      <c r="IO1115" s="560"/>
      <c r="IP1115" s="560"/>
      <c r="IQ1115" s="560"/>
      <c r="IR1115" s="560"/>
      <c r="IS1115" s="560"/>
      <c r="IT1115" s="560"/>
      <c r="IU1115" s="560"/>
    </row>
    <row r="1116" s="311" customFormat="1" ht="19.5" customHeight="1" spans="1:255">
      <c r="A1116" s="218" t="s">
        <v>837</v>
      </c>
      <c r="B1116" s="335"/>
      <c r="C1116" s="335"/>
      <c r="D1116" s="335"/>
      <c r="E1116" s="325" t="str">
        <f t="shared" si="34"/>
        <v/>
      </c>
      <c r="F1116" s="325" t="str">
        <f t="shared" si="35"/>
        <v/>
      </c>
      <c r="HU1116" s="560"/>
      <c r="HV1116" s="560"/>
      <c r="HW1116" s="560"/>
      <c r="HX1116" s="560"/>
      <c r="HY1116" s="560"/>
      <c r="HZ1116" s="560"/>
      <c r="IA1116" s="560"/>
      <c r="IB1116" s="560"/>
      <c r="IC1116" s="560"/>
      <c r="ID1116" s="560"/>
      <c r="IE1116" s="560"/>
      <c r="IF1116" s="560"/>
      <c r="IG1116" s="560"/>
      <c r="IH1116" s="560"/>
      <c r="II1116" s="560"/>
      <c r="IJ1116" s="560"/>
      <c r="IK1116" s="560"/>
      <c r="IL1116" s="560"/>
      <c r="IM1116" s="560"/>
      <c r="IN1116" s="560"/>
      <c r="IO1116" s="560"/>
      <c r="IP1116" s="560"/>
      <c r="IQ1116" s="560"/>
      <c r="IR1116" s="560"/>
      <c r="IS1116" s="560"/>
      <c r="IT1116" s="560"/>
      <c r="IU1116" s="560"/>
    </row>
    <row r="1117" s="311" customFormat="1" ht="19.5" customHeight="1" spans="1:255">
      <c r="A1117" s="218" t="s">
        <v>1045</v>
      </c>
      <c r="B1117" s="582"/>
      <c r="C1117" s="328"/>
      <c r="D1117" s="337"/>
      <c r="E1117" s="332" t="str">
        <f t="shared" si="34"/>
        <v/>
      </c>
      <c r="F1117" s="332" t="str">
        <f t="shared" si="35"/>
        <v/>
      </c>
      <c r="HU1117" s="560"/>
      <c r="HV1117" s="560"/>
      <c r="HW1117" s="560"/>
      <c r="HX1117" s="560"/>
      <c r="HY1117" s="560"/>
      <c r="HZ1117" s="560"/>
      <c r="IA1117" s="560"/>
      <c r="IB1117" s="560"/>
      <c r="IC1117" s="560"/>
      <c r="ID1117" s="560"/>
      <c r="IE1117" s="560"/>
      <c r="IF1117" s="560"/>
      <c r="IG1117" s="560"/>
      <c r="IH1117" s="560"/>
      <c r="II1117" s="560"/>
      <c r="IJ1117" s="560"/>
      <c r="IK1117" s="560"/>
      <c r="IL1117" s="560"/>
      <c r="IM1117" s="560"/>
      <c r="IN1117" s="560"/>
      <c r="IO1117" s="560"/>
      <c r="IP1117" s="560"/>
      <c r="IQ1117" s="560"/>
      <c r="IR1117" s="560"/>
      <c r="IS1117" s="560"/>
      <c r="IT1117" s="560"/>
      <c r="IU1117" s="560"/>
    </row>
    <row r="1118" s="170" customFormat="1" ht="19.5" customHeight="1" spans="1:248">
      <c r="A1118" s="218" t="s">
        <v>1046</v>
      </c>
      <c r="B1118" s="324">
        <v>-47</v>
      </c>
      <c r="C1118" s="324"/>
      <c r="D1118" s="324">
        <v>815</v>
      </c>
      <c r="E1118" s="325">
        <f t="shared" si="34"/>
        <v>-18.3404255319149</v>
      </c>
      <c r="F1118" s="325" t="str">
        <f t="shared" si="35"/>
        <v/>
      </c>
      <c r="G1118" s="557"/>
      <c r="H1118" s="557"/>
      <c r="I1118" s="557"/>
      <c r="J1118" s="557"/>
      <c r="K1118" s="557"/>
      <c r="L1118" s="557"/>
      <c r="M1118" s="557"/>
      <c r="N1118" s="557"/>
      <c r="O1118" s="557"/>
      <c r="P1118" s="557"/>
      <c r="Q1118" s="557"/>
      <c r="R1118" s="557"/>
      <c r="S1118" s="557"/>
      <c r="T1118" s="557"/>
      <c r="U1118" s="557"/>
      <c r="V1118" s="557"/>
      <c r="W1118" s="557"/>
      <c r="X1118" s="557"/>
      <c r="Y1118" s="557"/>
      <c r="Z1118" s="557"/>
      <c r="AA1118" s="557"/>
      <c r="AB1118" s="557"/>
      <c r="AC1118" s="557"/>
      <c r="AD1118" s="557"/>
      <c r="AE1118" s="557"/>
      <c r="AF1118" s="557"/>
      <c r="AG1118" s="557"/>
      <c r="AH1118" s="557"/>
      <c r="AI1118" s="557"/>
      <c r="AJ1118" s="557"/>
      <c r="AK1118" s="557"/>
      <c r="AL1118" s="557"/>
      <c r="AM1118" s="557"/>
      <c r="AN1118" s="557"/>
      <c r="AO1118" s="557"/>
      <c r="AP1118" s="557"/>
      <c r="AQ1118" s="557"/>
      <c r="AR1118" s="557"/>
      <c r="AS1118" s="557"/>
      <c r="AT1118" s="557"/>
      <c r="AU1118" s="557"/>
      <c r="AV1118" s="557"/>
      <c r="AW1118" s="557"/>
      <c r="AX1118" s="557"/>
      <c r="AY1118" s="557"/>
      <c r="AZ1118" s="557"/>
      <c r="BA1118" s="557"/>
      <c r="BB1118" s="557"/>
      <c r="BC1118" s="557"/>
      <c r="BD1118" s="557"/>
      <c r="BE1118" s="557"/>
      <c r="BF1118" s="557"/>
      <c r="BG1118" s="557"/>
      <c r="BH1118" s="557"/>
      <c r="BI1118" s="557"/>
      <c r="BJ1118" s="557"/>
      <c r="BK1118" s="557"/>
      <c r="BL1118" s="557"/>
      <c r="BM1118" s="557"/>
      <c r="BN1118" s="557"/>
      <c r="BO1118" s="557"/>
      <c r="BP1118" s="557"/>
      <c r="BQ1118" s="557"/>
      <c r="BR1118" s="557"/>
      <c r="BS1118" s="557"/>
      <c r="BT1118" s="557"/>
      <c r="BU1118" s="557"/>
      <c r="BV1118" s="557"/>
      <c r="BW1118" s="557"/>
      <c r="BX1118" s="557"/>
      <c r="BY1118" s="557"/>
      <c r="BZ1118" s="557"/>
      <c r="CA1118" s="557"/>
      <c r="CB1118" s="557"/>
      <c r="CC1118" s="557"/>
      <c r="CD1118" s="557"/>
      <c r="CE1118" s="557"/>
      <c r="CF1118" s="557"/>
      <c r="CG1118" s="557"/>
      <c r="CH1118" s="557"/>
      <c r="CI1118" s="557"/>
      <c r="CJ1118" s="557"/>
      <c r="CK1118" s="557"/>
      <c r="CL1118" s="557"/>
      <c r="CM1118" s="557"/>
      <c r="CN1118" s="557"/>
      <c r="CO1118" s="557"/>
      <c r="CP1118" s="557"/>
      <c r="CQ1118" s="557"/>
      <c r="CR1118" s="557"/>
      <c r="CS1118" s="557"/>
      <c r="CT1118" s="557"/>
      <c r="CU1118" s="557"/>
      <c r="CV1118" s="557"/>
      <c r="CW1118" s="557"/>
      <c r="CX1118" s="557"/>
      <c r="CY1118" s="557"/>
      <c r="CZ1118" s="557"/>
      <c r="DA1118" s="557"/>
      <c r="DB1118" s="557"/>
      <c r="DC1118" s="557"/>
      <c r="DD1118" s="557"/>
      <c r="DE1118" s="557"/>
      <c r="DF1118" s="557"/>
      <c r="DG1118" s="557"/>
      <c r="DH1118" s="557"/>
      <c r="DI1118" s="557"/>
      <c r="DJ1118" s="557"/>
      <c r="DK1118" s="557"/>
      <c r="DL1118" s="557"/>
      <c r="DM1118" s="557"/>
      <c r="DN1118" s="557"/>
      <c r="DO1118" s="557"/>
      <c r="DP1118" s="557"/>
      <c r="DQ1118" s="557"/>
      <c r="DR1118" s="557"/>
      <c r="DS1118" s="557"/>
      <c r="DT1118" s="557"/>
      <c r="DU1118" s="557"/>
      <c r="DV1118" s="557"/>
      <c r="DW1118" s="557"/>
      <c r="DX1118" s="557"/>
      <c r="DY1118" s="557"/>
      <c r="DZ1118" s="557"/>
      <c r="EA1118" s="557"/>
      <c r="EB1118" s="557"/>
      <c r="EC1118" s="557"/>
      <c r="ED1118" s="557"/>
      <c r="EE1118" s="557"/>
      <c r="EF1118" s="557"/>
      <c r="EG1118" s="557"/>
      <c r="EH1118" s="557"/>
      <c r="EI1118" s="557"/>
      <c r="EJ1118" s="557"/>
      <c r="EK1118" s="557"/>
      <c r="EL1118" s="557"/>
      <c r="EM1118" s="557"/>
      <c r="EN1118" s="557"/>
      <c r="EO1118" s="557"/>
      <c r="EP1118" s="557"/>
      <c r="EQ1118" s="557"/>
      <c r="ER1118" s="557"/>
      <c r="ES1118" s="557"/>
      <c r="ET1118" s="557"/>
      <c r="EU1118" s="557"/>
      <c r="EV1118" s="557"/>
      <c r="EW1118" s="557"/>
      <c r="EX1118" s="557"/>
      <c r="EY1118" s="557"/>
      <c r="EZ1118" s="557"/>
      <c r="FA1118" s="557"/>
      <c r="FB1118" s="557"/>
      <c r="FC1118" s="557"/>
      <c r="FD1118" s="557"/>
      <c r="FE1118" s="557"/>
      <c r="FF1118" s="557"/>
      <c r="FG1118" s="557"/>
      <c r="FH1118" s="557"/>
      <c r="FI1118" s="557"/>
      <c r="FJ1118" s="557"/>
      <c r="FK1118" s="557"/>
      <c r="FL1118" s="557"/>
      <c r="FM1118" s="557"/>
      <c r="FN1118" s="557"/>
      <c r="FO1118" s="557"/>
      <c r="FP1118" s="557"/>
      <c r="FQ1118" s="557"/>
      <c r="FR1118" s="557"/>
      <c r="FS1118" s="557"/>
      <c r="FT1118" s="557"/>
      <c r="FU1118" s="557"/>
      <c r="FV1118" s="557"/>
      <c r="FW1118" s="557"/>
      <c r="FX1118" s="557"/>
      <c r="FY1118" s="557"/>
      <c r="FZ1118" s="557"/>
      <c r="GA1118" s="557"/>
      <c r="GB1118" s="557"/>
      <c r="GC1118" s="557"/>
      <c r="GD1118" s="557"/>
      <c r="GE1118" s="557"/>
      <c r="GF1118" s="557"/>
      <c r="GG1118" s="557"/>
      <c r="GH1118" s="557"/>
      <c r="GI1118" s="557"/>
      <c r="GJ1118" s="557"/>
      <c r="GK1118" s="557"/>
      <c r="GL1118" s="557"/>
      <c r="GM1118" s="557"/>
      <c r="GN1118" s="557"/>
      <c r="GO1118" s="557"/>
      <c r="GP1118" s="557"/>
      <c r="GQ1118" s="557"/>
      <c r="GR1118" s="557"/>
      <c r="GS1118" s="557"/>
      <c r="GT1118" s="557"/>
      <c r="GU1118" s="557"/>
      <c r="GV1118" s="557"/>
      <c r="GW1118" s="557"/>
      <c r="GX1118" s="557"/>
      <c r="GY1118" s="557"/>
      <c r="GZ1118" s="557"/>
      <c r="HA1118" s="557"/>
      <c r="HB1118" s="557"/>
      <c r="HC1118" s="557"/>
      <c r="HD1118" s="557"/>
      <c r="HE1118" s="557"/>
      <c r="HF1118" s="557"/>
      <c r="HG1118" s="557"/>
      <c r="HH1118" s="557"/>
      <c r="HI1118" s="557"/>
      <c r="HJ1118" s="557"/>
      <c r="HK1118" s="557"/>
      <c r="HL1118" s="557"/>
      <c r="HM1118" s="557"/>
      <c r="HN1118" s="557"/>
      <c r="HO1118" s="557"/>
      <c r="HP1118" s="557"/>
      <c r="HQ1118" s="557"/>
      <c r="HR1118" s="557"/>
      <c r="HS1118" s="557"/>
      <c r="HT1118" s="557"/>
      <c r="HU1118" s="575"/>
      <c r="HV1118" s="575"/>
      <c r="HW1118" s="575"/>
      <c r="HX1118" s="575"/>
      <c r="HY1118" s="575"/>
      <c r="HZ1118" s="575"/>
      <c r="IA1118" s="575"/>
      <c r="IB1118" s="575"/>
      <c r="IC1118" s="575"/>
      <c r="ID1118" s="575"/>
      <c r="IE1118" s="575"/>
      <c r="IF1118" s="575"/>
      <c r="IG1118" s="575"/>
      <c r="IH1118" s="575"/>
      <c r="II1118" s="575"/>
      <c r="IJ1118" s="575"/>
      <c r="IK1118" s="575"/>
      <c r="IL1118" s="575"/>
      <c r="IM1118" s="575"/>
      <c r="IN1118" s="575"/>
    </row>
    <row r="1119" s="311" customFormat="1" ht="19.5" customHeight="1" spans="1:255">
      <c r="A1119" s="584" t="s">
        <v>1047</v>
      </c>
      <c r="B1119" s="582">
        <f>SUM(B1120:B1121)</f>
        <v>40</v>
      </c>
      <c r="C1119" s="328">
        <f>SUM(C1120:C1121)</f>
        <v>0</v>
      </c>
      <c r="D1119" s="330">
        <f>SUM(D1120:D1121)</f>
        <v>0</v>
      </c>
      <c r="E1119" s="325" t="str">
        <f t="shared" si="34"/>
        <v/>
      </c>
      <c r="F1119" s="325" t="str">
        <f t="shared" si="35"/>
        <v/>
      </c>
      <c r="HU1119" s="560"/>
      <c r="HV1119" s="560"/>
      <c r="HW1119" s="560"/>
      <c r="HX1119" s="560"/>
      <c r="HY1119" s="560"/>
      <c r="HZ1119" s="560"/>
      <c r="IA1119" s="560"/>
      <c r="IB1119" s="560"/>
      <c r="IC1119" s="560"/>
      <c r="ID1119" s="560"/>
      <c r="IE1119" s="560"/>
      <c r="IF1119" s="560"/>
      <c r="IG1119" s="560"/>
      <c r="IH1119" s="560"/>
      <c r="II1119" s="560"/>
      <c r="IJ1119" s="560"/>
      <c r="IK1119" s="560"/>
      <c r="IL1119" s="560"/>
      <c r="IM1119" s="560"/>
      <c r="IN1119" s="560"/>
      <c r="IO1119" s="560"/>
      <c r="IP1119" s="560"/>
      <c r="IQ1119" s="560"/>
      <c r="IR1119" s="560"/>
      <c r="IS1119" s="560"/>
      <c r="IT1119" s="560"/>
      <c r="IU1119" s="560"/>
    </row>
    <row r="1120" s="311" customFormat="1" ht="19.5" customHeight="1" spans="1:255">
      <c r="A1120" s="232" t="s">
        <v>1048</v>
      </c>
      <c r="B1120" s="582"/>
      <c r="C1120" s="328"/>
      <c r="D1120" s="330"/>
      <c r="E1120" s="325" t="str">
        <f t="shared" si="34"/>
        <v/>
      </c>
      <c r="F1120" s="325" t="str">
        <f t="shared" si="35"/>
        <v/>
      </c>
      <c r="HU1120" s="560"/>
      <c r="HV1120" s="560"/>
      <c r="HW1120" s="560"/>
      <c r="HX1120" s="560"/>
      <c r="HY1120" s="560"/>
      <c r="HZ1120" s="560"/>
      <c r="IA1120" s="560"/>
      <c r="IB1120" s="560"/>
      <c r="IC1120" s="560"/>
      <c r="ID1120" s="560"/>
      <c r="IE1120" s="560"/>
      <c r="IF1120" s="560"/>
      <c r="IG1120" s="560"/>
      <c r="IH1120" s="560"/>
      <c r="II1120" s="560"/>
      <c r="IJ1120" s="560"/>
      <c r="IK1120" s="560"/>
      <c r="IL1120" s="560"/>
      <c r="IM1120" s="560"/>
      <c r="IN1120" s="560"/>
      <c r="IO1120" s="560"/>
      <c r="IP1120" s="560"/>
      <c r="IQ1120" s="560"/>
      <c r="IR1120" s="560"/>
      <c r="IS1120" s="560"/>
      <c r="IT1120" s="560"/>
      <c r="IU1120" s="560"/>
    </row>
    <row r="1121" s="311" customFormat="1" ht="19.5" customHeight="1" spans="1:255">
      <c r="A1121" s="218" t="s">
        <v>1049</v>
      </c>
      <c r="B1121" s="582">
        <v>40</v>
      </c>
      <c r="C1121" s="328"/>
      <c r="D1121" s="330"/>
      <c r="E1121" s="325" t="str">
        <f t="shared" si="34"/>
        <v/>
      </c>
      <c r="F1121" s="325" t="str">
        <f t="shared" si="35"/>
        <v/>
      </c>
      <c r="HU1121" s="560"/>
      <c r="HV1121" s="560"/>
      <c r="HW1121" s="560"/>
      <c r="HX1121" s="560"/>
      <c r="HY1121" s="560"/>
      <c r="HZ1121" s="560"/>
      <c r="IA1121" s="560"/>
      <c r="IB1121" s="560"/>
      <c r="IC1121" s="560"/>
      <c r="ID1121" s="560"/>
      <c r="IE1121" s="560"/>
      <c r="IF1121" s="560"/>
      <c r="IG1121" s="560"/>
      <c r="IH1121" s="560"/>
      <c r="II1121" s="560"/>
      <c r="IJ1121" s="560"/>
      <c r="IK1121" s="560"/>
      <c r="IL1121" s="560"/>
      <c r="IM1121" s="560"/>
      <c r="IN1121" s="560"/>
      <c r="IO1121" s="560"/>
      <c r="IP1121" s="560"/>
      <c r="IQ1121" s="560"/>
      <c r="IR1121" s="560"/>
      <c r="IS1121" s="560"/>
      <c r="IT1121" s="560"/>
      <c r="IU1121" s="560"/>
    </row>
    <row r="1122" s="311" customFormat="1" ht="19.5" customHeight="1" spans="1:255">
      <c r="A1122" s="584" t="s">
        <v>1050</v>
      </c>
      <c r="B1122" s="335">
        <f>SUM(B1123,B1130,B1140,B1146,B1149)</f>
        <v>0</v>
      </c>
      <c r="C1122" s="335">
        <f>SUM(C1123,C1130,C1140,C1146,C1149)</f>
        <v>0</v>
      </c>
      <c r="D1122" s="335">
        <f>SUM(D1123,D1130,D1140,D1146,D1149)</f>
        <v>0</v>
      </c>
      <c r="E1122" s="325" t="str">
        <f t="shared" si="34"/>
        <v/>
      </c>
      <c r="F1122" s="325" t="str">
        <f t="shared" si="35"/>
        <v/>
      </c>
      <c r="HU1122" s="560"/>
      <c r="HV1122" s="560"/>
      <c r="HW1122" s="560"/>
      <c r="HX1122" s="560"/>
      <c r="HY1122" s="560"/>
      <c r="HZ1122" s="560"/>
      <c r="IA1122" s="560"/>
      <c r="IB1122" s="560"/>
      <c r="IC1122" s="560"/>
      <c r="ID1122" s="560"/>
      <c r="IE1122" s="560"/>
      <c r="IF1122" s="560"/>
      <c r="IG1122" s="560"/>
      <c r="IH1122" s="560"/>
      <c r="II1122" s="560"/>
      <c r="IJ1122" s="560"/>
      <c r="IK1122" s="560"/>
      <c r="IL1122" s="560"/>
      <c r="IM1122" s="560"/>
      <c r="IN1122" s="560"/>
      <c r="IO1122" s="560"/>
      <c r="IP1122" s="560"/>
      <c r="IQ1122" s="560"/>
      <c r="IR1122" s="560"/>
      <c r="IS1122" s="560"/>
      <c r="IT1122" s="560"/>
      <c r="IU1122" s="560"/>
    </row>
    <row r="1123" s="311" customFormat="1" ht="19.5" customHeight="1" spans="1:255">
      <c r="A1123" s="584" t="s">
        <v>1051</v>
      </c>
      <c r="B1123" s="582">
        <f>SUM(B1124:B1129)</f>
        <v>0</v>
      </c>
      <c r="C1123" s="328">
        <f>SUM(C1124:C1129)</f>
        <v>0</v>
      </c>
      <c r="D1123" s="330">
        <f>SUM(D1124:D1129)</f>
        <v>0</v>
      </c>
      <c r="E1123" s="332" t="str">
        <f t="shared" si="34"/>
        <v/>
      </c>
      <c r="F1123" s="325" t="str">
        <f t="shared" si="35"/>
        <v/>
      </c>
      <c r="HU1123" s="560"/>
      <c r="HV1123" s="560"/>
      <c r="HW1123" s="560"/>
      <c r="HX1123" s="560"/>
      <c r="HY1123" s="560"/>
      <c r="HZ1123" s="560"/>
      <c r="IA1123" s="560"/>
      <c r="IB1123" s="560"/>
      <c r="IC1123" s="560"/>
      <c r="ID1123" s="560"/>
      <c r="IE1123" s="560"/>
      <c r="IF1123" s="560"/>
      <c r="IG1123" s="560"/>
      <c r="IH1123" s="560"/>
      <c r="II1123" s="560"/>
      <c r="IJ1123" s="560"/>
      <c r="IK1123" s="560"/>
      <c r="IL1123" s="560"/>
      <c r="IM1123" s="560"/>
      <c r="IN1123" s="560"/>
      <c r="IO1123" s="560"/>
      <c r="IP1123" s="560"/>
      <c r="IQ1123" s="560"/>
      <c r="IR1123" s="560"/>
      <c r="IS1123" s="560"/>
      <c r="IT1123" s="560"/>
      <c r="IU1123" s="560"/>
    </row>
    <row r="1124" s="170" customFormat="1" ht="19.5" customHeight="1" spans="1:248">
      <c r="A1124" s="347" t="s">
        <v>1052</v>
      </c>
      <c r="B1124" s="324"/>
      <c r="C1124" s="324"/>
      <c r="D1124" s="324"/>
      <c r="E1124" s="325" t="str">
        <f t="shared" si="34"/>
        <v/>
      </c>
      <c r="F1124" s="325" t="str">
        <f t="shared" si="35"/>
        <v/>
      </c>
      <c r="G1124" s="557"/>
      <c r="H1124" s="557"/>
      <c r="I1124" s="557"/>
      <c r="J1124" s="557"/>
      <c r="K1124" s="557"/>
      <c r="L1124" s="557"/>
      <c r="M1124" s="557"/>
      <c r="N1124" s="557"/>
      <c r="O1124" s="557"/>
      <c r="P1124" s="557"/>
      <c r="Q1124" s="557"/>
      <c r="R1124" s="557"/>
      <c r="S1124" s="557"/>
      <c r="T1124" s="557"/>
      <c r="U1124" s="557"/>
      <c r="V1124" s="557"/>
      <c r="W1124" s="557"/>
      <c r="X1124" s="557"/>
      <c r="Y1124" s="557"/>
      <c r="Z1124" s="557"/>
      <c r="AA1124" s="557"/>
      <c r="AB1124" s="557"/>
      <c r="AC1124" s="557"/>
      <c r="AD1124" s="557"/>
      <c r="AE1124" s="557"/>
      <c r="AF1124" s="557"/>
      <c r="AG1124" s="557"/>
      <c r="AH1124" s="557"/>
      <c r="AI1124" s="557"/>
      <c r="AJ1124" s="557"/>
      <c r="AK1124" s="557"/>
      <c r="AL1124" s="557"/>
      <c r="AM1124" s="557"/>
      <c r="AN1124" s="557"/>
      <c r="AO1124" s="557"/>
      <c r="AP1124" s="557"/>
      <c r="AQ1124" s="557"/>
      <c r="AR1124" s="557"/>
      <c r="AS1124" s="557"/>
      <c r="AT1124" s="557"/>
      <c r="AU1124" s="557"/>
      <c r="AV1124" s="557"/>
      <c r="AW1124" s="557"/>
      <c r="AX1124" s="557"/>
      <c r="AY1124" s="557"/>
      <c r="AZ1124" s="557"/>
      <c r="BA1124" s="557"/>
      <c r="BB1124" s="557"/>
      <c r="BC1124" s="557"/>
      <c r="BD1124" s="557"/>
      <c r="BE1124" s="557"/>
      <c r="BF1124" s="557"/>
      <c r="BG1124" s="557"/>
      <c r="BH1124" s="557"/>
      <c r="BI1124" s="557"/>
      <c r="BJ1124" s="557"/>
      <c r="BK1124" s="557"/>
      <c r="BL1124" s="557"/>
      <c r="BM1124" s="557"/>
      <c r="BN1124" s="557"/>
      <c r="BO1124" s="557"/>
      <c r="BP1124" s="557"/>
      <c r="BQ1124" s="557"/>
      <c r="BR1124" s="557"/>
      <c r="BS1124" s="557"/>
      <c r="BT1124" s="557"/>
      <c r="BU1124" s="557"/>
      <c r="BV1124" s="557"/>
      <c r="BW1124" s="557"/>
      <c r="BX1124" s="557"/>
      <c r="BY1124" s="557"/>
      <c r="BZ1124" s="557"/>
      <c r="CA1124" s="557"/>
      <c r="CB1124" s="557"/>
      <c r="CC1124" s="557"/>
      <c r="CD1124" s="557"/>
      <c r="CE1124" s="557"/>
      <c r="CF1124" s="557"/>
      <c r="CG1124" s="557"/>
      <c r="CH1124" s="557"/>
      <c r="CI1124" s="557"/>
      <c r="CJ1124" s="557"/>
      <c r="CK1124" s="557"/>
      <c r="CL1124" s="557"/>
      <c r="CM1124" s="557"/>
      <c r="CN1124" s="557"/>
      <c r="CO1124" s="557"/>
      <c r="CP1124" s="557"/>
      <c r="CQ1124" s="557"/>
      <c r="CR1124" s="557"/>
      <c r="CS1124" s="557"/>
      <c r="CT1124" s="557"/>
      <c r="CU1124" s="557"/>
      <c r="CV1124" s="557"/>
      <c r="CW1124" s="557"/>
      <c r="CX1124" s="557"/>
      <c r="CY1124" s="557"/>
      <c r="CZ1124" s="557"/>
      <c r="DA1124" s="557"/>
      <c r="DB1124" s="557"/>
      <c r="DC1124" s="557"/>
      <c r="DD1124" s="557"/>
      <c r="DE1124" s="557"/>
      <c r="DF1124" s="557"/>
      <c r="DG1124" s="557"/>
      <c r="DH1124" s="557"/>
      <c r="DI1124" s="557"/>
      <c r="DJ1124" s="557"/>
      <c r="DK1124" s="557"/>
      <c r="DL1124" s="557"/>
      <c r="DM1124" s="557"/>
      <c r="DN1124" s="557"/>
      <c r="DO1124" s="557"/>
      <c r="DP1124" s="557"/>
      <c r="DQ1124" s="557"/>
      <c r="DR1124" s="557"/>
      <c r="DS1124" s="557"/>
      <c r="DT1124" s="557"/>
      <c r="DU1124" s="557"/>
      <c r="DV1124" s="557"/>
      <c r="DW1124" s="557"/>
      <c r="DX1124" s="557"/>
      <c r="DY1124" s="557"/>
      <c r="DZ1124" s="557"/>
      <c r="EA1124" s="557"/>
      <c r="EB1124" s="557"/>
      <c r="EC1124" s="557"/>
      <c r="ED1124" s="557"/>
      <c r="EE1124" s="557"/>
      <c r="EF1124" s="557"/>
      <c r="EG1124" s="557"/>
      <c r="EH1124" s="557"/>
      <c r="EI1124" s="557"/>
      <c r="EJ1124" s="557"/>
      <c r="EK1124" s="557"/>
      <c r="EL1124" s="557"/>
      <c r="EM1124" s="557"/>
      <c r="EN1124" s="557"/>
      <c r="EO1124" s="557"/>
      <c r="EP1124" s="557"/>
      <c r="EQ1124" s="557"/>
      <c r="ER1124" s="557"/>
      <c r="ES1124" s="557"/>
      <c r="ET1124" s="557"/>
      <c r="EU1124" s="557"/>
      <c r="EV1124" s="557"/>
      <c r="EW1124" s="557"/>
      <c r="EX1124" s="557"/>
      <c r="EY1124" s="557"/>
      <c r="EZ1124" s="557"/>
      <c r="FA1124" s="557"/>
      <c r="FB1124" s="557"/>
      <c r="FC1124" s="557"/>
      <c r="FD1124" s="557"/>
      <c r="FE1124" s="557"/>
      <c r="FF1124" s="557"/>
      <c r="FG1124" s="557"/>
      <c r="FH1124" s="557"/>
      <c r="FI1124" s="557"/>
      <c r="FJ1124" s="557"/>
      <c r="FK1124" s="557"/>
      <c r="FL1124" s="557"/>
      <c r="FM1124" s="557"/>
      <c r="FN1124" s="557"/>
      <c r="FO1124" s="557"/>
      <c r="FP1124" s="557"/>
      <c r="FQ1124" s="557"/>
      <c r="FR1124" s="557"/>
      <c r="FS1124" s="557"/>
      <c r="FT1124" s="557"/>
      <c r="FU1124" s="557"/>
      <c r="FV1124" s="557"/>
      <c r="FW1124" s="557"/>
      <c r="FX1124" s="557"/>
      <c r="FY1124" s="557"/>
      <c r="FZ1124" s="557"/>
      <c r="GA1124" s="557"/>
      <c r="GB1124" s="557"/>
      <c r="GC1124" s="557"/>
      <c r="GD1124" s="557"/>
      <c r="GE1124" s="557"/>
      <c r="GF1124" s="557"/>
      <c r="GG1124" s="557"/>
      <c r="GH1124" s="557"/>
      <c r="GI1124" s="557"/>
      <c r="GJ1124" s="557"/>
      <c r="GK1124" s="557"/>
      <c r="GL1124" s="557"/>
      <c r="GM1124" s="557"/>
      <c r="GN1124" s="557"/>
      <c r="GO1124" s="557"/>
      <c r="GP1124" s="557"/>
      <c r="GQ1124" s="557"/>
      <c r="GR1124" s="557"/>
      <c r="GS1124" s="557"/>
      <c r="GT1124" s="557"/>
      <c r="GU1124" s="557"/>
      <c r="GV1124" s="557"/>
      <c r="GW1124" s="557"/>
      <c r="GX1124" s="557"/>
      <c r="GY1124" s="557"/>
      <c r="GZ1124" s="557"/>
      <c r="HA1124" s="557"/>
      <c r="HB1124" s="557"/>
      <c r="HC1124" s="557"/>
      <c r="HD1124" s="557"/>
      <c r="HE1124" s="557"/>
      <c r="HF1124" s="557"/>
      <c r="HG1124" s="557"/>
      <c r="HH1124" s="557"/>
      <c r="HI1124" s="557"/>
      <c r="HJ1124" s="557"/>
      <c r="HK1124" s="557"/>
      <c r="HL1124" s="557"/>
      <c r="HM1124" s="557"/>
      <c r="HN1124" s="557"/>
      <c r="HO1124" s="557"/>
      <c r="HP1124" s="557"/>
      <c r="HQ1124" s="557"/>
      <c r="HR1124" s="557"/>
      <c r="HS1124" s="557"/>
      <c r="HT1124" s="557"/>
      <c r="HU1124" s="575"/>
      <c r="HV1124" s="575"/>
      <c r="HW1124" s="575"/>
      <c r="HX1124" s="575"/>
      <c r="HY1124" s="575"/>
      <c r="HZ1124" s="575"/>
      <c r="IA1124" s="575"/>
      <c r="IB1124" s="575"/>
      <c r="IC1124" s="575"/>
      <c r="ID1124" s="575"/>
      <c r="IE1124" s="575"/>
      <c r="IF1124" s="575"/>
      <c r="IG1124" s="575"/>
      <c r="IH1124" s="575"/>
      <c r="II1124" s="575"/>
      <c r="IJ1124" s="575"/>
      <c r="IK1124" s="575"/>
      <c r="IL1124" s="575"/>
      <c r="IM1124" s="575"/>
      <c r="IN1124" s="575"/>
    </row>
    <row r="1125" s="311" customFormat="1" ht="19.5" customHeight="1" spans="1:255">
      <c r="A1125" s="222" t="s">
        <v>836</v>
      </c>
      <c r="B1125" s="335"/>
      <c r="C1125" s="335"/>
      <c r="D1125" s="335"/>
      <c r="E1125" s="325" t="str">
        <f t="shared" si="34"/>
        <v/>
      </c>
      <c r="F1125" s="325" t="str">
        <f t="shared" si="35"/>
        <v/>
      </c>
      <c r="HU1125" s="560"/>
      <c r="HV1125" s="560"/>
      <c r="HW1125" s="560"/>
      <c r="HX1125" s="560"/>
      <c r="HY1125" s="560"/>
      <c r="HZ1125" s="560"/>
      <c r="IA1125" s="560"/>
      <c r="IB1125" s="560"/>
      <c r="IC1125" s="560"/>
      <c r="ID1125" s="560"/>
      <c r="IE1125" s="560"/>
      <c r="IF1125" s="560"/>
      <c r="IG1125" s="560"/>
      <c r="IH1125" s="560"/>
      <c r="II1125" s="560"/>
      <c r="IJ1125" s="560"/>
      <c r="IK1125" s="560"/>
      <c r="IL1125" s="560"/>
      <c r="IM1125" s="560"/>
      <c r="IN1125" s="560"/>
      <c r="IO1125" s="560"/>
      <c r="IP1125" s="560"/>
      <c r="IQ1125" s="560"/>
      <c r="IR1125" s="560"/>
      <c r="IS1125" s="560"/>
      <c r="IT1125" s="560"/>
      <c r="IU1125" s="560"/>
    </row>
    <row r="1126" s="311" customFormat="1" ht="19.5" customHeight="1" spans="1:255">
      <c r="A1126" s="218" t="s">
        <v>837</v>
      </c>
      <c r="B1126" s="335"/>
      <c r="C1126" s="335"/>
      <c r="D1126" s="335"/>
      <c r="E1126" s="325" t="str">
        <f t="shared" si="34"/>
        <v/>
      </c>
      <c r="F1126" s="325" t="str">
        <f t="shared" si="35"/>
        <v/>
      </c>
      <c r="HU1126" s="560"/>
      <c r="HV1126" s="560"/>
      <c r="HW1126" s="560"/>
      <c r="HX1126" s="560"/>
      <c r="HY1126" s="560"/>
      <c r="HZ1126" s="560"/>
      <c r="IA1126" s="560"/>
      <c r="IB1126" s="560"/>
      <c r="IC1126" s="560"/>
      <c r="ID1126" s="560"/>
      <c r="IE1126" s="560"/>
      <c r="IF1126" s="560"/>
      <c r="IG1126" s="560"/>
      <c r="IH1126" s="560"/>
      <c r="II1126" s="560"/>
      <c r="IJ1126" s="560"/>
      <c r="IK1126" s="560"/>
      <c r="IL1126" s="560"/>
      <c r="IM1126" s="560"/>
      <c r="IN1126" s="560"/>
      <c r="IO1126" s="560"/>
      <c r="IP1126" s="560"/>
      <c r="IQ1126" s="560"/>
      <c r="IR1126" s="560"/>
      <c r="IS1126" s="560"/>
      <c r="IT1126" s="560"/>
      <c r="IU1126" s="560"/>
    </row>
    <row r="1127" s="311" customFormat="1" ht="19.5" customHeight="1" spans="1:255">
      <c r="A1127" s="218" t="s">
        <v>1053</v>
      </c>
      <c r="B1127" s="324"/>
      <c r="C1127" s="324"/>
      <c r="D1127" s="324"/>
      <c r="E1127" s="325" t="str">
        <f t="shared" si="34"/>
        <v/>
      </c>
      <c r="F1127" s="325" t="str">
        <f t="shared" si="35"/>
        <v/>
      </c>
      <c r="HU1127" s="560"/>
      <c r="HV1127" s="560"/>
      <c r="HW1127" s="560"/>
      <c r="HX1127" s="560"/>
      <c r="HY1127" s="560"/>
      <c r="HZ1127" s="560"/>
      <c r="IA1127" s="560"/>
      <c r="IB1127" s="560"/>
      <c r="IC1127" s="560"/>
      <c r="ID1127" s="560"/>
      <c r="IE1127" s="560"/>
      <c r="IF1127" s="560"/>
      <c r="IG1127" s="560"/>
      <c r="IH1127" s="560"/>
      <c r="II1127" s="560"/>
      <c r="IJ1127" s="560"/>
      <c r="IK1127" s="560"/>
      <c r="IL1127" s="560"/>
      <c r="IM1127" s="560"/>
      <c r="IN1127" s="560"/>
      <c r="IO1127" s="560"/>
      <c r="IP1127" s="560"/>
      <c r="IQ1127" s="560"/>
      <c r="IR1127" s="560"/>
      <c r="IS1127" s="560"/>
      <c r="IT1127" s="560"/>
      <c r="IU1127" s="560"/>
    </row>
    <row r="1128" s="170" customFormat="1" ht="19.5" customHeight="1" spans="1:248">
      <c r="A1128" s="218" t="s">
        <v>858</v>
      </c>
      <c r="B1128" s="339"/>
      <c r="C1128" s="339"/>
      <c r="D1128" s="339"/>
      <c r="E1128" s="325" t="str">
        <f t="shared" si="34"/>
        <v/>
      </c>
      <c r="F1128" s="325" t="str">
        <f t="shared" si="35"/>
        <v/>
      </c>
      <c r="G1128" s="557"/>
      <c r="H1128" s="557"/>
      <c r="I1128" s="557"/>
      <c r="J1128" s="557"/>
      <c r="K1128" s="557"/>
      <c r="L1128" s="557"/>
      <c r="M1128" s="557"/>
      <c r="N1128" s="557"/>
      <c r="O1128" s="557"/>
      <c r="P1128" s="557"/>
      <c r="Q1128" s="557"/>
      <c r="R1128" s="557"/>
      <c r="S1128" s="557"/>
      <c r="T1128" s="557"/>
      <c r="U1128" s="557"/>
      <c r="V1128" s="557"/>
      <c r="W1128" s="557"/>
      <c r="X1128" s="557"/>
      <c r="Y1128" s="557"/>
      <c r="Z1128" s="557"/>
      <c r="AA1128" s="557"/>
      <c r="AB1128" s="557"/>
      <c r="AC1128" s="557"/>
      <c r="AD1128" s="557"/>
      <c r="AE1128" s="557"/>
      <c r="AF1128" s="557"/>
      <c r="AG1128" s="557"/>
      <c r="AH1128" s="557"/>
      <c r="AI1128" s="557"/>
      <c r="AJ1128" s="557"/>
      <c r="AK1128" s="557"/>
      <c r="AL1128" s="557"/>
      <c r="AM1128" s="557"/>
      <c r="AN1128" s="557"/>
      <c r="AO1128" s="557"/>
      <c r="AP1128" s="557"/>
      <c r="AQ1128" s="557"/>
      <c r="AR1128" s="557"/>
      <c r="AS1128" s="557"/>
      <c r="AT1128" s="557"/>
      <c r="AU1128" s="557"/>
      <c r="AV1128" s="557"/>
      <c r="AW1128" s="557"/>
      <c r="AX1128" s="557"/>
      <c r="AY1128" s="557"/>
      <c r="AZ1128" s="557"/>
      <c r="BA1128" s="557"/>
      <c r="BB1128" s="557"/>
      <c r="BC1128" s="557"/>
      <c r="BD1128" s="557"/>
      <c r="BE1128" s="557"/>
      <c r="BF1128" s="557"/>
      <c r="BG1128" s="557"/>
      <c r="BH1128" s="557"/>
      <c r="BI1128" s="557"/>
      <c r="BJ1128" s="557"/>
      <c r="BK1128" s="557"/>
      <c r="BL1128" s="557"/>
      <c r="BM1128" s="557"/>
      <c r="BN1128" s="557"/>
      <c r="BO1128" s="557"/>
      <c r="BP1128" s="557"/>
      <c r="BQ1128" s="557"/>
      <c r="BR1128" s="557"/>
      <c r="BS1128" s="557"/>
      <c r="BT1128" s="557"/>
      <c r="BU1128" s="557"/>
      <c r="BV1128" s="557"/>
      <c r="BW1128" s="557"/>
      <c r="BX1128" s="557"/>
      <c r="BY1128" s="557"/>
      <c r="BZ1128" s="557"/>
      <c r="CA1128" s="557"/>
      <c r="CB1128" s="557"/>
      <c r="CC1128" s="557"/>
      <c r="CD1128" s="557"/>
      <c r="CE1128" s="557"/>
      <c r="CF1128" s="557"/>
      <c r="CG1128" s="557"/>
      <c r="CH1128" s="557"/>
      <c r="CI1128" s="557"/>
      <c r="CJ1128" s="557"/>
      <c r="CK1128" s="557"/>
      <c r="CL1128" s="557"/>
      <c r="CM1128" s="557"/>
      <c r="CN1128" s="557"/>
      <c r="CO1128" s="557"/>
      <c r="CP1128" s="557"/>
      <c r="CQ1128" s="557"/>
      <c r="CR1128" s="557"/>
      <c r="CS1128" s="557"/>
      <c r="CT1128" s="557"/>
      <c r="CU1128" s="557"/>
      <c r="CV1128" s="557"/>
      <c r="CW1128" s="557"/>
      <c r="CX1128" s="557"/>
      <c r="CY1128" s="557"/>
      <c r="CZ1128" s="557"/>
      <c r="DA1128" s="557"/>
      <c r="DB1128" s="557"/>
      <c r="DC1128" s="557"/>
      <c r="DD1128" s="557"/>
      <c r="DE1128" s="557"/>
      <c r="DF1128" s="557"/>
      <c r="DG1128" s="557"/>
      <c r="DH1128" s="557"/>
      <c r="DI1128" s="557"/>
      <c r="DJ1128" s="557"/>
      <c r="DK1128" s="557"/>
      <c r="DL1128" s="557"/>
      <c r="DM1128" s="557"/>
      <c r="DN1128" s="557"/>
      <c r="DO1128" s="557"/>
      <c r="DP1128" s="557"/>
      <c r="DQ1128" s="557"/>
      <c r="DR1128" s="557"/>
      <c r="DS1128" s="557"/>
      <c r="DT1128" s="557"/>
      <c r="DU1128" s="557"/>
      <c r="DV1128" s="557"/>
      <c r="DW1128" s="557"/>
      <c r="DX1128" s="557"/>
      <c r="DY1128" s="557"/>
      <c r="DZ1128" s="557"/>
      <c r="EA1128" s="557"/>
      <c r="EB1128" s="557"/>
      <c r="EC1128" s="557"/>
      <c r="ED1128" s="557"/>
      <c r="EE1128" s="557"/>
      <c r="EF1128" s="557"/>
      <c r="EG1128" s="557"/>
      <c r="EH1128" s="557"/>
      <c r="EI1128" s="557"/>
      <c r="EJ1128" s="557"/>
      <c r="EK1128" s="557"/>
      <c r="EL1128" s="557"/>
      <c r="EM1128" s="557"/>
      <c r="EN1128" s="557"/>
      <c r="EO1128" s="557"/>
      <c r="EP1128" s="557"/>
      <c r="EQ1128" s="557"/>
      <c r="ER1128" s="557"/>
      <c r="ES1128" s="557"/>
      <c r="ET1128" s="557"/>
      <c r="EU1128" s="557"/>
      <c r="EV1128" s="557"/>
      <c r="EW1128" s="557"/>
      <c r="EX1128" s="557"/>
      <c r="EY1128" s="557"/>
      <c r="EZ1128" s="557"/>
      <c r="FA1128" s="557"/>
      <c r="FB1128" s="557"/>
      <c r="FC1128" s="557"/>
      <c r="FD1128" s="557"/>
      <c r="FE1128" s="557"/>
      <c r="FF1128" s="557"/>
      <c r="FG1128" s="557"/>
      <c r="FH1128" s="557"/>
      <c r="FI1128" s="557"/>
      <c r="FJ1128" s="557"/>
      <c r="FK1128" s="557"/>
      <c r="FL1128" s="557"/>
      <c r="FM1128" s="557"/>
      <c r="FN1128" s="557"/>
      <c r="FO1128" s="557"/>
      <c r="FP1128" s="557"/>
      <c r="FQ1128" s="557"/>
      <c r="FR1128" s="557"/>
      <c r="FS1128" s="557"/>
      <c r="FT1128" s="557"/>
      <c r="FU1128" s="557"/>
      <c r="FV1128" s="557"/>
      <c r="FW1128" s="557"/>
      <c r="FX1128" s="557"/>
      <c r="FY1128" s="557"/>
      <c r="FZ1128" s="557"/>
      <c r="GA1128" s="557"/>
      <c r="GB1128" s="557"/>
      <c r="GC1128" s="557"/>
      <c r="GD1128" s="557"/>
      <c r="GE1128" s="557"/>
      <c r="GF1128" s="557"/>
      <c r="GG1128" s="557"/>
      <c r="GH1128" s="557"/>
      <c r="GI1128" s="557"/>
      <c r="GJ1128" s="557"/>
      <c r="GK1128" s="557"/>
      <c r="GL1128" s="557"/>
      <c r="GM1128" s="557"/>
      <c r="GN1128" s="557"/>
      <c r="GO1128" s="557"/>
      <c r="GP1128" s="557"/>
      <c r="GQ1128" s="557"/>
      <c r="GR1128" s="557"/>
      <c r="GS1128" s="557"/>
      <c r="GT1128" s="557"/>
      <c r="GU1128" s="557"/>
      <c r="GV1128" s="557"/>
      <c r="GW1128" s="557"/>
      <c r="GX1128" s="557"/>
      <c r="GY1128" s="557"/>
      <c r="GZ1128" s="557"/>
      <c r="HA1128" s="557"/>
      <c r="HB1128" s="557"/>
      <c r="HC1128" s="557"/>
      <c r="HD1128" s="557"/>
      <c r="HE1128" s="557"/>
      <c r="HF1128" s="557"/>
      <c r="HG1128" s="557"/>
      <c r="HH1128" s="557"/>
      <c r="HI1128" s="557"/>
      <c r="HJ1128" s="557"/>
      <c r="HK1128" s="557"/>
      <c r="HL1128" s="557"/>
      <c r="HM1128" s="557"/>
      <c r="HN1128" s="557"/>
      <c r="HO1128" s="557"/>
      <c r="HP1128" s="557"/>
      <c r="HQ1128" s="557"/>
      <c r="HR1128" s="557"/>
      <c r="HS1128" s="557"/>
      <c r="HT1128" s="557"/>
      <c r="HU1128" s="575"/>
      <c r="HV1128" s="575"/>
      <c r="HW1128" s="575"/>
      <c r="HX1128" s="575"/>
      <c r="HY1128" s="575"/>
      <c r="HZ1128" s="575"/>
      <c r="IA1128" s="575"/>
      <c r="IB1128" s="575"/>
      <c r="IC1128" s="575"/>
      <c r="ID1128" s="575"/>
      <c r="IE1128" s="575"/>
      <c r="IF1128" s="575"/>
      <c r="IG1128" s="575"/>
      <c r="IH1128" s="575"/>
      <c r="II1128" s="575"/>
      <c r="IJ1128" s="575"/>
      <c r="IK1128" s="575"/>
      <c r="IL1128" s="575"/>
      <c r="IM1128" s="575"/>
      <c r="IN1128" s="575"/>
    </row>
    <row r="1129" s="311" customFormat="1" ht="19.5" customHeight="1" spans="1:255">
      <c r="A1129" s="218" t="s">
        <v>1054</v>
      </c>
      <c r="B1129" s="582"/>
      <c r="C1129" s="328"/>
      <c r="D1129" s="330"/>
      <c r="E1129" s="325" t="str">
        <f t="shared" si="34"/>
        <v/>
      </c>
      <c r="F1129" s="325" t="str">
        <f t="shared" si="35"/>
        <v/>
      </c>
      <c r="HU1129" s="560"/>
      <c r="HV1129" s="560"/>
      <c r="HW1129" s="560"/>
      <c r="HX1129" s="560"/>
      <c r="HY1129" s="560"/>
      <c r="HZ1129" s="560"/>
      <c r="IA1129" s="560"/>
      <c r="IB1129" s="560"/>
      <c r="IC1129" s="560"/>
      <c r="ID1129" s="560"/>
      <c r="IE1129" s="560"/>
      <c r="IF1129" s="560"/>
      <c r="IG1129" s="560"/>
      <c r="IH1129" s="560"/>
      <c r="II1129" s="560"/>
      <c r="IJ1129" s="560"/>
      <c r="IK1129" s="560"/>
      <c r="IL1129" s="560"/>
      <c r="IM1129" s="560"/>
      <c r="IN1129" s="560"/>
      <c r="IO1129" s="560"/>
      <c r="IP1129" s="560"/>
      <c r="IQ1129" s="560"/>
      <c r="IR1129" s="560"/>
      <c r="IS1129" s="560"/>
      <c r="IT1129" s="560"/>
      <c r="IU1129" s="560"/>
    </row>
    <row r="1130" s="311" customFormat="1" ht="19.5" customHeight="1" spans="1:255">
      <c r="A1130" s="584" t="s">
        <v>1055</v>
      </c>
      <c r="B1130" s="582">
        <f>SUM(B1131:B1139)</f>
        <v>0</v>
      </c>
      <c r="C1130" s="328">
        <f>SUM(C1131:C1139)</f>
        <v>0</v>
      </c>
      <c r="D1130" s="330">
        <f>SUM(D1131:D1139)</f>
        <v>0</v>
      </c>
      <c r="E1130" s="325" t="str">
        <f t="shared" si="34"/>
        <v/>
      </c>
      <c r="F1130" s="325" t="str">
        <f t="shared" si="35"/>
        <v/>
      </c>
      <c r="HU1130" s="560"/>
      <c r="HV1130" s="560"/>
      <c r="HW1130" s="560"/>
      <c r="HX1130" s="560"/>
      <c r="HY1130" s="560"/>
      <c r="HZ1130" s="560"/>
      <c r="IA1130" s="560"/>
      <c r="IB1130" s="560"/>
      <c r="IC1130" s="560"/>
      <c r="ID1130" s="560"/>
      <c r="IE1130" s="560"/>
      <c r="IF1130" s="560"/>
      <c r="IG1130" s="560"/>
      <c r="IH1130" s="560"/>
      <c r="II1130" s="560"/>
      <c r="IJ1130" s="560"/>
      <c r="IK1130" s="560"/>
      <c r="IL1130" s="560"/>
      <c r="IM1130" s="560"/>
      <c r="IN1130" s="560"/>
      <c r="IO1130" s="560"/>
      <c r="IP1130" s="560"/>
      <c r="IQ1130" s="560"/>
      <c r="IR1130" s="560"/>
      <c r="IS1130" s="560"/>
      <c r="IT1130" s="560"/>
      <c r="IU1130" s="560"/>
    </row>
    <row r="1131" s="311" customFormat="1" ht="19.5" customHeight="1" spans="1:255">
      <c r="A1131" s="218" t="s">
        <v>1056</v>
      </c>
      <c r="B1131" s="582"/>
      <c r="C1131" s="328"/>
      <c r="D1131" s="330"/>
      <c r="E1131" s="325" t="str">
        <f t="shared" si="34"/>
        <v/>
      </c>
      <c r="F1131" s="325" t="str">
        <f t="shared" si="35"/>
        <v/>
      </c>
      <c r="HU1131" s="560"/>
      <c r="HV1131" s="560"/>
      <c r="HW1131" s="560"/>
      <c r="HX1131" s="560"/>
      <c r="HY1131" s="560"/>
      <c r="HZ1131" s="560"/>
      <c r="IA1131" s="560"/>
      <c r="IB1131" s="560"/>
      <c r="IC1131" s="560"/>
      <c r="ID1131" s="560"/>
      <c r="IE1131" s="560"/>
      <c r="IF1131" s="560"/>
      <c r="IG1131" s="560"/>
      <c r="IH1131" s="560"/>
      <c r="II1131" s="560"/>
      <c r="IJ1131" s="560"/>
      <c r="IK1131" s="560"/>
      <c r="IL1131" s="560"/>
      <c r="IM1131" s="560"/>
      <c r="IN1131" s="560"/>
      <c r="IO1131" s="560"/>
      <c r="IP1131" s="560"/>
      <c r="IQ1131" s="560"/>
      <c r="IR1131" s="560"/>
      <c r="IS1131" s="560"/>
      <c r="IT1131" s="560"/>
      <c r="IU1131" s="560"/>
    </row>
    <row r="1132" s="311" customFormat="1" ht="19.5" customHeight="1" spans="1:255">
      <c r="A1132" s="218" t="s">
        <v>1057</v>
      </c>
      <c r="B1132" s="582"/>
      <c r="C1132" s="328"/>
      <c r="D1132" s="330"/>
      <c r="E1132" s="325" t="str">
        <f t="shared" si="34"/>
        <v/>
      </c>
      <c r="F1132" s="325" t="str">
        <f t="shared" si="35"/>
        <v/>
      </c>
      <c r="HU1132" s="560"/>
      <c r="HV1132" s="560"/>
      <c r="HW1132" s="560"/>
      <c r="HX1132" s="560"/>
      <c r="HY1132" s="560"/>
      <c r="HZ1132" s="560"/>
      <c r="IA1132" s="560"/>
      <c r="IB1132" s="560"/>
      <c r="IC1132" s="560"/>
      <c r="ID1132" s="560"/>
      <c r="IE1132" s="560"/>
      <c r="IF1132" s="560"/>
      <c r="IG1132" s="560"/>
      <c r="IH1132" s="560"/>
      <c r="II1132" s="560"/>
      <c r="IJ1132" s="560"/>
      <c r="IK1132" s="560"/>
      <c r="IL1132" s="560"/>
      <c r="IM1132" s="560"/>
      <c r="IN1132" s="560"/>
      <c r="IO1132" s="560"/>
      <c r="IP1132" s="560"/>
      <c r="IQ1132" s="560"/>
      <c r="IR1132" s="560"/>
      <c r="IS1132" s="560"/>
      <c r="IT1132" s="560"/>
      <c r="IU1132" s="560"/>
    </row>
    <row r="1133" s="311" customFormat="1" ht="19.5" customHeight="1" spans="1:255">
      <c r="A1133" s="218" t="s">
        <v>1058</v>
      </c>
      <c r="B1133" s="335"/>
      <c r="C1133" s="335"/>
      <c r="D1133" s="335"/>
      <c r="E1133" s="325" t="str">
        <f t="shared" si="34"/>
        <v/>
      </c>
      <c r="F1133" s="325" t="str">
        <f t="shared" si="35"/>
        <v/>
      </c>
      <c r="HU1133" s="560"/>
      <c r="HV1133" s="560"/>
      <c r="HW1133" s="560"/>
      <c r="HX1133" s="560"/>
      <c r="HY1133" s="560"/>
      <c r="HZ1133" s="560"/>
      <c r="IA1133" s="560"/>
      <c r="IB1133" s="560"/>
      <c r="IC1133" s="560"/>
      <c r="ID1133" s="560"/>
      <c r="IE1133" s="560"/>
      <c r="IF1133" s="560"/>
      <c r="IG1133" s="560"/>
      <c r="IH1133" s="560"/>
      <c r="II1133" s="560"/>
      <c r="IJ1133" s="560"/>
      <c r="IK1133" s="560"/>
      <c r="IL1133" s="560"/>
      <c r="IM1133" s="560"/>
      <c r="IN1133" s="560"/>
      <c r="IO1133" s="560"/>
      <c r="IP1133" s="560"/>
      <c r="IQ1133" s="560"/>
      <c r="IR1133" s="560"/>
      <c r="IS1133" s="560"/>
      <c r="IT1133" s="560"/>
      <c r="IU1133" s="560"/>
    </row>
    <row r="1134" s="311" customFormat="1" ht="19.5" customHeight="1" spans="1:255">
      <c r="A1134" s="218" t="s">
        <v>1059</v>
      </c>
      <c r="B1134" s="582"/>
      <c r="C1134" s="328"/>
      <c r="D1134" s="330"/>
      <c r="E1134" s="325" t="str">
        <f t="shared" si="34"/>
        <v/>
      </c>
      <c r="F1134" s="325" t="str">
        <f t="shared" si="35"/>
        <v/>
      </c>
      <c r="HU1134" s="560"/>
      <c r="HV1134" s="560"/>
      <c r="HW1134" s="560"/>
      <c r="HX1134" s="560"/>
      <c r="HY1134" s="560"/>
      <c r="HZ1134" s="560"/>
      <c r="IA1134" s="560"/>
      <c r="IB1134" s="560"/>
      <c r="IC1134" s="560"/>
      <c r="ID1134" s="560"/>
      <c r="IE1134" s="560"/>
      <c r="IF1134" s="560"/>
      <c r="IG1134" s="560"/>
      <c r="IH1134" s="560"/>
      <c r="II1134" s="560"/>
      <c r="IJ1134" s="560"/>
      <c r="IK1134" s="560"/>
      <c r="IL1134" s="560"/>
      <c r="IM1134" s="560"/>
      <c r="IN1134" s="560"/>
      <c r="IO1134" s="560"/>
      <c r="IP1134" s="560"/>
      <c r="IQ1134" s="560"/>
      <c r="IR1134" s="560"/>
      <c r="IS1134" s="560"/>
      <c r="IT1134" s="560"/>
      <c r="IU1134" s="560"/>
    </row>
    <row r="1135" s="170" customFormat="1" ht="19.5" customHeight="1" spans="1:248">
      <c r="A1135" s="218" t="s">
        <v>1060</v>
      </c>
      <c r="B1135" s="339"/>
      <c r="C1135" s="339"/>
      <c r="D1135" s="339"/>
      <c r="E1135" s="325" t="str">
        <f t="shared" si="34"/>
        <v/>
      </c>
      <c r="F1135" s="325" t="str">
        <f t="shared" si="35"/>
        <v/>
      </c>
      <c r="G1135" s="557"/>
      <c r="H1135" s="557"/>
      <c r="I1135" s="557"/>
      <c r="J1135" s="557"/>
      <c r="K1135" s="557"/>
      <c r="L1135" s="557"/>
      <c r="M1135" s="557"/>
      <c r="N1135" s="557"/>
      <c r="O1135" s="557"/>
      <c r="P1135" s="557"/>
      <c r="Q1135" s="557"/>
      <c r="R1135" s="557"/>
      <c r="S1135" s="557"/>
      <c r="T1135" s="557"/>
      <c r="U1135" s="557"/>
      <c r="V1135" s="557"/>
      <c r="W1135" s="557"/>
      <c r="X1135" s="557"/>
      <c r="Y1135" s="557"/>
      <c r="Z1135" s="557"/>
      <c r="AA1135" s="557"/>
      <c r="AB1135" s="557"/>
      <c r="AC1135" s="557"/>
      <c r="AD1135" s="557"/>
      <c r="AE1135" s="557"/>
      <c r="AF1135" s="557"/>
      <c r="AG1135" s="557"/>
      <c r="AH1135" s="557"/>
      <c r="AI1135" s="557"/>
      <c r="AJ1135" s="557"/>
      <c r="AK1135" s="557"/>
      <c r="AL1135" s="557"/>
      <c r="AM1135" s="557"/>
      <c r="AN1135" s="557"/>
      <c r="AO1135" s="557"/>
      <c r="AP1135" s="557"/>
      <c r="AQ1135" s="557"/>
      <c r="AR1135" s="557"/>
      <c r="AS1135" s="557"/>
      <c r="AT1135" s="557"/>
      <c r="AU1135" s="557"/>
      <c r="AV1135" s="557"/>
      <c r="AW1135" s="557"/>
      <c r="AX1135" s="557"/>
      <c r="AY1135" s="557"/>
      <c r="AZ1135" s="557"/>
      <c r="BA1135" s="557"/>
      <c r="BB1135" s="557"/>
      <c r="BC1135" s="557"/>
      <c r="BD1135" s="557"/>
      <c r="BE1135" s="557"/>
      <c r="BF1135" s="557"/>
      <c r="BG1135" s="557"/>
      <c r="BH1135" s="557"/>
      <c r="BI1135" s="557"/>
      <c r="BJ1135" s="557"/>
      <c r="BK1135" s="557"/>
      <c r="BL1135" s="557"/>
      <c r="BM1135" s="557"/>
      <c r="BN1135" s="557"/>
      <c r="BO1135" s="557"/>
      <c r="BP1135" s="557"/>
      <c r="BQ1135" s="557"/>
      <c r="BR1135" s="557"/>
      <c r="BS1135" s="557"/>
      <c r="BT1135" s="557"/>
      <c r="BU1135" s="557"/>
      <c r="BV1135" s="557"/>
      <c r="BW1135" s="557"/>
      <c r="BX1135" s="557"/>
      <c r="BY1135" s="557"/>
      <c r="BZ1135" s="557"/>
      <c r="CA1135" s="557"/>
      <c r="CB1135" s="557"/>
      <c r="CC1135" s="557"/>
      <c r="CD1135" s="557"/>
      <c r="CE1135" s="557"/>
      <c r="CF1135" s="557"/>
      <c r="CG1135" s="557"/>
      <c r="CH1135" s="557"/>
      <c r="CI1135" s="557"/>
      <c r="CJ1135" s="557"/>
      <c r="CK1135" s="557"/>
      <c r="CL1135" s="557"/>
      <c r="CM1135" s="557"/>
      <c r="CN1135" s="557"/>
      <c r="CO1135" s="557"/>
      <c r="CP1135" s="557"/>
      <c r="CQ1135" s="557"/>
      <c r="CR1135" s="557"/>
      <c r="CS1135" s="557"/>
      <c r="CT1135" s="557"/>
      <c r="CU1135" s="557"/>
      <c r="CV1135" s="557"/>
      <c r="CW1135" s="557"/>
      <c r="CX1135" s="557"/>
      <c r="CY1135" s="557"/>
      <c r="CZ1135" s="557"/>
      <c r="DA1135" s="557"/>
      <c r="DB1135" s="557"/>
      <c r="DC1135" s="557"/>
      <c r="DD1135" s="557"/>
      <c r="DE1135" s="557"/>
      <c r="DF1135" s="557"/>
      <c r="DG1135" s="557"/>
      <c r="DH1135" s="557"/>
      <c r="DI1135" s="557"/>
      <c r="DJ1135" s="557"/>
      <c r="DK1135" s="557"/>
      <c r="DL1135" s="557"/>
      <c r="DM1135" s="557"/>
      <c r="DN1135" s="557"/>
      <c r="DO1135" s="557"/>
      <c r="DP1135" s="557"/>
      <c r="DQ1135" s="557"/>
      <c r="DR1135" s="557"/>
      <c r="DS1135" s="557"/>
      <c r="DT1135" s="557"/>
      <c r="DU1135" s="557"/>
      <c r="DV1135" s="557"/>
      <c r="DW1135" s="557"/>
      <c r="DX1135" s="557"/>
      <c r="DY1135" s="557"/>
      <c r="DZ1135" s="557"/>
      <c r="EA1135" s="557"/>
      <c r="EB1135" s="557"/>
      <c r="EC1135" s="557"/>
      <c r="ED1135" s="557"/>
      <c r="EE1135" s="557"/>
      <c r="EF1135" s="557"/>
      <c r="EG1135" s="557"/>
      <c r="EH1135" s="557"/>
      <c r="EI1135" s="557"/>
      <c r="EJ1135" s="557"/>
      <c r="EK1135" s="557"/>
      <c r="EL1135" s="557"/>
      <c r="EM1135" s="557"/>
      <c r="EN1135" s="557"/>
      <c r="EO1135" s="557"/>
      <c r="EP1135" s="557"/>
      <c r="EQ1135" s="557"/>
      <c r="ER1135" s="557"/>
      <c r="ES1135" s="557"/>
      <c r="ET1135" s="557"/>
      <c r="EU1135" s="557"/>
      <c r="EV1135" s="557"/>
      <c r="EW1135" s="557"/>
      <c r="EX1135" s="557"/>
      <c r="EY1135" s="557"/>
      <c r="EZ1135" s="557"/>
      <c r="FA1135" s="557"/>
      <c r="FB1135" s="557"/>
      <c r="FC1135" s="557"/>
      <c r="FD1135" s="557"/>
      <c r="FE1135" s="557"/>
      <c r="FF1135" s="557"/>
      <c r="FG1135" s="557"/>
      <c r="FH1135" s="557"/>
      <c r="FI1135" s="557"/>
      <c r="FJ1135" s="557"/>
      <c r="FK1135" s="557"/>
      <c r="FL1135" s="557"/>
      <c r="FM1135" s="557"/>
      <c r="FN1135" s="557"/>
      <c r="FO1135" s="557"/>
      <c r="FP1135" s="557"/>
      <c r="FQ1135" s="557"/>
      <c r="FR1135" s="557"/>
      <c r="FS1135" s="557"/>
      <c r="FT1135" s="557"/>
      <c r="FU1135" s="557"/>
      <c r="FV1135" s="557"/>
      <c r="FW1135" s="557"/>
      <c r="FX1135" s="557"/>
      <c r="FY1135" s="557"/>
      <c r="FZ1135" s="557"/>
      <c r="GA1135" s="557"/>
      <c r="GB1135" s="557"/>
      <c r="GC1135" s="557"/>
      <c r="GD1135" s="557"/>
      <c r="GE1135" s="557"/>
      <c r="GF1135" s="557"/>
      <c r="GG1135" s="557"/>
      <c r="GH1135" s="557"/>
      <c r="GI1135" s="557"/>
      <c r="GJ1135" s="557"/>
      <c r="GK1135" s="557"/>
      <c r="GL1135" s="557"/>
      <c r="GM1135" s="557"/>
      <c r="GN1135" s="557"/>
      <c r="GO1135" s="557"/>
      <c r="GP1135" s="557"/>
      <c r="GQ1135" s="557"/>
      <c r="GR1135" s="557"/>
      <c r="GS1135" s="557"/>
      <c r="GT1135" s="557"/>
      <c r="GU1135" s="557"/>
      <c r="GV1135" s="557"/>
      <c r="GW1135" s="557"/>
      <c r="GX1135" s="557"/>
      <c r="GY1135" s="557"/>
      <c r="GZ1135" s="557"/>
      <c r="HA1135" s="557"/>
      <c r="HB1135" s="557"/>
      <c r="HC1135" s="557"/>
      <c r="HD1135" s="557"/>
      <c r="HE1135" s="557"/>
      <c r="HF1135" s="557"/>
      <c r="HG1135" s="557"/>
      <c r="HH1135" s="557"/>
      <c r="HI1135" s="557"/>
      <c r="HJ1135" s="557"/>
      <c r="HK1135" s="557"/>
      <c r="HL1135" s="557"/>
      <c r="HM1135" s="557"/>
      <c r="HN1135" s="557"/>
      <c r="HO1135" s="557"/>
      <c r="HP1135" s="557"/>
      <c r="HQ1135" s="557"/>
      <c r="HR1135" s="557"/>
      <c r="HS1135" s="557"/>
      <c r="HT1135" s="557"/>
      <c r="HU1135" s="575"/>
      <c r="HV1135" s="575"/>
      <c r="HW1135" s="575"/>
      <c r="HX1135" s="575"/>
      <c r="HY1135" s="575"/>
      <c r="HZ1135" s="575"/>
      <c r="IA1135" s="575"/>
      <c r="IB1135" s="575"/>
      <c r="IC1135" s="575"/>
      <c r="ID1135" s="575"/>
      <c r="IE1135" s="575"/>
      <c r="IF1135" s="575"/>
      <c r="IG1135" s="575"/>
      <c r="IH1135" s="575"/>
      <c r="II1135" s="575"/>
      <c r="IJ1135" s="575"/>
      <c r="IK1135" s="575"/>
      <c r="IL1135" s="575"/>
      <c r="IM1135" s="575"/>
      <c r="IN1135" s="575"/>
    </row>
    <row r="1136" s="311" customFormat="1" ht="19.5" customHeight="1" spans="1:255">
      <c r="A1136" s="218" t="s">
        <v>1061</v>
      </c>
      <c r="B1136" s="582"/>
      <c r="C1136" s="328"/>
      <c r="D1136" s="330"/>
      <c r="E1136" s="325" t="str">
        <f t="shared" si="34"/>
        <v/>
      </c>
      <c r="F1136" s="325" t="str">
        <f t="shared" si="35"/>
        <v/>
      </c>
      <c r="HU1136" s="560"/>
      <c r="HV1136" s="560"/>
      <c r="HW1136" s="560"/>
      <c r="HX1136" s="560"/>
      <c r="HY1136" s="560"/>
      <c r="HZ1136" s="560"/>
      <c r="IA1136" s="560"/>
      <c r="IB1136" s="560"/>
      <c r="IC1136" s="560"/>
      <c r="ID1136" s="560"/>
      <c r="IE1136" s="560"/>
      <c r="IF1136" s="560"/>
      <c r="IG1136" s="560"/>
      <c r="IH1136" s="560"/>
      <c r="II1136" s="560"/>
      <c r="IJ1136" s="560"/>
      <c r="IK1136" s="560"/>
      <c r="IL1136" s="560"/>
      <c r="IM1136" s="560"/>
      <c r="IN1136" s="560"/>
      <c r="IO1136" s="560"/>
      <c r="IP1136" s="560"/>
      <c r="IQ1136" s="560"/>
      <c r="IR1136" s="560"/>
      <c r="IS1136" s="560"/>
      <c r="IT1136" s="560"/>
      <c r="IU1136" s="560"/>
    </row>
    <row r="1137" s="311" customFormat="1" ht="19.5" customHeight="1" spans="1:255">
      <c r="A1137" s="218" t="s">
        <v>1062</v>
      </c>
      <c r="B1137" s="582"/>
      <c r="C1137" s="328"/>
      <c r="D1137" s="330"/>
      <c r="E1137" s="325" t="str">
        <f t="shared" si="34"/>
        <v/>
      </c>
      <c r="F1137" s="325" t="str">
        <f t="shared" si="35"/>
        <v/>
      </c>
      <c r="HU1137" s="560"/>
      <c r="HV1137" s="560"/>
      <c r="HW1137" s="560"/>
      <c r="HX1137" s="560"/>
      <c r="HY1137" s="560"/>
      <c r="HZ1137" s="560"/>
      <c r="IA1137" s="560"/>
      <c r="IB1137" s="560"/>
      <c r="IC1137" s="560"/>
      <c r="ID1137" s="560"/>
      <c r="IE1137" s="560"/>
      <c r="IF1137" s="560"/>
      <c r="IG1137" s="560"/>
      <c r="IH1137" s="560"/>
      <c r="II1137" s="560"/>
      <c r="IJ1137" s="560"/>
      <c r="IK1137" s="560"/>
      <c r="IL1137" s="560"/>
      <c r="IM1137" s="560"/>
      <c r="IN1137" s="560"/>
      <c r="IO1137" s="560"/>
      <c r="IP1137" s="560"/>
      <c r="IQ1137" s="560"/>
      <c r="IR1137" s="560"/>
      <c r="IS1137" s="560"/>
      <c r="IT1137" s="560"/>
      <c r="IU1137" s="560"/>
    </row>
    <row r="1138" s="311" customFormat="1" ht="19.5" customHeight="1" spans="1:255">
      <c r="A1138" s="218" t="s">
        <v>1063</v>
      </c>
      <c r="B1138" s="582"/>
      <c r="C1138" s="328"/>
      <c r="D1138" s="330"/>
      <c r="E1138" s="325" t="str">
        <f t="shared" si="34"/>
        <v/>
      </c>
      <c r="F1138" s="325" t="str">
        <f t="shared" si="35"/>
        <v/>
      </c>
      <c r="HU1138" s="560"/>
      <c r="HV1138" s="560"/>
      <c r="HW1138" s="560"/>
      <c r="HX1138" s="560"/>
      <c r="HY1138" s="560"/>
      <c r="HZ1138" s="560"/>
      <c r="IA1138" s="560"/>
      <c r="IB1138" s="560"/>
      <c r="IC1138" s="560"/>
      <c r="ID1138" s="560"/>
      <c r="IE1138" s="560"/>
      <c r="IF1138" s="560"/>
      <c r="IG1138" s="560"/>
      <c r="IH1138" s="560"/>
      <c r="II1138" s="560"/>
      <c r="IJ1138" s="560"/>
      <c r="IK1138" s="560"/>
      <c r="IL1138" s="560"/>
      <c r="IM1138" s="560"/>
      <c r="IN1138" s="560"/>
      <c r="IO1138" s="560"/>
      <c r="IP1138" s="560"/>
      <c r="IQ1138" s="560"/>
      <c r="IR1138" s="560"/>
      <c r="IS1138" s="560"/>
      <c r="IT1138" s="560"/>
      <c r="IU1138" s="560"/>
    </row>
    <row r="1139" s="311" customFormat="1" ht="19.5" customHeight="1" spans="1:255">
      <c r="A1139" s="218" t="s">
        <v>1064</v>
      </c>
      <c r="B1139" s="582"/>
      <c r="C1139" s="328"/>
      <c r="D1139" s="330"/>
      <c r="E1139" s="325" t="str">
        <f t="shared" si="34"/>
        <v/>
      </c>
      <c r="F1139" s="325" t="str">
        <f t="shared" si="35"/>
        <v/>
      </c>
      <c r="HU1139" s="560"/>
      <c r="HV1139" s="560"/>
      <c r="HW1139" s="560"/>
      <c r="HX1139" s="560"/>
      <c r="HY1139" s="560"/>
      <c r="HZ1139" s="560"/>
      <c r="IA1139" s="560"/>
      <c r="IB1139" s="560"/>
      <c r="IC1139" s="560"/>
      <c r="ID1139" s="560"/>
      <c r="IE1139" s="560"/>
      <c r="IF1139" s="560"/>
      <c r="IG1139" s="560"/>
      <c r="IH1139" s="560"/>
      <c r="II1139" s="560"/>
      <c r="IJ1139" s="560"/>
      <c r="IK1139" s="560"/>
      <c r="IL1139" s="560"/>
      <c r="IM1139" s="560"/>
      <c r="IN1139" s="560"/>
      <c r="IO1139" s="560"/>
      <c r="IP1139" s="560"/>
      <c r="IQ1139" s="560"/>
      <c r="IR1139" s="560"/>
      <c r="IS1139" s="560"/>
      <c r="IT1139" s="560"/>
      <c r="IU1139" s="560"/>
    </row>
    <row r="1140" s="311" customFormat="1" ht="19.5" customHeight="1" spans="1:255">
      <c r="A1140" s="584" t="s">
        <v>1065</v>
      </c>
      <c r="B1140" s="582">
        <f>SUM(B1141:B1145)</f>
        <v>0</v>
      </c>
      <c r="C1140" s="328">
        <f>SUM(C1141:C1145)</f>
        <v>0</v>
      </c>
      <c r="D1140" s="330">
        <f>SUM(D1141:D1145)</f>
        <v>0</v>
      </c>
      <c r="E1140" s="325" t="str">
        <f t="shared" si="34"/>
        <v/>
      </c>
      <c r="F1140" s="325" t="str">
        <f t="shared" si="35"/>
        <v/>
      </c>
      <c r="HU1140" s="560"/>
      <c r="HV1140" s="560"/>
      <c r="HW1140" s="560"/>
      <c r="HX1140" s="560"/>
      <c r="HY1140" s="560"/>
      <c r="HZ1140" s="560"/>
      <c r="IA1140" s="560"/>
      <c r="IB1140" s="560"/>
      <c r="IC1140" s="560"/>
      <c r="ID1140" s="560"/>
      <c r="IE1140" s="560"/>
      <c r="IF1140" s="560"/>
      <c r="IG1140" s="560"/>
      <c r="IH1140" s="560"/>
      <c r="II1140" s="560"/>
      <c r="IJ1140" s="560"/>
      <c r="IK1140" s="560"/>
      <c r="IL1140" s="560"/>
      <c r="IM1140" s="560"/>
      <c r="IN1140" s="560"/>
      <c r="IO1140" s="560"/>
      <c r="IP1140" s="560"/>
      <c r="IQ1140" s="560"/>
      <c r="IR1140" s="560"/>
      <c r="IS1140" s="560"/>
      <c r="IT1140" s="560"/>
      <c r="IU1140" s="560"/>
    </row>
    <row r="1141" s="311" customFormat="1" ht="19.5" customHeight="1" spans="1:255">
      <c r="A1141" s="218" t="s">
        <v>1066</v>
      </c>
      <c r="B1141" s="582"/>
      <c r="C1141" s="328"/>
      <c r="D1141" s="330"/>
      <c r="E1141" s="325" t="str">
        <f t="shared" si="34"/>
        <v/>
      </c>
      <c r="F1141" s="325" t="str">
        <f t="shared" si="35"/>
        <v/>
      </c>
      <c r="HU1141" s="560"/>
      <c r="HV1141" s="560"/>
      <c r="HW1141" s="560"/>
      <c r="HX1141" s="560"/>
      <c r="HY1141" s="560"/>
      <c r="HZ1141" s="560"/>
      <c r="IA1141" s="560"/>
      <c r="IB1141" s="560"/>
      <c r="IC1141" s="560"/>
      <c r="ID1141" s="560"/>
      <c r="IE1141" s="560"/>
      <c r="IF1141" s="560"/>
      <c r="IG1141" s="560"/>
      <c r="IH1141" s="560"/>
      <c r="II1141" s="560"/>
      <c r="IJ1141" s="560"/>
      <c r="IK1141" s="560"/>
      <c r="IL1141" s="560"/>
      <c r="IM1141" s="560"/>
      <c r="IN1141" s="560"/>
      <c r="IO1141" s="560"/>
      <c r="IP1141" s="560"/>
      <c r="IQ1141" s="560"/>
      <c r="IR1141" s="560"/>
      <c r="IS1141" s="560"/>
      <c r="IT1141" s="560"/>
      <c r="IU1141" s="560"/>
    </row>
    <row r="1142" s="311" customFormat="1" ht="19.5" customHeight="1" spans="1:255">
      <c r="A1142" s="218" t="s">
        <v>1067</v>
      </c>
      <c r="B1142" s="582"/>
      <c r="C1142" s="328"/>
      <c r="D1142" s="330"/>
      <c r="E1142" s="325" t="str">
        <f t="shared" si="34"/>
        <v/>
      </c>
      <c r="F1142" s="325" t="str">
        <f t="shared" si="35"/>
        <v/>
      </c>
      <c r="HU1142" s="560"/>
      <c r="HV1142" s="560"/>
      <c r="HW1142" s="560"/>
      <c r="HX1142" s="560"/>
      <c r="HY1142" s="560"/>
      <c r="HZ1142" s="560"/>
      <c r="IA1142" s="560"/>
      <c r="IB1142" s="560"/>
      <c r="IC1142" s="560"/>
      <c r="ID1142" s="560"/>
      <c r="IE1142" s="560"/>
      <c r="IF1142" s="560"/>
      <c r="IG1142" s="560"/>
      <c r="IH1142" s="560"/>
      <c r="II1142" s="560"/>
      <c r="IJ1142" s="560"/>
      <c r="IK1142" s="560"/>
      <c r="IL1142" s="560"/>
      <c r="IM1142" s="560"/>
      <c r="IN1142" s="560"/>
      <c r="IO1142" s="560"/>
      <c r="IP1142" s="560"/>
      <c r="IQ1142" s="560"/>
      <c r="IR1142" s="560"/>
      <c r="IS1142" s="560"/>
      <c r="IT1142" s="560"/>
      <c r="IU1142" s="560"/>
    </row>
    <row r="1143" s="311" customFormat="1" ht="19.5" customHeight="1" spans="1:255">
      <c r="A1143" s="218" t="s">
        <v>1068</v>
      </c>
      <c r="B1143" s="335"/>
      <c r="C1143" s="335"/>
      <c r="D1143" s="335"/>
      <c r="E1143" s="325" t="str">
        <f t="shared" si="34"/>
        <v/>
      </c>
      <c r="F1143" s="325" t="str">
        <f t="shared" si="35"/>
        <v/>
      </c>
      <c r="HU1143" s="560"/>
      <c r="HV1143" s="560"/>
      <c r="HW1143" s="560"/>
      <c r="HX1143" s="560"/>
      <c r="HY1143" s="560"/>
      <c r="HZ1143" s="560"/>
      <c r="IA1143" s="560"/>
      <c r="IB1143" s="560"/>
      <c r="IC1143" s="560"/>
      <c r="ID1143" s="560"/>
      <c r="IE1143" s="560"/>
      <c r="IF1143" s="560"/>
      <c r="IG1143" s="560"/>
      <c r="IH1143" s="560"/>
      <c r="II1143" s="560"/>
      <c r="IJ1143" s="560"/>
      <c r="IK1143" s="560"/>
      <c r="IL1143" s="560"/>
      <c r="IM1143" s="560"/>
      <c r="IN1143" s="560"/>
      <c r="IO1143" s="560"/>
      <c r="IP1143" s="560"/>
      <c r="IQ1143" s="560"/>
      <c r="IR1143" s="560"/>
      <c r="IS1143" s="560"/>
      <c r="IT1143" s="560"/>
      <c r="IU1143" s="560"/>
    </row>
    <row r="1144" s="311" customFormat="1" ht="19.5" customHeight="1" spans="1:255">
      <c r="A1144" s="218" t="s">
        <v>1069</v>
      </c>
      <c r="B1144" s="582"/>
      <c r="C1144" s="328"/>
      <c r="D1144" s="330"/>
      <c r="E1144" s="325" t="str">
        <f t="shared" si="34"/>
        <v/>
      </c>
      <c r="F1144" s="325" t="str">
        <f t="shared" si="35"/>
        <v/>
      </c>
      <c r="HU1144" s="560"/>
      <c r="HV1144" s="560"/>
      <c r="HW1144" s="560"/>
      <c r="HX1144" s="560"/>
      <c r="HY1144" s="560"/>
      <c r="HZ1144" s="560"/>
      <c r="IA1144" s="560"/>
      <c r="IB1144" s="560"/>
      <c r="IC1144" s="560"/>
      <c r="ID1144" s="560"/>
      <c r="IE1144" s="560"/>
      <c r="IF1144" s="560"/>
      <c r="IG1144" s="560"/>
      <c r="IH1144" s="560"/>
      <c r="II1144" s="560"/>
      <c r="IJ1144" s="560"/>
      <c r="IK1144" s="560"/>
      <c r="IL1144" s="560"/>
      <c r="IM1144" s="560"/>
      <c r="IN1144" s="560"/>
      <c r="IO1144" s="560"/>
      <c r="IP1144" s="560"/>
      <c r="IQ1144" s="560"/>
      <c r="IR1144" s="560"/>
      <c r="IS1144" s="560"/>
      <c r="IT1144" s="560"/>
      <c r="IU1144" s="560"/>
    </row>
    <row r="1145" s="170" customFormat="1" ht="19.5" customHeight="1" spans="1:248">
      <c r="A1145" s="218" t="s">
        <v>1070</v>
      </c>
      <c r="B1145" s="339"/>
      <c r="C1145" s="339"/>
      <c r="D1145" s="339"/>
      <c r="E1145" s="325" t="str">
        <f t="shared" si="34"/>
        <v/>
      </c>
      <c r="F1145" s="325" t="str">
        <f t="shared" si="35"/>
        <v/>
      </c>
      <c r="G1145" s="557"/>
      <c r="H1145" s="557"/>
      <c r="I1145" s="557"/>
      <c r="J1145" s="557"/>
      <c r="K1145" s="557"/>
      <c r="L1145" s="557"/>
      <c r="M1145" s="557"/>
      <c r="N1145" s="557"/>
      <c r="O1145" s="557"/>
      <c r="P1145" s="557"/>
      <c r="Q1145" s="557"/>
      <c r="R1145" s="557"/>
      <c r="S1145" s="557"/>
      <c r="T1145" s="557"/>
      <c r="U1145" s="557"/>
      <c r="V1145" s="557"/>
      <c r="W1145" s="557"/>
      <c r="X1145" s="557"/>
      <c r="Y1145" s="557"/>
      <c r="Z1145" s="557"/>
      <c r="AA1145" s="557"/>
      <c r="AB1145" s="557"/>
      <c r="AC1145" s="557"/>
      <c r="AD1145" s="557"/>
      <c r="AE1145" s="557"/>
      <c r="AF1145" s="557"/>
      <c r="AG1145" s="557"/>
      <c r="AH1145" s="557"/>
      <c r="AI1145" s="557"/>
      <c r="AJ1145" s="557"/>
      <c r="AK1145" s="557"/>
      <c r="AL1145" s="557"/>
      <c r="AM1145" s="557"/>
      <c r="AN1145" s="557"/>
      <c r="AO1145" s="557"/>
      <c r="AP1145" s="557"/>
      <c r="AQ1145" s="557"/>
      <c r="AR1145" s="557"/>
      <c r="AS1145" s="557"/>
      <c r="AT1145" s="557"/>
      <c r="AU1145" s="557"/>
      <c r="AV1145" s="557"/>
      <c r="AW1145" s="557"/>
      <c r="AX1145" s="557"/>
      <c r="AY1145" s="557"/>
      <c r="AZ1145" s="557"/>
      <c r="BA1145" s="557"/>
      <c r="BB1145" s="557"/>
      <c r="BC1145" s="557"/>
      <c r="BD1145" s="557"/>
      <c r="BE1145" s="557"/>
      <c r="BF1145" s="557"/>
      <c r="BG1145" s="557"/>
      <c r="BH1145" s="557"/>
      <c r="BI1145" s="557"/>
      <c r="BJ1145" s="557"/>
      <c r="BK1145" s="557"/>
      <c r="BL1145" s="557"/>
      <c r="BM1145" s="557"/>
      <c r="BN1145" s="557"/>
      <c r="BO1145" s="557"/>
      <c r="BP1145" s="557"/>
      <c r="BQ1145" s="557"/>
      <c r="BR1145" s="557"/>
      <c r="BS1145" s="557"/>
      <c r="BT1145" s="557"/>
      <c r="BU1145" s="557"/>
      <c r="BV1145" s="557"/>
      <c r="BW1145" s="557"/>
      <c r="BX1145" s="557"/>
      <c r="BY1145" s="557"/>
      <c r="BZ1145" s="557"/>
      <c r="CA1145" s="557"/>
      <c r="CB1145" s="557"/>
      <c r="CC1145" s="557"/>
      <c r="CD1145" s="557"/>
      <c r="CE1145" s="557"/>
      <c r="CF1145" s="557"/>
      <c r="CG1145" s="557"/>
      <c r="CH1145" s="557"/>
      <c r="CI1145" s="557"/>
      <c r="CJ1145" s="557"/>
      <c r="CK1145" s="557"/>
      <c r="CL1145" s="557"/>
      <c r="CM1145" s="557"/>
      <c r="CN1145" s="557"/>
      <c r="CO1145" s="557"/>
      <c r="CP1145" s="557"/>
      <c r="CQ1145" s="557"/>
      <c r="CR1145" s="557"/>
      <c r="CS1145" s="557"/>
      <c r="CT1145" s="557"/>
      <c r="CU1145" s="557"/>
      <c r="CV1145" s="557"/>
      <c r="CW1145" s="557"/>
      <c r="CX1145" s="557"/>
      <c r="CY1145" s="557"/>
      <c r="CZ1145" s="557"/>
      <c r="DA1145" s="557"/>
      <c r="DB1145" s="557"/>
      <c r="DC1145" s="557"/>
      <c r="DD1145" s="557"/>
      <c r="DE1145" s="557"/>
      <c r="DF1145" s="557"/>
      <c r="DG1145" s="557"/>
      <c r="DH1145" s="557"/>
      <c r="DI1145" s="557"/>
      <c r="DJ1145" s="557"/>
      <c r="DK1145" s="557"/>
      <c r="DL1145" s="557"/>
      <c r="DM1145" s="557"/>
      <c r="DN1145" s="557"/>
      <c r="DO1145" s="557"/>
      <c r="DP1145" s="557"/>
      <c r="DQ1145" s="557"/>
      <c r="DR1145" s="557"/>
      <c r="DS1145" s="557"/>
      <c r="DT1145" s="557"/>
      <c r="DU1145" s="557"/>
      <c r="DV1145" s="557"/>
      <c r="DW1145" s="557"/>
      <c r="DX1145" s="557"/>
      <c r="DY1145" s="557"/>
      <c r="DZ1145" s="557"/>
      <c r="EA1145" s="557"/>
      <c r="EB1145" s="557"/>
      <c r="EC1145" s="557"/>
      <c r="ED1145" s="557"/>
      <c r="EE1145" s="557"/>
      <c r="EF1145" s="557"/>
      <c r="EG1145" s="557"/>
      <c r="EH1145" s="557"/>
      <c r="EI1145" s="557"/>
      <c r="EJ1145" s="557"/>
      <c r="EK1145" s="557"/>
      <c r="EL1145" s="557"/>
      <c r="EM1145" s="557"/>
      <c r="EN1145" s="557"/>
      <c r="EO1145" s="557"/>
      <c r="EP1145" s="557"/>
      <c r="EQ1145" s="557"/>
      <c r="ER1145" s="557"/>
      <c r="ES1145" s="557"/>
      <c r="ET1145" s="557"/>
      <c r="EU1145" s="557"/>
      <c r="EV1145" s="557"/>
      <c r="EW1145" s="557"/>
      <c r="EX1145" s="557"/>
      <c r="EY1145" s="557"/>
      <c r="EZ1145" s="557"/>
      <c r="FA1145" s="557"/>
      <c r="FB1145" s="557"/>
      <c r="FC1145" s="557"/>
      <c r="FD1145" s="557"/>
      <c r="FE1145" s="557"/>
      <c r="FF1145" s="557"/>
      <c r="FG1145" s="557"/>
      <c r="FH1145" s="557"/>
      <c r="FI1145" s="557"/>
      <c r="FJ1145" s="557"/>
      <c r="FK1145" s="557"/>
      <c r="FL1145" s="557"/>
      <c r="FM1145" s="557"/>
      <c r="FN1145" s="557"/>
      <c r="FO1145" s="557"/>
      <c r="FP1145" s="557"/>
      <c r="FQ1145" s="557"/>
      <c r="FR1145" s="557"/>
      <c r="FS1145" s="557"/>
      <c r="FT1145" s="557"/>
      <c r="FU1145" s="557"/>
      <c r="FV1145" s="557"/>
      <c r="FW1145" s="557"/>
      <c r="FX1145" s="557"/>
      <c r="FY1145" s="557"/>
      <c r="FZ1145" s="557"/>
      <c r="GA1145" s="557"/>
      <c r="GB1145" s="557"/>
      <c r="GC1145" s="557"/>
      <c r="GD1145" s="557"/>
      <c r="GE1145" s="557"/>
      <c r="GF1145" s="557"/>
      <c r="GG1145" s="557"/>
      <c r="GH1145" s="557"/>
      <c r="GI1145" s="557"/>
      <c r="GJ1145" s="557"/>
      <c r="GK1145" s="557"/>
      <c r="GL1145" s="557"/>
      <c r="GM1145" s="557"/>
      <c r="GN1145" s="557"/>
      <c r="GO1145" s="557"/>
      <c r="GP1145" s="557"/>
      <c r="GQ1145" s="557"/>
      <c r="GR1145" s="557"/>
      <c r="GS1145" s="557"/>
      <c r="GT1145" s="557"/>
      <c r="GU1145" s="557"/>
      <c r="GV1145" s="557"/>
      <c r="GW1145" s="557"/>
      <c r="GX1145" s="557"/>
      <c r="GY1145" s="557"/>
      <c r="GZ1145" s="557"/>
      <c r="HA1145" s="557"/>
      <c r="HB1145" s="557"/>
      <c r="HC1145" s="557"/>
      <c r="HD1145" s="557"/>
      <c r="HE1145" s="557"/>
      <c r="HF1145" s="557"/>
      <c r="HG1145" s="557"/>
      <c r="HH1145" s="557"/>
      <c r="HI1145" s="557"/>
      <c r="HJ1145" s="557"/>
      <c r="HK1145" s="557"/>
      <c r="HL1145" s="557"/>
      <c r="HM1145" s="557"/>
      <c r="HN1145" s="557"/>
      <c r="HO1145" s="557"/>
      <c r="HP1145" s="557"/>
      <c r="HQ1145" s="557"/>
      <c r="HR1145" s="557"/>
      <c r="HS1145" s="557"/>
      <c r="HT1145" s="557"/>
      <c r="HU1145" s="575"/>
      <c r="HV1145" s="575"/>
      <c r="HW1145" s="575"/>
      <c r="HX1145" s="575"/>
      <c r="HY1145" s="575"/>
      <c r="HZ1145" s="575"/>
      <c r="IA1145" s="575"/>
      <c r="IB1145" s="575"/>
      <c r="IC1145" s="575"/>
      <c r="ID1145" s="575"/>
      <c r="IE1145" s="575"/>
      <c r="IF1145" s="575"/>
      <c r="IG1145" s="575"/>
      <c r="IH1145" s="575"/>
      <c r="II1145" s="575"/>
      <c r="IJ1145" s="575"/>
      <c r="IK1145" s="575"/>
      <c r="IL1145" s="575"/>
      <c r="IM1145" s="575"/>
      <c r="IN1145" s="575"/>
    </row>
    <row r="1146" s="311" customFormat="1" ht="19.5" customHeight="1" spans="1:255">
      <c r="A1146" s="584" t="s">
        <v>1071</v>
      </c>
      <c r="B1146" s="582">
        <f>SUM(B1147:B1148)</f>
        <v>0</v>
      </c>
      <c r="C1146" s="328">
        <f>SUM(C1147:C1148)</f>
        <v>0</v>
      </c>
      <c r="D1146" s="570">
        <f>SUM(D1147:D1148)</f>
        <v>0</v>
      </c>
      <c r="E1146" s="325" t="str">
        <f t="shared" si="34"/>
        <v/>
      </c>
      <c r="F1146" s="325" t="str">
        <f t="shared" si="35"/>
        <v/>
      </c>
      <c r="HU1146" s="560"/>
      <c r="HV1146" s="560"/>
      <c r="HW1146" s="560"/>
      <c r="HX1146" s="560"/>
      <c r="HY1146" s="560"/>
      <c r="HZ1146" s="560"/>
      <c r="IA1146" s="560"/>
      <c r="IB1146" s="560"/>
      <c r="IC1146" s="560"/>
      <c r="ID1146" s="560"/>
      <c r="IE1146" s="560"/>
      <c r="IF1146" s="560"/>
      <c r="IG1146" s="560"/>
      <c r="IH1146" s="560"/>
      <c r="II1146" s="560"/>
      <c r="IJ1146" s="560"/>
      <c r="IK1146" s="560"/>
      <c r="IL1146" s="560"/>
      <c r="IM1146" s="560"/>
      <c r="IN1146" s="560"/>
      <c r="IO1146" s="560"/>
      <c r="IP1146" s="560"/>
      <c r="IQ1146" s="560"/>
      <c r="IR1146" s="560"/>
      <c r="IS1146" s="560"/>
      <c r="IT1146" s="560"/>
      <c r="IU1146" s="560"/>
    </row>
    <row r="1147" s="311" customFormat="1" ht="19.5" customHeight="1" spans="1:255">
      <c r="A1147" s="218" t="s">
        <v>1072</v>
      </c>
      <c r="B1147" s="582"/>
      <c r="C1147" s="328"/>
      <c r="D1147" s="337"/>
      <c r="E1147" s="325" t="str">
        <f t="shared" si="34"/>
        <v/>
      </c>
      <c r="F1147" s="325" t="str">
        <f t="shared" si="35"/>
        <v/>
      </c>
      <c r="HU1147" s="560"/>
      <c r="HV1147" s="560"/>
      <c r="HW1147" s="560"/>
      <c r="HX1147" s="560"/>
      <c r="HY1147" s="560"/>
      <c r="HZ1147" s="560"/>
      <c r="IA1147" s="560"/>
      <c r="IB1147" s="560"/>
      <c r="IC1147" s="560"/>
      <c r="ID1147" s="560"/>
      <c r="IE1147" s="560"/>
      <c r="IF1147" s="560"/>
      <c r="IG1147" s="560"/>
      <c r="IH1147" s="560"/>
      <c r="II1147" s="560"/>
      <c r="IJ1147" s="560"/>
      <c r="IK1147" s="560"/>
      <c r="IL1147" s="560"/>
      <c r="IM1147" s="560"/>
      <c r="IN1147" s="560"/>
      <c r="IO1147" s="560"/>
      <c r="IP1147" s="560"/>
      <c r="IQ1147" s="560"/>
      <c r="IR1147" s="560"/>
      <c r="IS1147" s="560"/>
      <c r="IT1147" s="560"/>
      <c r="IU1147" s="560"/>
    </row>
    <row r="1148" s="311" customFormat="1" ht="19.5" customHeight="1" spans="1:255">
      <c r="A1148" s="218" t="s">
        <v>1073</v>
      </c>
      <c r="B1148" s="582"/>
      <c r="C1148" s="328"/>
      <c r="D1148" s="330"/>
      <c r="E1148" s="325" t="str">
        <f t="shared" si="34"/>
        <v/>
      </c>
      <c r="F1148" s="325" t="str">
        <f t="shared" si="35"/>
        <v/>
      </c>
      <c r="HU1148" s="560"/>
      <c r="HV1148" s="560"/>
      <c r="HW1148" s="560"/>
      <c r="HX1148" s="560"/>
      <c r="HY1148" s="560"/>
      <c r="HZ1148" s="560"/>
      <c r="IA1148" s="560"/>
      <c r="IB1148" s="560"/>
      <c r="IC1148" s="560"/>
      <c r="ID1148" s="560"/>
      <c r="IE1148" s="560"/>
      <c r="IF1148" s="560"/>
      <c r="IG1148" s="560"/>
      <c r="IH1148" s="560"/>
      <c r="II1148" s="560"/>
      <c r="IJ1148" s="560"/>
      <c r="IK1148" s="560"/>
      <c r="IL1148" s="560"/>
      <c r="IM1148" s="560"/>
      <c r="IN1148" s="560"/>
      <c r="IO1148" s="560"/>
      <c r="IP1148" s="560"/>
      <c r="IQ1148" s="560"/>
      <c r="IR1148" s="560"/>
      <c r="IS1148" s="560"/>
      <c r="IT1148" s="560"/>
      <c r="IU1148" s="560"/>
    </row>
    <row r="1149" s="311" customFormat="1" ht="19.5" customHeight="1" spans="1:255">
      <c r="A1149" s="584" t="s">
        <v>1074</v>
      </c>
      <c r="B1149" s="335">
        <f>SUM(B1150:B1151)</f>
        <v>0</v>
      </c>
      <c r="C1149" s="335">
        <f>SUM(C1150:C1151)</f>
        <v>0</v>
      </c>
      <c r="D1149" s="335">
        <f>SUM(D1150:D1151)</f>
        <v>0</v>
      </c>
      <c r="E1149" s="325" t="str">
        <f t="shared" si="34"/>
        <v/>
      </c>
      <c r="F1149" s="325" t="str">
        <f t="shared" si="35"/>
        <v/>
      </c>
      <c r="HU1149" s="560"/>
      <c r="HV1149" s="560"/>
      <c r="HW1149" s="560"/>
      <c r="HX1149" s="560"/>
      <c r="HY1149" s="560"/>
      <c r="HZ1149" s="560"/>
      <c r="IA1149" s="560"/>
      <c r="IB1149" s="560"/>
      <c r="IC1149" s="560"/>
      <c r="ID1149" s="560"/>
      <c r="IE1149" s="560"/>
      <c r="IF1149" s="560"/>
      <c r="IG1149" s="560"/>
      <c r="IH1149" s="560"/>
      <c r="II1149" s="560"/>
      <c r="IJ1149" s="560"/>
      <c r="IK1149" s="560"/>
      <c r="IL1149" s="560"/>
      <c r="IM1149" s="560"/>
      <c r="IN1149" s="560"/>
      <c r="IO1149" s="560"/>
      <c r="IP1149" s="560"/>
      <c r="IQ1149" s="560"/>
      <c r="IR1149" s="560"/>
      <c r="IS1149" s="560"/>
      <c r="IT1149" s="560"/>
      <c r="IU1149" s="560"/>
    </row>
    <row r="1150" s="311" customFormat="1" ht="19.5" customHeight="1" spans="1:255">
      <c r="A1150" s="218" t="s">
        <v>1075</v>
      </c>
      <c r="B1150" s="582"/>
      <c r="C1150" s="328"/>
      <c r="D1150" s="330"/>
      <c r="E1150" s="325" t="str">
        <f t="shared" si="34"/>
        <v/>
      </c>
      <c r="F1150" s="325" t="str">
        <f t="shared" si="35"/>
        <v/>
      </c>
      <c r="HU1150" s="560"/>
      <c r="HV1150" s="560"/>
      <c r="HW1150" s="560"/>
      <c r="HX1150" s="560"/>
      <c r="HY1150" s="560"/>
      <c r="HZ1150" s="560"/>
      <c r="IA1150" s="560"/>
      <c r="IB1150" s="560"/>
      <c r="IC1150" s="560"/>
      <c r="ID1150" s="560"/>
      <c r="IE1150" s="560"/>
      <c r="IF1150" s="560"/>
      <c r="IG1150" s="560"/>
      <c r="IH1150" s="560"/>
      <c r="II1150" s="560"/>
      <c r="IJ1150" s="560"/>
      <c r="IK1150" s="560"/>
      <c r="IL1150" s="560"/>
      <c r="IM1150" s="560"/>
      <c r="IN1150" s="560"/>
      <c r="IO1150" s="560"/>
      <c r="IP1150" s="560"/>
      <c r="IQ1150" s="560"/>
      <c r="IR1150" s="560"/>
      <c r="IS1150" s="560"/>
      <c r="IT1150" s="560"/>
      <c r="IU1150" s="560"/>
    </row>
    <row r="1151" s="170" customFormat="1" ht="19.5" customHeight="1" spans="1:248">
      <c r="A1151" s="218" t="s">
        <v>1076</v>
      </c>
      <c r="B1151" s="339"/>
      <c r="C1151" s="339"/>
      <c r="D1151" s="339"/>
      <c r="E1151" s="325" t="str">
        <f t="shared" si="34"/>
        <v/>
      </c>
      <c r="F1151" s="325" t="str">
        <f t="shared" si="35"/>
        <v/>
      </c>
      <c r="G1151" s="557"/>
      <c r="H1151" s="557"/>
      <c r="I1151" s="557"/>
      <c r="J1151" s="557"/>
      <c r="K1151" s="557"/>
      <c r="L1151" s="557"/>
      <c r="M1151" s="557"/>
      <c r="N1151" s="557"/>
      <c r="O1151" s="557"/>
      <c r="P1151" s="557"/>
      <c r="Q1151" s="557"/>
      <c r="R1151" s="557"/>
      <c r="S1151" s="557"/>
      <c r="T1151" s="557"/>
      <c r="U1151" s="557"/>
      <c r="V1151" s="557"/>
      <c r="W1151" s="557"/>
      <c r="X1151" s="557"/>
      <c r="Y1151" s="557"/>
      <c r="Z1151" s="557"/>
      <c r="AA1151" s="557"/>
      <c r="AB1151" s="557"/>
      <c r="AC1151" s="557"/>
      <c r="AD1151" s="557"/>
      <c r="AE1151" s="557"/>
      <c r="AF1151" s="557"/>
      <c r="AG1151" s="557"/>
      <c r="AH1151" s="557"/>
      <c r="AI1151" s="557"/>
      <c r="AJ1151" s="557"/>
      <c r="AK1151" s="557"/>
      <c r="AL1151" s="557"/>
      <c r="AM1151" s="557"/>
      <c r="AN1151" s="557"/>
      <c r="AO1151" s="557"/>
      <c r="AP1151" s="557"/>
      <c r="AQ1151" s="557"/>
      <c r="AR1151" s="557"/>
      <c r="AS1151" s="557"/>
      <c r="AT1151" s="557"/>
      <c r="AU1151" s="557"/>
      <c r="AV1151" s="557"/>
      <c r="AW1151" s="557"/>
      <c r="AX1151" s="557"/>
      <c r="AY1151" s="557"/>
      <c r="AZ1151" s="557"/>
      <c r="BA1151" s="557"/>
      <c r="BB1151" s="557"/>
      <c r="BC1151" s="557"/>
      <c r="BD1151" s="557"/>
      <c r="BE1151" s="557"/>
      <c r="BF1151" s="557"/>
      <c r="BG1151" s="557"/>
      <c r="BH1151" s="557"/>
      <c r="BI1151" s="557"/>
      <c r="BJ1151" s="557"/>
      <c r="BK1151" s="557"/>
      <c r="BL1151" s="557"/>
      <c r="BM1151" s="557"/>
      <c r="BN1151" s="557"/>
      <c r="BO1151" s="557"/>
      <c r="BP1151" s="557"/>
      <c r="BQ1151" s="557"/>
      <c r="BR1151" s="557"/>
      <c r="BS1151" s="557"/>
      <c r="BT1151" s="557"/>
      <c r="BU1151" s="557"/>
      <c r="BV1151" s="557"/>
      <c r="BW1151" s="557"/>
      <c r="BX1151" s="557"/>
      <c r="BY1151" s="557"/>
      <c r="BZ1151" s="557"/>
      <c r="CA1151" s="557"/>
      <c r="CB1151" s="557"/>
      <c r="CC1151" s="557"/>
      <c r="CD1151" s="557"/>
      <c r="CE1151" s="557"/>
      <c r="CF1151" s="557"/>
      <c r="CG1151" s="557"/>
      <c r="CH1151" s="557"/>
      <c r="CI1151" s="557"/>
      <c r="CJ1151" s="557"/>
      <c r="CK1151" s="557"/>
      <c r="CL1151" s="557"/>
      <c r="CM1151" s="557"/>
      <c r="CN1151" s="557"/>
      <c r="CO1151" s="557"/>
      <c r="CP1151" s="557"/>
      <c r="CQ1151" s="557"/>
      <c r="CR1151" s="557"/>
      <c r="CS1151" s="557"/>
      <c r="CT1151" s="557"/>
      <c r="CU1151" s="557"/>
      <c r="CV1151" s="557"/>
      <c r="CW1151" s="557"/>
      <c r="CX1151" s="557"/>
      <c r="CY1151" s="557"/>
      <c r="CZ1151" s="557"/>
      <c r="DA1151" s="557"/>
      <c r="DB1151" s="557"/>
      <c r="DC1151" s="557"/>
      <c r="DD1151" s="557"/>
      <c r="DE1151" s="557"/>
      <c r="DF1151" s="557"/>
      <c r="DG1151" s="557"/>
      <c r="DH1151" s="557"/>
      <c r="DI1151" s="557"/>
      <c r="DJ1151" s="557"/>
      <c r="DK1151" s="557"/>
      <c r="DL1151" s="557"/>
      <c r="DM1151" s="557"/>
      <c r="DN1151" s="557"/>
      <c r="DO1151" s="557"/>
      <c r="DP1151" s="557"/>
      <c r="DQ1151" s="557"/>
      <c r="DR1151" s="557"/>
      <c r="DS1151" s="557"/>
      <c r="DT1151" s="557"/>
      <c r="DU1151" s="557"/>
      <c r="DV1151" s="557"/>
      <c r="DW1151" s="557"/>
      <c r="DX1151" s="557"/>
      <c r="DY1151" s="557"/>
      <c r="DZ1151" s="557"/>
      <c r="EA1151" s="557"/>
      <c r="EB1151" s="557"/>
      <c r="EC1151" s="557"/>
      <c r="ED1151" s="557"/>
      <c r="EE1151" s="557"/>
      <c r="EF1151" s="557"/>
      <c r="EG1151" s="557"/>
      <c r="EH1151" s="557"/>
      <c r="EI1151" s="557"/>
      <c r="EJ1151" s="557"/>
      <c r="EK1151" s="557"/>
      <c r="EL1151" s="557"/>
      <c r="EM1151" s="557"/>
      <c r="EN1151" s="557"/>
      <c r="EO1151" s="557"/>
      <c r="EP1151" s="557"/>
      <c r="EQ1151" s="557"/>
      <c r="ER1151" s="557"/>
      <c r="ES1151" s="557"/>
      <c r="ET1151" s="557"/>
      <c r="EU1151" s="557"/>
      <c r="EV1151" s="557"/>
      <c r="EW1151" s="557"/>
      <c r="EX1151" s="557"/>
      <c r="EY1151" s="557"/>
      <c r="EZ1151" s="557"/>
      <c r="FA1151" s="557"/>
      <c r="FB1151" s="557"/>
      <c r="FC1151" s="557"/>
      <c r="FD1151" s="557"/>
      <c r="FE1151" s="557"/>
      <c r="FF1151" s="557"/>
      <c r="FG1151" s="557"/>
      <c r="FH1151" s="557"/>
      <c r="FI1151" s="557"/>
      <c r="FJ1151" s="557"/>
      <c r="FK1151" s="557"/>
      <c r="FL1151" s="557"/>
      <c r="FM1151" s="557"/>
      <c r="FN1151" s="557"/>
      <c r="FO1151" s="557"/>
      <c r="FP1151" s="557"/>
      <c r="FQ1151" s="557"/>
      <c r="FR1151" s="557"/>
      <c r="FS1151" s="557"/>
      <c r="FT1151" s="557"/>
      <c r="FU1151" s="557"/>
      <c r="FV1151" s="557"/>
      <c r="FW1151" s="557"/>
      <c r="FX1151" s="557"/>
      <c r="FY1151" s="557"/>
      <c r="FZ1151" s="557"/>
      <c r="GA1151" s="557"/>
      <c r="GB1151" s="557"/>
      <c r="GC1151" s="557"/>
      <c r="GD1151" s="557"/>
      <c r="GE1151" s="557"/>
      <c r="GF1151" s="557"/>
      <c r="GG1151" s="557"/>
      <c r="GH1151" s="557"/>
      <c r="GI1151" s="557"/>
      <c r="GJ1151" s="557"/>
      <c r="GK1151" s="557"/>
      <c r="GL1151" s="557"/>
      <c r="GM1151" s="557"/>
      <c r="GN1151" s="557"/>
      <c r="GO1151" s="557"/>
      <c r="GP1151" s="557"/>
      <c r="GQ1151" s="557"/>
      <c r="GR1151" s="557"/>
      <c r="GS1151" s="557"/>
      <c r="GT1151" s="557"/>
      <c r="GU1151" s="557"/>
      <c r="GV1151" s="557"/>
      <c r="GW1151" s="557"/>
      <c r="GX1151" s="557"/>
      <c r="GY1151" s="557"/>
      <c r="GZ1151" s="557"/>
      <c r="HA1151" s="557"/>
      <c r="HB1151" s="557"/>
      <c r="HC1151" s="557"/>
      <c r="HD1151" s="557"/>
      <c r="HE1151" s="557"/>
      <c r="HF1151" s="557"/>
      <c r="HG1151" s="557"/>
      <c r="HH1151" s="557"/>
      <c r="HI1151" s="557"/>
      <c r="HJ1151" s="557"/>
      <c r="HK1151" s="557"/>
      <c r="HL1151" s="557"/>
      <c r="HM1151" s="557"/>
      <c r="HN1151" s="557"/>
      <c r="HO1151" s="557"/>
      <c r="HP1151" s="557"/>
      <c r="HQ1151" s="557"/>
      <c r="HR1151" s="557"/>
      <c r="HS1151" s="557"/>
      <c r="HT1151" s="557"/>
      <c r="HU1151" s="575"/>
      <c r="HV1151" s="575"/>
      <c r="HW1151" s="575"/>
      <c r="HX1151" s="575"/>
      <c r="HY1151" s="575"/>
      <c r="HZ1151" s="575"/>
      <c r="IA1151" s="575"/>
      <c r="IB1151" s="575"/>
      <c r="IC1151" s="575"/>
      <c r="ID1151" s="575"/>
      <c r="IE1151" s="575"/>
      <c r="IF1151" s="575"/>
      <c r="IG1151" s="575"/>
      <c r="IH1151" s="575"/>
      <c r="II1151" s="575"/>
      <c r="IJ1151" s="575"/>
      <c r="IK1151" s="575"/>
      <c r="IL1151" s="575"/>
      <c r="IM1151" s="575"/>
      <c r="IN1151" s="575"/>
    </row>
    <row r="1152" s="311" customFormat="1" ht="19.5" customHeight="1" spans="1:255">
      <c r="A1152" s="584" t="s">
        <v>1077</v>
      </c>
      <c r="B1152" s="335">
        <f>SUM(B1153:B1161)</f>
        <v>0</v>
      </c>
      <c r="C1152" s="335">
        <f>SUM(C1153:C1161)</f>
        <v>0</v>
      </c>
      <c r="D1152" s="335">
        <f>SUM(D1153:D1161)</f>
        <v>0</v>
      </c>
      <c r="E1152" s="325" t="str">
        <f t="shared" si="34"/>
        <v/>
      </c>
      <c r="F1152" s="325" t="str">
        <f t="shared" si="35"/>
        <v/>
      </c>
      <c r="HU1152" s="560"/>
      <c r="HV1152" s="560"/>
      <c r="HW1152" s="560"/>
      <c r="HX1152" s="560"/>
      <c r="HY1152" s="560"/>
      <c r="HZ1152" s="560"/>
      <c r="IA1152" s="560"/>
      <c r="IB1152" s="560"/>
      <c r="IC1152" s="560"/>
      <c r="ID1152" s="560"/>
      <c r="IE1152" s="560"/>
      <c r="IF1152" s="560"/>
      <c r="IG1152" s="560"/>
      <c r="IH1152" s="560"/>
      <c r="II1152" s="560"/>
      <c r="IJ1152" s="560"/>
      <c r="IK1152" s="560"/>
      <c r="IL1152" s="560"/>
      <c r="IM1152" s="560"/>
      <c r="IN1152" s="560"/>
      <c r="IO1152" s="560"/>
      <c r="IP1152" s="560"/>
      <c r="IQ1152" s="560"/>
      <c r="IR1152" s="560"/>
      <c r="IS1152" s="560"/>
      <c r="IT1152" s="560"/>
      <c r="IU1152" s="560"/>
    </row>
    <row r="1153" s="311" customFormat="1" ht="19.5" customHeight="1" spans="1:255">
      <c r="A1153" s="589" t="s">
        <v>1078</v>
      </c>
      <c r="B1153" s="582"/>
      <c r="C1153" s="328"/>
      <c r="D1153" s="330"/>
      <c r="E1153" s="325" t="str">
        <f t="shared" si="34"/>
        <v/>
      </c>
      <c r="F1153" s="325" t="str">
        <f t="shared" si="35"/>
        <v/>
      </c>
      <c r="HU1153" s="560"/>
      <c r="HV1153" s="560"/>
      <c r="HW1153" s="560"/>
      <c r="HX1153" s="560"/>
      <c r="HY1153" s="560"/>
      <c r="HZ1153" s="560"/>
      <c r="IA1153" s="560"/>
      <c r="IB1153" s="560"/>
      <c r="IC1153" s="560"/>
      <c r="ID1153" s="560"/>
      <c r="IE1153" s="560"/>
      <c r="IF1153" s="560"/>
      <c r="IG1153" s="560"/>
      <c r="IH1153" s="560"/>
      <c r="II1153" s="560"/>
      <c r="IJ1153" s="560"/>
      <c r="IK1153" s="560"/>
      <c r="IL1153" s="560"/>
      <c r="IM1153" s="560"/>
      <c r="IN1153" s="560"/>
      <c r="IO1153" s="560"/>
      <c r="IP1153" s="560"/>
      <c r="IQ1153" s="560"/>
      <c r="IR1153" s="560"/>
      <c r="IS1153" s="560"/>
      <c r="IT1153" s="560"/>
      <c r="IU1153" s="560"/>
    </row>
    <row r="1154" s="170" customFormat="1" ht="19.5" customHeight="1" spans="1:248">
      <c r="A1154" s="589" t="s">
        <v>1079</v>
      </c>
      <c r="B1154" s="339"/>
      <c r="C1154" s="339"/>
      <c r="D1154" s="339"/>
      <c r="E1154" s="325" t="str">
        <f t="shared" si="34"/>
        <v/>
      </c>
      <c r="F1154" s="325" t="str">
        <f t="shared" si="35"/>
        <v/>
      </c>
      <c r="G1154" s="557"/>
      <c r="H1154" s="557"/>
      <c r="I1154" s="557"/>
      <c r="J1154" s="557"/>
      <c r="K1154" s="557"/>
      <c r="L1154" s="557"/>
      <c r="M1154" s="557"/>
      <c r="N1154" s="557"/>
      <c r="O1154" s="557"/>
      <c r="P1154" s="557"/>
      <c r="Q1154" s="557"/>
      <c r="R1154" s="557"/>
      <c r="S1154" s="557"/>
      <c r="T1154" s="557"/>
      <c r="U1154" s="557"/>
      <c r="V1154" s="557"/>
      <c r="W1154" s="557"/>
      <c r="X1154" s="557"/>
      <c r="Y1154" s="557"/>
      <c r="Z1154" s="557"/>
      <c r="AA1154" s="557"/>
      <c r="AB1154" s="557"/>
      <c r="AC1154" s="557"/>
      <c r="AD1154" s="557"/>
      <c r="AE1154" s="557"/>
      <c r="AF1154" s="557"/>
      <c r="AG1154" s="557"/>
      <c r="AH1154" s="557"/>
      <c r="AI1154" s="557"/>
      <c r="AJ1154" s="557"/>
      <c r="AK1154" s="557"/>
      <c r="AL1154" s="557"/>
      <c r="AM1154" s="557"/>
      <c r="AN1154" s="557"/>
      <c r="AO1154" s="557"/>
      <c r="AP1154" s="557"/>
      <c r="AQ1154" s="557"/>
      <c r="AR1154" s="557"/>
      <c r="AS1154" s="557"/>
      <c r="AT1154" s="557"/>
      <c r="AU1154" s="557"/>
      <c r="AV1154" s="557"/>
      <c r="AW1154" s="557"/>
      <c r="AX1154" s="557"/>
      <c r="AY1154" s="557"/>
      <c r="AZ1154" s="557"/>
      <c r="BA1154" s="557"/>
      <c r="BB1154" s="557"/>
      <c r="BC1154" s="557"/>
      <c r="BD1154" s="557"/>
      <c r="BE1154" s="557"/>
      <c r="BF1154" s="557"/>
      <c r="BG1154" s="557"/>
      <c r="BH1154" s="557"/>
      <c r="BI1154" s="557"/>
      <c r="BJ1154" s="557"/>
      <c r="BK1154" s="557"/>
      <c r="BL1154" s="557"/>
      <c r="BM1154" s="557"/>
      <c r="BN1154" s="557"/>
      <c r="BO1154" s="557"/>
      <c r="BP1154" s="557"/>
      <c r="BQ1154" s="557"/>
      <c r="BR1154" s="557"/>
      <c r="BS1154" s="557"/>
      <c r="BT1154" s="557"/>
      <c r="BU1154" s="557"/>
      <c r="BV1154" s="557"/>
      <c r="BW1154" s="557"/>
      <c r="BX1154" s="557"/>
      <c r="BY1154" s="557"/>
      <c r="BZ1154" s="557"/>
      <c r="CA1154" s="557"/>
      <c r="CB1154" s="557"/>
      <c r="CC1154" s="557"/>
      <c r="CD1154" s="557"/>
      <c r="CE1154" s="557"/>
      <c r="CF1154" s="557"/>
      <c r="CG1154" s="557"/>
      <c r="CH1154" s="557"/>
      <c r="CI1154" s="557"/>
      <c r="CJ1154" s="557"/>
      <c r="CK1154" s="557"/>
      <c r="CL1154" s="557"/>
      <c r="CM1154" s="557"/>
      <c r="CN1154" s="557"/>
      <c r="CO1154" s="557"/>
      <c r="CP1154" s="557"/>
      <c r="CQ1154" s="557"/>
      <c r="CR1154" s="557"/>
      <c r="CS1154" s="557"/>
      <c r="CT1154" s="557"/>
      <c r="CU1154" s="557"/>
      <c r="CV1154" s="557"/>
      <c r="CW1154" s="557"/>
      <c r="CX1154" s="557"/>
      <c r="CY1154" s="557"/>
      <c r="CZ1154" s="557"/>
      <c r="DA1154" s="557"/>
      <c r="DB1154" s="557"/>
      <c r="DC1154" s="557"/>
      <c r="DD1154" s="557"/>
      <c r="DE1154" s="557"/>
      <c r="DF1154" s="557"/>
      <c r="DG1154" s="557"/>
      <c r="DH1154" s="557"/>
      <c r="DI1154" s="557"/>
      <c r="DJ1154" s="557"/>
      <c r="DK1154" s="557"/>
      <c r="DL1154" s="557"/>
      <c r="DM1154" s="557"/>
      <c r="DN1154" s="557"/>
      <c r="DO1154" s="557"/>
      <c r="DP1154" s="557"/>
      <c r="DQ1154" s="557"/>
      <c r="DR1154" s="557"/>
      <c r="DS1154" s="557"/>
      <c r="DT1154" s="557"/>
      <c r="DU1154" s="557"/>
      <c r="DV1154" s="557"/>
      <c r="DW1154" s="557"/>
      <c r="DX1154" s="557"/>
      <c r="DY1154" s="557"/>
      <c r="DZ1154" s="557"/>
      <c r="EA1154" s="557"/>
      <c r="EB1154" s="557"/>
      <c r="EC1154" s="557"/>
      <c r="ED1154" s="557"/>
      <c r="EE1154" s="557"/>
      <c r="EF1154" s="557"/>
      <c r="EG1154" s="557"/>
      <c r="EH1154" s="557"/>
      <c r="EI1154" s="557"/>
      <c r="EJ1154" s="557"/>
      <c r="EK1154" s="557"/>
      <c r="EL1154" s="557"/>
      <c r="EM1154" s="557"/>
      <c r="EN1154" s="557"/>
      <c r="EO1154" s="557"/>
      <c r="EP1154" s="557"/>
      <c r="EQ1154" s="557"/>
      <c r="ER1154" s="557"/>
      <c r="ES1154" s="557"/>
      <c r="ET1154" s="557"/>
      <c r="EU1154" s="557"/>
      <c r="EV1154" s="557"/>
      <c r="EW1154" s="557"/>
      <c r="EX1154" s="557"/>
      <c r="EY1154" s="557"/>
      <c r="EZ1154" s="557"/>
      <c r="FA1154" s="557"/>
      <c r="FB1154" s="557"/>
      <c r="FC1154" s="557"/>
      <c r="FD1154" s="557"/>
      <c r="FE1154" s="557"/>
      <c r="FF1154" s="557"/>
      <c r="FG1154" s="557"/>
      <c r="FH1154" s="557"/>
      <c r="FI1154" s="557"/>
      <c r="FJ1154" s="557"/>
      <c r="FK1154" s="557"/>
      <c r="FL1154" s="557"/>
      <c r="FM1154" s="557"/>
      <c r="FN1154" s="557"/>
      <c r="FO1154" s="557"/>
      <c r="FP1154" s="557"/>
      <c r="FQ1154" s="557"/>
      <c r="FR1154" s="557"/>
      <c r="FS1154" s="557"/>
      <c r="FT1154" s="557"/>
      <c r="FU1154" s="557"/>
      <c r="FV1154" s="557"/>
      <c r="FW1154" s="557"/>
      <c r="FX1154" s="557"/>
      <c r="FY1154" s="557"/>
      <c r="FZ1154" s="557"/>
      <c r="GA1154" s="557"/>
      <c r="GB1154" s="557"/>
      <c r="GC1154" s="557"/>
      <c r="GD1154" s="557"/>
      <c r="GE1154" s="557"/>
      <c r="GF1154" s="557"/>
      <c r="GG1154" s="557"/>
      <c r="GH1154" s="557"/>
      <c r="GI1154" s="557"/>
      <c r="GJ1154" s="557"/>
      <c r="GK1154" s="557"/>
      <c r="GL1154" s="557"/>
      <c r="GM1154" s="557"/>
      <c r="GN1154" s="557"/>
      <c r="GO1154" s="557"/>
      <c r="GP1154" s="557"/>
      <c r="GQ1154" s="557"/>
      <c r="GR1154" s="557"/>
      <c r="GS1154" s="557"/>
      <c r="GT1154" s="557"/>
      <c r="GU1154" s="557"/>
      <c r="GV1154" s="557"/>
      <c r="GW1154" s="557"/>
      <c r="GX1154" s="557"/>
      <c r="GY1154" s="557"/>
      <c r="GZ1154" s="557"/>
      <c r="HA1154" s="557"/>
      <c r="HB1154" s="557"/>
      <c r="HC1154" s="557"/>
      <c r="HD1154" s="557"/>
      <c r="HE1154" s="557"/>
      <c r="HF1154" s="557"/>
      <c r="HG1154" s="557"/>
      <c r="HH1154" s="557"/>
      <c r="HI1154" s="557"/>
      <c r="HJ1154" s="557"/>
      <c r="HK1154" s="557"/>
      <c r="HL1154" s="557"/>
      <c r="HM1154" s="557"/>
      <c r="HN1154" s="557"/>
      <c r="HO1154" s="557"/>
      <c r="HP1154" s="557"/>
      <c r="HQ1154" s="557"/>
      <c r="HR1154" s="557"/>
      <c r="HS1154" s="557"/>
      <c r="HT1154" s="557"/>
      <c r="HU1154" s="575"/>
      <c r="HV1154" s="575"/>
      <c r="HW1154" s="575"/>
      <c r="HX1154" s="575"/>
      <c r="HY1154" s="575"/>
      <c r="HZ1154" s="575"/>
      <c r="IA1154" s="575"/>
      <c r="IB1154" s="575"/>
      <c r="IC1154" s="575"/>
      <c r="ID1154" s="575"/>
      <c r="IE1154" s="575"/>
      <c r="IF1154" s="575"/>
      <c r="IG1154" s="575"/>
      <c r="IH1154" s="575"/>
      <c r="II1154" s="575"/>
      <c r="IJ1154" s="575"/>
      <c r="IK1154" s="575"/>
      <c r="IL1154" s="575"/>
      <c r="IM1154" s="575"/>
      <c r="IN1154" s="575"/>
    </row>
    <row r="1155" s="311" customFormat="1" ht="19.5" customHeight="1" spans="1:255">
      <c r="A1155" s="589" t="s">
        <v>1080</v>
      </c>
      <c r="B1155" s="335"/>
      <c r="C1155" s="335"/>
      <c r="D1155" s="335"/>
      <c r="E1155" s="325" t="str">
        <f t="shared" si="34"/>
        <v/>
      </c>
      <c r="F1155" s="325" t="str">
        <f t="shared" si="35"/>
        <v/>
      </c>
      <c r="HU1155" s="560"/>
      <c r="HV1155" s="560"/>
      <c r="HW1155" s="560"/>
      <c r="HX1155" s="560"/>
      <c r="HY1155" s="560"/>
      <c r="HZ1155" s="560"/>
      <c r="IA1155" s="560"/>
      <c r="IB1155" s="560"/>
      <c r="IC1155" s="560"/>
      <c r="ID1155" s="560"/>
      <c r="IE1155" s="560"/>
      <c r="IF1155" s="560"/>
      <c r="IG1155" s="560"/>
      <c r="IH1155" s="560"/>
      <c r="II1155" s="560"/>
      <c r="IJ1155" s="560"/>
      <c r="IK1155" s="560"/>
      <c r="IL1155" s="560"/>
      <c r="IM1155" s="560"/>
      <c r="IN1155" s="560"/>
      <c r="IO1155" s="560"/>
      <c r="IP1155" s="560"/>
      <c r="IQ1155" s="560"/>
      <c r="IR1155" s="560"/>
      <c r="IS1155" s="560"/>
      <c r="IT1155" s="560"/>
      <c r="IU1155" s="560"/>
    </row>
    <row r="1156" s="311" customFormat="1" ht="19.5" customHeight="1" spans="1:255">
      <c r="A1156" s="589" t="s">
        <v>1081</v>
      </c>
      <c r="B1156" s="582"/>
      <c r="C1156" s="328"/>
      <c r="D1156" s="330"/>
      <c r="E1156" s="332" t="str">
        <f t="shared" si="34"/>
        <v/>
      </c>
      <c r="F1156" s="325" t="str">
        <f t="shared" si="35"/>
        <v/>
      </c>
      <c r="HU1156" s="560"/>
      <c r="HV1156" s="560"/>
      <c r="HW1156" s="560"/>
      <c r="HX1156" s="560"/>
      <c r="HY1156" s="560"/>
      <c r="HZ1156" s="560"/>
      <c r="IA1156" s="560"/>
      <c r="IB1156" s="560"/>
      <c r="IC1156" s="560"/>
      <c r="ID1156" s="560"/>
      <c r="IE1156" s="560"/>
      <c r="IF1156" s="560"/>
      <c r="IG1156" s="560"/>
      <c r="IH1156" s="560"/>
      <c r="II1156" s="560"/>
      <c r="IJ1156" s="560"/>
      <c r="IK1156" s="560"/>
      <c r="IL1156" s="560"/>
      <c r="IM1156" s="560"/>
      <c r="IN1156" s="560"/>
      <c r="IO1156" s="560"/>
      <c r="IP1156" s="560"/>
      <c r="IQ1156" s="560"/>
      <c r="IR1156" s="560"/>
      <c r="IS1156" s="560"/>
      <c r="IT1156" s="560"/>
      <c r="IU1156" s="560"/>
    </row>
    <row r="1157" s="170" customFormat="1" ht="19.5" customHeight="1" spans="1:248">
      <c r="A1157" s="589" t="s">
        <v>1082</v>
      </c>
      <c r="B1157" s="324"/>
      <c r="C1157" s="324"/>
      <c r="D1157" s="324"/>
      <c r="E1157" s="325" t="str">
        <f t="shared" ref="E1157:E1220" si="36">IF(OR(VALUE(D1157)=0,ISERROR(D1157/B1157-1)),"",D1157/B1157-1)</f>
        <v/>
      </c>
      <c r="F1157" s="325" t="str">
        <f t="shared" ref="F1157:F1220" si="37">IF(OR(VALUE(D1157)=0,ISERROR(D1157/C1157)),"",D1157/C1157)</f>
        <v/>
      </c>
      <c r="G1157" s="557"/>
      <c r="H1157" s="557"/>
      <c r="I1157" s="557"/>
      <c r="J1157" s="557"/>
      <c r="K1157" s="557"/>
      <c r="L1157" s="557"/>
      <c r="M1157" s="557"/>
      <c r="N1157" s="557"/>
      <c r="O1157" s="557"/>
      <c r="P1157" s="557"/>
      <c r="Q1157" s="557"/>
      <c r="R1157" s="557"/>
      <c r="S1157" s="557"/>
      <c r="T1157" s="557"/>
      <c r="U1157" s="557"/>
      <c r="V1157" s="557"/>
      <c r="W1157" s="557"/>
      <c r="X1157" s="557"/>
      <c r="Y1157" s="557"/>
      <c r="Z1157" s="557"/>
      <c r="AA1157" s="557"/>
      <c r="AB1157" s="557"/>
      <c r="AC1157" s="557"/>
      <c r="AD1157" s="557"/>
      <c r="AE1157" s="557"/>
      <c r="AF1157" s="557"/>
      <c r="AG1157" s="557"/>
      <c r="AH1157" s="557"/>
      <c r="AI1157" s="557"/>
      <c r="AJ1157" s="557"/>
      <c r="AK1157" s="557"/>
      <c r="AL1157" s="557"/>
      <c r="AM1157" s="557"/>
      <c r="AN1157" s="557"/>
      <c r="AO1157" s="557"/>
      <c r="AP1157" s="557"/>
      <c r="AQ1157" s="557"/>
      <c r="AR1157" s="557"/>
      <c r="AS1157" s="557"/>
      <c r="AT1157" s="557"/>
      <c r="AU1157" s="557"/>
      <c r="AV1157" s="557"/>
      <c r="AW1157" s="557"/>
      <c r="AX1157" s="557"/>
      <c r="AY1157" s="557"/>
      <c r="AZ1157" s="557"/>
      <c r="BA1157" s="557"/>
      <c r="BB1157" s="557"/>
      <c r="BC1157" s="557"/>
      <c r="BD1157" s="557"/>
      <c r="BE1157" s="557"/>
      <c r="BF1157" s="557"/>
      <c r="BG1157" s="557"/>
      <c r="BH1157" s="557"/>
      <c r="BI1157" s="557"/>
      <c r="BJ1157" s="557"/>
      <c r="BK1157" s="557"/>
      <c r="BL1157" s="557"/>
      <c r="BM1157" s="557"/>
      <c r="BN1157" s="557"/>
      <c r="BO1157" s="557"/>
      <c r="BP1157" s="557"/>
      <c r="BQ1157" s="557"/>
      <c r="BR1157" s="557"/>
      <c r="BS1157" s="557"/>
      <c r="BT1157" s="557"/>
      <c r="BU1157" s="557"/>
      <c r="BV1157" s="557"/>
      <c r="BW1157" s="557"/>
      <c r="BX1157" s="557"/>
      <c r="BY1157" s="557"/>
      <c r="BZ1157" s="557"/>
      <c r="CA1157" s="557"/>
      <c r="CB1157" s="557"/>
      <c r="CC1157" s="557"/>
      <c r="CD1157" s="557"/>
      <c r="CE1157" s="557"/>
      <c r="CF1157" s="557"/>
      <c r="CG1157" s="557"/>
      <c r="CH1157" s="557"/>
      <c r="CI1157" s="557"/>
      <c r="CJ1157" s="557"/>
      <c r="CK1157" s="557"/>
      <c r="CL1157" s="557"/>
      <c r="CM1157" s="557"/>
      <c r="CN1157" s="557"/>
      <c r="CO1157" s="557"/>
      <c r="CP1157" s="557"/>
      <c r="CQ1157" s="557"/>
      <c r="CR1157" s="557"/>
      <c r="CS1157" s="557"/>
      <c r="CT1157" s="557"/>
      <c r="CU1157" s="557"/>
      <c r="CV1157" s="557"/>
      <c r="CW1157" s="557"/>
      <c r="CX1157" s="557"/>
      <c r="CY1157" s="557"/>
      <c r="CZ1157" s="557"/>
      <c r="DA1157" s="557"/>
      <c r="DB1157" s="557"/>
      <c r="DC1157" s="557"/>
      <c r="DD1157" s="557"/>
      <c r="DE1157" s="557"/>
      <c r="DF1157" s="557"/>
      <c r="DG1157" s="557"/>
      <c r="DH1157" s="557"/>
      <c r="DI1157" s="557"/>
      <c r="DJ1157" s="557"/>
      <c r="DK1157" s="557"/>
      <c r="DL1157" s="557"/>
      <c r="DM1157" s="557"/>
      <c r="DN1157" s="557"/>
      <c r="DO1157" s="557"/>
      <c r="DP1157" s="557"/>
      <c r="DQ1157" s="557"/>
      <c r="DR1157" s="557"/>
      <c r="DS1157" s="557"/>
      <c r="DT1157" s="557"/>
      <c r="DU1157" s="557"/>
      <c r="DV1157" s="557"/>
      <c r="DW1157" s="557"/>
      <c r="DX1157" s="557"/>
      <c r="DY1157" s="557"/>
      <c r="DZ1157" s="557"/>
      <c r="EA1157" s="557"/>
      <c r="EB1157" s="557"/>
      <c r="EC1157" s="557"/>
      <c r="ED1157" s="557"/>
      <c r="EE1157" s="557"/>
      <c r="EF1157" s="557"/>
      <c r="EG1157" s="557"/>
      <c r="EH1157" s="557"/>
      <c r="EI1157" s="557"/>
      <c r="EJ1157" s="557"/>
      <c r="EK1157" s="557"/>
      <c r="EL1157" s="557"/>
      <c r="EM1157" s="557"/>
      <c r="EN1157" s="557"/>
      <c r="EO1157" s="557"/>
      <c r="EP1157" s="557"/>
      <c r="EQ1157" s="557"/>
      <c r="ER1157" s="557"/>
      <c r="ES1157" s="557"/>
      <c r="ET1157" s="557"/>
      <c r="EU1157" s="557"/>
      <c r="EV1157" s="557"/>
      <c r="EW1157" s="557"/>
      <c r="EX1157" s="557"/>
      <c r="EY1157" s="557"/>
      <c r="EZ1157" s="557"/>
      <c r="FA1157" s="557"/>
      <c r="FB1157" s="557"/>
      <c r="FC1157" s="557"/>
      <c r="FD1157" s="557"/>
      <c r="FE1157" s="557"/>
      <c r="FF1157" s="557"/>
      <c r="FG1157" s="557"/>
      <c r="FH1157" s="557"/>
      <c r="FI1157" s="557"/>
      <c r="FJ1157" s="557"/>
      <c r="FK1157" s="557"/>
      <c r="FL1157" s="557"/>
      <c r="FM1157" s="557"/>
      <c r="FN1157" s="557"/>
      <c r="FO1157" s="557"/>
      <c r="FP1157" s="557"/>
      <c r="FQ1157" s="557"/>
      <c r="FR1157" s="557"/>
      <c r="FS1157" s="557"/>
      <c r="FT1157" s="557"/>
      <c r="FU1157" s="557"/>
      <c r="FV1157" s="557"/>
      <c r="FW1157" s="557"/>
      <c r="FX1157" s="557"/>
      <c r="FY1157" s="557"/>
      <c r="FZ1157" s="557"/>
      <c r="GA1157" s="557"/>
      <c r="GB1157" s="557"/>
      <c r="GC1157" s="557"/>
      <c r="GD1157" s="557"/>
      <c r="GE1157" s="557"/>
      <c r="GF1157" s="557"/>
      <c r="GG1157" s="557"/>
      <c r="GH1157" s="557"/>
      <c r="GI1157" s="557"/>
      <c r="GJ1157" s="557"/>
      <c r="GK1157" s="557"/>
      <c r="GL1157" s="557"/>
      <c r="GM1157" s="557"/>
      <c r="GN1157" s="557"/>
      <c r="GO1157" s="557"/>
      <c r="GP1157" s="557"/>
      <c r="GQ1157" s="557"/>
      <c r="GR1157" s="557"/>
      <c r="GS1157" s="557"/>
      <c r="GT1157" s="557"/>
      <c r="GU1157" s="557"/>
      <c r="GV1157" s="557"/>
      <c r="GW1157" s="557"/>
      <c r="GX1157" s="557"/>
      <c r="GY1157" s="557"/>
      <c r="GZ1157" s="557"/>
      <c r="HA1157" s="557"/>
      <c r="HB1157" s="557"/>
      <c r="HC1157" s="557"/>
      <c r="HD1157" s="557"/>
      <c r="HE1157" s="557"/>
      <c r="HF1157" s="557"/>
      <c r="HG1157" s="557"/>
      <c r="HH1157" s="557"/>
      <c r="HI1157" s="557"/>
      <c r="HJ1157" s="557"/>
      <c r="HK1157" s="557"/>
      <c r="HL1157" s="557"/>
      <c r="HM1157" s="557"/>
      <c r="HN1157" s="557"/>
      <c r="HO1157" s="557"/>
      <c r="HP1157" s="557"/>
      <c r="HQ1157" s="557"/>
      <c r="HR1157" s="557"/>
      <c r="HS1157" s="557"/>
      <c r="HT1157" s="557"/>
      <c r="HU1157" s="575"/>
      <c r="HV1157" s="575"/>
      <c r="HW1157" s="575"/>
      <c r="HX1157" s="575"/>
      <c r="HY1157" s="575"/>
      <c r="HZ1157" s="575"/>
      <c r="IA1157" s="575"/>
      <c r="IB1157" s="575"/>
      <c r="IC1157" s="575"/>
      <c r="ID1157" s="575"/>
      <c r="IE1157" s="575"/>
      <c r="IF1157" s="575"/>
      <c r="IG1157" s="575"/>
      <c r="IH1157" s="575"/>
      <c r="II1157" s="575"/>
      <c r="IJ1157" s="575"/>
      <c r="IK1157" s="575"/>
      <c r="IL1157" s="575"/>
      <c r="IM1157" s="575"/>
      <c r="IN1157" s="575"/>
    </row>
    <row r="1158" s="311" customFormat="1" ht="19.5" customHeight="1" spans="1:255">
      <c r="A1158" s="589" t="s">
        <v>857</v>
      </c>
      <c r="B1158" s="582"/>
      <c r="C1158" s="328"/>
      <c r="D1158" s="324"/>
      <c r="E1158" s="325" t="str">
        <f t="shared" si="36"/>
        <v/>
      </c>
      <c r="F1158" s="325" t="str">
        <f t="shared" si="37"/>
        <v/>
      </c>
      <c r="HU1158" s="560"/>
      <c r="HV1158" s="560"/>
      <c r="HW1158" s="560"/>
      <c r="HX1158" s="560"/>
      <c r="HY1158" s="560"/>
      <c r="HZ1158" s="560"/>
      <c r="IA1158" s="560"/>
      <c r="IB1158" s="560"/>
      <c r="IC1158" s="560"/>
      <c r="ID1158" s="560"/>
      <c r="IE1158" s="560"/>
      <c r="IF1158" s="560"/>
      <c r="IG1158" s="560"/>
      <c r="IH1158" s="560"/>
      <c r="II1158" s="560"/>
      <c r="IJ1158" s="560"/>
      <c r="IK1158" s="560"/>
      <c r="IL1158" s="560"/>
      <c r="IM1158" s="560"/>
      <c r="IN1158" s="560"/>
      <c r="IO1158" s="560"/>
      <c r="IP1158" s="560"/>
      <c r="IQ1158" s="560"/>
      <c r="IR1158" s="560"/>
      <c r="IS1158" s="560"/>
      <c r="IT1158" s="560"/>
      <c r="IU1158" s="560"/>
    </row>
    <row r="1159" s="311" customFormat="1" ht="19.5" customHeight="1" spans="1:255">
      <c r="A1159" s="589" t="s">
        <v>1083</v>
      </c>
      <c r="B1159" s="582"/>
      <c r="C1159" s="328"/>
      <c r="D1159" s="570"/>
      <c r="E1159" s="325" t="str">
        <f t="shared" si="36"/>
        <v/>
      </c>
      <c r="F1159" s="325" t="str">
        <f t="shared" si="37"/>
        <v/>
      </c>
      <c r="HU1159" s="560"/>
      <c r="HV1159" s="560"/>
      <c r="HW1159" s="560"/>
      <c r="HX1159" s="560"/>
      <c r="HY1159" s="560"/>
      <c r="HZ1159" s="560"/>
      <c r="IA1159" s="560"/>
      <c r="IB1159" s="560"/>
      <c r="IC1159" s="560"/>
      <c r="ID1159" s="560"/>
      <c r="IE1159" s="560"/>
      <c r="IF1159" s="560"/>
      <c r="IG1159" s="560"/>
      <c r="IH1159" s="560"/>
      <c r="II1159" s="560"/>
      <c r="IJ1159" s="560"/>
      <c r="IK1159" s="560"/>
      <c r="IL1159" s="560"/>
      <c r="IM1159" s="560"/>
      <c r="IN1159" s="560"/>
      <c r="IO1159" s="560"/>
      <c r="IP1159" s="560"/>
      <c r="IQ1159" s="560"/>
      <c r="IR1159" s="560"/>
      <c r="IS1159" s="560"/>
      <c r="IT1159" s="560"/>
      <c r="IU1159" s="560"/>
    </row>
    <row r="1160" s="311" customFormat="1" ht="19.5" customHeight="1" spans="1:255">
      <c r="A1160" s="589" t="s">
        <v>1084</v>
      </c>
      <c r="B1160" s="582"/>
      <c r="C1160" s="328"/>
      <c r="D1160" s="570"/>
      <c r="E1160" s="325" t="str">
        <f t="shared" si="36"/>
        <v/>
      </c>
      <c r="F1160" s="325" t="str">
        <f t="shared" si="37"/>
        <v/>
      </c>
      <c r="HU1160" s="560"/>
      <c r="HV1160" s="560"/>
      <c r="HW1160" s="560"/>
      <c r="HX1160" s="560"/>
      <c r="HY1160" s="560"/>
      <c r="HZ1160" s="560"/>
      <c r="IA1160" s="560"/>
      <c r="IB1160" s="560"/>
      <c r="IC1160" s="560"/>
      <c r="ID1160" s="560"/>
      <c r="IE1160" s="560"/>
      <c r="IF1160" s="560"/>
      <c r="IG1160" s="560"/>
      <c r="IH1160" s="560"/>
      <c r="II1160" s="560"/>
      <c r="IJ1160" s="560"/>
      <c r="IK1160" s="560"/>
      <c r="IL1160" s="560"/>
      <c r="IM1160" s="560"/>
      <c r="IN1160" s="560"/>
      <c r="IO1160" s="560"/>
      <c r="IP1160" s="560"/>
      <c r="IQ1160" s="560"/>
      <c r="IR1160" s="560"/>
      <c r="IS1160" s="560"/>
      <c r="IT1160" s="560"/>
      <c r="IU1160" s="560"/>
    </row>
    <row r="1161" s="311" customFormat="1" ht="19.5" customHeight="1" spans="1:255">
      <c r="A1161" s="589" t="s">
        <v>1085</v>
      </c>
      <c r="B1161" s="582"/>
      <c r="C1161" s="328"/>
      <c r="D1161" s="570"/>
      <c r="E1161" s="325" t="str">
        <f t="shared" si="36"/>
        <v/>
      </c>
      <c r="F1161" s="325" t="str">
        <f t="shared" si="37"/>
        <v/>
      </c>
      <c r="HU1161" s="560"/>
      <c r="HV1161" s="560"/>
      <c r="HW1161" s="560"/>
      <c r="HX1161" s="560"/>
      <c r="HY1161" s="560"/>
      <c r="HZ1161" s="560"/>
      <c r="IA1161" s="560"/>
      <c r="IB1161" s="560"/>
      <c r="IC1161" s="560"/>
      <c r="ID1161" s="560"/>
      <c r="IE1161" s="560"/>
      <c r="IF1161" s="560"/>
      <c r="IG1161" s="560"/>
      <c r="IH1161" s="560"/>
      <c r="II1161" s="560"/>
      <c r="IJ1161" s="560"/>
      <c r="IK1161" s="560"/>
      <c r="IL1161" s="560"/>
      <c r="IM1161" s="560"/>
      <c r="IN1161" s="560"/>
      <c r="IO1161" s="560"/>
      <c r="IP1161" s="560"/>
      <c r="IQ1161" s="560"/>
      <c r="IR1161" s="560"/>
      <c r="IS1161" s="560"/>
      <c r="IT1161" s="560"/>
      <c r="IU1161" s="560"/>
    </row>
    <row r="1162" s="311" customFormat="1" ht="19.5" customHeight="1" spans="1:255">
      <c r="A1162" s="583" t="s">
        <v>1086</v>
      </c>
      <c r="B1162" s="585">
        <f>B1163+B1190+B1205</f>
        <v>6080</v>
      </c>
      <c r="C1162" s="335">
        <f>C1163+C1190+C1205</f>
        <v>614</v>
      </c>
      <c r="D1162" s="573">
        <f>D1163+D1190+D1205</f>
        <v>1872</v>
      </c>
      <c r="E1162" s="325">
        <f t="shared" si="36"/>
        <v>-0.692105263157895</v>
      </c>
      <c r="F1162" s="325">
        <f t="shared" si="37"/>
        <v>3.04885993485342</v>
      </c>
      <c r="HU1162" s="560"/>
      <c r="HV1162" s="560"/>
      <c r="HW1162" s="560"/>
      <c r="HX1162" s="560"/>
      <c r="HY1162" s="560"/>
      <c r="HZ1162" s="560"/>
      <c r="IA1162" s="560"/>
      <c r="IB1162" s="560"/>
      <c r="IC1162" s="560"/>
      <c r="ID1162" s="560"/>
      <c r="IE1162" s="560"/>
      <c r="IF1162" s="560"/>
      <c r="IG1162" s="560"/>
      <c r="IH1162" s="560"/>
      <c r="II1162" s="560"/>
      <c r="IJ1162" s="560"/>
      <c r="IK1162" s="560"/>
      <c r="IL1162" s="560"/>
      <c r="IM1162" s="560"/>
      <c r="IN1162" s="560"/>
      <c r="IO1162" s="560"/>
      <c r="IP1162" s="560"/>
      <c r="IQ1162" s="560"/>
      <c r="IR1162" s="560"/>
      <c r="IS1162" s="560"/>
      <c r="IT1162" s="560"/>
      <c r="IU1162" s="560"/>
    </row>
    <row r="1163" s="311" customFormat="1" ht="19.5" customHeight="1" spans="1:255">
      <c r="A1163" s="584" t="s">
        <v>1087</v>
      </c>
      <c r="B1163" s="585">
        <f>SUM(B1164:B1189)</f>
        <v>6046</v>
      </c>
      <c r="C1163" s="335">
        <f>SUM(C1164:C1189)</f>
        <v>573</v>
      </c>
      <c r="D1163" s="573">
        <f>SUM(D1164:D1189)</f>
        <v>1843</v>
      </c>
      <c r="E1163" s="325">
        <f t="shared" si="36"/>
        <v>-0.695170360568971</v>
      </c>
      <c r="F1163" s="325">
        <f t="shared" si="37"/>
        <v>3.21640488656195</v>
      </c>
      <c r="HU1163" s="560"/>
      <c r="HV1163" s="560"/>
      <c r="HW1163" s="560"/>
      <c r="HX1163" s="560"/>
      <c r="HY1163" s="560"/>
      <c r="HZ1163" s="560"/>
      <c r="IA1163" s="560"/>
      <c r="IB1163" s="560"/>
      <c r="IC1163" s="560"/>
      <c r="ID1163" s="560"/>
      <c r="IE1163" s="560"/>
      <c r="IF1163" s="560"/>
      <c r="IG1163" s="560"/>
      <c r="IH1163" s="560"/>
      <c r="II1163" s="560"/>
      <c r="IJ1163" s="560"/>
      <c r="IK1163" s="560"/>
      <c r="IL1163" s="560"/>
      <c r="IM1163" s="560"/>
      <c r="IN1163" s="560"/>
      <c r="IO1163" s="560"/>
      <c r="IP1163" s="560"/>
      <c r="IQ1163" s="560"/>
      <c r="IR1163" s="560"/>
      <c r="IS1163" s="560"/>
      <c r="IT1163" s="560"/>
      <c r="IU1163" s="560"/>
    </row>
    <row r="1164" s="311" customFormat="1" ht="19.5" customHeight="1" spans="1:255">
      <c r="A1164" s="232" t="s">
        <v>835</v>
      </c>
      <c r="B1164" s="582">
        <v>607</v>
      </c>
      <c r="C1164" s="328">
        <v>573</v>
      </c>
      <c r="D1164" s="570">
        <v>532</v>
      </c>
      <c r="E1164" s="332">
        <f t="shared" si="36"/>
        <v>-0.123558484349259</v>
      </c>
      <c r="F1164" s="332">
        <f t="shared" si="37"/>
        <v>0.928446771378709</v>
      </c>
      <c r="HU1164" s="560"/>
      <c r="HV1164" s="560"/>
      <c r="HW1164" s="560"/>
      <c r="HX1164" s="560"/>
      <c r="HY1164" s="560"/>
      <c r="HZ1164" s="560"/>
      <c r="IA1164" s="560"/>
      <c r="IB1164" s="560"/>
      <c r="IC1164" s="560"/>
      <c r="ID1164" s="560"/>
      <c r="IE1164" s="560"/>
      <c r="IF1164" s="560"/>
      <c r="IG1164" s="560"/>
      <c r="IH1164" s="560"/>
      <c r="II1164" s="560"/>
      <c r="IJ1164" s="560"/>
      <c r="IK1164" s="560"/>
      <c r="IL1164" s="560"/>
      <c r="IM1164" s="560"/>
      <c r="IN1164" s="560"/>
      <c r="IO1164" s="560"/>
      <c r="IP1164" s="560"/>
      <c r="IQ1164" s="560"/>
      <c r="IR1164" s="560"/>
      <c r="IS1164" s="560"/>
      <c r="IT1164" s="560"/>
      <c r="IU1164" s="560"/>
    </row>
    <row r="1165" s="311" customFormat="1" ht="19.5" customHeight="1" spans="1:255">
      <c r="A1165" s="232" t="s">
        <v>836</v>
      </c>
      <c r="B1165" s="335"/>
      <c r="C1165" s="335"/>
      <c r="D1165" s="335"/>
      <c r="E1165" s="325" t="str">
        <f t="shared" si="36"/>
        <v/>
      </c>
      <c r="F1165" s="325" t="str">
        <f t="shared" si="37"/>
        <v/>
      </c>
      <c r="HU1165" s="560"/>
      <c r="HV1165" s="560"/>
      <c r="HW1165" s="560"/>
      <c r="HX1165" s="560"/>
      <c r="HY1165" s="560"/>
      <c r="HZ1165" s="560"/>
      <c r="IA1165" s="560"/>
      <c r="IB1165" s="560"/>
      <c r="IC1165" s="560"/>
      <c r="ID1165" s="560"/>
      <c r="IE1165" s="560"/>
      <c r="IF1165" s="560"/>
      <c r="IG1165" s="560"/>
      <c r="IH1165" s="560"/>
      <c r="II1165" s="560"/>
      <c r="IJ1165" s="560"/>
      <c r="IK1165" s="560"/>
      <c r="IL1165" s="560"/>
      <c r="IM1165" s="560"/>
      <c r="IN1165" s="560"/>
      <c r="IO1165" s="560"/>
      <c r="IP1165" s="560"/>
      <c r="IQ1165" s="560"/>
      <c r="IR1165" s="560"/>
      <c r="IS1165" s="560"/>
      <c r="IT1165" s="560"/>
      <c r="IU1165" s="560"/>
    </row>
    <row r="1166" s="311" customFormat="1" ht="19.5" customHeight="1" spans="1:255">
      <c r="A1166" s="232" t="s">
        <v>837</v>
      </c>
      <c r="B1166" s="335"/>
      <c r="C1166" s="335"/>
      <c r="D1166" s="335"/>
      <c r="E1166" s="325" t="str">
        <f t="shared" si="36"/>
        <v/>
      </c>
      <c r="F1166" s="325" t="str">
        <f t="shared" si="37"/>
        <v/>
      </c>
      <c r="HU1166" s="560"/>
      <c r="HV1166" s="560"/>
      <c r="HW1166" s="560"/>
      <c r="HX1166" s="560"/>
      <c r="HY1166" s="560"/>
      <c r="HZ1166" s="560"/>
      <c r="IA1166" s="560"/>
      <c r="IB1166" s="560"/>
      <c r="IC1166" s="560"/>
      <c r="ID1166" s="560"/>
      <c r="IE1166" s="560"/>
      <c r="IF1166" s="560"/>
      <c r="IG1166" s="560"/>
      <c r="IH1166" s="560"/>
      <c r="II1166" s="560"/>
      <c r="IJ1166" s="560"/>
      <c r="IK1166" s="560"/>
      <c r="IL1166" s="560"/>
      <c r="IM1166" s="560"/>
      <c r="IN1166" s="560"/>
      <c r="IO1166" s="560"/>
      <c r="IP1166" s="560"/>
      <c r="IQ1166" s="560"/>
      <c r="IR1166" s="560"/>
      <c r="IS1166" s="560"/>
      <c r="IT1166" s="560"/>
      <c r="IU1166" s="560"/>
    </row>
    <row r="1167" s="311" customFormat="1" ht="19.5" customHeight="1" spans="1:255">
      <c r="A1167" s="232" t="s">
        <v>1088</v>
      </c>
      <c r="B1167" s="337"/>
      <c r="C1167" s="337"/>
      <c r="D1167" s="337"/>
      <c r="E1167" s="332" t="str">
        <f t="shared" si="36"/>
        <v/>
      </c>
      <c r="F1167" s="332" t="str">
        <f t="shared" si="37"/>
        <v/>
      </c>
      <c r="HU1167" s="560"/>
      <c r="HV1167" s="560"/>
      <c r="HW1167" s="560"/>
      <c r="HX1167" s="560"/>
      <c r="HY1167" s="560"/>
      <c r="HZ1167" s="560"/>
      <c r="IA1167" s="560"/>
      <c r="IB1167" s="560"/>
      <c r="IC1167" s="560"/>
      <c r="ID1167" s="560"/>
      <c r="IE1167" s="560"/>
      <c r="IF1167" s="560"/>
      <c r="IG1167" s="560"/>
      <c r="IH1167" s="560"/>
      <c r="II1167" s="560"/>
      <c r="IJ1167" s="560"/>
      <c r="IK1167" s="560"/>
      <c r="IL1167" s="560"/>
      <c r="IM1167" s="560"/>
      <c r="IN1167" s="560"/>
      <c r="IO1167" s="560"/>
      <c r="IP1167" s="560"/>
      <c r="IQ1167" s="560"/>
      <c r="IR1167" s="560"/>
      <c r="IS1167" s="560"/>
      <c r="IT1167" s="560"/>
      <c r="IU1167" s="560"/>
    </row>
    <row r="1168" s="170" customFormat="1" ht="19.5" customHeight="1" spans="1:248">
      <c r="A1168" s="218" t="s">
        <v>1089</v>
      </c>
      <c r="B1168" s="324">
        <v>5391</v>
      </c>
      <c r="C1168" s="324"/>
      <c r="D1168" s="324">
        <v>1311</v>
      </c>
      <c r="E1168" s="325">
        <f t="shared" si="36"/>
        <v>-0.756816917084029</v>
      </c>
      <c r="F1168" s="325" t="str">
        <f t="shared" si="37"/>
        <v/>
      </c>
      <c r="G1168" s="557"/>
      <c r="H1168" s="557"/>
      <c r="I1168" s="557"/>
      <c r="J1168" s="557"/>
      <c r="K1168" s="557"/>
      <c r="L1168" s="557"/>
      <c r="M1168" s="557"/>
      <c r="N1168" s="557"/>
      <c r="O1168" s="557"/>
      <c r="P1168" s="557"/>
      <c r="Q1168" s="557"/>
      <c r="R1168" s="557"/>
      <c r="S1168" s="557"/>
      <c r="T1168" s="557"/>
      <c r="U1168" s="557"/>
      <c r="V1168" s="557"/>
      <c r="W1168" s="557"/>
      <c r="X1168" s="557"/>
      <c r="Y1168" s="557"/>
      <c r="Z1168" s="557"/>
      <c r="AA1168" s="557"/>
      <c r="AB1168" s="557"/>
      <c r="AC1168" s="557"/>
      <c r="AD1168" s="557"/>
      <c r="AE1168" s="557"/>
      <c r="AF1168" s="557"/>
      <c r="AG1168" s="557"/>
      <c r="AH1168" s="557"/>
      <c r="AI1168" s="557"/>
      <c r="AJ1168" s="557"/>
      <c r="AK1168" s="557"/>
      <c r="AL1168" s="557"/>
      <c r="AM1168" s="557"/>
      <c r="AN1168" s="557"/>
      <c r="AO1168" s="557"/>
      <c r="AP1168" s="557"/>
      <c r="AQ1168" s="557"/>
      <c r="AR1168" s="557"/>
      <c r="AS1168" s="557"/>
      <c r="AT1168" s="557"/>
      <c r="AU1168" s="557"/>
      <c r="AV1168" s="557"/>
      <c r="AW1168" s="557"/>
      <c r="AX1168" s="557"/>
      <c r="AY1168" s="557"/>
      <c r="AZ1168" s="557"/>
      <c r="BA1168" s="557"/>
      <c r="BB1168" s="557"/>
      <c r="BC1168" s="557"/>
      <c r="BD1168" s="557"/>
      <c r="BE1168" s="557"/>
      <c r="BF1168" s="557"/>
      <c r="BG1168" s="557"/>
      <c r="BH1168" s="557"/>
      <c r="BI1168" s="557"/>
      <c r="BJ1168" s="557"/>
      <c r="BK1168" s="557"/>
      <c r="BL1168" s="557"/>
      <c r="BM1168" s="557"/>
      <c r="BN1168" s="557"/>
      <c r="BO1168" s="557"/>
      <c r="BP1168" s="557"/>
      <c r="BQ1168" s="557"/>
      <c r="BR1168" s="557"/>
      <c r="BS1168" s="557"/>
      <c r="BT1168" s="557"/>
      <c r="BU1168" s="557"/>
      <c r="BV1168" s="557"/>
      <c r="BW1168" s="557"/>
      <c r="BX1168" s="557"/>
      <c r="BY1168" s="557"/>
      <c r="BZ1168" s="557"/>
      <c r="CA1168" s="557"/>
      <c r="CB1168" s="557"/>
      <c r="CC1168" s="557"/>
      <c r="CD1168" s="557"/>
      <c r="CE1168" s="557"/>
      <c r="CF1168" s="557"/>
      <c r="CG1168" s="557"/>
      <c r="CH1168" s="557"/>
      <c r="CI1168" s="557"/>
      <c r="CJ1168" s="557"/>
      <c r="CK1168" s="557"/>
      <c r="CL1168" s="557"/>
      <c r="CM1168" s="557"/>
      <c r="CN1168" s="557"/>
      <c r="CO1168" s="557"/>
      <c r="CP1168" s="557"/>
      <c r="CQ1168" s="557"/>
      <c r="CR1168" s="557"/>
      <c r="CS1168" s="557"/>
      <c r="CT1168" s="557"/>
      <c r="CU1168" s="557"/>
      <c r="CV1168" s="557"/>
      <c r="CW1168" s="557"/>
      <c r="CX1168" s="557"/>
      <c r="CY1168" s="557"/>
      <c r="CZ1168" s="557"/>
      <c r="DA1168" s="557"/>
      <c r="DB1168" s="557"/>
      <c r="DC1168" s="557"/>
      <c r="DD1168" s="557"/>
      <c r="DE1168" s="557"/>
      <c r="DF1168" s="557"/>
      <c r="DG1168" s="557"/>
      <c r="DH1168" s="557"/>
      <c r="DI1168" s="557"/>
      <c r="DJ1168" s="557"/>
      <c r="DK1168" s="557"/>
      <c r="DL1168" s="557"/>
      <c r="DM1168" s="557"/>
      <c r="DN1168" s="557"/>
      <c r="DO1168" s="557"/>
      <c r="DP1168" s="557"/>
      <c r="DQ1168" s="557"/>
      <c r="DR1168" s="557"/>
      <c r="DS1168" s="557"/>
      <c r="DT1168" s="557"/>
      <c r="DU1168" s="557"/>
      <c r="DV1168" s="557"/>
      <c r="DW1168" s="557"/>
      <c r="DX1168" s="557"/>
      <c r="DY1168" s="557"/>
      <c r="DZ1168" s="557"/>
      <c r="EA1168" s="557"/>
      <c r="EB1168" s="557"/>
      <c r="EC1168" s="557"/>
      <c r="ED1168" s="557"/>
      <c r="EE1168" s="557"/>
      <c r="EF1168" s="557"/>
      <c r="EG1168" s="557"/>
      <c r="EH1168" s="557"/>
      <c r="EI1168" s="557"/>
      <c r="EJ1168" s="557"/>
      <c r="EK1168" s="557"/>
      <c r="EL1168" s="557"/>
      <c r="EM1168" s="557"/>
      <c r="EN1168" s="557"/>
      <c r="EO1168" s="557"/>
      <c r="EP1168" s="557"/>
      <c r="EQ1168" s="557"/>
      <c r="ER1168" s="557"/>
      <c r="ES1168" s="557"/>
      <c r="ET1168" s="557"/>
      <c r="EU1168" s="557"/>
      <c r="EV1168" s="557"/>
      <c r="EW1168" s="557"/>
      <c r="EX1168" s="557"/>
      <c r="EY1168" s="557"/>
      <c r="EZ1168" s="557"/>
      <c r="FA1168" s="557"/>
      <c r="FB1168" s="557"/>
      <c r="FC1168" s="557"/>
      <c r="FD1168" s="557"/>
      <c r="FE1168" s="557"/>
      <c r="FF1168" s="557"/>
      <c r="FG1168" s="557"/>
      <c r="FH1168" s="557"/>
      <c r="FI1168" s="557"/>
      <c r="FJ1168" s="557"/>
      <c r="FK1168" s="557"/>
      <c r="FL1168" s="557"/>
      <c r="FM1168" s="557"/>
      <c r="FN1168" s="557"/>
      <c r="FO1168" s="557"/>
      <c r="FP1168" s="557"/>
      <c r="FQ1168" s="557"/>
      <c r="FR1168" s="557"/>
      <c r="FS1168" s="557"/>
      <c r="FT1168" s="557"/>
      <c r="FU1168" s="557"/>
      <c r="FV1168" s="557"/>
      <c r="FW1168" s="557"/>
      <c r="FX1168" s="557"/>
      <c r="FY1168" s="557"/>
      <c r="FZ1168" s="557"/>
      <c r="GA1168" s="557"/>
      <c r="GB1168" s="557"/>
      <c r="GC1168" s="557"/>
      <c r="GD1168" s="557"/>
      <c r="GE1168" s="557"/>
      <c r="GF1168" s="557"/>
      <c r="GG1168" s="557"/>
      <c r="GH1168" s="557"/>
      <c r="GI1168" s="557"/>
      <c r="GJ1168" s="557"/>
      <c r="GK1168" s="557"/>
      <c r="GL1168" s="557"/>
      <c r="GM1168" s="557"/>
      <c r="GN1168" s="557"/>
      <c r="GO1168" s="557"/>
      <c r="GP1168" s="557"/>
      <c r="GQ1168" s="557"/>
      <c r="GR1168" s="557"/>
      <c r="GS1168" s="557"/>
      <c r="GT1168" s="557"/>
      <c r="GU1168" s="557"/>
      <c r="GV1168" s="557"/>
      <c r="GW1168" s="557"/>
      <c r="GX1168" s="557"/>
      <c r="GY1168" s="557"/>
      <c r="GZ1168" s="557"/>
      <c r="HA1168" s="557"/>
      <c r="HB1168" s="557"/>
      <c r="HC1168" s="557"/>
      <c r="HD1168" s="557"/>
      <c r="HE1168" s="557"/>
      <c r="HF1168" s="557"/>
      <c r="HG1168" s="557"/>
      <c r="HH1168" s="557"/>
      <c r="HI1168" s="557"/>
      <c r="HJ1168" s="557"/>
      <c r="HK1168" s="557"/>
      <c r="HL1168" s="557"/>
      <c r="HM1168" s="557"/>
      <c r="HN1168" s="557"/>
      <c r="HO1168" s="557"/>
      <c r="HP1168" s="557"/>
      <c r="HQ1168" s="557"/>
      <c r="HR1168" s="557"/>
      <c r="HS1168" s="557"/>
      <c r="HT1168" s="557"/>
      <c r="HU1168" s="575"/>
      <c r="HV1168" s="575"/>
      <c r="HW1168" s="575"/>
      <c r="HX1168" s="575"/>
      <c r="HY1168" s="575"/>
      <c r="HZ1168" s="575"/>
      <c r="IA1168" s="575"/>
      <c r="IB1168" s="575"/>
      <c r="IC1168" s="575"/>
      <c r="ID1168" s="575"/>
      <c r="IE1168" s="575"/>
      <c r="IF1168" s="575"/>
      <c r="IG1168" s="575"/>
      <c r="IH1168" s="575"/>
      <c r="II1168" s="575"/>
      <c r="IJ1168" s="575"/>
      <c r="IK1168" s="575"/>
      <c r="IL1168" s="575"/>
      <c r="IM1168" s="575"/>
      <c r="IN1168" s="575"/>
    </row>
    <row r="1169" s="311" customFormat="1" ht="19.5" customHeight="1" spans="1:255">
      <c r="A1169" s="218" t="s">
        <v>1090</v>
      </c>
      <c r="B1169" s="569"/>
      <c r="C1169" s="328"/>
      <c r="D1169" s="570"/>
      <c r="E1169" s="332" t="str">
        <f t="shared" si="36"/>
        <v/>
      </c>
      <c r="F1169" s="332" t="str">
        <f t="shared" si="37"/>
        <v/>
      </c>
      <c r="HU1169" s="560"/>
      <c r="HV1169" s="560"/>
      <c r="HW1169" s="560"/>
      <c r="HX1169" s="560"/>
      <c r="HY1169" s="560"/>
      <c r="HZ1169" s="560"/>
      <c r="IA1169" s="560"/>
      <c r="IB1169" s="560"/>
      <c r="IC1169" s="560"/>
      <c r="ID1169" s="560"/>
      <c r="IE1169" s="560"/>
      <c r="IF1169" s="560"/>
      <c r="IG1169" s="560"/>
      <c r="IH1169" s="560"/>
      <c r="II1169" s="560"/>
      <c r="IJ1169" s="560"/>
      <c r="IK1169" s="560"/>
      <c r="IL1169" s="560"/>
      <c r="IM1169" s="560"/>
      <c r="IN1169" s="560"/>
      <c r="IO1169" s="560"/>
      <c r="IP1169" s="560"/>
      <c r="IQ1169" s="560"/>
      <c r="IR1169" s="560"/>
      <c r="IS1169" s="560"/>
      <c r="IT1169" s="560"/>
      <c r="IU1169" s="560"/>
    </row>
    <row r="1170" s="311" customFormat="1" ht="19.5" customHeight="1" spans="1:255">
      <c r="A1170" s="218" t="s">
        <v>1091</v>
      </c>
      <c r="B1170" s="569"/>
      <c r="C1170" s="328"/>
      <c r="D1170" s="570"/>
      <c r="E1170" s="332" t="str">
        <f t="shared" si="36"/>
        <v/>
      </c>
      <c r="F1170" s="332" t="str">
        <f t="shared" si="37"/>
        <v/>
      </c>
      <c r="HU1170" s="560"/>
      <c r="HV1170" s="560"/>
      <c r="HW1170" s="560"/>
      <c r="HX1170" s="560"/>
      <c r="HY1170" s="560"/>
      <c r="HZ1170" s="560"/>
      <c r="IA1170" s="560"/>
      <c r="IB1170" s="560"/>
      <c r="IC1170" s="560"/>
      <c r="ID1170" s="560"/>
      <c r="IE1170" s="560"/>
      <c r="IF1170" s="560"/>
      <c r="IG1170" s="560"/>
      <c r="IH1170" s="560"/>
      <c r="II1170" s="560"/>
      <c r="IJ1170" s="560"/>
      <c r="IK1170" s="560"/>
      <c r="IL1170" s="560"/>
      <c r="IM1170" s="560"/>
      <c r="IN1170" s="560"/>
      <c r="IO1170" s="560"/>
      <c r="IP1170" s="560"/>
      <c r="IQ1170" s="560"/>
      <c r="IR1170" s="560"/>
      <c r="IS1170" s="560"/>
      <c r="IT1170" s="560"/>
      <c r="IU1170" s="560"/>
    </row>
    <row r="1171" s="311" customFormat="1" ht="19.5" customHeight="1" spans="1:255">
      <c r="A1171" s="218" t="s">
        <v>1092</v>
      </c>
      <c r="B1171" s="569"/>
      <c r="C1171" s="328"/>
      <c r="D1171" s="570"/>
      <c r="E1171" s="332" t="str">
        <f t="shared" si="36"/>
        <v/>
      </c>
      <c r="F1171" s="332" t="str">
        <f t="shared" si="37"/>
        <v/>
      </c>
      <c r="HU1171" s="560"/>
      <c r="HV1171" s="560"/>
      <c r="HW1171" s="560"/>
      <c r="HX1171" s="560"/>
      <c r="HY1171" s="560"/>
      <c r="HZ1171" s="560"/>
      <c r="IA1171" s="560"/>
      <c r="IB1171" s="560"/>
      <c r="IC1171" s="560"/>
      <c r="ID1171" s="560"/>
      <c r="IE1171" s="560"/>
      <c r="IF1171" s="560"/>
      <c r="IG1171" s="560"/>
      <c r="IH1171" s="560"/>
      <c r="II1171" s="560"/>
      <c r="IJ1171" s="560"/>
      <c r="IK1171" s="560"/>
      <c r="IL1171" s="560"/>
      <c r="IM1171" s="560"/>
      <c r="IN1171" s="560"/>
      <c r="IO1171" s="560"/>
      <c r="IP1171" s="560"/>
      <c r="IQ1171" s="560"/>
      <c r="IR1171" s="560"/>
      <c r="IS1171" s="560"/>
      <c r="IT1171" s="560"/>
      <c r="IU1171" s="560"/>
    </row>
    <row r="1172" s="311" customFormat="1" ht="19.5" customHeight="1" spans="1:255">
      <c r="A1172" s="218" t="s">
        <v>1093</v>
      </c>
      <c r="B1172" s="569">
        <v>48</v>
      </c>
      <c r="C1172" s="328"/>
      <c r="D1172" s="570"/>
      <c r="E1172" s="332" t="str">
        <f t="shared" si="36"/>
        <v/>
      </c>
      <c r="F1172" s="332" t="str">
        <f t="shared" si="37"/>
        <v/>
      </c>
      <c r="HU1172" s="560"/>
      <c r="HV1172" s="560"/>
      <c r="HW1172" s="560"/>
      <c r="HX1172" s="560"/>
      <c r="HY1172" s="560"/>
      <c r="HZ1172" s="560"/>
      <c r="IA1172" s="560"/>
      <c r="IB1172" s="560"/>
      <c r="IC1172" s="560"/>
      <c r="ID1172" s="560"/>
      <c r="IE1172" s="560"/>
      <c r="IF1172" s="560"/>
      <c r="IG1172" s="560"/>
      <c r="IH1172" s="560"/>
      <c r="II1172" s="560"/>
      <c r="IJ1172" s="560"/>
      <c r="IK1172" s="560"/>
      <c r="IL1172" s="560"/>
      <c r="IM1172" s="560"/>
      <c r="IN1172" s="560"/>
      <c r="IO1172" s="560"/>
      <c r="IP1172" s="560"/>
      <c r="IQ1172" s="560"/>
      <c r="IR1172" s="560"/>
      <c r="IS1172" s="560"/>
      <c r="IT1172" s="560"/>
      <c r="IU1172" s="560"/>
    </row>
    <row r="1173" s="311" customFormat="1" ht="19.5" customHeight="1" spans="1:255">
      <c r="A1173" s="218" t="s">
        <v>1094</v>
      </c>
      <c r="B1173" s="582"/>
      <c r="C1173" s="328"/>
      <c r="D1173" s="570"/>
      <c r="E1173" s="332" t="str">
        <f t="shared" si="36"/>
        <v/>
      </c>
      <c r="F1173" s="332" t="str">
        <f t="shared" si="37"/>
        <v/>
      </c>
      <c r="HU1173" s="560"/>
      <c r="HV1173" s="560"/>
      <c r="HW1173" s="560"/>
      <c r="HX1173" s="560"/>
      <c r="HY1173" s="560"/>
      <c r="HZ1173" s="560"/>
      <c r="IA1173" s="560"/>
      <c r="IB1173" s="560"/>
      <c r="IC1173" s="560"/>
      <c r="ID1173" s="560"/>
      <c r="IE1173" s="560"/>
      <c r="IF1173" s="560"/>
      <c r="IG1173" s="560"/>
      <c r="IH1173" s="560"/>
      <c r="II1173" s="560"/>
      <c r="IJ1173" s="560"/>
      <c r="IK1173" s="560"/>
      <c r="IL1173" s="560"/>
      <c r="IM1173" s="560"/>
      <c r="IN1173" s="560"/>
      <c r="IO1173" s="560"/>
      <c r="IP1173" s="560"/>
      <c r="IQ1173" s="560"/>
      <c r="IR1173" s="560"/>
      <c r="IS1173" s="560"/>
      <c r="IT1173" s="560"/>
      <c r="IU1173" s="560"/>
    </row>
    <row r="1174" s="311" customFormat="1" ht="19.5" customHeight="1" spans="1:255">
      <c r="A1174" s="232" t="s">
        <v>1095</v>
      </c>
      <c r="B1174" s="582"/>
      <c r="C1174" s="328"/>
      <c r="D1174" s="570"/>
      <c r="E1174" s="332" t="str">
        <f t="shared" si="36"/>
        <v/>
      </c>
      <c r="F1174" s="332" t="str">
        <f t="shared" si="37"/>
        <v/>
      </c>
      <c r="HU1174" s="560"/>
      <c r="HV1174" s="560"/>
      <c r="HW1174" s="560"/>
      <c r="HX1174" s="560"/>
      <c r="HY1174" s="560"/>
      <c r="HZ1174" s="560"/>
      <c r="IA1174" s="560"/>
      <c r="IB1174" s="560"/>
      <c r="IC1174" s="560"/>
      <c r="ID1174" s="560"/>
      <c r="IE1174" s="560"/>
      <c r="IF1174" s="560"/>
      <c r="IG1174" s="560"/>
      <c r="IH1174" s="560"/>
      <c r="II1174" s="560"/>
      <c r="IJ1174" s="560"/>
      <c r="IK1174" s="560"/>
      <c r="IL1174" s="560"/>
      <c r="IM1174" s="560"/>
      <c r="IN1174" s="560"/>
      <c r="IO1174" s="560"/>
      <c r="IP1174" s="560"/>
      <c r="IQ1174" s="560"/>
      <c r="IR1174" s="560"/>
      <c r="IS1174" s="560"/>
      <c r="IT1174" s="560"/>
      <c r="IU1174" s="560"/>
    </row>
    <row r="1175" s="311" customFormat="1" ht="19.5" customHeight="1" spans="1:255">
      <c r="A1175" s="218" t="s">
        <v>1096</v>
      </c>
      <c r="B1175" s="582"/>
      <c r="C1175" s="328"/>
      <c r="D1175" s="570"/>
      <c r="E1175" s="332" t="str">
        <f t="shared" si="36"/>
        <v/>
      </c>
      <c r="F1175" s="332" t="str">
        <f t="shared" si="37"/>
        <v/>
      </c>
      <c r="HU1175" s="560"/>
      <c r="HV1175" s="560"/>
      <c r="HW1175" s="560"/>
      <c r="HX1175" s="560"/>
      <c r="HY1175" s="560"/>
      <c r="HZ1175" s="560"/>
      <c r="IA1175" s="560"/>
      <c r="IB1175" s="560"/>
      <c r="IC1175" s="560"/>
      <c r="ID1175" s="560"/>
      <c r="IE1175" s="560"/>
      <c r="IF1175" s="560"/>
      <c r="IG1175" s="560"/>
      <c r="IH1175" s="560"/>
      <c r="II1175" s="560"/>
      <c r="IJ1175" s="560"/>
      <c r="IK1175" s="560"/>
      <c r="IL1175" s="560"/>
      <c r="IM1175" s="560"/>
      <c r="IN1175" s="560"/>
      <c r="IO1175" s="560"/>
      <c r="IP1175" s="560"/>
      <c r="IQ1175" s="560"/>
      <c r="IR1175" s="560"/>
      <c r="IS1175" s="560"/>
      <c r="IT1175" s="560"/>
      <c r="IU1175" s="560"/>
    </row>
    <row r="1176" s="311" customFormat="1" ht="19.5" customHeight="1" spans="1:255">
      <c r="A1176" s="218" t="s">
        <v>1097</v>
      </c>
      <c r="B1176" s="582"/>
      <c r="C1176" s="328"/>
      <c r="D1176" s="570"/>
      <c r="E1176" s="332" t="str">
        <f t="shared" si="36"/>
        <v/>
      </c>
      <c r="F1176" s="332" t="str">
        <f t="shared" si="37"/>
        <v/>
      </c>
      <c r="HU1176" s="560"/>
      <c r="HV1176" s="560"/>
      <c r="HW1176" s="560"/>
      <c r="HX1176" s="560"/>
      <c r="HY1176" s="560"/>
      <c r="HZ1176" s="560"/>
      <c r="IA1176" s="560"/>
      <c r="IB1176" s="560"/>
      <c r="IC1176" s="560"/>
      <c r="ID1176" s="560"/>
      <c r="IE1176" s="560"/>
      <c r="IF1176" s="560"/>
      <c r="IG1176" s="560"/>
      <c r="IH1176" s="560"/>
      <c r="II1176" s="560"/>
      <c r="IJ1176" s="560"/>
      <c r="IK1176" s="560"/>
      <c r="IL1176" s="560"/>
      <c r="IM1176" s="560"/>
      <c r="IN1176" s="560"/>
      <c r="IO1176" s="560"/>
      <c r="IP1176" s="560"/>
      <c r="IQ1176" s="560"/>
      <c r="IR1176" s="560"/>
      <c r="IS1176" s="560"/>
      <c r="IT1176" s="560"/>
      <c r="IU1176" s="560"/>
    </row>
    <row r="1177" s="311" customFormat="1" ht="19.5" customHeight="1" spans="1:255">
      <c r="A1177" s="218" t="s">
        <v>1098</v>
      </c>
      <c r="B1177" s="582"/>
      <c r="C1177" s="328"/>
      <c r="D1177" s="570"/>
      <c r="E1177" s="332" t="str">
        <f t="shared" si="36"/>
        <v/>
      </c>
      <c r="F1177" s="332" t="str">
        <f t="shared" si="37"/>
        <v/>
      </c>
      <c r="HU1177" s="560"/>
      <c r="HV1177" s="560"/>
      <c r="HW1177" s="560"/>
      <c r="HX1177" s="560"/>
      <c r="HY1177" s="560"/>
      <c r="HZ1177" s="560"/>
      <c r="IA1177" s="560"/>
      <c r="IB1177" s="560"/>
      <c r="IC1177" s="560"/>
      <c r="ID1177" s="560"/>
      <c r="IE1177" s="560"/>
      <c r="IF1177" s="560"/>
      <c r="IG1177" s="560"/>
      <c r="IH1177" s="560"/>
      <c r="II1177" s="560"/>
      <c r="IJ1177" s="560"/>
      <c r="IK1177" s="560"/>
      <c r="IL1177" s="560"/>
      <c r="IM1177" s="560"/>
      <c r="IN1177" s="560"/>
      <c r="IO1177" s="560"/>
      <c r="IP1177" s="560"/>
      <c r="IQ1177" s="560"/>
      <c r="IR1177" s="560"/>
      <c r="IS1177" s="560"/>
      <c r="IT1177" s="560"/>
      <c r="IU1177" s="560"/>
    </row>
    <row r="1178" s="311" customFormat="1" ht="19.5" customHeight="1" spans="1:255">
      <c r="A1178" s="218" t="s">
        <v>1099</v>
      </c>
      <c r="B1178" s="582"/>
      <c r="C1178" s="328"/>
      <c r="D1178" s="570"/>
      <c r="E1178" s="332" t="str">
        <f t="shared" si="36"/>
        <v/>
      </c>
      <c r="F1178" s="332" t="str">
        <f t="shared" si="37"/>
        <v/>
      </c>
      <c r="HU1178" s="560"/>
      <c r="HV1178" s="560"/>
      <c r="HW1178" s="560"/>
      <c r="HX1178" s="560"/>
      <c r="HY1178" s="560"/>
      <c r="HZ1178" s="560"/>
      <c r="IA1178" s="560"/>
      <c r="IB1178" s="560"/>
      <c r="IC1178" s="560"/>
      <c r="ID1178" s="560"/>
      <c r="IE1178" s="560"/>
      <c r="IF1178" s="560"/>
      <c r="IG1178" s="560"/>
      <c r="IH1178" s="560"/>
      <c r="II1178" s="560"/>
      <c r="IJ1178" s="560"/>
      <c r="IK1178" s="560"/>
      <c r="IL1178" s="560"/>
      <c r="IM1178" s="560"/>
      <c r="IN1178" s="560"/>
      <c r="IO1178" s="560"/>
      <c r="IP1178" s="560"/>
      <c r="IQ1178" s="560"/>
      <c r="IR1178" s="560"/>
      <c r="IS1178" s="560"/>
      <c r="IT1178" s="560"/>
      <c r="IU1178" s="560"/>
    </row>
    <row r="1179" s="311" customFormat="1" ht="19.5" customHeight="1" spans="1:255">
      <c r="A1179" s="218" t="s">
        <v>1100</v>
      </c>
      <c r="B1179" s="569"/>
      <c r="C1179" s="328"/>
      <c r="D1179" s="570"/>
      <c r="E1179" s="332" t="str">
        <f t="shared" si="36"/>
        <v/>
      </c>
      <c r="F1179" s="332" t="str">
        <f t="shared" si="37"/>
        <v/>
      </c>
      <c r="HU1179" s="560"/>
      <c r="HV1179" s="560"/>
      <c r="HW1179" s="560"/>
      <c r="HX1179" s="560"/>
      <c r="HY1179" s="560"/>
      <c r="HZ1179" s="560"/>
      <c r="IA1179" s="560"/>
      <c r="IB1179" s="560"/>
      <c r="IC1179" s="560"/>
      <c r="ID1179" s="560"/>
      <c r="IE1179" s="560"/>
      <c r="IF1179" s="560"/>
      <c r="IG1179" s="560"/>
      <c r="IH1179" s="560"/>
      <c r="II1179" s="560"/>
      <c r="IJ1179" s="560"/>
      <c r="IK1179" s="560"/>
      <c r="IL1179" s="560"/>
      <c r="IM1179" s="560"/>
      <c r="IN1179" s="560"/>
      <c r="IO1179" s="560"/>
      <c r="IP1179" s="560"/>
      <c r="IQ1179" s="560"/>
      <c r="IR1179" s="560"/>
      <c r="IS1179" s="560"/>
      <c r="IT1179" s="560"/>
      <c r="IU1179" s="560"/>
    </row>
    <row r="1180" s="311" customFormat="1" ht="19.5" customHeight="1" spans="1:255">
      <c r="A1180" s="218" t="s">
        <v>1101</v>
      </c>
      <c r="B1180" s="582"/>
      <c r="C1180" s="328"/>
      <c r="D1180" s="570"/>
      <c r="E1180" s="332" t="str">
        <f t="shared" si="36"/>
        <v/>
      </c>
      <c r="F1180" s="332" t="str">
        <f t="shared" si="37"/>
        <v/>
      </c>
      <c r="HU1180" s="560"/>
      <c r="HV1180" s="560"/>
      <c r="HW1180" s="560"/>
      <c r="HX1180" s="560"/>
      <c r="HY1180" s="560"/>
      <c r="HZ1180" s="560"/>
      <c r="IA1180" s="560"/>
      <c r="IB1180" s="560"/>
      <c r="IC1180" s="560"/>
      <c r="ID1180" s="560"/>
      <c r="IE1180" s="560"/>
      <c r="IF1180" s="560"/>
      <c r="IG1180" s="560"/>
      <c r="IH1180" s="560"/>
      <c r="II1180" s="560"/>
      <c r="IJ1180" s="560"/>
      <c r="IK1180" s="560"/>
      <c r="IL1180" s="560"/>
      <c r="IM1180" s="560"/>
      <c r="IN1180" s="560"/>
      <c r="IO1180" s="560"/>
      <c r="IP1180" s="560"/>
      <c r="IQ1180" s="560"/>
      <c r="IR1180" s="560"/>
      <c r="IS1180" s="560"/>
      <c r="IT1180" s="560"/>
      <c r="IU1180" s="560"/>
    </row>
    <row r="1181" s="311" customFormat="1" ht="19.5" customHeight="1" spans="1:255">
      <c r="A1181" s="218" t="s">
        <v>1102</v>
      </c>
      <c r="B1181" s="582"/>
      <c r="C1181" s="328"/>
      <c r="D1181" s="570"/>
      <c r="E1181" s="332" t="str">
        <f t="shared" si="36"/>
        <v/>
      </c>
      <c r="F1181" s="332" t="str">
        <f t="shared" si="37"/>
        <v/>
      </c>
      <c r="HU1181" s="560"/>
      <c r="HV1181" s="560"/>
      <c r="HW1181" s="560"/>
      <c r="HX1181" s="560"/>
      <c r="HY1181" s="560"/>
      <c r="HZ1181" s="560"/>
      <c r="IA1181" s="560"/>
      <c r="IB1181" s="560"/>
      <c r="IC1181" s="560"/>
      <c r="ID1181" s="560"/>
      <c r="IE1181" s="560"/>
      <c r="IF1181" s="560"/>
      <c r="IG1181" s="560"/>
      <c r="IH1181" s="560"/>
      <c r="II1181" s="560"/>
      <c r="IJ1181" s="560"/>
      <c r="IK1181" s="560"/>
      <c r="IL1181" s="560"/>
      <c r="IM1181" s="560"/>
      <c r="IN1181" s="560"/>
      <c r="IO1181" s="560"/>
      <c r="IP1181" s="560"/>
      <c r="IQ1181" s="560"/>
      <c r="IR1181" s="560"/>
      <c r="IS1181" s="560"/>
      <c r="IT1181" s="560"/>
      <c r="IU1181" s="560"/>
    </row>
    <row r="1182" s="311" customFormat="1" ht="19.5" customHeight="1" spans="1:255">
      <c r="A1182" s="218" t="s">
        <v>1103</v>
      </c>
      <c r="B1182" s="582"/>
      <c r="C1182" s="328"/>
      <c r="D1182" s="570"/>
      <c r="E1182" s="332" t="str">
        <f t="shared" si="36"/>
        <v/>
      </c>
      <c r="F1182" s="332" t="str">
        <f t="shared" si="37"/>
        <v/>
      </c>
      <c r="HU1182" s="560"/>
      <c r="HV1182" s="560"/>
      <c r="HW1182" s="560"/>
      <c r="HX1182" s="560"/>
      <c r="HY1182" s="560"/>
      <c r="HZ1182" s="560"/>
      <c r="IA1182" s="560"/>
      <c r="IB1182" s="560"/>
      <c r="IC1182" s="560"/>
      <c r="ID1182" s="560"/>
      <c r="IE1182" s="560"/>
      <c r="IF1182" s="560"/>
      <c r="IG1182" s="560"/>
      <c r="IH1182" s="560"/>
      <c r="II1182" s="560"/>
      <c r="IJ1182" s="560"/>
      <c r="IK1182" s="560"/>
      <c r="IL1182" s="560"/>
      <c r="IM1182" s="560"/>
      <c r="IN1182" s="560"/>
      <c r="IO1182" s="560"/>
      <c r="IP1182" s="560"/>
      <c r="IQ1182" s="560"/>
      <c r="IR1182" s="560"/>
      <c r="IS1182" s="560"/>
      <c r="IT1182" s="560"/>
      <c r="IU1182" s="560"/>
    </row>
    <row r="1183" s="311" customFormat="1" ht="19.5" customHeight="1" spans="1:255">
      <c r="A1183" s="218" t="s">
        <v>1104</v>
      </c>
      <c r="B1183" s="582"/>
      <c r="C1183" s="328"/>
      <c r="D1183" s="570"/>
      <c r="E1183" s="332" t="str">
        <f t="shared" si="36"/>
        <v/>
      </c>
      <c r="F1183" s="332" t="str">
        <f t="shared" si="37"/>
        <v/>
      </c>
      <c r="HU1183" s="560"/>
      <c r="HV1183" s="560"/>
      <c r="HW1183" s="560"/>
      <c r="HX1183" s="560"/>
      <c r="HY1183" s="560"/>
      <c r="HZ1183" s="560"/>
      <c r="IA1183" s="560"/>
      <c r="IB1183" s="560"/>
      <c r="IC1183" s="560"/>
      <c r="ID1183" s="560"/>
      <c r="IE1183" s="560"/>
      <c r="IF1183" s="560"/>
      <c r="IG1183" s="560"/>
      <c r="IH1183" s="560"/>
      <c r="II1183" s="560"/>
      <c r="IJ1183" s="560"/>
      <c r="IK1183" s="560"/>
      <c r="IL1183" s="560"/>
      <c r="IM1183" s="560"/>
      <c r="IN1183" s="560"/>
      <c r="IO1183" s="560"/>
      <c r="IP1183" s="560"/>
      <c r="IQ1183" s="560"/>
      <c r="IR1183" s="560"/>
      <c r="IS1183" s="560"/>
      <c r="IT1183" s="560"/>
      <c r="IU1183" s="560"/>
    </row>
    <row r="1184" s="311" customFormat="1" ht="19.5" customHeight="1" spans="1:255">
      <c r="A1184" s="218" t="s">
        <v>1105</v>
      </c>
      <c r="B1184" s="582"/>
      <c r="C1184" s="328"/>
      <c r="D1184" s="570"/>
      <c r="E1184" s="332" t="str">
        <f t="shared" si="36"/>
        <v/>
      </c>
      <c r="F1184" s="332" t="str">
        <f t="shared" si="37"/>
        <v/>
      </c>
      <c r="HU1184" s="560"/>
      <c r="HV1184" s="560"/>
      <c r="HW1184" s="560"/>
      <c r="HX1184" s="560"/>
      <c r="HY1184" s="560"/>
      <c r="HZ1184" s="560"/>
      <c r="IA1184" s="560"/>
      <c r="IB1184" s="560"/>
      <c r="IC1184" s="560"/>
      <c r="ID1184" s="560"/>
      <c r="IE1184" s="560"/>
      <c r="IF1184" s="560"/>
      <c r="IG1184" s="560"/>
      <c r="IH1184" s="560"/>
      <c r="II1184" s="560"/>
      <c r="IJ1184" s="560"/>
      <c r="IK1184" s="560"/>
      <c r="IL1184" s="560"/>
      <c r="IM1184" s="560"/>
      <c r="IN1184" s="560"/>
      <c r="IO1184" s="560"/>
      <c r="IP1184" s="560"/>
      <c r="IQ1184" s="560"/>
      <c r="IR1184" s="560"/>
      <c r="IS1184" s="560"/>
      <c r="IT1184" s="560"/>
      <c r="IU1184" s="560"/>
    </row>
    <row r="1185" s="311" customFormat="1" ht="19.5" customHeight="1" spans="1:255">
      <c r="A1185" s="218" t="s">
        <v>1106</v>
      </c>
      <c r="B1185" s="582"/>
      <c r="C1185" s="328"/>
      <c r="D1185" s="337"/>
      <c r="E1185" s="332" t="str">
        <f t="shared" si="36"/>
        <v/>
      </c>
      <c r="F1185" s="332" t="str">
        <f t="shared" si="37"/>
        <v/>
      </c>
      <c r="HU1185" s="560"/>
      <c r="HV1185" s="560"/>
      <c r="HW1185" s="560"/>
      <c r="HX1185" s="560"/>
      <c r="HY1185" s="560"/>
      <c r="HZ1185" s="560"/>
      <c r="IA1185" s="560"/>
      <c r="IB1185" s="560"/>
      <c r="IC1185" s="560"/>
      <c r="ID1185" s="560"/>
      <c r="IE1185" s="560"/>
      <c r="IF1185" s="560"/>
      <c r="IG1185" s="560"/>
      <c r="IH1185" s="560"/>
      <c r="II1185" s="560"/>
      <c r="IJ1185" s="560"/>
      <c r="IK1185" s="560"/>
      <c r="IL1185" s="560"/>
      <c r="IM1185" s="560"/>
      <c r="IN1185" s="560"/>
      <c r="IO1185" s="560"/>
      <c r="IP1185" s="560"/>
      <c r="IQ1185" s="560"/>
      <c r="IR1185" s="560"/>
      <c r="IS1185" s="560"/>
      <c r="IT1185" s="560"/>
      <c r="IU1185" s="560"/>
    </row>
    <row r="1186" s="311" customFormat="1" ht="19.5" customHeight="1" spans="1:255">
      <c r="A1186" s="218" t="s">
        <v>1107</v>
      </c>
      <c r="B1186" s="582"/>
      <c r="C1186" s="328"/>
      <c r="D1186" s="570"/>
      <c r="E1186" s="332" t="str">
        <f t="shared" si="36"/>
        <v/>
      </c>
      <c r="F1186" s="332" t="str">
        <f t="shared" si="37"/>
        <v/>
      </c>
      <c r="HU1186" s="560"/>
      <c r="HV1186" s="560"/>
      <c r="HW1186" s="560"/>
      <c r="HX1186" s="560"/>
      <c r="HY1186" s="560"/>
      <c r="HZ1186" s="560"/>
      <c r="IA1186" s="560"/>
      <c r="IB1186" s="560"/>
      <c r="IC1186" s="560"/>
      <c r="ID1186" s="560"/>
      <c r="IE1186" s="560"/>
      <c r="IF1186" s="560"/>
      <c r="IG1186" s="560"/>
      <c r="IH1186" s="560"/>
      <c r="II1186" s="560"/>
      <c r="IJ1186" s="560"/>
      <c r="IK1186" s="560"/>
      <c r="IL1186" s="560"/>
      <c r="IM1186" s="560"/>
      <c r="IN1186" s="560"/>
      <c r="IO1186" s="560"/>
      <c r="IP1186" s="560"/>
      <c r="IQ1186" s="560"/>
      <c r="IR1186" s="560"/>
      <c r="IS1186" s="560"/>
      <c r="IT1186" s="560"/>
      <c r="IU1186" s="560"/>
    </row>
    <row r="1187" s="311" customFormat="1" ht="19.5" customHeight="1" spans="1:255">
      <c r="A1187" s="218" t="s">
        <v>1108</v>
      </c>
      <c r="B1187" s="582"/>
      <c r="C1187" s="328"/>
      <c r="D1187" s="570"/>
      <c r="E1187" s="332" t="str">
        <f t="shared" si="36"/>
        <v/>
      </c>
      <c r="F1187" s="332" t="str">
        <f t="shared" si="37"/>
        <v/>
      </c>
      <c r="HU1187" s="560"/>
      <c r="HV1187" s="560"/>
      <c r="HW1187" s="560"/>
      <c r="HX1187" s="560"/>
      <c r="HY1187" s="560"/>
      <c r="HZ1187" s="560"/>
      <c r="IA1187" s="560"/>
      <c r="IB1187" s="560"/>
      <c r="IC1187" s="560"/>
      <c r="ID1187" s="560"/>
      <c r="IE1187" s="560"/>
      <c r="IF1187" s="560"/>
      <c r="IG1187" s="560"/>
      <c r="IH1187" s="560"/>
      <c r="II1187" s="560"/>
      <c r="IJ1187" s="560"/>
      <c r="IK1187" s="560"/>
      <c r="IL1187" s="560"/>
      <c r="IM1187" s="560"/>
      <c r="IN1187" s="560"/>
      <c r="IO1187" s="560"/>
      <c r="IP1187" s="560"/>
      <c r="IQ1187" s="560"/>
      <c r="IR1187" s="560"/>
      <c r="IS1187" s="560"/>
      <c r="IT1187" s="560"/>
      <c r="IU1187" s="560"/>
    </row>
    <row r="1188" s="311" customFormat="1" ht="19.5" customHeight="1" spans="1:255">
      <c r="A1188" s="218" t="s">
        <v>858</v>
      </c>
      <c r="B1188" s="582"/>
      <c r="C1188" s="328"/>
      <c r="D1188" s="570"/>
      <c r="E1188" s="332" t="str">
        <f t="shared" si="36"/>
        <v/>
      </c>
      <c r="F1188" s="332" t="str">
        <f t="shared" si="37"/>
        <v/>
      </c>
      <c r="HU1188" s="560"/>
      <c r="HV1188" s="560"/>
      <c r="HW1188" s="560"/>
      <c r="HX1188" s="560"/>
      <c r="HY1188" s="560"/>
      <c r="HZ1188" s="560"/>
      <c r="IA1188" s="560"/>
      <c r="IB1188" s="560"/>
      <c r="IC1188" s="560"/>
      <c r="ID1188" s="560"/>
      <c r="IE1188" s="560"/>
      <c r="IF1188" s="560"/>
      <c r="IG1188" s="560"/>
      <c r="IH1188" s="560"/>
      <c r="II1188" s="560"/>
      <c r="IJ1188" s="560"/>
      <c r="IK1188" s="560"/>
      <c r="IL1188" s="560"/>
      <c r="IM1188" s="560"/>
      <c r="IN1188" s="560"/>
      <c r="IO1188" s="560"/>
      <c r="IP1188" s="560"/>
      <c r="IQ1188" s="560"/>
      <c r="IR1188" s="560"/>
      <c r="IS1188" s="560"/>
      <c r="IT1188" s="560"/>
      <c r="IU1188" s="560"/>
    </row>
    <row r="1189" s="311" customFormat="1" ht="19.5" customHeight="1" spans="1:255">
      <c r="A1189" s="218" t="s">
        <v>1109</v>
      </c>
      <c r="B1189" s="582"/>
      <c r="C1189" s="328"/>
      <c r="D1189" s="570"/>
      <c r="E1189" s="332" t="str">
        <f t="shared" si="36"/>
        <v/>
      </c>
      <c r="F1189" s="332" t="str">
        <f t="shared" si="37"/>
        <v/>
      </c>
      <c r="HU1189" s="560"/>
      <c r="HV1189" s="560"/>
      <c r="HW1189" s="560"/>
      <c r="HX1189" s="560"/>
      <c r="HY1189" s="560"/>
      <c r="HZ1189" s="560"/>
      <c r="IA1189" s="560"/>
      <c r="IB1189" s="560"/>
      <c r="IC1189" s="560"/>
      <c r="ID1189" s="560"/>
      <c r="IE1189" s="560"/>
      <c r="IF1189" s="560"/>
      <c r="IG1189" s="560"/>
      <c r="IH1189" s="560"/>
      <c r="II1189" s="560"/>
      <c r="IJ1189" s="560"/>
      <c r="IK1189" s="560"/>
      <c r="IL1189" s="560"/>
      <c r="IM1189" s="560"/>
      <c r="IN1189" s="560"/>
      <c r="IO1189" s="560"/>
      <c r="IP1189" s="560"/>
      <c r="IQ1189" s="560"/>
      <c r="IR1189" s="560"/>
      <c r="IS1189" s="560"/>
      <c r="IT1189" s="560"/>
      <c r="IU1189" s="560"/>
    </row>
    <row r="1190" s="311" customFormat="1" ht="19.5" customHeight="1" spans="1:255">
      <c r="A1190" s="584" t="s">
        <v>1110</v>
      </c>
      <c r="B1190" s="585">
        <f>SUM(B1191:B1204)</f>
        <v>34</v>
      </c>
      <c r="C1190" s="335">
        <f>SUM(C1191:C1204)</f>
        <v>41</v>
      </c>
      <c r="D1190" s="573">
        <f>SUM(D1191:D1204)</f>
        <v>29</v>
      </c>
      <c r="E1190" s="325">
        <f t="shared" si="36"/>
        <v>-0.147058823529412</v>
      </c>
      <c r="F1190" s="325">
        <f t="shared" si="37"/>
        <v>0.707317073170732</v>
      </c>
      <c r="HU1190" s="560"/>
      <c r="HV1190" s="560"/>
      <c r="HW1190" s="560"/>
      <c r="HX1190" s="560"/>
      <c r="HY1190" s="560"/>
      <c r="HZ1190" s="560"/>
      <c r="IA1190" s="560"/>
      <c r="IB1190" s="560"/>
      <c r="IC1190" s="560"/>
      <c r="ID1190" s="560"/>
      <c r="IE1190" s="560"/>
      <c r="IF1190" s="560"/>
      <c r="IG1190" s="560"/>
      <c r="IH1190" s="560"/>
      <c r="II1190" s="560"/>
      <c r="IJ1190" s="560"/>
      <c r="IK1190" s="560"/>
      <c r="IL1190" s="560"/>
      <c r="IM1190" s="560"/>
      <c r="IN1190" s="560"/>
      <c r="IO1190" s="560"/>
      <c r="IP1190" s="560"/>
      <c r="IQ1190" s="560"/>
      <c r="IR1190" s="560"/>
      <c r="IS1190" s="560"/>
      <c r="IT1190" s="560"/>
      <c r="IU1190" s="560"/>
    </row>
    <row r="1191" s="311" customFormat="1" ht="19.5" customHeight="1" spans="1:255">
      <c r="A1191" s="218" t="s">
        <v>835</v>
      </c>
      <c r="B1191" s="582">
        <v>34</v>
      </c>
      <c r="C1191" s="328">
        <v>41</v>
      </c>
      <c r="D1191" s="570">
        <v>29</v>
      </c>
      <c r="E1191" s="332">
        <f t="shared" si="36"/>
        <v>-0.147058823529412</v>
      </c>
      <c r="F1191" s="332">
        <f t="shared" si="37"/>
        <v>0.707317073170732</v>
      </c>
      <c r="HU1191" s="560"/>
      <c r="HV1191" s="560"/>
      <c r="HW1191" s="560"/>
      <c r="HX1191" s="560"/>
      <c r="HY1191" s="560"/>
      <c r="HZ1191" s="560"/>
      <c r="IA1191" s="560"/>
      <c r="IB1191" s="560"/>
      <c r="IC1191" s="560"/>
      <c r="ID1191" s="560"/>
      <c r="IE1191" s="560"/>
      <c r="IF1191" s="560"/>
      <c r="IG1191" s="560"/>
      <c r="IH1191" s="560"/>
      <c r="II1191" s="560"/>
      <c r="IJ1191" s="560"/>
      <c r="IK1191" s="560"/>
      <c r="IL1191" s="560"/>
      <c r="IM1191" s="560"/>
      <c r="IN1191" s="560"/>
      <c r="IO1191" s="560"/>
      <c r="IP1191" s="560"/>
      <c r="IQ1191" s="560"/>
      <c r="IR1191" s="560"/>
      <c r="IS1191" s="560"/>
      <c r="IT1191" s="560"/>
      <c r="IU1191" s="560"/>
    </row>
    <row r="1192" s="311" customFormat="1" ht="19.5" customHeight="1" spans="1:255">
      <c r="A1192" s="218" t="s">
        <v>836</v>
      </c>
      <c r="B1192" s="582"/>
      <c r="C1192" s="328"/>
      <c r="D1192" s="570"/>
      <c r="E1192" s="332" t="str">
        <f t="shared" si="36"/>
        <v/>
      </c>
      <c r="F1192" s="332" t="str">
        <f t="shared" si="37"/>
        <v/>
      </c>
      <c r="HU1192" s="560"/>
      <c r="HV1192" s="560"/>
      <c r="HW1192" s="560"/>
      <c r="HX1192" s="560"/>
      <c r="HY1192" s="560"/>
      <c r="HZ1192" s="560"/>
      <c r="IA1192" s="560"/>
      <c r="IB1192" s="560"/>
      <c r="IC1192" s="560"/>
      <c r="ID1192" s="560"/>
      <c r="IE1192" s="560"/>
      <c r="IF1192" s="560"/>
      <c r="IG1192" s="560"/>
      <c r="IH1192" s="560"/>
      <c r="II1192" s="560"/>
      <c r="IJ1192" s="560"/>
      <c r="IK1192" s="560"/>
      <c r="IL1192" s="560"/>
      <c r="IM1192" s="560"/>
      <c r="IN1192" s="560"/>
      <c r="IO1192" s="560"/>
      <c r="IP1192" s="560"/>
      <c r="IQ1192" s="560"/>
      <c r="IR1192" s="560"/>
      <c r="IS1192" s="560"/>
      <c r="IT1192" s="560"/>
      <c r="IU1192" s="560"/>
    </row>
    <row r="1193" s="311" customFormat="1" ht="19.5" customHeight="1" spans="1:255">
      <c r="A1193" s="218" t="s">
        <v>837</v>
      </c>
      <c r="B1193" s="335"/>
      <c r="C1193" s="335"/>
      <c r="D1193" s="335"/>
      <c r="E1193" s="325" t="str">
        <f t="shared" si="36"/>
        <v/>
      </c>
      <c r="F1193" s="325" t="str">
        <f t="shared" si="37"/>
        <v/>
      </c>
      <c r="HU1193" s="560"/>
      <c r="HV1193" s="560"/>
      <c r="HW1193" s="560"/>
      <c r="HX1193" s="560"/>
      <c r="HY1193" s="560"/>
      <c r="HZ1193" s="560"/>
      <c r="IA1193" s="560"/>
      <c r="IB1193" s="560"/>
      <c r="IC1193" s="560"/>
      <c r="ID1193" s="560"/>
      <c r="IE1193" s="560"/>
      <c r="IF1193" s="560"/>
      <c r="IG1193" s="560"/>
      <c r="IH1193" s="560"/>
      <c r="II1193" s="560"/>
      <c r="IJ1193" s="560"/>
      <c r="IK1193" s="560"/>
      <c r="IL1193" s="560"/>
      <c r="IM1193" s="560"/>
      <c r="IN1193" s="560"/>
      <c r="IO1193" s="560"/>
      <c r="IP1193" s="560"/>
      <c r="IQ1193" s="560"/>
      <c r="IR1193" s="560"/>
      <c r="IS1193" s="560"/>
      <c r="IT1193" s="560"/>
      <c r="IU1193" s="560"/>
    </row>
    <row r="1194" s="311" customFormat="1" ht="19.5" customHeight="1" spans="1:255">
      <c r="A1194" s="218" t="s">
        <v>1111</v>
      </c>
      <c r="B1194" s="582"/>
      <c r="C1194" s="328"/>
      <c r="D1194" s="570"/>
      <c r="E1194" s="332" t="str">
        <f t="shared" si="36"/>
        <v/>
      </c>
      <c r="F1194" s="332" t="str">
        <f t="shared" si="37"/>
        <v/>
      </c>
      <c r="HU1194" s="560"/>
      <c r="HV1194" s="560"/>
      <c r="HW1194" s="560"/>
      <c r="HX1194" s="560"/>
      <c r="HY1194" s="560"/>
      <c r="HZ1194" s="560"/>
      <c r="IA1194" s="560"/>
      <c r="IB1194" s="560"/>
      <c r="IC1194" s="560"/>
      <c r="ID1194" s="560"/>
      <c r="IE1194" s="560"/>
      <c r="IF1194" s="560"/>
      <c r="IG1194" s="560"/>
      <c r="IH1194" s="560"/>
      <c r="II1194" s="560"/>
      <c r="IJ1194" s="560"/>
      <c r="IK1194" s="560"/>
      <c r="IL1194" s="560"/>
      <c r="IM1194" s="560"/>
      <c r="IN1194" s="560"/>
      <c r="IO1194" s="560"/>
      <c r="IP1194" s="560"/>
      <c r="IQ1194" s="560"/>
      <c r="IR1194" s="560"/>
      <c r="IS1194" s="560"/>
      <c r="IT1194" s="560"/>
      <c r="IU1194" s="560"/>
    </row>
    <row r="1195" s="170" customFormat="1" ht="19.5" customHeight="1" spans="1:248">
      <c r="A1195" s="232" t="s">
        <v>1112</v>
      </c>
      <c r="B1195" s="324"/>
      <c r="C1195" s="324"/>
      <c r="D1195" s="324"/>
      <c r="E1195" s="325" t="str">
        <f t="shared" si="36"/>
        <v/>
      </c>
      <c r="F1195" s="325" t="str">
        <f t="shared" si="37"/>
        <v/>
      </c>
      <c r="G1195" s="557"/>
      <c r="H1195" s="557"/>
      <c r="I1195" s="557"/>
      <c r="J1195" s="557"/>
      <c r="K1195" s="557"/>
      <c r="L1195" s="557"/>
      <c r="M1195" s="557"/>
      <c r="N1195" s="557"/>
      <c r="O1195" s="557"/>
      <c r="P1195" s="557"/>
      <c r="Q1195" s="557"/>
      <c r="R1195" s="557"/>
      <c r="S1195" s="557"/>
      <c r="T1195" s="557"/>
      <c r="U1195" s="557"/>
      <c r="V1195" s="557"/>
      <c r="W1195" s="557"/>
      <c r="X1195" s="557"/>
      <c r="Y1195" s="557"/>
      <c r="Z1195" s="557"/>
      <c r="AA1195" s="557"/>
      <c r="AB1195" s="557"/>
      <c r="AC1195" s="557"/>
      <c r="AD1195" s="557"/>
      <c r="AE1195" s="557"/>
      <c r="AF1195" s="557"/>
      <c r="AG1195" s="557"/>
      <c r="AH1195" s="557"/>
      <c r="AI1195" s="557"/>
      <c r="AJ1195" s="557"/>
      <c r="AK1195" s="557"/>
      <c r="AL1195" s="557"/>
      <c r="AM1195" s="557"/>
      <c r="AN1195" s="557"/>
      <c r="AO1195" s="557"/>
      <c r="AP1195" s="557"/>
      <c r="AQ1195" s="557"/>
      <c r="AR1195" s="557"/>
      <c r="AS1195" s="557"/>
      <c r="AT1195" s="557"/>
      <c r="AU1195" s="557"/>
      <c r="AV1195" s="557"/>
      <c r="AW1195" s="557"/>
      <c r="AX1195" s="557"/>
      <c r="AY1195" s="557"/>
      <c r="AZ1195" s="557"/>
      <c r="BA1195" s="557"/>
      <c r="BB1195" s="557"/>
      <c r="BC1195" s="557"/>
      <c r="BD1195" s="557"/>
      <c r="BE1195" s="557"/>
      <c r="BF1195" s="557"/>
      <c r="BG1195" s="557"/>
      <c r="BH1195" s="557"/>
      <c r="BI1195" s="557"/>
      <c r="BJ1195" s="557"/>
      <c r="BK1195" s="557"/>
      <c r="BL1195" s="557"/>
      <c r="BM1195" s="557"/>
      <c r="BN1195" s="557"/>
      <c r="BO1195" s="557"/>
      <c r="BP1195" s="557"/>
      <c r="BQ1195" s="557"/>
      <c r="BR1195" s="557"/>
      <c r="BS1195" s="557"/>
      <c r="BT1195" s="557"/>
      <c r="BU1195" s="557"/>
      <c r="BV1195" s="557"/>
      <c r="BW1195" s="557"/>
      <c r="BX1195" s="557"/>
      <c r="BY1195" s="557"/>
      <c r="BZ1195" s="557"/>
      <c r="CA1195" s="557"/>
      <c r="CB1195" s="557"/>
      <c r="CC1195" s="557"/>
      <c r="CD1195" s="557"/>
      <c r="CE1195" s="557"/>
      <c r="CF1195" s="557"/>
      <c r="CG1195" s="557"/>
      <c r="CH1195" s="557"/>
      <c r="CI1195" s="557"/>
      <c r="CJ1195" s="557"/>
      <c r="CK1195" s="557"/>
      <c r="CL1195" s="557"/>
      <c r="CM1195" s="557"/>
      <c r="CN1195" s="557"/>
      <c r="CO1195" s="557"/>
      <c r="CP1195" s="557"/>
      <c r="CQ1195" s="557"/>
      <c r="CR1195" s="557"/>
      <c r="CS1195" s="557"/>
      <c r="CT1195" s="557"/>
      <c r="CU1195" s="557"/>
      <c r="CV1195" s="557"/>
      <c r="CW1195" s="557"/>
      <c r="CX1195" s="557"/>
      <c r="CY1195" s="557"/>
      <c r="CZ1195" s="557"/>
      <c r="DA1195" s="557"/>
      <c r="DB1195" s="557"/>
      <c r="DC1195" s="557"/>
      <c r="DD1195" s="557"/>
      <c r="DE1195" s="557"/>
      <c r="DF1195" s="557"/>
      <c r="DG1195" s="557"/>
      <c r="DH1195" s="557"/>
      <c r="DI1195" s="557"/>
      <c r="DJ1195" s="557"/>
      <c r="DK1195" s="557"/>
      <c r="DL1195" s="557"/>
      <c r="DM1195" s="557"/>
      <c r="DN1195" s="557"/>
      <c r="DO1195" s="557"/>
      <c r="DP1195" s="557"/>
      <c r="DQ1195" s="557"/>
      <c r="DR1195" s="557"/>
      <c r="DS1195" s="557"/>
      <c r="DT1195" s="557"/>
      <c r="DU1195" s="557"/>
      <c r="DV1195" s="557"/>
      <c r="DW1195" s="557"/>
      <c r="DX1195" s="557"/>
      <c r="DY1195" s="557"/>
      <c r="DZ1195" s="557"/>
      <c r="EA1195" s="557"/>
      <c r="EB1195" s="557"/>
      <c r="EC1195" s="557"/>
      <c r="ED1195" s="557"/>
      <c r="EE1195" s="557"/>
      <c r="EF1195" s="557"/>
      <c r="EG1195" s="557"/>
      <c r="EH1195" s="557"/>
      <c r="EI1195" s="557"/>
      <c r="EJ1195" s="557"/>
      <c r="EK1195" s="557"/>
      <c r="EL1195" s="557"/>
      <c r="EM1195" s="557"/>
      <c r="EN1195" s="557"/>
      <c r="EO1195" s="557"/>
      <c r="EP1195" s="557"/>
      <c r="EQ1195" s="557"/>
      <c r="ER1195" s="557"/>
      <c r="ES1195" s="557"/>
      <c r="ET1195" s="557"/>
      <c r="EU1195" s="557"/>
      <c r="EV1195" s="557"/>
      <c r="EW1195" s="557"/>
      <c r="EX1195" s="557"/>
      <c r="EY1195" s="557"/>
      <c r="EZ1195" s="557"/>
      <c r="FA1195" s="557"/>
      <c r="FB1195" s="557"/>
      <c r="FC1195" s="557"/>
      <c r="FD1195" s="557"/>
      <c r="FE1195" s="557"/>
      <c r="FF1195" s="557"/>
      <c r="FG1195" s="557"/>
      <c r="FH1195" s="557"/>
      <c r="FI1195" s="557"/>
      <c r="FJ1195" s="557"/>
      <c r="FK1195" s="557"/>
      <c r="FL1195" s="557"/>
      <c r="FM1195" s="557"/>
      <c r="FN1195" s="557"/>
      <c r="FO1195" s="557"/>
      <c r="FP1195" s="557"/>
      <c r="FQ1195" s="557"/>
      <c r="FR1195" s="557"/>
      <c r="FS1195" s="557"/>
      <c r="FT1195" s="557"/>
      <c r="FU1195" s="557"/>
      <c r="FV1195" s="557"/>
      <c r="FW1195" s="557"/>
      <c r="FX1195" s="557"/>
      <c r="FY1195" s="557"/>
      <c r="FZ1195" s="557"/>
      <c r="GA1195" s="557"/>
      <c r="GB1195" s="557"/>
      <c r="GC1195" s="557"/>
      <c r="GD1195" s="557"/>
      <c r="GE1195" s="557"/>
      <c r="GF1195" s="557"/>
      <c r="GG1195" s="557"/>
      <c r="GH1195" s="557"/>
      <c r="GI1195" s="557"/>
      <c r="GJ1195" s="557"/>
      <c r="GK1195" s="557"/>
      <c r="GL1195" s="557"/>
      <c r="GM1195" s="557"/>
      <c r="GN1195" s="557"/>
      <c r="GO1195" s="557"/>
      <c r="GP1195" s="557"/>
      <c r="GQ1195" s="557"/>
      <c r="GR1195" s="557"/>
      <c r="GS1195" s="557"/>
      <c r="GT1195" s="557"/>
      <c r="GU1195" s="557"/>
      <c r="GV1195" s="557"/>
      <c r="GW1195" s="557"/>
      <c r="GX1195" s="557"/>
      <c r="GY1195" s="557"/>
      <c r="GZ1195" s="557"/>
      <c r="HA1195" s="557"/>
      <c r="HB1195" s="557"/>
      <c r="HC1195" s="557"/>
      <c r="HD1195" s="557"/>
      <c r="HE1195" s="557"/>
      <c r="HF1195" s="557"/>
      <c r="HG1195" s="557"/>
      <c r="HH1195" s="557"/>
      <c r="HI1195" s="557"/>
      <c r="HJ1195" s="557"/>
      <c r="HK1195" s="557"/>
      <c r="HL1195" s="557"/>
      <c r="HM1195" s="557"/>
      <c r="HN1195" s="557"/>
      <c r="HO1195" s="557"/>
      <c r="HP1195" s="557"/>
      <c r="HQ1195" s="557"/>
      <c r="HR1195" s="557"/>
      <c r="HS1195" s="557"/>
      <c r="HT1195" s="557"/>
      <c r="HU1195" s="575"/>
      <c r="HV1195" s="575"/>
      <c r="HW1195" s="575"/>
      <c r="HX1195" s="575"/>
      <c r="HY1195" s="575"/>
      <c r="HZ1195" s="575"/>
      <c r="IA1195" s="575"/>
      <c r="IB1195" s="575"/>
      <c r="IC1195" s="575"/>
      <c r="ID1195" s="575"/>
      <c r="IE1195" s="575"/>
      <c r="IF1195" s="575"/>
      <c r="IG1195" s="575"/>
      <c r="IH1195" s="575"/>
      <c r="II1195" s="575"/>
      <c r="IJ1195" s="575"/>
      <c r="IK1195" s="575"/>
      <c r="IL1195" s="575"/>
      <c r="IM1195" s="575"/>
      <c r="IN1195" s="575"/>
    </row>
    <row r="1196" s="311" customFormat="1" ht="19.5" customHeight="1" spans="1:255">
      <c r="A1196" s="232" t="s">
        <v>1113</v>
      </c>
      <c r="B1196" s="582"/>
      <c r="C1196" s="328"/>
      <c r="D1196" s="570"/>
      <c r="E1196" s="332" t="str">
        <f t="shared" si="36"/>
        <v/>
      </c>
      <c r="F1196" s="332" t="str">
        <f t="shared" si="37"/>
        <v/>
      </c>
      <c r="HU1196" s="560"/>
      <c r="HV1196" s="560"/>
      <c r="HW1196" s="560"/>
      <c r="HX1196" s="560"/>
      <c r="HY1196" s="560"/>
      <c r="HZ1196" s="560"/>
      <c r="IA1196" s="560"/>
      <c r="IB1196" s="560"/>
      <c r="IC1196" s="560"/>
      <c r="ID1196" s="560"/>
      <c r="IE1196" s="560"/>
      <c r="IF1196" s="560"/>
      <c r="IG1196" s="560"/>
      <c r="IH1196" s="560"/>
      <c r="II1196" s="560"/>
      <c r="IJ1196" s="560"/>
      <c r="IK1196" s="560"/>
      <c r="IL1196" s="560"/>
      <c r="IM1196" s="560"/>
      <c r="IN1196" s="560"/>
      <c r="IO1196" s="560"/>
      <c r="IP1196" s="560"/>
      <c r="IQ1196" s="560"/>
      <c r="IR1196" s="560"/>
      <c r="IS1196" s="560"/>
      <c r="IT1196" s="560"/>
      <c r="IU1196" s="560"/>
    </row>
    <row r="1197" s="311" customFormat="1" ht="19.5" customHeight="1" spans="1:255">
      <c r="A1197" s="232" t="s">
        <v>1114</v>
      </c>
      <c r="B1197" s="582"/>
      <c r="C1197" s="328"/>
      <c r="D1197" s="570"/>
      <c r="E1197" s="332" t="str">
        <f t="shared" si="36"/>
        <v/>
      </c>
      <c r="F1197" s="332" t="str">
        <f t="shared" si="37"/>
        <v/>
      </c>
      <c r="HU1197" s="560"/>
      <c r="HV1197" s="560"/>
      <c r="HW1197" s="560"/>
      <c r="HX1197" s="560"/>
      <c r="HY1197" s="560"/>
      <c r="HZ1197" s="560"/>
      <c r="IA1197" s="560"/>
      <c r="IB1197" s="560"/>
      <c r="IC1197" s="560"/>
      <c r="ID1197" s="560"/>
      <c r="IE1197" s="560"/>
      <c r="IF1197" s="560"/>
      <c r="IG1197" s="560"/>
      <c r="IH1197" s="560"/>
      <c r="II1197" s="560"/>
      <c r="IJ1197" s="560"/>
      <c r="IK1197" s="560"/>
      <c r="IL1197" s="560"/>
      <c r="IM1197" s="560"/>
      <c r="IN1197" s="560"/>
      <c r="IO1197" s="560"/>
      <c r="IP1197" s="560"/>
      <c r="IQ1197" s="560"/>
      <c r="IR1197" s="560"/>
      <c r="IS1197" s="560"/>
      <c r="IT1197" s="560"/>
      <c r="IU1197" s="560"/>
    </row>
    <row r="1198" s="311" customFormat="1" ht="19.5" customHeight="1" spans="1:255">
      <c r="A1198" s="232" t="s">
        <v>1115</v>
      </c>
      <c r="B1198" s="582"/>
      <c r="C1198" s="328"/>
      <c r="D1198" s="570"/>
      <c r="E1198" s="332" t="str">
        <f t="shared" si="36"/>
        <v/>
      </c>
      <c r="F1198" s="332" t="str">
        <f t="shared" si="37"/>
        <v/>
      </c>
      <c r="HU1198" s="560"/>
      <c r="HV1198" s="560"/>
      <c r="HW1198" s="560"/>
      <c r="HX1198" s="560"/>
      <c r="HY1198" s="560"/>
      <c r="HZ1198" s="560"/>
      <c r="IA1198" s="560"/>
      <c r="IB1198" s="560"/>
      <c r="IC1198" s="560"/>
      <c r="ID1198" s="560"/>
      <c r="IE1198" s="560"/>
      <c r="IF1198" s="560"/>
      <c r="IG1198" s="560"/>
      <c r="IH1198" s="560"/>
      <c r="II1198" s="560"/>
      <c r="IJ1198" s="560"/>
      <c r="IK1198" s="560"/>
      <c r="IL1198" s="560"/>
      <c r="IM1198" s="560"/>
      <c r="IN1198" s="560"/>
      <c r="IO1198" s="560"/>
      <c r="IP1198" s="560"/>
      <c r="IQ1198" s="560"/>
      <c r="IR1198" s="560"/>
      <c r="IS1198" s="560"/>
      <c r="IT1198" s="560"/>
      <c r="IU1198" s="560"/>
    </row>
    <row r="1199" s="311" customFormat="1" ht="19.5" customHeight="1" spans="1:255">
      <c r="A1199" s="232" t="s">
        <v>1116</v>
      </c>
      <c r="B1199" s="582"/>
      <c r="C1199" s="328"/>
      <c r="D1199" s="570"/>
      <c r="E1199" s="332" t="str">
        <f t="shared" si="36"/>
        <v/>
      </c>
      <c r="F1199" s="332" t="str">
        <f t="shared" si="37"/>
        <v/>
      </c>
      <c r="HU1199" s="560"/>
      <c r="HV1199" s="560"/>
      <c r="HW1199" s="560"/>
      <c r="HX1199" s="560"/>
      <c r="HY1199" s="560"/>
      <c r="HZ1199" s="560"/>
      <c r="IA1199" s="560"/>
      <c r="IB1199" s="560"/>
      <c r="IC1199" s="560"/>
      <c r="ID1199" s="560"/>
      <c r="IE1199" s="560"/>
      <c r="IF1199" s="560"/>
      <c r="IG1199" s="560"/>
      <c r="IH1199" s="560"/>
      <c r="II1199" s="560"/>
      <c r="IJ1199" s="560"/>
      <c r="IK1199" s="560"/>
      <c r="IL1199" s="560"/>
      <c r="IM1199" s="560"/>
      <c r="IN1199" s="560"/>
      <c r="IO1199" s="560"/>
      <c r="IP1199" s="560"/>
      <c r="IQ1199" s="560"/>
      <c r="IR1199" s="560"/>
      <c r="IS1199" s="560"/>
      <c r="IT1199" s="560"/>
      <c r="IU1199" s="560"/>
    </row>
    <row r="1200" s="311" customFormat="1" ht="19.5" customHeight="1" spans="1:255">
      <c r="A1200" s="232" t="s">
        <v>1117</v>
      </c>
      <c r="B1200" s="569"/>
      <c r="C1200" s="328"/>
      <c r="D1200" s="330"/>
      <c r="E1200" s="332" t="str">
        <f t="shared" si="36"/>
        <v/>
      </c>
      <c r="F1200" s="332" t="str">
        <f t="shared" si="37"/>
        <v/>
      </c>
      <c r="HU1200" s="560"/>
      <c r="HV1200" s="560"/>
      <c r="HW1200" s="560"/>
      <c r="HX1200" s="560"/>
      <c r="HY1200" s="560"/>
      <c r="HZ1200" s="560"/>
      <c r="IA1200" s="560"/>
      <c r="IB1200" s="560"/>
      <c r="IC1200" s="560"/>
      <c r="ID1200" s="560"/>
      <c r="IE1200" s="560"/>
      <c r="IF1200" s="560"/>
      <c r="IG1200" s="560"/>
      <c r="IH1200" s="560"/>
      <c r="II1200" s="560"/>
      <c r="IJ1200" s="560"/>
      <c r="IK1200" s="560"/>
      <c r="IL1200" s="560"/>
      <c r="IM1200" s="560"/>
      <c r="IN1200" s="560"/>
      <c r="IO1200" s="560"/>
      <c r="IP1200" s="560"/>
      <c r="IQ1200" s="560"/>
      <c r="IR1200" s="560"/>
      <c r="IS1200" s="560"/>
      <c r="IT1200" s="560"/>
      <c r="IU1200" s="560"/>
    </row>
    <row r="1201" s="311" customFormat="1" ht="19.5" customHeight="1" spans="1:255">
      <c r="A1201" s="232" t="s">
        <v>1118</v>
      </c>
      <c r="B1201" s="569"/>
      <c r="C1201" s="328"/>
      <c r="D1201" s="330"/>
      <c r="E1201" s="332" t="str">
        <f t="shared" si="36"/>
        <v/>
      </c>
      <c r="F1201" s="332" t="str">
        <f t="shared" si="37"/>
        <v/>
      </c>
      <c r="HU1201" s="560"/>
      <c r="HV1201" s="560"/>
      <c r="HW1201" s="560"/>
      <c r="HX1201" s="560"/>
      <c r="HY1201" s="560"/>
      <c r="HZ1201" s="560"/>
      <c r="IA1201" s="560"/>
      <c r="IB1201" s="560"/>
      <c r="IC1201" s="560"/>
      <c r="ID1201" s="560"/>
      <c r="IE1201" s="560"/>
      <c r="IF1201" s="560"/>
      <c r="IG1201" s="560"/>
      <c r="IH1201" s="560"/>
      <c r="II1201" s="560"/>
      <c r="IJ1201" s="560"/>
      <c r="IK1201" s="560"/>
      <c r="IL1201" s="560"/>
      <c r="IM1201" s="560"/>
      <c r="IN1201" s="560"/>
      <c r="IO1201" s="560"/>
      <c r="IP1201" s="560"/>
      <c r="IQ1201" s="560"/>
      <c r="IR1201" s="560"/>
      <c r="IS1201" s="560"/>
      <c r="IT1201" s="560"/>
      <c r="IU1201" s="560"/>
    </row>
    <row r="1202" s="311" customFormat="1" ht="19.5" customHeight="1" spans="1:255">
      <c r="A1202" s="218" t="s">
        <v>1119</v>
      </c>
      <c r="B1202" s="569"/>
      <c r="C1202" s="328"/>
      <c r="D1202" s="337"/>
      <c r="E1202" s="332" t="str">
        <f t="shared" si="36"/>
        <v/>
      </c>
      <c r="F1202" s="332" t="str">
        <f t="shared" si="37"/>
        <v/>
      </c>
      <c r="HU1202" s="560"/>
      <c r="HV1202" s="560"/>
      <c r="HW1202" s="560"/>
      <c r="HX1202" s="560"/>
      <c r="HY1202" s="560"/>
      <c r="HZ1202" s="560"/>
      <c r="IA1202" s="560"/>
      <c r="IB1202" s="560"/>
      <c r="IC1202" s="560"/>
      <c r="ID1202" s="560"/>
      <c r="IE1202" s="560"/>
      <c r="IF1202" s="560"/>
      <c r="IG1202" s="560"/>
      <c r="IH1202" s="560"/>
      <c r="II1202" s="560"/>
      <c r="IJ1202" s="560"/>
      <c r="IK1202" s="560"/>
      <c r="IL1202" s="560"/>
      <c r="IM1202" s="560"/>
      <c r="IN1202" s="560"/>
      <c r="IO1202" s="560"/>
      <c r="IP1202" s="560"/>
      <c r="IQ1202" s="560"/>
      <c r="IR1202" s="560"/>
      <c r="IS1202" s="560"/>
      <c r="IT1202" s="560"/>
      <c r="IU1202" s="560"/>
    </row>
    <row r="1203" s="311" customFormat="1" ht="19.5" customHeight="1" spans="1:255">
      <c r="A1203" s="218" t="s">
        <v>1120</v>
      </c>
      <c r="B1203" s="569"/>
      <c r="C1203" s="328"/>
      <c r="D1203" s="337"/>
      <c r="E1203" s="332" t="str">
        <f t="shared" si="36"/>
        <v/>
      </c>
      <c r="F1203" s="332" t="str">
        <f t="shared" si="37"/>
        <v/>
      </c>
      <c r="HU1203" s="560"/>
      <c r="HV1203" s="560"/>
      <c r="HW1203" s="560"/>
      <c r="HX1203" s="560"/>
      <c r="HY1203" s="560"/>
      <c r="HZ1203" s="560"/>
      <c r="IA1203" s="560"/>
      <c r="IB1203" s="560"/>
      <c r="IC1203" s="560"/>
      <c r="ID1203" s="560"/>
      <c r="IE1203" s="560"/>
      <c r="IF1203" s="560"/>
      <c r="IG1203" s="560"/>
      <c r="IH1203" s="560"/>
      <c r="II1203" s="560"/>
      <c r="IJ1203" s="560"/>
      <c r="IK1203" s="560"/>
      <c r="IL1203" s="560"/>
      <c r="IM1203" s="560"/>
      <c r="IN1203" s="560"/>
      <c r="IO1203" s="560"/>
      <c r="IP1203" s="560"/>
      <c r="IQ1203" s="560"/>
      <c r="IR1203" s="560"/>
      <c r="IS1203" s="560"/>
      <c r="IT1203" s="560"/>
      <c r="IU1203" s="560"/>
    </row>
    <row r="1204" s="311" customFormat="1" ht="19.5" customHeight="1" spans="1:255">
      <c r="A1204" s="218" t="s">
        <v>1121</v>
      </c>
      <c r="B1204" s="569"/>
      <c r="C1204" s="328"/>
      <c r="D1204" s="570"/>
      <c r="E1204" s="332" t="str">
        <f t="shared" si="36"/>
        <v/>
      </c>
      <c r="F1204" s="332" t="str">
        <f t="shared" si="37"/>
        <v/>
      </c>
      <c r="HU1204" s="560"/>
      <c r="HV1204" s="560"/>
      <c r="HW1204" s="560"/>
      <c r="HX1204" s="560"/>
      <c r="HY1204" s="560"/>
      <c r="HZ1204" s="560"/>
      <c r="IA1204" s="560"/>
      <c r="IB1204" s="560"/>
      <c r="IC1204" s="560"/>
      <c r="ID1204" s="560"/>
      <c r="IE1204" s="560"/>
      <c r="IF1204" s="560"/>
      <c r="IG1204" s="560"/>
      <c r="IH1204" s="560"/>
      <c r="II1204" s="560"/>
      <c r="IJ1204" s="560"/>
      <c r="IK1204" s="560"/>
      <c r="IL1204" s="560"/>
      <c r="IM1204" s="560"/>
      <c r="IN1204" s="560"/>
      <c r="IO1204" s="560"/>
      <c r="IP1204" s="560"/>
      <c r="IQ1204" s="560"/>
      <c r="IR1204" s="560"/>
      <c r="IS1204" s="560"/>
      <c r="IT1204" s="560"/>
      <c r="IU1204" s="560"/>
    </row>
    <row r="1205" s="311" customFormat="1" ht="19.5" customHeight="1" spans="1:255">
      <c r="A1205" s="584" t="s">
        <v>1122</v>
      </c>
      <c r="B1205" s="569">
        <f>SUM(B1206)</f>
        <v>0</v>
      </c>
      <c r="C1205" s="328">
        <f>SUM(C1206)</f>
        <v>0</v>
      </c>
      <c r="D1205" s="570">
        <f>SUM(D1206)</f>
        <v>0</v>
      </c>
      <c r="E1205" s="332" t="str">
        <f t="shared" si="36"/>
        <v/>
      </c>
      <c r="F1205" s="332" t="str">
        <f t="shared" si="37"/>
        <v/>
      </c>
      <c r="HU1205" s="560"/>
      <c r="HV1205" s="560"/>
      <c r="HW1205" s="560"/>
      <c r="HX1205" s="560"/>
      <c r="HY1205" s="560"/>
      <c r="HZ1205" s="560"/>
      <c r="IA1205" s="560"/>
      <c r="IB1205" s="560"/>
      <c r="IC1205" s="560"/>
      <c r="ID1205" s="560"/>
      <c r="IE1205" s="560"/>
      <c r="IF1205" s="560"/>
      <c r="IG1205" s="560"/>
      <c r="IH1205" s="560"/>
      <c r="II1205" s="560"/>
      <c r="IJ1205" s="560"/>
      <c r="IK1205" s="560"/>
      <c r="IL1205" s="560"/>
      <c r="IM1205" s="560"/>
      <c r="IN1205" s="560"/>
      <c r="IO1205" s="560"/>
      <c r="IP1205" s="560"/>
      <c r="IQ1205" s="560"/>
      <c r="IR1205" s="560"/>
      <c r="IS1205" s="560"/>
      <c r="IT1205" s="560"/>
      <c r="IU1205" s="560"/>
    </row>
    <row r="1206" s="311" customFormat="1" ht="19.5" customHeight="1" spans="1:255">
      <c r="A1206" s="218" t="s">
        <v>1123</v>
      </c>
      <c r="B1206" s="569"/>
      <c r="C1206" s="328"/>
      <c r="D1206" s="570"/>
      <c r="E1206" s="325" t="str">
        <f t="shared" si="36"/>
        <v/>
      </c>
      <c r="F1206" s="325" t="str">
        <f t="shared" si="37"/>
        <v/>
      </c>
      <c r="HU1206" s="560"/>
      <c r="HV1206" s="560"/>
      <c r="HW1206" s="560"/>
      <c r="HX1206" s="560"/>
      <c r="HY1206" s="560"/>
      <c r="HZ1206" s="560"/>
      <c r="IA1206" s="560"/>
      <c r="IB1206" s="560"/>
      <c r="IC1206" s="560"/>
      <c r="ID1206" s="560"/>
      <c r="IE1206" s="560"/>
      <c r="IF1206" s="560"/>
      <c r="IG1206" s="560"/>
      <c r="IH1206" s="560"/>
      <c r="II1206" s="560"/>
      <c r="IJ1206" s="560"/>
      <c r="IK1206" s="560"/>
      <c r="IL1206" s="560"/>
      <c r="IM1206" s="560"/>
      <c r="IN1206" s="560"/>
      <c r="IO1206" s="560"/>
      <c r="IP1206" s="560"/>
      <c r="IQ1206" s="560"/>
      <c r="IR1206" s="560"/>
      <c r="IS1206" s="560"/>
      <c r="IT1206" s="560"/>
      <c r="IU1206" s="560"/>
    </row>
    <row r="1207" s="311" customFormat="1" ht="19.5" customHeight="1" spans="1:255">
      <c r="A1207" s="584" t="s">
        <v>1124</v>
      </c>
      <c r="B1207" s="585">
        <f>B1208+B1223+B1227</f>
        <v>4539</v>
      </c>
      <c r="C1207" s="335">
        <f>C1208+C1223+C1227</f>
        <v>6899</v>
      </c>
      <c r="D1207" s="573">
        <f>D1208+D1223+D1227</f>
        <v>8427</v>
      </c>
      <c r="E1207" s="325">
        <f t="shared" si="36"/>
        <v>0.856576338400529</v>
      </c>
      <c r="F1207" s="325">
        <f t="shared" si="37"/>
        <v>1.22148137411219</v>
      </c>
      <c r="HU1207" s="560"/>
      <c r="HV1207" s="560"/>
      <c r="HW1207" s="560"/>
      <c r="HX1207" s="560"/>
      <c r="HY1207" s="560"/>
      <c r="HZ1207" s="560"/>
      <c r="IA1207" s="560"/>
      <c r="IB1207" s="560"/>
      <c r="IC1207" s="560"/>
      <c r="ID1207" s="560"/>
      <c r="IE1207" s="560"/>
      <c r="IF1207" s="560"/>
      <c r="IG1207" s="560"/>
      <c r="IH1207" s="560"/>
      <c r="II1207" s="560"/>
      <c r="IJ1207" s="560"/>
      <c r="IK1207" s="560"/>
      <c r="IL1207" s="560"/>
      <c r="IM1207" s="560"/>
      <c r="IN1207" s="560"/>
      <c r="IO1207" s="560"/>
      <c r="IP1207" s="560"/>
      <c r="IQ1207" s="560"/>
      <c r="IR1207" s="560"/>
      <c r="IS1207" s="560"/>
      <c r="IT1207" s="560"/>
      <c r="IU1207" s="560"/>
    </row>
    <row r="1208" s="311" customFormat="1" ht="19.5" customHeight="1" spans="1:255">
      <c r="A1208" s="584" t="s">
        <v>1125</v>
      </c>
      <c r="B1208" s="335">
        <f>SUM(B1209:B1222)</f>
        <v>-184</v>
      </c>
      <c r="C1208" s="335">
        <f>SUM(C1209:C1222)</f>
        <v>1239</v>
      </c>
      <c r="D1208" s="335">
        <f>SUM(D1209:D1222)</f>
        <v>2568</v>
      </c>
      <c r="E1208" s="325">
        <f t="shared" si="36"/>
        <v>-14.9565217391304</v>
      </c>
      <c r="F1208" s="325">
        <f t="shared" si="37"/>
        <v>2.0726392251816</v>
      </c>
      <c r="HU1208" s="560"/>
      <c r="HV1208" s="560"/>
      <c r="HW1208" s="560"/>
      <c r="HX1208" s="560"/>
      <c r="HY1208" s="560"/>
      <c r="HZ1208" s="560"/>
      <c r="IA1208" s="560"/>
      <c r="IB1208" s="560"/>
      <c r="IC1208" s="560"/>
      <c r="ID1208" s="560"/>
      <c r="IE1208" s="560"/>
      <c r="IF1208" s="560"/>
      <c r="IG1208" s="560"/>
      <c r="IH1208" s="560"/>
      <c r="II1208" s="560"/>
      <c r="IJ1208" s="560"/>
      <c r="IK1208" s="560"/>
      <c r="IL1208" s="560"/>
      <c r="IM1208" s="560"/>
      <c r="IN1208" s="560"/>
      <c r="IO1208" s="560"/>
      <c r="IP1208" s="560"/>
      <c r="IQ1208" s="560"/>
      <c r="IR1208" s="560"/>
      <c r="IS1208" s="560"/>
      <c r="IT1208" s="560"/>
      <c r="IU1208" s="560"/>
    </row>
    <row r="1209" s="311" customFormat="1" ht="19.5" customHeight="1" spans="1:255">
      <c r="A1209" s="218" t="s">
        <v>1126</v>
      </c>
      <c r="B1209" s="582">
        <v>29</v>
      </c>
      <c r="C1209" s="328"/>
      <c r="D1209" s="570"/>
      <c r="E1209" s="325" t="str">
        <f t="shared" si="36"/>
        <v/>
      </c>
      <c r="F1209" s="325" t="str">
        <f t="shared" si="37"/>
        <v/>
      </c>
      <c r="HU1209" s="560"/>
      <c r="HV1209" s="560"/>
      <c r="HW1209" s="560"/>
      <c r="HX1209" s="560"/>
      <c r="HY1209" s="560"/>
      <c r="HZ1209" s="560"/>
      <c r="IA1209" s="560"/>
      <c r="IB1209" s="560"/>
      <c r="IC1209" s="560"/>
      <c r="ID1209" s="560"/>
      <c r="IE1209" s="560"/>
      <c r="IF1209" s="560"/>
      <c r="IG1209" s="560"/>
      <c r="IH1209" s="560"/>
      <c r="II1209" s="560"/>
      <c r="IJ1209" s="560"/>
      <c r="IK1209" s="560"/>
      <c r="IL1209" s="560"/>
      <c r="IM1209" s="560"/>
      <c r="IN1209" s="560"/>
      <c r="IO1209" s="560"/>
      <c r="IP1209" s="560"/>
      <c r="IQ1209" s="560"/>
      <c r="IR1209" s="560"/>
      <c r="IS1209" s="560"/>
      <c r="IT1209" s="560"/>
      <c r="IU1209" s="560"/>
    </row>
    <row r="1210" s="170" customFormat="1" ht="19.5" customHeight="1" spans="1:248">
      <c r="A1210" s="232" t="s">
        <v>1127</v>
      </c>
      <c r="B1210" s="330">
        <v>0</v>
      </c>
      <c r="C1210" s="330"/>
      <c r="D1210" s="330">
        <v>42</v>
      </c>
      <c r="E1210" s="332" t="str">
        <f t="shared" si="36"/>
        <v/>
      </c>
      <c r="F1210" s="332" t="str">
        <f t="shared" si="37"/>
        <v/>
      </c>
      <c r="G1210" s="557"/>
      <c r="H1210" s="557"/>
      <c r="I1210" s="557"/>
      <c r="J1210" s="557"/>
      <c r="K1210" s="557"/>
      <c r="L1210" s="557"/>
      <c r="M1210" s="557"/>
      <c r="N1210" s="557"/>
      <c r="O1210" s="557"/>
      <c r="P1210" s="557"/>
      <c r="Q1210" s="557"/>
      <c r="R1210" s="557"/>
      <c r="S1210" s="557"/>
      <c r="T1210" s="557"/>
      <c r="U1210" s="557"/>
      <c r="V1210" s="557"/>
      <c r="W1210" s="557"/>
      <c r="X1210" s="557"/>
      <c r="Y1210" s="557"/>
      <c r="Z1210" s="557"/>
      <c r="AA1210" s="557"/>
      <c r="AB1210" s="557"/>
      <c r="AC1210" s="557"/>
      <c r="AD1210" s="557"/>
      <c r="AE1210" s="557"/>
      <c r="AF1210" s="557"/>
      <c r="AG1210" s="557"/>
      <c r="AH1210" s="557"/>
      <c r="AI1210" s="557"/>
      <c r="AJ1210" s="557"/>
      <c r="AK1210" s="557"/>
      <c r="AL1210" s="557"/>
      <c r="AM1210" s="557"/>
      <c r="AN1210" s="557"/>
      <c r="AO1210" s="557"/>
      <c r="AP1210" s="557"/>
      <c r="AQ1210" s="557"/>
      <c r="AR1210" s="557"/>
      <c r="AS1210" s="557"/>
      <c r="AT1210" s="557"/>
      <c r="AU1210" s="557"/>
      <c r="AV1210" s="557"/>
      <c r="AW1210" s="557"/>
      <c r="AX1210" s="557"/>
      <c r="AY1210" s="557"/>
      <c r="AZ1210" s="557"/>
      <c r="BA1210" s="557"/>
      <c r="BB1210" s="557"/>
      <c r="BC1210" s="557"/>
      <c r="BD1210" s="557"/>
      <c r="BE1210" s="557"/>
      <c r="BF1210" s="557"/>
      <c r="BG1210" s="557"/>
      <c r="BH1210" s="557"/>
      <c r="BI1210" s="557"/>
      <c r="BJ1210" s="557"/>
      <c r="BK1210" s="557"/>
      <c r="BL1210" s="557"/>
      <c r="BM1210" s="557"/>
      <c r="BN1210" s="557"/>
      <c r="BO1210" s="557"/>
      <c r="BP1210" s="557"/>
      <c r="BQ1210" s="557"/>
      <c r="BR1210" s="557"/>
      <c r="BS1210" s="557"/>
      <c r="BT1210" s="557"/>
      <c r="BU1210" s="557"/>
      <c r="BV1210" s="557"/>
      <c r="BW1210" s="557"/>
      <c r="BX1210" s="557"/>
      <c r="BY1210" s="557"/>
      <c r="BZ1210" s="557"/>
      <c r="CA1210" s="557"/>
      <c r="CB1210" s="557"/>
      <c r="CC1210" s="557"/>
      <c r="CD1210" s="557"/>
      <c r="CE1210" s="557"/>
      <c r="CF1210" s="557"/>
      <c r="CG1210" s="557"/>
      <c r="CH1210" s="557"/>
      <c r="CI1210" s="557"/>
      <c r="CJ1210" s="557"/>
      <c r="CK1210" s="557"/>
      <c r="CL1210" s="557"/>
      <c r="CM1210" s="557"/>
      <c r="CN1210" s="557"/>
      <c r="CO1210" s="557"/>
      <c r="CP1210" s="557"/>
      <c r="CQ1210" s="557"/>
      <c r="CR1210" s="557"/>
      <c r="CS1210" s="557"/>
      <c r="CT1210" s="557"/>
      <c r="CU1210" s="557"/>
      <c r="CV1210" s="557"/>
      <c r="CW1210" s="557"/>
      <c r="CX1210" s="557"/>
      <c r="CY1210" s="557"/>
      <c r="CZ1210" s="557"/>
      <c r="DA1210" s="557"/>
      <c r="DB1210" s="557"/>
      <c r="DC1210" s="557"/>
      <c r="DD1210" s="557"/>
      <c r="DE1210" s="557"/>
      <c r="DF1210" s="557"/>
      <c r="DG1210" s="557"/>
      <c r="DH1210" s="557"/>
      <c r="DI1210" s="557"/>
      <c r="DJ1210" s="557"/>
      <c r="DK1210" s="557"/>
      <c r="DL1210" s="557"/>
      <c r="DM1210" s="557"/>
      <c r="DN1210" s="557"/>
      <c r="DO1210" s="557"/>
      <c r="DP1210" s="557"/>
      <c r="DQ1210" s="557"/>
      <c r="DR1210" s="557"/>
      <c r="DS1210" s="557"/>
      <c r="DT1210" s="557"/>
      <c r="DU1210" s="557"/>
      <c r="DV1210" s="557"/>
      <c r="DW1210" s="557"/>
      <c r="DX1210" s="557"/>
      <c r="DY1210" s="557"/>
      <c r="DZ1210" s="557"/>
      <c r="EA1210" s="557"/>
      <c r="EB1210" s="557"/>
      <c r="EC1210" s="557"/>
      <c r="ED1210" s="557"/>
      <c r="EE1210" s="557"/>
      <c r="EF1210" s="557"/>
      <c r="EG1210" s="557"/>
      <c r="EH1210" s="557"/>
      <c r="EI1210" s="557"/>
      <c r="EJ1210" s="557"/>
      <c r="EK1210" s="557"/>
      <c r="EL1210" s="557"/>
      <c r="EM1210" s="557"/>
      <c r="EN1210" s="557"/>
      <c r="EO1210" s="557"/>
      <c r="EP1210" s="557"/>
      <c r="EQ1210" s="557"/>
      <c r="ER1210" s="557"/>
      <c r="ES1210" s="557"/>
      <c r="ET1210" s="557"/>
      <c r="EU1210" s="557"/>
      <c r="EV1210" s="557"/>
      <c r="EW1210" s="557"/>
      <c r="EX1210" s="557"/>
      <c r="EY1210" s="557"/>
      <c r="EZ1210" s="557"/>
      <c r="FA1210" s="557"/>
      <c r="FB1210" s="557"/>
      <c r="FC1210" s="557"/>
      <c r="FD1210" s="557"/>
      <c r="FE1210" s="557"/>
      <c r="FF1210" s="557"/>
      <c r="FG1210" s="557"/>
      <c r="FH1210" s="557"/>
      <c r="FI1210" s="557"/>
      <c r="FJ1210" s="557"/>
      <c r="FK1210" s="557"/>
      <c r="FL1210" s="557"/>
      <c r="FM1210" s="557"/>
      <c r="FN1210" s="557"/>
      <c r="FO1210" s="557"/>
      <c r="FP1210" s="557"/>
      <c r="FQ1210" s="557"/>
      <c r="FR1210" s="557"/>
      <c r="FS1210" s="557"/>
      <c r="FT1210" s="557"/>
      <c r="FU1210" s="557"/>
      <c r="FV1210" s="557"/>
      <c r="FW1210" s="557"/>
      <c r="FX1210" s="557"/>
      <c r="FY1210" s="557"/>
      <c r="FZ1210" s="557"/>
      <c r="GA1210" s="557"/>
      <c r="GB1210" s="557"/>
      <c r="GC1210" s="557"/>
      <c r="GD1210" s="557"/>
      <c r="GE1210" s="557"/>
      <c r="GF1210" s="557"/>
      <c r="GG1210" s="557"/>
      <c r="GH1210" s="557"/>
      <c r="GI1210" s="557"/>
      <c r="GJ1210" s="557"/>
      <c r="GK1210" s="557"/>
      <c r="GL1210" s="557"/>
      <c r="GM1210" s="557"/>
      <c r="GN1210" s="557"/>
      <c r="GO1210" s="557"/>
      <c r="GP1210" s="557"/>
      <c r="GQ1210" s="557"/>
      <c r="GR1210" s="557"/>
      <c r="GS1210" s="557"/>
      <c r="GT1210" s="557"/>
      <c r="GU1210" s="557"/>
      <c r="GV1210" s="557"/>
      <c r="GW1210" s="557"/>
      <c r="GX1210" s="557"/>
      <c r="GY1210" s="557"/>
      <c r="GZ1210" s="557"/>
      <c r="HA1210" s="557"/>
      <c r="HB1210" s="557"/>
      <c r="HC1210" s="557"/>
      <c r="HD1210" s="557"/>
      <c r="HE1210" s="557"/>
      <c r="HF1210" s="557"/>
      <c r="HG1210" s="557"/>
      <c r="HH1210" s="557"/>
      <c r="HI1210" s="557"/>
      <c r="HJ1210" s="557"/>
      <c r="HK1210" s="557"/>
      <c r="HL1210" s="557"/>
      <c r="HM1210" s="557"/>
      <c r="HN1210" s="557"/>
      <c r="HO1210" s="557"/>
      <c r="HP1210" s="557"/>
      <c r="HQ1210" s="557"/>
      <c r="HR1210" s="557"/>
      <c r="HS1210" s="557"/>
      <c r="HT1210" s="557"/>
      <c r="HU1210" s="575"/>
      <c r="HV1210" s="575"/>
      <c r="HW1210" s="575"/>
      <c r="HX1210" s="575"/>
      <c r="HY1210" s="575"/>
      <c r="HZ1210" s="575"/>
      <c r="IA1210" s="575"/>
      <c r="IB1210" s="575"/>
      <c r="IC1210" s="575"/>
      <c r="ID1210" s="575"/>
      <c r="IE1210" s="575"/>
      <c r="IF1210" s="575"/>
      <c r="IG1210" s="575"/>
      <c r="IH1210" s="575"/>
      <c r="II1210" s="575"/>
      <c r="IJ1210" s="575"/>
      <c r="IK1210" s="575"/>
      <c r="IL1210" s="575"/>
      <c r="IM1210" s="575"/>
      <c r="IN1210" s="575"/>
    </row>
    <row r="1211" s="311" customFormat="1" ht="19.5" customHeight="1" spans="1:255">
      <c r="A1211" s="218" t="s">
        <v>1128</v>
      </c>
      <c r="B1211" s="328">
        <v>-525</v>
      </c>
      <c r="C1211" s="328"/>
      <c r="D1211" s="328"/>
      <c r="E1211" s="332" t="str">
        <f t="shared" si="36"/>
        <v/>
      </c>
      <c r="F1211" s="332" t="str">
        <f t="shared" si="37"/>
        <v/>
      </c>
      <c r="HU1211" s="560"/>
      <c r="HV1211" s="560"/>
      <c r="HW1211" s="560"/>
      <c r="HX1211" s="560"/>
      <c r="HY1211" s="560"/>
      <c r="HZ1211" s="560"/>
      <c r="IA1211" s="560"/>
      <c r="IB1211" s="560"/>
      <c r="IC1211" s="560"/>
      <c r="ID1211" s="560"/>
      <c r="IE1211" s="560"/>
      <c r="IF1211" s="560"/>
      <c r="IG1211" s="560"/>
      <c r="IH1211" s="560"/>
      <c r="II1211" s="560"/>
      <c r="IJ1211" s="560"/>
      <c r="IK1211" s="560"/>
      <c r="IL1211" s="560"/>
      <c r="IM1211" s="560"/>
      <c r="IN1211" s="560"/>
      <c r="IO1211" s="560"/>
      <c r="IP1211" s="560"/>
      <c r="IQ1211" s="560"/>
      <c r="IR1211" s="560"/>
      <c r="IS1211" s="560"/>
      <c r="IT1211" s="560"/>
      <c r="IU1211" s="560"/>
    </row>
    <row r="1212" s="311" customFormat="1" ht="19.5" customHeight="1" spans="1:255">
      <c r="A1212" s="218" t="s">
        <v>1129</v>
      </c>
      <c r="B1212" s="337"/>
      <c r="C1212" s="337"/>
      <c r="D1212" s="337">
        <v>635</v>
      </c>
      <c r="E1212" s="332" t="str">
        <f t="shared" si="36"/>
        <v/>
      </c>
      <c r="F1212" s="332" t="str">
        <f t="shared" si="37"/>
        <v/>
      </c>
      <c r="HU1212" s="560"/>
      <c r="HV1212" s="560"/>
      <c r="HW1212" s="560"/>
      <c r="HX1212" s="560"/>
      <c r="HY1212" s="560"/>
      <c r="HZ1212" s="560"/>
      <c r="IA1212" s="560"/>
      <c r="IB1212" s="560"/>
      <c r="IC1212" s="560"/>
      <c r="ID1212" s="560"/>
      <c r="IE1212" s="560"/>
      <c r="IF1212" s="560"/>
      <c r="IG1212" s="560"/>
      <c r="IH1212" s="560"/>
      <c r="II1212" s="560"/>
      <c r="IJ1212" s="560"/>
      <c r="IK1212" s="560"/>
      <c r="IL1212" s="560"/>
      <c r="IM1212" s="560"/>
      <c r="IN1212" s="560"/>
      <c r="IO1212" s="560"/>
      <c r="IP1212" s="560"/>
      <c r="IQ1212" s="560"/>
      <c r="IR1212" s="560"/>
      <c r="IS1212" s="560"/>
      <c r="IT1212" s="560"/>
      <c r="IU1212" s="560"/>
    </row>
    <row r="1213" s="170" customFormat="1" ht="19.5" customHeight="1" spans="1:248">
      <c r="A1213" s="218" t="s">
        <v>1130</v>
      </c>
      <c r="B1213" s="337">
        <v>300</v>
      </c>
      <c r="C1213" s="337">
        <v>1239</v>
      </c>
      <c r="D1213" s="337">
        <v>100</v>
      </c>
      <c r="E1213" s="332">
        <f t="shared" si="36"/>
        <v>-0.666666666666667</v>
      </c>
      <c r="F1213" s="332">
        <f t="shared" si="37"/>
        <v>0.0807102502017756</v>
      </c>
      <c r="G1213" s="557"/>
      <c r="H1213" s="557"/>
      <c r="I1213" s="557"/>
      <c r="J1213" s="557"/>
      <c r="K1213" s="557"/>
      <c r="L1213" s="557"/>
      <c r="M1213" s="557"/>
      <c r="N1213" s="557"/>
      <c r="O1213" s="557"/>
      <c r="P1213" s="557"/>
      <c r="Q1213" s="557"/>
      <c r="R1213" s="557"/>
      <c r="S1213" s="557"/>
      <c r="T1213" s="557"/>
      <c r="U1213" s="557"/>
      <c r="V1213" s="557"/>
      <c r="W1213" s="557"/>
      <c r="X1213" s="557"/>
      <c r="Y1213" s="557"/>
      <c r="Z1213" s="557"/>
      <c r="AA1213" s="557"/>
      <c r="AB1213" s="557"/>
      <c r="AC1213" s="557"/>
      <c r="AD1213" s="557"/>
      <c r="AE1213" s="557"/>
      <c r="AF1213" s="557"/>
      <c r="AG1213" s="557"/>
      <c r="AH1213" s="557"/>
      <c r="AI1213" s="557"/>
      <c r="AJ1213" s="557"/>
      <c r="AK1213" s="557"/>
      <c r="AL1213" s="557"/>
      <c r="AM1213" s="557"/>
      <c r="AN1213" s="557"/>
      <c r="AO1213" s="557"/>
      <c r="AP1213" s="557"/>
      <c r="AQ1213" s="557"/>
      <c r="AR1213" s="557"/>
      <c r="AS1213" s="557"/>
      <c r="AT1213" s="557"/>
      <c r="AU1213" s="557"/>
      <c r="AV1213" s="557"/>
      <c r="AW1213" s="557"/>
      <c r="AX1213" s="557"/>
      <c r="AY1213" s="557"/>
      <c r="AZ1213" s="557"/>
      <c r="BA1213" s="557"/>
      <c r="BB1213" s="557"/>
      <c r="BC1213" s="557"/>
      <c r="BD1213" s="557"/>
      <c r="BE1213" s="557"/>
      <c r="BF1213" s="557"/>
      <c r="BG1213" s="557"/>
      <c r="BH1213" s="557"/>
      <c r="BI1213" s="557"/>
      <c r="BJ1213" s="557"/>
      <c r="BK1213" s="557"/>
      <c r="BL1213" s="557"/>
      <c r="BM1213" s="557"/>
      <c r="BN1213" s="557"/>
      <c r="BO1213" s="557"/>
      <c r="BP1213" s="557"/>
      <c r="BQ1213" s="557"/>
      <c r="BR1213" s="557"/>
      <c r="BS1213" s="557"/>
      <c r="BT1213" s="557"/>
      <c r="BU1213" s="557"/>
      <c r="BV1213" s="557"/>
      <c r="BW1213" s="557"/>
      <c r="BX1213" s="557"/>
      <c r="BY1213" s="557"/>
      <c r="BZ1213" s="557"/>
      <c r="CA1213" s="557"/>
      <c r="CB1213" s="557"/>
      <c r="CC1213" s="557"/>
      <c r="CD1213" s="557"/>
      <c r="CE1213" s="557"/>
      <c r="CF1213" s="557"/>
      <c r="CG1213" s="557"/>
      <c r="CH1213" s="557"/>
      <c r="CI1213" s="557"/>
      <c r="CJ1213" s="557"/>
      <c r="CK1213" s="557"/>
      <c r="CL1213" s="557"/>
      <c r="CM1213" s="557"/>
      <c r="CN1213" s="557"/>
      <c r="CO1213" s="557"/>
      <c r="CP1213" s="557"/>
      <c r="CQ1213" s="557"/>
      <c r="CR1213" s="557"/>
      <c r="CS1213" s="557"/>
      <c r="CT1213" s="557"/>
      <c r="CU1213" s="557"/>
      <c r="CV1213" s="557"/>
      <c r="CW1213" s="557"/>
      <c r="CX1213" s="557"/>
      <c r="CY1213" s="557"/>
      <c r="CZ1213" s="557"/>
      <c r="DA1213" s="557"/>
      <c r="DB1213" s="557"/>
      <c r="DC1213" s="557"/>
      <c r="DD1213" s="557"/>
      <c r="DE1213" s="557"/>
      <c r="DF1213" s="557"/>
      <c r="DG1213" s="557"/>
      <c r="DH1213" s="557"/>
      <c r="DI1213" s="557"/>
      <c r="DJ1213" s="557"/>
      <c r="DK1213" s="557"/>
      <c r="DL1213" s="557"/>
      <c r="DM1213" s="557"/>
      <c r="DN1213" s="557"/>
      <c r="DO1213" s="557"/>
      <c r="DP1213" s="557"/>
      <c r="DQ1213" s="557"/>
      <c r="DR1213" s="557"/>
      <c r="DS1213" s="557"/>
      <c r="DT1213" s="557"/>
      <c r="DU1213" s="557"/>
      <c r="DV1213" s="557"/>
      <c r="DW1213" s="557"/>
      <c r="DX1213" s="557"/>
      <c r="DY1213" s="557"/>
      <c r="DZ1213" s="557"/>
      <c r="EA1213" s="557"/>
      <c r="EB1213" s="557"/>
      <c r="EC1213" s="557"/>
      <c r="ED1213" s="557"/>
      <c r="EE1213" s="557"/>
      <c r="EF1213" s="557"/>
      <c r="EG1213" s="557"/>
      <c r="EH1213" s="557"/>
      <c r="EI1213" s="557"/>
      <c r="EJ1213" s="557"/>
      <c r="EK1213" s="557"/>
      <c r="EL1213" s="557"/>
      <c r="EM1213" s="557"/>
      <c r="EN1213" s="557"/>
      <c r="EO1213" s="557"/>
      <c r="EP1213" s="557"/>
      <c r="EQ1213" s="557"/>
      <c r="ER1213" s="557"/>
      <c r="ES1213" s="557"/>
      <c r="ET1213" s="557"/>
      <c r="EU1213" s="557"/>
      <c r="EV1213" s="557"/>
      <c r="EW1213" s="557"/>
      <c r="EX1213" s="557"/>
      <c r="EY1213" s="557"/>
      <c r="EZ1213" s="557"/>
      <c r="FA1213" s="557"/>
      <c r="FB1213" s="557"/>
      <c r="FC1213" s="557"/>
      <c r="FD1213" s="557"/>
      <c r="FE1213" s="557"/>
      <c r="FF1213" s="557"/>
      <c r="FG1213" s="557"/>
      <c r="FH1213" s="557"/>
      <c r="FI1213" s="557"/>
      <c r="FJ1213" s="557"/>
      <c r="FK1213" s="557"/>
      <c r="FL1213" s="557"/>
      <c r="FM1213" s="557"/>
      <c r="FN1213" s="557"/>
      <c r="FO1213" s="557"/>
      <c r="FP1213" s="557"/>
      <c r="FQ1213" s="557"/>
      <c r="FR1213" s="557"/>
      <c r="FS1213" s="557"/>
      <c r="FT1213" s="557"/>
      <c r="FU1213" s="557"/>
      <c r="FV1213" s="557"/>
      <c r="FW1213" s="557"/>
      <c r="FX1213" s="557"/>
      <c r="FY1213" s="557"/>
      <c r="FZ1213" s="557"/>
      <c r="GA1213" s="557"/>
      <c r="GB1213" s="557"/>
      <c r="GC1213" s="557"/>
      <c r="GD1213" s="557"/>
      <c r="GE1213" s="557"/>
      <c r="GF1213" s="557"/>
      <c r="GG1213" s="557"/>
      <c r="GH1213" s="557"/>
      <c r="GI1213" s="557"/>
      <c r="GJ1213" s="557"/>
      <c r="GK1213" s="557"/>
      <c r="GL1213" s="557"/>
      <c r="GM1213" s="557"/>
      <c r="GN1213" s="557"/>
      <c r="GO1213" s="557"/>
      <c r="GP1213" s="557"/>
      <c r="GQ1213" s="557"/>
      <c r="GR1213" s="557"/>
      <c r="GS1213" s="557"/>
      <c r="GT1213" s="557"/>
      <c r="GU1213" s="557"/>
      <c r="GV1213" s="557"/>
      <c r="GW1213" s="557"/>
      <c r="GX1213" s="557"/>
      <c r="GY1213" s="557"/>
      <c r="GZ1213" s="557"/>
      <c r="HA1213" s="557"/>
      <c r="HB1213" s="557"/>
      <c r="HC1213" s="557"/>
      <c r="HD1213" s="557"/>
      <c r="HE1213" s="557"/>
      <c r="HF1213" s="557"/>
      <c r="HG1213" s="557"/>
      <c r="HH1213" s="557"/>
      <c r="HI1213" s="557"/>
      <c r="HJ1213" s="557"/>
      <c r="HK1213" s="557"/>
      <c r="HL1213" s="557"/>
      <c r="HM1213" s="557"/>
      <c r="HN1213" s="557"/>
      <c r="HO1213" s="557"/>
      <c r="HP1213" s="557"/>
      <c r="HQ1213" s="557"/>
      <c r="HR1213" s="557"/>
      <c r="HS1213" s="557"/>
      <c r="HT1213" s="557"/>
      <c r="HU1213" s="575"/>
      <c r="HV1213" s="575"/>
      <c r="HW1213" s="575"/>
      <c r="HX1213" s="575"/>
      <c r="HY1213" s="575"/>
      <c r="HZ1213" s="575"/>
      <c r="IA1213" s="575"/>
      <c r="IB1213" s="575"/>
      <c r="IC1213" s="575"/>
      <c r="ID1213" s="575"/>
      <c r="IE1213" s="575"/>
      <c r="IF1213" s="575"/>
      <c r="IG1213" s="575"/>
      <c r="IH1213" s="575"/>
      <c r="II1213" s="575"/>
      <c r="IJ1213" s="575"/>
      <c r="IK1213" s="575"/>
      <c r="IL1213" s="575"/>
      <c r="IM1213" s="575"/>
      <c r="IN1213" s="575"/>
    </row>
    <row r="1214" s="311" customFormat="1" ht="19.5" customHeight="1" spans="1:255">
      <c r="A1214" s="218" t="s">
        <v>1131</v>
      </c>
      <c r="B1214" s="582">
        <v>4</v>
      </c>
      <c r="C1214" s="328"/>
      <c r="D1214" s="330">
        <v>1791</v>
      </c>
      <c r="E1214" s="332">
        <f t="shared" si="36"/>
        <v>446.75</v>
      </c>
      <c r="F1214" s="332" t="str">
        <f t="shared" si="37"/>
        <v/>
      </c>
      <c r="HU1214" s="560"/>
      <c r="HV1214" s="560"/>
      <c r="HW1214" s="560"/>
      <c r="HX1214" s="560"/>
      <c r="HY1214" s="560"/>
      <c r="HZ1214" s="560"/>
      <c r="IA1214" s="560"/>
      <c r="IB1214" s="560"/>
      <c r="IC1214" s="560"/>
      <c r="ID1214" s="560"/>
      <c r="IE1214" s="560"/>
      <c r="IF1214" s="560"/>
      <c r="IG1214" s="560"/>
      <c r="IH1214" s="560"/>
      <c r="II1214" s="560"/>
      <c r="IJ1214" s="560"/>
      <c r="IK1214" s="560"/>
      <c r="IL1214" s="560"/>
      <c r="IM1214" s="560"/>
      <c r="IN1214" s="560"/>
      <c r="IO1214" s="560"/>
      <c r="IP1214" s="560"/>
      <c r="IQ1214" s="560"/>
      <c r="IR1214" s="560"/>
      <c r="IS1214" s="560"/>
      <c r="IT1214" s="560"/>
      <c r="IU1214" s="560"/>
    </row>
    <row r="1215" s="311" customFormat="1" ht="19.5" customHeight="1" spans="1:255">
      <c r="A1215" s="218" t="s">
        <v>1132</v>
      </c>
      <c r="B1215" s="569">
        <v>8</v>
      </c>
      <c r="C1215" s="328"/>
      <c r="D1215" s="337"/>
      <c r="E1215" s="332" t="str">
        <f t="shared" si="36"/>
        <v/>
      </c>
      <c r="F1215" s="332" t="str">
        <f t="shared" si="37"/>
        <v/>
      </c>
      <c r="HU1215" s="560"/>
      <c r="HV1215" s="560"/>
      <c r="HW1215" s="560"/>
      <c r="HX1215" s="560"/>
      <c r="HY1215" s="560"/>
      <c r="HZ1215" s="560"/>
      <c r="IA1215" s="560"/>
      <c r="IB1215" s="560"/>
      <c r="IC1215" s="560"/>
      <c r="ID1215" s="560"/>
      <c r="IE1215" s="560"/>
      <c r="IF1215" s="560"/>
      <c r="IG1215" s="560"/>
      <c r="IH1215" s="560"/>
      <c r="II1215" s="560"/>
      <c r="IJ1215" s="560"/>
      <c r="IK1215" s="560"/>
      <c r="IL1215" s="560"/>
      <c r="IM1215" s="560"/>
      <c r="IN1215" s="560"/>
      <c r="IO1215" s="560"/>
      <c r="IP1215" s="560"/>
      <c r="IQ1215" s="560"/>
      <c r="IR1215" s="560"/>
      <c r="IS1215" s="560"/>
      <c r="IT1215" s="560"/>
      <c r="IU1215" s="560"/>
    </row>
    <row r="1216" s="311" customFormat="1" ht="19.5" customHeight="1" spans="1:255">
      <c r="A1216" s="218" t="s">
        <v>1133</v>
      </c>
      <c r="B1216" s="582"/>
      <c r="C1216" s="328"/>
      <c r="D1216" s="570"/>
      <c r="E1216" s="332" t="str">
        <f t="shared" si="36"/>
        <v/>
      </c>
      <c r="F1216" s="332" t="str">
        <f t="shared" si="37"/>
        <v/>
      </c>
      <c r="HU1216" s="560"/>
      <c r="HV1216" s="560"/>
      <c r="HW1216" s="560"/>
      <c r="HX1216" s="560"/>
      <c r="HY1216" s="560"/>
      <c r="HZ1216" s="560"/>
      <c r="IA1216" s="560"/>
      <c r="IB1216" s="560"/>
      <c r="IC1216" s="560"/>
      <c r="ID1216" s="560"/>
      <c r="IE1216" s="560"/>
      <c r="IF1216" s="560"/>
      <c r="IG1216" s="560"/>
      <c r="IH1216" s="560"/>
      <c r="II1216" s="560"/>
      <c r="IJ1216" s="560"/>
      <c r="IK1216" s="560"/>
      <c r="IL1216" s="560"/>
      <c r="IM1216" s="560"/>
      <c r="IN1216" s="560"/>
      <c r="IO1216" s="560"/>
      <c r="IP1216" s="560"/>
      <c r="IQ1216" s="560"/>
      <c r="IR1216" s="560"/>
      <c r="IS1216" s="560"/>
      <c r="IT1216" s="560"/>
      <c r="IU1216" s="560"/>
    </row>
    <row r="1217" s="311" customFormat="1" ht="19.5" customHeight="1" spans="1:255">
      <c r="A1217" s="218" t="s">
        <v>1134</v>
      </c>
      <c r="B1217" s="582"/>
      <c r="C1217" s="328"/>
      <c r="D1217" s="570"/>
      <c r="E1217" s="332" t="str">
        <f t="shared" si="36"/>
        <v/>
      </c>
      <c r="F1217" s="332" t="str">
        <f t="shared" si="37"/>
        <v/>
      </c>
      <c r="HU1217" s="560"/>
      <c r="HV1217" s="560"/>
      <c r="HW1217" s="560"/>
      <c r="HX1217" s="560"/>
      <c r="HY1217" s="560"/>
      <c r="HZ1217" s="560"/>
      <c r="IA1217" s="560"/>
      <c r="IB1217" s="560"/>
      <c r="IC1217" s="560"/>
      <c r="ID1217" s="560"/>
      <c r="IE1217" s="560"/>
      <c r="IF1217" s="560"/>
      <c r="IG1217" s="560"/>
      <c r="IH1217" s="560"/>
      <c r="II1217" s="560"/>
      <c r="IJ1217" s="560"/>
      <c r="IK1217" s="560"/>
      <c r="IL1217" s="560"/>
      <c r="IM1217" s="560"/>
      <c r="IN1217" s="560"/>
      <c r="IO1217" s="560"/>
      <c r="IP1217" s="560"/>
      <c r="IQ1217" s="560"/>
      <c r="IR1217" s="560"/>
      <c r="IS1217" s="560"/>
      <c r="IT1217" s="560"/>
      <c r="IU1217" s="560"/>
    </row>
    <row r="1218" s="311" customFormat="1" ht="19.5" customHeight="1" spans="1:255">
      <c r="A1218" s="218" t="s">
        <v>1135</v>
      </c>
      <c r="B1218" s="582"/>
      <c r="C1218" s="328"/>
      <c r="D1218" s="570"/>
      <c r="E1218" s="332" t="str">
        <f t="shared" si="36"/>
        <v/>
      </c>
      <c r="F1218" s="332" t="str">
        <f t="shared" si="37"/>
        <v/>
      </c>
      <c r="HU1218" s="560"/>
      <c r="HV1218" s="560"/>
      <c r="HW1218" s="560"/>
      <c r="HX1218" s="560"/>
      <c r="HY1218" s="560"/>
      <c r="HZ1218" s="560"/>
      <c r="IA1218" s="560"/>
      <c r="IB1218" s="560"/>
      <c r="IC1218" s="560"/>
      <c r="ID1218" s="560"/>
      <c r="IE1218" s="560"/>
      <c r="IF1218" s="560"/>
      <c r="IG1218" s="560"/>
      <c r="IH1218" s="560"/>
      <c r="II1218" s="560"/>
      <c r="IJ1218" s="560"/>
      <c r="IK1218" s="560"/>
      <c r="IL1218" s="560"/>
      <c r="IM1218" s="560"/>
      <c r="IN1218" s="560"/>
      <c r="IO1218" s="560"/>
      <c r="IP1218" s="560"/>
      <c r="IQ1218" s="560"/>
      <c r="IR1218" s="560"/>
      <c r="IS1218" s="560"/>
      <c r="IT1218" s="560"/>
      <c r="IU1218" s="560"/>
    </row>
    <row r="1219" s="311" customFormat="1" ht="19.5" customHeight="1" spans="1:255">
      <c r="A1219" s="218" t="s">
        <v>1136</v>
      </c>
      <c r="B1219" s="582"/>
      <c r="C1219" s="328"/>
      <c r="D1219" s="337"/>
      <c r="E1219" s="332" t="str">
        <f t="shared" si="36"/>
        <v/>
      </c>
      <c r="F1219" s="332" t="str">
        <f t="shared" si="37"/>
        <v/>
      </c>
      <c r="HU1219" s="560"/>
      <c r="HV1219" s="560"/>
      <c r="HW1219" s="560"/>
      <c r="HX1219" s="560"/>
      <c r="HY1219" s="560"/>
      <c r="HZ1219" s="560"/>
      <c r="IA1219" s="560"/>
      <c r="IB1219" s="560"/>
      <c r="IC1219" s="560"/>
      <c r="ID1219" s="560"/>
      <c r="IE1219" s="560"/>
      <c r="IF1219" s="560"/>
      <c r="IG1219" s="560"/>
      <c r="IH1219" s="560"/>
      <c r="II1219" s="560"/>
      <c r="IJ1219" s="560"/>
      <c r="IK1219" s="560"/>
      <c r="IL1219" s="560"/>
      <c r="IM1219" s="560"/>
      <c r="IN1219" s="560"/>
      <c r="IO1219" s="560"/>
      <c r="IP1219" s="560"/>
      <c r="IQ1219" s="560"/>
      <c r="IR1219" s="560"/>
      <c r="IS1219" s="560"/>
      <c r="IT1219" s="560"/>
      <c r="IU1219" s="560"/>
    </row>
    <row r="1220" s="311" customFormat="1" ht="19.5" customHeight="1" spans="1:255">
      <c r="A1220" s="218" t="s">
        <v>1137</v>
      </c>
      <c r="B1220" s="582"/>
      <c r="C1220" s="328"/>
      <c r="D1220" s="330"/>
      <c r="E1220" s="332" t="str">
        <f t="shared" si="36"/>
        <v/>
      </c>
      <c r="F1220" s="332" t="str">
        <f t="shared" si="37"/>
        <v/>
      </c>
      <c r="HU1220" s="560"/>
      <c r="HV1220" s="560"/>
      <c r="HW1220" s="560"/>
      <c r="HX1220" s="560"/>
      <c r="HY1220" s="560"/>
      <c r="HZ1220" s="560"/>
      <c r="IA1220" s="560"/>
      <c r="IB1220" s="560"/>
      <c r="IC1220" s="560"/>
      <c r="ID1220" s="560"/>
      <c r="IE1220" s="560"/>
      <c r="IF1220" s="560"/>
      <c r="IG1220" s="560"/>
      <c r="IH1220" s="560"/>
      <c r="II1220" s="560"/>
      <c r="IJ1220" s="560"/>
      <c r="IK1220" s="560"/>
      <c r="IL1220" s="560"/>
      <c r="IM1220" s="560"/>
      <c r="IN1220" s="560"/>
      <c r="IO1220" s="560"/>
      <c r="IP1220" s="560"/>
      <c r="IQ1220" s="560"/>
      <c r="IR1220" s="560"/>
      <c r="IS1220" s="560"/>
      <c r="IT1220" s="560"/>
      <c r="IU1220" s="560"/>
    </row>
    <row r="1221" s="311" customFormat="1" ht="19.5" customHeight="1" spans="1:255">
      <c r="A1221" s="218" t="s">
        <v>1138</v>
      </c>
      <c r="B1221" s="582"/>
      <c r="C1221" s="328"/>
      <c r="D1221" s="330"/>
      <c r="E1221" s="332" t="str">
        <f t="shared" ref="E1221:E1284" si="38">IF(OR(VALUE(D1221)=0,ISERROR(D1221/B1221-1)),"",D1221/B1221-1)</f>
        <v/>
      </c>
      <c r="F1221" s="332" t="str">
        <f t="shared" ref="F1221:F1284" si="39">IF(OR(VALUE(D1221)=0,ISERROR(D1221/C1221)),"",D1221/C1221)</f>
        <v/>
      </c>
      <c r="HU1221" s="560"/>
      <c r="HV1221" s="560"/>
      <c r="HW1221" s="560"/>
      <c r="HX1221" s="560"/>
      <c r="HY1221" s="560"/>
      <c r="HZ1221" s="560"/>
      <c r="IA1221" s="560"/>
      <c r="IB1221" s="560"/>
      <c r="IC1221" s="560"/>
      <c r="ID1221" s="560"/>
      <c r="IE1221" s="560"/>
      <c r="IF1221" s="560"/>
      <c r="IG1221" s="560"/>
      <c r="IH1221" s="560"/>
      <c r="II1221" s="560"/>
      <c r="IJ1221" s="560"/>
      <c r="IK1221" s="560"/>
      <c r="IL1221" s="560"/>
      <c r="IM1221" s="560"/>
      <c r="IN1221" s="560"/>
      <c r="IO1221" s="560"/>
      <c r="IP1221" s="560"/>
      <c r="IQ1221" s="560"/>
      <c r="IR1221" s="560"/>
      <c r="IS1221" s="560"/>
      <c r="IT1221" s="560"/>
      <c r="IU1221" s="560"/>
    </row>
    <row r="1222" s="311" customFormat="1" ht="19.5" customHeight="1" spans="1:255">
      <c r="A1222" s="232" t="s">
        <v>1139</v>
      </c>
      <c r="B1222" s="582"/>
      <c r="C1222" s="328"/>
      <c r="D1222" s="330"/>
      <c r="E1222" s="332" t="str">
        <f t="shared" si="38"/>
        <v/>
      </c>
      <c r="F1222" s="332" t="str">
        <f t="shared" si="39"/>
        <v/>
      </c>
      <c r="HU1222" s="560"/>
      <c r="HV1222" s="560"/>
      <c r="HW1222" s="560"/>
      <c r="HX1222" s="560"/>
      <c r="HY1222" s="560"/>
      <c r="HZ1222" s="560"/>
      <c r="IA1222" s="560"/>
      <c r="IB1222" s="560"/>
      <c r="IC1222" s="560"/>
      <c r="ID1222" s="560"/>
      <c r="IE1222" s="560"/>
      <c r="IF1222" s="560"/>
      <c r="IG1222" s="560"/>
      <c r="IH1222" s="560"/>
      <c r="II1222" s="560"/>
      <c r="IJ1222" s="560"/>
      <c r="IK1222" s="560"/>
      <c r="IL1222" s="560"/>
      <c r="IM1222" s="560"/>
      <c r="IN1222" s="560"/>
      <c r="IO1222" s="560"/>
      <c r="IP1222" s="560"/>
      <c r="IQ1222" s="560"/>
      <c r="IR1222" s="560"/>
      <c r="IS1222" s="560"/>
      <c r="IT1222" s="560"/>
      <c r="IU1222" s="560"/>
    </row>
    <row r="1223" s="311" customFormat="1" ht="19.5" customHeight="1" spans="1:255">
      <c r="A1223" s="584" t="s">
        <v>1140</v>
      </c>
      <c r="B1223" s="335">
        <f>SUM(B1224:B1226)</f>
        <v>4683</v>
      </c>
      <c r="C1223" s="335">
        <f>SUM(C1224:C1226)</f>
        <v>5660</v>
      </c>
      <c r="D1223" s="335">
        <f>SUM(D1224:D1226)</f>
        <v>5859</v>
      </c>
      <c r="E1223" s="325">
        <f t="shared" si="38"/>
        <v>0.251121076233184</v>
      </c>
      <c r="F1223" s="325">
        <f t="shared" si="39"/>
        <v>1.03515901060071</v>
      </c>
      <c r="HU1223" s="560"/>
      <c r="HV1223" s="560"/>
      <c r="HW1223" s="560"/>
      <c r="HX1223" s="560"/>
      <c r="HY1223" s="560"/>
      <c r="HZ1223" s="560"/>
      <c r="IA1223" s="560"/>
      <c r="IB1223" s="560"/>
      <c r="IC1223" s="560"/>
      <c r="ID1223" s="560"/>
      <c r="IE1223" s="560"/>
      <c r="IF1223" s="560"/>
      <c r="IG1223" s="560"/>
      <c r="IH1223" s="560"/>
      <c r="II1223" s="560"/>
      <c r="IJ1223" s="560"/>
      <c r="IK1223" s="560"/>
      <c r="IL1223" s="560"/>
      <c r="IM1223" s="560"/>
      <c r="IN1223" s="560"/>
      <c r="IO1223" s="560"/>
      <c r="IP1223" s="560"/>
      <c r="IQ1223" s="560"/>
      <c r="IR1223" s="560"/>
      <c r="IS1223" s="560"/>
      <c r="IT1223" s="560"/>
      <c r="IU1223" s="560"/>
    </row>
    <row r="1224" s="311" customFormat="1" ht="19.5" customHeight="1" spans="1:255">
      <c r="A1224" s="218" t="s">
        <v>1141</v>
      </c>
      <c r="B1224" s="569">
        <v>4536</v>
      </c>
      <c r="C1224" s="328">
        <v>5660</v>
      </c>
      <c r="D1224" s="337">
        <v>5816</v>
      </c>
      <c r="E1224" s="332">
        <f t="shared" si="38"/>
        <v>0.282186948853616</v>
      </c>
      <c r="F1224" s="332">
        <f t="shared" si="39"/>
        <v>1.02756183745583</v>
      </c>
      <c r="HU1224" s="560"/>
      <c r="HV1224" s="560"/>
      <c r="HW1224" s="560"/>
      <c r="HX1224" s="560"/>
      <c r="HY1224" s="560"/>
      <c r="HZ1224" s="560"/>
      <c r="IA1224" s="560"/>
      <c r="IB1224" s="560"/>
      <c r="IC1224" s="560"/>
      <c r="ID1224" s="560"/>
      <c r="IE1224" s="560"/>
      <c r="IF1224" s="560"/>
      <c r="IG1224" s="560"/>
      <c r="IH1224" s="560"/>
      <c r="II1224" s="560"/>
      <c r="IJ1224" s="560"/>
      <c r="IK1224" s="560"/>
      <c r="IL1224" s="560"/>
      <c r="IM1224" s="560"/>
      <c r="IN1224" s="560"/>
      <c r="IO1224" s="560"/>
      <c r="IP1224" s="560"/>
      <c r="IQ1224" s="560"/>
      <c r="IR1224" s="560"/>
      <c r="IS1224" s="560"/>
      <c r="IT1224" s="560"/>
      <c r="IU1224" s="560"/>
    </row>
    <row r="1225" s="170" customFormat="1" ht="19.5" customHeight="1" spans="1:248">
      <c r="A1225" s="222" t="s">
        <v>1142</v>
      </c>
      <c r="B1225" s="324">
        <v>0</v>
      </c>
      <c r="C1225" s="324"/>
      <c r="D1225" s="324"/>
      <c r="E1225" s="325" t="str">
        <f t="shared" si="38"/>
        <v/>
      </c>
      <c r="F1225" s="325" t="str">
        <f t="shared" si="39"/>
        <v/>
      </c>
      <c r="G1225" s="557"/>
      <c r="H1225" s="557"/>
      <c r="I1225" s="557"/>
      <c r="J1225" s="557"/>
      <c r="K1225" s="557"/>
      <c r="L1225" s="557"/>
      <c r="M1225" s="557"/>
      <c r="N1225" s="557"/>
      <c r="O1225" s="557"/>
      <c r="P1225" s="557"/>
      <c r="Q1225" s="557"/>
      <c r="R1225" s="557"/>
      <c r="S1225" s="557"/>
      <c r="T1225" s="557"/>
      <c r="U1225" s="557"/>
      <c r="V1225" s="557"/>
      <c r="W1225" s="557"/>
      <c r="X1225" s="557"/>
      <c r="Y1225" s="557"/>
      <c r="Z1225" s="557"/>
      <c r="AA1225" s="557"/>
      <c r="AB1225" s="557"/>
      <c r="AC1225" s="557"/>
      <c r="AD1225" s="557"/>
      <c r="AE1225" s="557"/>
      <c r="AF1225" s="557"/>
      <c r="AG1225" s="557"/>
      <c r="AH1225" s="557"/>
      <c r="AI1225" s="557"/>
      <c r="AJ1225" s="557"/>
      <c r="AK1225" s="557"/>
      <c r="AL1225" s="557"/>
      <c r="AM1225" s="557"/>
      <c r="AN1225" s="557"/>
      <c r="AO1225" s="557"/>
      <c r="AP1225" s="557"/>
      <c r="AQ1225" s="557"/>
      <c r="AR1225" s="557"/>
      <c r="AS1225" s="557"/>
      <c r="AT1225" s="557"/>
      <c r="AU1225" s="557"/>
      <c r="AV1225" s="557"/>
      <c r="AW1225" s="557"/>
      <c r="AX1225" s="557"/>
      <c r="AY1225" s="557"/>
      <c r="AZ1225" s="557"/>
      <c r="BA1225" s="557"/>
      <c r="BB1225" s="557"/>
      <c r="BC1225" s="557"/>
      <c r="BD1225" s="557"/>
      <c r="BE1225" s="557"/>
      <c r="BF1225" s="557"/>
      <c r="BG1225" s="557"/>
      <c r="BH1225" s="557"/>
      <c r="BI1225" s="557"/>
      <c r="BJ1225" s="557"/>
      <c r="BK1225" s="557"/>
      <c r="BL1225" s="557"/>
      <c r="BM1225" s="557"/>
      <c r="BN1225" s="557"/>
      <c r="BO1225" s="557"/>
      <c r="BP1225" s="557"/>
      <c r="BQ1225" s="557"/>
      <c r="BR1225" s="557"/>
      <c r="BS1225" s="557"/>
      <c r="BT1225" s="557"/>
      <c r="BU1225" s="557"/>
      <c r="BV1225" s="557"/>
      <c r="BW1225" s="557"/>
      <c r="BX1225" s="557"/>
      <c r="BY1225" s="557"/>
      <c r="BZ1225" s="557"/>
      <c r="CA1225" s="557"/>
      <c r="CB1225" s="557"/>
      <c r="CC1225" s="557"/>
      <c r="CD1225" s="557"/>
      <c r="CE1225" s="557"/>
      <c r="CF1225" s="557"/>
      <c r="CG1225" s="557"/>
      <c r="CH1225" s="557"/>
      <c r="CI1225" s="557"/>
      <c r="CJ1225" s="557"/>
      <c r="CK1225" s="557"/>
      <c r="CL1225" s="557"/>
      <c r="CM1225" s="557"/>
      <c r="CN1225" s="557"/>
      <c r="CO1225" s="557"/>
      <c r="CP1225" s="557"/>
      <c r="CQ1225" s="557"/>
      <c r="CR1225" s="557"/>
      <c r="CS1225" s="557"/>
      <c r="CT1225" s="557"/>
      <c r="CU1225" s="557"/>
      <c r="CV1225" s="557"/>
      <c r="CW1225" s="557"/>
      <c r="CX1225" s="557"/>
      <c r="CY1225" s="557"/>
      <c r="CZ1225" s="557"/>
      <c r="DA1225" s="557"/>
      <c r="DB1225" s="557"/>
      <c r="DC1225" s="557"/>
      <c r="DD1225" s="557"/>
      <c r="DE1225" s="557"/>
      <c r="DF1225" s="557"/>
      <c r="DG1225" s="557"/>
      <c r="DH1225" s="557"/>
      <c r="DI1225" s="557"/>
      <c r="DJ1225" s="557"/>
      <c r="DK1225" s="557"/>
      <c r="DL1225" s="557"/>
      <c r="DM1225" s="557"/>
      <c r="DN1225" s="557"/>
      <c r="DO1225" s="557"/>
      <c r="DP1225" s="557"/>
      <c r="DQ1225" s="557"/>
      <c r="DR1225" s="557"/>
      <c r="DS1225" s="557"/>
      <c r="DT1225" s="557"/>
      <c r="DU1225" s="557"/>
      <c r="DV1225" s="557"/>
      <c r="DW1225" s="557"/>
      <c r="DX1225" s="557"/>
      <c r="DY1225" s="557"/>
      <c r="DZ1225" s="557"/>
      <c r="EA1225" s="557"/>
      <c r="EB1225" s="557"/>
      <c r="EC1225" s="557"/>
      <c r="ED1225" s="557"/>
      <c r="EE1225" s="557"/>
      <c r="EF1225" s="557"/>
      <c r="EG1225" s="557"/>
      <c r="EH1225" s="557"/>
      <c r="EI1225" s="557"/>
      <c r="EJ1225" s="557"/>
      <c r="EK1225" s="557"/>
      <c r="EL1225" s="557"/>
      <c r="EM1225" s="557"/>
      <c r="EN1225" s="557"/>
      <c r="EO1225" s="557"/>
      <c r="EP1225" s="557"/>
      <c r="EQ1225" s="557"/>
      <c r="ER1225" s="557"/>
      <c r="ES1225" s="557"/>
      <c r="ET1225" s="557"/>
      <c r="EU1225" s="557"/>
      <c r="EV1225" s="557"/>
      <c r="EW1225" s="557"/>
      <c r="EX1225" s="557"/>
      <c r="EY1225" s="557"/>
      <c r="EZ1225" s="557"/>
      <c r="FA1225" s="557"/>
      <c r="FB1225" s="557"/>
      <c r="FC1225" s="557"/>
      <c r="FD1225" s="557"/>
      <c r="FE1225" s="557"/>
      <c r="FF1225" s="557"/>
      <c r="FG1225" s="557"/>
      <c r="FH1225" s="557"/>
      <c r="FI1225" s="557"/>
      <c r="FJ1225" s="557"/>
      <c r="FK1225" s="557"/>
      <c r="FL1225" s="557"/>
      <c r="FM1225" s="557"/>
      <c r="FN1225" s="557"/>
      <c r="FO1225" s="557"/>
      <c r="FP1225" s="557"/>
      <c r="FQ1225" s="557"/>
      <c r="FR1225" s="557"/>
      <c r="FS1225" s="557"/>
      <c r="FT1225" s="557"/>
      <c r="FU1225" s="557"/>
      <c r="FV1225" s="557"/>
      <c r="FW1225" s="557"/>
      <c r="FX1225" s="557"/>
      <c r="FY1225" s="557"/>
      <c r="FZ1225" s="557"/>
      <c r="GA1225" s="557"/>
      <c r="GB1225" s="557"/>
      <c r="GC1225" s="557"/>
      <c r="GD1225" s="557"/>
      <c r="GE1225" s="557"/>
      <c r="GF1225" s="557"/>
      <c r="GG1225" s="557"/>
      <c r="GH1225" s="557"/>
      <c r="GI1225" s="557"/>
      <c r="GJ1225" s="557"/>
      <c r="GK1225" s="557"/>
      <c r="GL1225" s="557"/>
      <c r="GM1225" s="557"/>
      <c r="GN1225" s="557"/>
      <c r="GO1225" s="557"/>
      <c r="GP1225" s="557"/>
      <c r="GQ1225" s="557"/>
      <c r="GR1225" s="557"/>
      <c r="GS1225" s="557"/>
      <c r="GT1225" s="557"/>
      <c r="GU1225" s="557"/>
      <c r="GV1225" s="557"/>
      <c r="GW1225" s="557"/>
      <c r="GX1225" s="557"/>
      <c r="GY1225" s="557"/>
      <c r="GZ1225" s="557"/>
      <c r="HA1225" s="557"/>
      <c r="HB1225" s="557"/>
      <c r="HC1225" s="557"/>
      <c r="HD1225" s="557"/>
      <c r="HE1225" s="557"/>
      <c r="HF1225" s="557"/>
      <c r="HG1225" s="557"/>
      <c r="HH1225" s="557"/>
      <c r="HI1225" s="557"/>
      <c r="HJ1225" s="557"/>
      <c r="HK1225" s="557"/>
      <c r="HL1225" s="557"/>
      <c r="HM1225" s="557"/>
      <c r="HN1225" s="557"/>
      <c r="HO1225" s="557"/>
      <c r="HP1225" s="557"/>
      <c r="HQ1225" s="557"/>
      <c r="HR1225" s="557"/>
      <c r="HS1225" s="557"/>
      <c r="HT1225" s="557"/>
      <c r="HU1225" s="575"/>
      <c r="HV1225" s="575"/>
      <c r="HW1225" s="575"/>
      <c r="HX1225" s="575"/>
      <c r="HY1225" s="575"/>
      <c r="HZ1225" s="575"/>
      <c r="IA1225" s="575"/>
      <c r="IB1225" s="575"/>
      <c r="IC1225" s="575"/>
      <c r="ID1225" s="575"/>
      <c r="IE1225" s="575"/>
      <c r="IF1225" s="575"/>
      <c r="IG1225" s="575"/>
      <c r="IH1225" s="575"/>
      <c r="II1225" s="575"/>
      <c r="IJ1225" s="575"/>
      <c r="IK1225" s="575"/>
      <c r="IL1225" s="575"/>
      <c r="IM1225" s="575"/>
      <c r="IN1225" s="575"/>
    </row>
    <row r="1226" s="311" customFormat="1" ht="19.5" customHeight="1" spans="1:255">
      <c r="A1226" s="218" t="s">
        <v>1143</v>
      </c>
      <c r="B1226" s="582">
        <v>147</v>
      </c>
      <c r="C1226" s="328"/>
      <c r="D1226" s="570">
        <v>43</v>
      </c>
      <c r="E1226" s="332">
        <f t="shared" si="38"/>
        <v>-0.707482993197279</v>
      </c>
      <c r="F1226" s="332" t="str">
        <f t="shared" si="39"/>
        <v/>
      </c>
      <c r="HU1226" s="560"/>
      <c r="HV1226" s="560"/>
      <c r="HW1226" s="560"/>
      <c r="HX1226" s="560"/>
      <c r="HY1226" s="560"/>
      <c r="HZ1226" s="560"/>
      <c r="IA1226" s="560"/>
      <c r="IB1226" s="560"/>
      <c r="IC1226" s="560"/>
      <c r="ID1226" s="560"/>
      <c r="IE1226" s="560"/>
      <c r="IF1226" s="560"/>
      <c r="IG1226" s="560"/>
      <c r="IH1226" s="560"/>
      <c r="II1226" s="560"/>
      <c r="IJ1226" s="560"/>
      <c r="IK1226" s="560"/>
      <c r="IL1226" s="560"/>
      <c r="IM1226" s="560"/>
      <c r="IN1226" s="560"/>
      <c r="IO1226" s="560"/>
      <c r="IP1226" s="560"/>
      <c r="IQ1226" s="560"/>
      <c r="IR1226" s="560"/>
      <c r="IS1226" s="560"/>
      <c r="IT1226" s="560"/>
      <c r="IU1226" s="560"/>
    </row>
    <row r="1227" s="311" customFormat="1" ht="19.5" customHeight="1" spans="1:255">
      <c r="A1227" s="583" t="s">
        <v>1144</v>
      </c>
      <c r="B1227" s="335">
        <f>SUM(B1228:B1230)</f>
        <v>40</v>
      </c>
      <c r="C1227" s="335">
        <f>SUM(C1228:C1230)</f>
        <v>0</v>
      </c>
      <c r="D1227" s="335">
        <f>SUM(D1228:D1230)</f>
        <v>0</v>
      </c>
      <c r="E1227" s="325" t="str">
        <f t="shared" si="38"/>
        <v/>
      </c>
      <c r="F1227" s="325" t="str">
        <f t="shared" si="39"/>
        <v/>
      </c>
      <c r="HU1227" s="560"/>
      <c r="HV1227" s="560"/>
      <c r="HW1227" s="560"/>
      <c r="HX1227" s="560"/>
      <c r="HY1227" s="560"/>
      <c r="HZ1227" s="560"/>
      <c r="IA1227" s="560"/>
      <c r="IB1227" s="560"/>
      <c r="IC1227" s="560"/>
      <c r="ID1227" s="560"/>
      <c r="IE1227" s="560"/>
      <c r="IF1227" s="560"/>
      <c r="IG1227" s="560"/>
      <c r="IH1227" s="560"/>
      <c r="II1227" s="560"/>
      <c r="IJ1227" s="560"/>
      <c r="IK1227" s="560"/>
      <c r="IL1227" s="560"/>
      <c r="IM1227" s="560"/>
      <c r="IN1227" s="560"/>
      <c r="IO1227" s="560"/>
      <c r="IP1227" s="560"/>
      <c r="IQ1227" s="560"/>
      <c r="IR1227" s="560"/>
      <c r="IS1227" s="560"/>
      <c r="IT1227" s="560"/>
      <c r="IU1227" s="560"/>
    </row>
    <row r="1228" s="311" customFormat="1" ht="19.5" customHeight="1" spans="1:255">
      <c r="A1228" s="232" t="s">
        <v>1145</v>
      </c>
      <c r="B1228" s="582"/>
      <c r="C1228" s="328"/>
      <c r="D1228" s="570"/>
      <c r="E1228" s="332" t="str">
        <f t="shared" si="38"/>
        <v/>
      </c>
      <c r="F1228" s="332" t="str">
        <f t="shared" si="39"/>
        <v/>
      </c>
      <c r="HU1228" s="560"/>
      <c r="HV1228" s="560"/>
      <c r="HW1228" s="560"/>
      <c r="HX1228" s="560"/>
      <c r="HY1228" s="560"/>
      <c r="HZ1228" s="560"/>
      <c r="IA1228" s="560"/>
      <c r="IB1228" s="560"/>
      <c r="IC1228" s="560"/>
      <c r="ID1228" s="560"/>
      <c r="IE1228" s="560"/>
      <c r="IF1228" s="560"/>
      <c r="IG1228" s="560"/>
      <c r="IH1228" s="560"/>
      <c r="II1228" s="560"/>
      <c r="IJ1228" s="560"/>
      <c r="IK1228" s="560"/>
      <c r="IL1228" s="560"/>
      <c r="IM1228" s="560"/>
      <c r="IN1228" s="560"/>
      <c r="IO1228" s="560"/>
      <c r="IP1228" s="560"/>
      <c r="IQ1228" s="560"/>
      <c r="IR1228" s="560"/>
      <c r="IS1228" s="560"/>
      <c r="IT1228" s="560"/>
      <c r="IU1228" s="560"/>
    </row>
    <row r="1229" s="170" customFormat="1" ht="19.5" customHeight="1" spans="1:248">
      <c r="A1229" s="232" t="s">
        <v>1146</v>
      </c>
      <c r="B1229" s="324"/>
      <c r="C1229" s="324"/>
      <c r="D1229" s="324"/>
      <c r="E1229" s="325" t="str">
        <f t="shared" si="38"/>
        <v/>
      </c>
      <c r="F1229" s="325" t="str">
        <f t="shared" si="39"/>
        <v/>
      </c>
      <c r="G1229" s="557"/>
      <c r="H1229" s="557"/>
      <c r="I1229" s="557"/>
      <c r="J1229" s="557"/>
      <c r="K1229" s="557"/>
      <c r="L1229" s="557"/>
      <c r="M1229" s="557"/>
      <c r="N1229" s="557"/>
      <c r="O1229" s="557"/>
      <c r="P1229" s="557"/>
      <c r="Q1229" s="557"/>
      <c r="R1229" s="557"/>
      <c r="S1229" s="557"/>
      <c r="T1229" s="557"/>
      <c r="U1229" s="557"/>
      <c r="V1229" s="557"/>
      <c r="W1229" s="557"/>
      <c r="X1229" s="557"/>
      <c r="Y1229" s="557"/>
      <c r="Z1229" s="557"/>
      <c r="AA1229" s="557"/>
      <c r="AB1229" s="557"/>
      <c r="AC1229" s="557"/>
      <c r="AD1229" s="557"/>
      <c r="AE1229" s="557"/>
      <c r="AF1229" s="557"/>
      <c r="AG1229" s="557"/>
      <c r="AH1229" s="557"/>
      <c r="AI1229" s="557"/>
      <c r="AJ1229" s="557"/>
      <c r="AK1229" s="557"/>
      <c r="AL1229" s="557"/>
      <c r="AM1229" s="557"/>
      <c r="AN1229" s="557"/>
      <c r="AO1229" s="557"/>
      <c r="AP1229" s="557"/>
      <c r="AQ1229" s="557"/>
      <c r="AR1229" s="557"/>
      <c r="AS1229" s="557"/>
      <c r="AT1229" s="557"/>
      <c r="AU1229" s="557"/>
      <c r="AV1229" s="557"/>
      <c r="AW1229" s="557"/>
      <c r="AX1229" s="557"/>
      <c r="AY1229" s="557"/>
      <c r="AZ1229" s="557"/>
      <c r="BA1229" s="557"/>
      <c r="BB1229" s="557"/>
      <c r="BC1229" s="557"/>
      <c r="BD1229" s="557"/>
      <c r="BE1229" s="557"/>
      <c r="BF1229" s="557"/>
      <c r="BG1229" s="557"/>
      <c r="BH1229" s="557"/>
      <c r="BI1229" s="557"/>
      <c r="BJ1229" s="557"/>
      <c r="BK1229" s="557"/>
      <c r="BL1229" s="557"/>
      <c r="BM1229" s="557"/>
      <c r="BN1229" s="557"/>
      <c r="BO1229" s="557"/>
      <c r="BP1229" s="557"/>
      <c r="BQ1229" s="557"/>
      <c r="BR1229" s="557"/>
      <c r="BS1229" s="557"/>
      <c r="BT1229" s="557"/>
      <c r="BU1229" s="557"/>
      <c r="BV1229" s="557"/>
      <c r="BW1229" s="557"/>
      <c r="BX1229" s="557"/>
      <c r="BY1229" s="557"/>
      <c r="BZ1229" s="557"/>
      <c r="CA1229" s="557"/>
      <c r="CB1229" s="557"/>
      <c r="CC1229" s="557"/>
      <c r="CD1229" s="557"/>
      <c r="CE1229" s="557"/>
      <c r="CF1229" s="557"/>
      <c r="CG1229" s="557"/>
      <c r="CH1229" s="557"/>
      <c r="CI1229" s="557"/>
      <c r="CJ1229" s="557"/>
      <c r="CK1229" s="557"/>
      <c r="CL1229" s="557"/>
      <c r="CM1229" s="557"/>
      <c r="CN1229" s="557"/>
      <c r="CO1229" s="557"/>
      <c r="CP1229" s="557"/>
      <c r="CQ1229" s="557"/>
      <c r="CR1229" s="557"/>
      <c r="CS1229" s="557"/>
      <c r="CT1229" s="557"/>
      <c r="CU1229" s="557"/>
      <c r="CV1229" s="557"/>
      <c r="CW1229" s="557"/>
      <c r="CX1229" s="557"/>
      <c r="CY1229" s="557"/>
      <c r="CZ1229" s="557"/>
      <c r="DA1229" s="557"/>
      <c r="DB1229" s="557"/>
      <c r="DC1229" s="557"/>
      <c r="DD1229" s="557"/>
      <c r="DE1229" s="557"/>
      <c r="DF1229" s="557"/>
      <c r="DG1229" s="557"/>
      <c r="DH1229" s="557"/>
      <c r="DI1229" s="557"/>
      <c r="DJ1229" s="557"/>
      <c r="DK1229" s="557"/>
      <c r="DL1229" s="557"/>
      <c r="DM1229" s="557"/>
      <c r="DN1229" s="557"/>
      <c r="DO1229" s="557"/>
      <c r="DP1229" s="557"/>
      <c r="DQ1229" s="557"/>
      <c r="DR1229" s="557"/>
      <c r="DS1229" s="557"/>
      <c r="DT1229" s="557"/>
      <c r="DU1229" s="557"/>
      <c r="DV1229" s="557"/>
      <c r="DW1229" s="557"/>
      <c r="DX1229" s="557"/>
      <c r="DY1229" s="557"/>
      <c r="DZ1229" s="557"/>
      <c r="EA1229" s="557"/>
      <c r="EB1229" s="557"/>
      <c r="EC1229" s="557"/>
      <c r="ED1229" s="557"/>
      <c r="EE1229" s="557"/>
      <c r="EF1229" s="557"/>
      <c r="EG1229" s="557"/>
      <c r="EH1229" s="557"/>
      <c r="EI1229" s="557"/>
      <c r="EJ1229" s="557"/>
      <c r="EK1229" s="557"/>
      <c r="EL1229" s="557"/>
      <c r="EM1229" s="557"/>
      <c r="EN1229" s="557"/>
      <c r="EO1229" s="557"/>
      <c r="EP1229" s="557"/>
      <c r="EQ1229" s="557"/>
      <c r="ER1229" s="557"/>
      <c r="ES1229" s="557"/>
      <c r="ET1229" s="557"/>
      <c r="EU1229" s="557"/>
      <c r="EV1229" s="557"/>
      <c r="EW1229" s="557"/>
      <c r="EX1229" s="557"/>
      <c r="EY1229" s="557"/>
      <c r="EZ1229" s="557"/>
      <c r="FA1229" s="557"/>
      <c r="FB1229" s="557"/>
      <c r="FC1229" s="557"/>
      <c r="FD1229" s="557"/>
      <c r="FE1229" s="557"/>
      <c r="FF1229" s="557"/>
      <c r="FG1229" s="557"/>
      <c r="FH1229" s="557"/>
      <c r="FI1229" s="557"/>
      <c r="FJ1229" s="557"/>
      <c r="FK1229" s="557"/>
      <c r="FL1229" s="557"/>
      <c r="FM1229" s="557"/>
      <c r="FN1229" s="557"/>
      <c r="FO1229" s="557"/>
      <c r="FP1229" s="557"/>
      <c r="FQ1229" s="557"/>
      <c r="FR1229" s="557"/>
      <c r="FS1229" s="557"/>
      <c r="FT1229" s="557"/>
      <c r="FU1229" s="557"/>
      <c r="FV1229" s="557"/>
      <c r="FW1229" s="557"/>
      <c r="FX1229" s="557"/>
      <c r="FY1229" s="557"/>
      <c r="FZ1229" s="557"/>
      <c r="GA1229" s="557"/>
      <c r="GB1229" s="557"/>
      <c r="GC1229" s="557"/>
      <c r="GD1229" s="557"/>
      <c r="GE1229" s="557"/>
      <c r="GF1229" s="557"/>
      <c r="GG1229" s="557"/>
      <c r="GH1229" s="557"/>
      <c r="GI1229" s="557"/>
      <c r="GJ1229" s="557"/>
      <c r="GK1229" s="557"/>
      <c r="GL1229" s="557"/>
      <c r="GM1229" s="557"/>
      <c r="GN1229" s="557"/>
      <c r="GO1229" s="557"/>
      <c r="GP1229" s="557"/>
      <c r="GQ1229" s="557"/>
      <c r="GR1229" s="557"/>
      <c r="GS1229" s="557"/>
      <c r="GT1229" s="557"/>
      <c r="GU1229" s="557"/>
      <c r="GV1229" s="557"/>
      <c r="GW1229" s="557"/>
      <c r="GX1229" s="557"/>
      <c r="GY1229" s="557"/>
      <c r="GZ1229" s="557"/>
      <c r="HA1229" s="557"/>
      <c r="HB1229" s="557"/>
      <c r="HC1229" s="557"/>
      <c r="HD1229" s="557"/>
      <c r="HE1229" s="557"/>
      <c r="HF1229" s="557"/>
      <c r="HG1229" s="557"/>
      <c r="HH1229" s="557"/>
      <c r="HI1229" s="557"/>
      <c r="HJ1229" s="557"/>
      <c r="HK1229" s="557"/>
      <c r="HL1229" s="557"/>
      <c r="HM1229" s="557"/>
      <c r="HN1229" s="557"/>
      <c r="HO1229" s="557"/>
      <c r="HP1229" s="557"/>
      <c r="HQ1229" s="557"/>
      <c r="HR1229" s="557"/>
      <c r="HS1229" s="557"/>
      <c r="HT1229" s="557"/>
      <c r="HU1229" s="575"/>
      <c r="HV1229" s="575"/>
      <c r="HW1229" s="575"/>
      <c r="HX1229" s="575"/>
      <c r="HY1229" s="575"/>
      <c r="HZ1229" s="575"/>
      <c r="IA1229" s="575"/>
      <c r="IB1229" s="575"/>
      <c r="IC1229" s="575"/>
      <c r="ID1229" s="575"/>
      <c r="IE1229" s="575"/>
      <c r="IF1229" s="575"/>
      <c r="IG1229" s="575"/>
      <c r="IH1229" s="575"/>
      <c r="II1229" s="575"/>
      <c r="IJ1229" s="575"/>
      <c r="IK1229" s="575"/>
      <c r="IL1229" s="575"/>
      <c r="IM1229" s="575"/>
      <c r="IN1229" s="575"/>
    </row>
    <row r="1230" s="311" customFormat="1" ht="19.5" customHeight="1" spans="1:255">
      <c r="A1230" s="222" t="s">
        <v>1147</v>
      </c>
      <c r="B1230" s="569">
        <v>40</v>
      </c>
      <c r="C1230" s="328"/>
      <c r="D1230" s="570"/>
      <c r="E1230" s="325" t="str">
        <f t="shared" si="38"/>
        <v/>
      </c>
      <c r="F1230" s="325" t="str">
        <f t="shared" si="39"/>
        <v/>
      </c>
      <c r="HU1230" s="560"/>
      <c r="HV1230" s="560"/>
      <c r="HW1230" s="560"/>
      <c r="HX1230" s="560"/>
      <c r="HY1230" s="560"/>
      <c r="HZ1230" s="560"/>
      <c r="IA1230" s="560"/>
      <c r="IB1230" s="560"/>
      <c r="IC1230" s="560"/>
      <c r="ID1230" s="560"/>
      <c r="IE1230" s="560"/>
      <c r="IF1230" s="560"/>
      <c r="IG1230" s="560"/>
      <c r="IH1230" s="560"/>
      <c r="II1230" s="560"/>
      <c r="IJ1230" s="560"/>
      <c r="IK1230" s="560"/>
      <c r="IL1230" s="560"/>
      <c r="IM1230" s="560"/>
      <c r="IN1230" s="560"/>
      <c r="IO1230" s="560"/>
      <c r="IP1230" s="560"/>
      <c r="IQ1230" s="560"/>
      <c r="IR1230" s="560"/>
      <c r="IS1230" s="560"/>
      <c r="IT1230" s="560"/>
      <c r="IU1230" s="560"/>
    </row>
    <row r="1231" s="311" customFormat="1" ht="19.5" customHeight="1" spans="1:255">
      <c r="A1231" s="587" t="s">
        <v>1148</v>
      </c>
      <c r="B1231" s="335">
        <f>B1232+B1250+B1257+B1263</f>
        <v>357</v>
      </c>
      <c r="C1231" s="335">
        <f>C1232+C1250+C1257+C1263</f>
        <v>134</v>
      </c>
      <c r="D1231" s="335">
        <f>D1232+D1250+D1257+D1263</f>
        <v>247</v>
      </c>
      <c r="E1231" s="325">
        <f t="shared" si="38"/>
        <v>-0.30812324929972</v>
      </c>
      <c r="F1231" s="325">
        <f t="shared" si="39"/>
        <v>1.84328358208955</v>
      </c>
      <c r="HU1231" s="560"/>
      <c r="HV1231" s="560"/>
      <c r="HW1231" s="560"/>
      <c r="HX1231" s="560"/>
      <c r="HY1231" s="560"/>
      <c r="HZ1231" s="560"/>
      <c r="IA1231" s="560"/>
      <c r="IB1231" s="560"/>
      <c r="IC1231" s="560"/>
      <c r="ID1231" s="560"/>
      <c r="IE1231" s="560"/>
      <c r="IF1231" s="560"/>
      <c r="IG1231" s="560"/>
      <c r="IH1231" s="560"/>
      <c r="II1231" s="560"/>
      <c r="IJ1231" s="560"/>
      <c r="IK1231" s="560"/>
      <c r="IL1231" s="560"/>
      <c r="IM1231" s="560"/>
      <c r="IN1231" s="560"/>
      <c r="IO1231" s="560"/>
      <c r="IP1231" s="560"/>
      <c r="IQ1231" s="560"/>
      <c r="IR1231" s="560"/>
      <c r="IS1231" s="560"/>
      <c r="IT1231" s="560"/>
      <c r="IU1231" s="560"/>
    </row>
    <row r="1232" s="311" customFormat="1" ht="19.5" customHeight="1" spans="1:255">
      <c r="A1232" s="587" t="s">
        <v>1149</v>
      </c>
      <c r="B1232" s="335">
        <f>SUM(B1233:B1249)</f>
        <v>343</v>
      </c>
      <c r="C1232" s="335">
        <f>SUM(C1233:C1249)</f>
        <v>134</v>
      </c>
      <c r="D1232" s="335">
        <f>SUM(D1233:D1249)</f>
        <v>247</v>
      </c>
      <c r="E1232" s="325">
        <f t="shared" si="38"/>
        <v>-0.279883381924198</v>
      </c>
      <c r="F1232" s="325">
        <f t="shared" si="39"/>
        <v>1.84328358208955</v>
      </c>
      <c r="HU1232" s="560"/>
      <c r="HV1232" s="560"/>
      <c r="HW1232" s="560"/>
      <c r="HX1232" s="560"/>
      <c r="HY1232" s="560"/>
      <c r="HZ1232" s="560"/>
      <c r="IA1232" s="560"/>
      <c r="IB1232" s="560"/>
      <c r="IC1232" s="560"/>
      <c r="ID1232" s="560"/>
      <c r="IE1232" s="560"/>
      <c r="IF1232" s="560"/>
      <c r="IG1232" s="560"/>
      <c r="IH1232" s="560"/>
      <c r="II1232" s="560"/>
      <c r="IJ1232" s="560"/>
      <c r="IK1232" s="560"/>
      <c r="IL1232" s="560"/>
      <c r="IM1232" s="560"/>
      <c r="IN1232" s="560"/>
      <c r="IO1232" s="560"/>
      <c r="IP1232" s="560"/>
      <c r="IQ1232" s="560"/>
      <c r="IR1232" s="560"/>
      <c r="IS1232" s="560"/>
      <c r="IT1232" s="560"/>
      <c r="IU1232" s="560"/>
    </row>
    <row r="1233" s="311" customFormat="1" ht="19.5" customHeight="1" spans="1:255">
      <c r="A1233" s="222" t="s">
        <v>835</v>
      </c>
      <c r="B1233" s="324"/>
      <c r="C1233" s="324"/>
      <c r="D1233" s="324"/>
      <c r="E1233" s="325" t="str">
        <f t="shared" si="38"/>
        <v/>
      </c>
      <c r="F1233" s="325" t="str">
        <f t="shared" si="39"/>
        <v/>
      </c>
      <c r="HU1233" s="560"/>
      <c r="HV1233" s="560"/>
      <c r="HW1233" s="560"/>
      <c r="HX1233" s="560"/>
      <c r="HY1233" s="560"/>
      <c r="HZ1233" s="560"/>
      <c r="IA1233" s="560"/>
      <c r="IB1233" s="560"/>
      <c r="IC1233" s="560"/>
      <c r="ID1233" s="560"/>
      <c r="IE1233" s="560"/>
      <c r="IF1233" s="560"/>
      <c r="IG1233" s="560"/>
      <c r="IH1233" s="560"/>
      <c r="II1233" s="560"/>
      <c r="IJ1233" s="560"/>
      <c r="IK1233" s="560"/>
      <c r="IL1233" s="560"/>
      <c r="IM1233" s="560"/>
      <c r="IN1233" s="560"/>
      <c r="IO1233" s="560"/>
      <c r="IP1233" s="560"/>
      <c r="IQ1233" s="560"/>
      <c r="IR1233" s="560"/>
      <c r="IS1233" s="560"/>
      <c r="IT1233" s="560"/>
      <c r="IU1233" s="560"/>
    </row>
    <row r="1234" s="170" customFormat="1" ht="19.5" customHeight="1" spans="1:248">
      <c r="A1234" s="222" t="s">
        <v>836</v>
      </c>
      <c r="B1234" s="324"/>
      <c r="C1234" s="324"/>
      <c r="D1234" s="324"/>
      <c r="E1234" s="325" t="str">
        <f t="shared" si="38"/>
        <v/>
      </c>
      <c r="F1234" s="325" t="str">
        <f t="shared" si="39"/>
        <v/>
      </c>
      <c r="G1234" s="557"/>
      <c r="H1234" s="557"/>
      <c r="I1234" s="557"/>
      <c r="J1234" s="557"/>
      <c r="K1234" s="557"/>
      <c r="L1234" s="557"/>
      <c r="M1234" s="557"/>
      <c r="N1234" s="557"/>
      <c r="O1234" s="557"/>
      <c r="P1234" s="557"/>
      <c r="Q1234" s="557"/>
      <c r="R1234" s="557"/>
      <c r="S1234" s="557"/>
      <c r="T1234" s="557"/>
      <c r="U1234" s="557"/>
      <c r="V1234" s="557"/>
      <c r="W1234" s="557"/>
      <c r="X1234" s="557"/>
      <c r="Y1234" s="557"/>
      <c r="Z1234" s="557"/>
      <c r="AA1234" s="557"/>
      <c r="AB1234" s="557"/>
      <c r="AC1234" s="557"/>
      <c r="AD1234" s="557"/>
      <c r="AE1234" s="557"/>
      <c r="AF1234" s="557"/>
      <c r="AG1234" s="557"/>
      <c r="AH1234" s="557"/>
      <c r="AI1234" s="557"/>
      <c r="AJ1234" s="557"/>
      <c r="AK1234" s="557"/>
      <c r="AL1234" s="557"/>
      <c r="AM1234" s="557"/>
      <c r="AN1234" s="557"/>
      <c r="AO1234" s="557"/>
      <c r="AP1234" s="557"/>
      <c r="AQ1234" s="557"/>
      <c r="AR1234" s="557"/>
      <c r="AS1234" s="557"/>
      <c r="AT1234" s="557"/>
      <c r="AU1234" s="557"/>
      <c r="AV1234" s="557"/>
      <c r="AW1234" s="557"/>
      <c r="AX1234" s="557"/>
      <c r="AY1234" s="557"/>
      <c r="AZ1234" s="557"/>
      <c r="BA1234" s="557"/>
      <c r="BB1234" s="557"/>
      <c r="BC1234" s="557"/>
      <c r="BD1234" s="557"/>
      <c r="BE1234" s="557"/>
      <c r="BF1234" s="557"/>
      <c r="BG1234" s="557"/>
      <c r="BH1234" s="557"/>
      <c r="BI1234" s="557"/>
      <c r="BJ1234" s="557"/>
      <c r="BK1234" s="557"/>
      <c r="BL1234" s="557"/>
      <c r="BM1234" s="557"/>
      <c r="BN1234" s="557"/>
      <c r="BO1234" s="557"/>
      <c r="BP1234" s="557"/>
      <c r="BQ1234" s="557"/>
      <c r="BR1234" s="557"/>
      <c r="BS1234" s="557"/>
      <c r="BT1234" s="557"/>
      <c r="BU1234" s="557"/>
      <c r="BV1234" s="557"/>
      <c r="BW1234" s="557"/>
      <c r="BX1234" s="557"/>
      <c r="BY1234" s="557"/>
      <c r="BZ1234" s="557"/>
      <c r="CA1234" s="557"/>
      <c r="CB1234" s="557"/>
      <c r="CC1234" s="557"/>
      <c r="CD1234" s="557"/>
      <c r="CE1234" s="557"/>
      <c r="CF1234" s="557"/>
      <c r="CG1234" s="557"/>
      <c r="CH1234" s="557"/>
      <c r="CI1234" s="557"/>
      <c r="CJ1234" s="557"/>
      <c r="CK1234" s="557"/>
      <c r="CL1234" s="557"/>
      <c r="CM1234" s="557"/>
      <c r="CN1234" s="557"/>
      <c r="CO1234" s="557"/>
      <c r="CP1234" s="557"/>
      <c r="CQ1234" s="557"/>
      <c r="CR1234" s="557"/>
      <c r="CS1234" s="557"/>
      <c r="CT1234" s="557"/>
      <c r="CU1234" s="557"/>
      <c r="CV1234" s="557"/>
      <c r="CW1234" s="557"/>
      <c r="CX1234" s="557"/>
      <c r="CY1234" s="557"/>
      <c r="CZ1234" s="557"/>
      <c r="DA1234" s="557"/>
      <c r="DB1234" s="557"/>
      <c r="DC1234" s="557"/>
      <c r="DD1234" s="557"/>
      <c r="DE1234" s="557"/>
      <c r="DF1234" s="557"/>
      <c r="DG1234" s="557"/>
      <c r="DH1234" s="557"/>
      <c r="DI1234" s="557"/>
      <c r="DJ1234" s="557"/>
      <c r="DK1234" s="557"/>
      <c r="DL1234" s="557"/>
      <c r="DM1234" s="557"/>
      <c r="DN1234" s="557"/>
      <c r="DO1234" s="557"/>
      <c r="DP1234" s="557"/>
      <c r="DQ1234" s="557"/>
      <c r="DR1234" s="557"/>
      <c r="DS1234" s="557"/>
      <c r="DT1234" s="557"/>
      <c r="DU1234" s="557"/>
      <c r="DV1234" s="557"/>
      <c r="DW1234" s="557"/>
      <c r="DX1234" s="557"/>
      <c r="DY1234" s="557"/>
      <c r="DZ1234" s="557"/>
      <c r="EA1234" s="557"/>
      <c r="EB1234" s="557"/>
      <c r="EC1234" s="557"/>
      <c r="ED1234" s="557"/>
      <c r="EE1234" s="557"/>
      <c r="EF1234" s="557"/>
      <c r="EG1234" s="557"/>
      <c r="EH1234" s="557"/>
      <c r="EI1234" s="557"/>
      <c r="EJ1234" s="557"/>
      <c r="EK1234" s="557"/>
      <c r="EL1234" s="557"/>
      <c r="EM1234" s="557"/>
      <c r="EN1234" s="557"/>
      <c r="EO1234" s="557"/>
      <c r="EP1234" s="557"/>
      <c r="EQ1234" s="557"/>
      <c r="ER1234" s="557"/>
      <c r="ES1234" s="557"/>
      <c r="ET1234" s="557"/>
      <c r="EU1234" s="557"/>
      <c r="EV1234" s="557"/>
      <c r="EW1234" s="557"/>
      <c r="EX1234" s="557"/>
      <c r="EY1234" s="557"/>
      <c r="EZ1234" s="557"/>
      <c r="FA1234" s="557"/>
      <c r="FB1234" s="557"/>
      <c r="FC1234" s="557"/>
      <c r="FD1234" s="557"/>
      <c r="FE1234" s="557"/>
      <c r="FF1234" s="557"/>
      <c r="FG1234" s="557"/>
      <c r="FH1234" s="557"/>
      <c r="FI1234" s="557"/>
      <c r="FJ1234" s="557"/>
      <c r="FK1234" s="557"/>
      <c r="FL1234" s="557"/>
      <c r="FM1234" s="557"/>
      <c r="FN1234" s="557"/>
      <c r="FO1234" s="557"/>
      <c r="FP1234" s="557"/>
      <c r="FQ1234" s="557"/>
      <c r="FR1234" s="557"/>
      <c r="FS1234" s="557"/>
      <c r="FT1234" s="557"/>
      <c r="FU1234" s="557"/>
      <c r="FV1234" s="557"/>
      <c r="FW1234" s="557"/>
      <c r="FX1234" s="557"/>
      <c r="FY1234" s="557"/>
      <c r="FZ1234" s="557"/>
      <c r="GA1234" s="557"/>
      <c r="GB1234" s="557"/>
      <c r="GC1234" s="557"/>
      <c r="GD1234" s="557"/>
      <c r="GE1234" s="557"/>
      <c r="GF1234" s="557"/>
      <c r="GG1234" s="557"/>
      <c r="GH1234" s="557"/>
      <c r="GI1234" s="557"/>
      <c r="GJ1234" s="557"/>
      <c r="GK1234" s="557"/>
      <c r="GL1234" s="557"/>
      <c r="GM1234" s="557"/>
      <c r="GN1234" s="557"/>
      <c r="GO1234" s="557"/>
      <c r="GP1234" s="557"/>
      <c r="GQ1234" s="557"/>
      <c r="GR1234" s="557"/>
      <c r="GS1234" s="557"/>
      <c r="GT1234" s="557"/>
      <c r="GU1234" s="557"/>
      <c r="GV1234" s="557"/>
      <c r="GW1234" s="557"/>
      <c r="GX1234" s="557"/>
      <c r="GY1234" s="557"/>
      <c r="GZ1234" s="557"/>
      <c r="HA1234" s="557"/>
      <c r="HB1234" s="557"/>
      <c r="HC1234" s="557"/>
      <c r="HD1234" s="557"/>
      <c r="HE1234" s="557"/>
      <c r="HF1234" s="557"/>
      <c r="HG1234" s="557"/>
      <c r="HH1234" s="557"/>
      <c r="HI1234" s="557"/>
      <c r="HJ1234" s="557"/>
      <c r="HK1234" s="557"/>
      <c r="HL1234" s="557"/>
      <c r="HM1234" s="557"/>
      <c r="HN1234" s="557"/>
      <c r="HO1234" s="557"/>
      <c r="HP1234" s="557"/>
      <c r="HQ1234" s="557"/>
      <c r="HR1234" s="557"/>
      <c r="HS1234" s="557"/>
      <c r="HT1234" s="557"/>
      <c r="HU1234" s="575"/>
      <c r="HV1234" s="575"/>
      <c r="HW1234" s="575"/>
      <c r="HX1234" s="575"/>
      <c r="HY1234" s="575"/>
      <c r="HZ1234" s="575"/>
      <c r="IA1234" s="575"/>
      <c r="IB1234" s="575"/>
      <c r="IC1234" s="575"/>
      <c r="ID1234" s="575"/>
      <c r="IE1234" s="575"/>
      <c r="IF1234" s="575"/>
      <c r="IG1234" s="575"/>
      <c r="IH1234" s="575"/>
      <c r="II1234" s="575"/>
      <c r="IJ1234" s="575"/>
      <c r="IK1234" s="575"/>
      <c r="IL1234" s="575"/>
      <c r="IM1234" s="575"/>
      <c r="IN1234" s="575"/>
    </row>
    <row r="1235" s="311" customFormat="1" ht="19.5" customHeight="1" spans="1:255">
      <c r="A1235" s="222" t="s">
        <v>837</v>
      </c>
      <c r="B1235" s="582"/>
      <c r="C1235" s="328"/>
      <c r="D1235" s="330"/>
      <c r="E1235" s="325" t="str">
        <f t="shared" si="38"/>
        <v/>
      </c>
      <c r="F1235" s="325" t="str">
        <f t="shared" si="39"/>
        <v/>
      </c>
      <c r="HU1235" s="560"/>
      <c r="HV1235" s="560"/>
      <c r="HW1235" s="560"/>
      <c r="HX1235" s="560"/>
      <c r="HY1235" s="560"/>
      <c r="HZ1235" s="560"/>
      <c r="IA1235" s="560"/>
      <c r="IB1235" s="560"/>
      <c r="IC1235" s="560"/>
      <c r="ID1235" s="560"/>
      <c r="IE1235" s="560"/>
      <c r="IF1235" s="560"/>
      <c r="IG1235" s="560"/>
      <c r="IH1235" s="560"/>
      <c r="II1235" s="560"/>
      <c r="IJ1235" s="560"/>
      <c r="IK1235" s="560"/>
      <c r="IL1235" s="560"/>
      <c r="IM1235" s="560"/>
      <c r="IN1235" s="560"/>
      <c r="IO1235" s="560"/>
      <c r="IP1235" s="560"/>
      <c r="IQ1235" s="560"/>
      <c r="IR1235" s="560"/>
      <c r="IS1235" s="560"/>
      <c r="IT1235" s="560"/>
      <c r="IU1235" s="560"/>
    </row>
    <row r="1236" s="311" customFormat="1" ht="19.5" customHeight="1" spans="1:255">
      <c r="A1236" s="222" t="s">
        <v>1150</v>
      </c>
      <c r="B1236" s="582"/>
      <c r="C1236" s="328"/>
      <c r="D1236" s="570"/>
      <c r="E1236" s="325" t="str">
        <f t="shared" si="38"/>
        <v/>
      </c>
      <c r="F1236" s="325" t="str">
        <f t="shared" si="39"/>
        <v/>
      </c>
      <c r="HU1236" s="560"/>
      <c r="HV1236" s="560"/>
      <c r="HW1236" s="560"/>
      <c r="HX1236" s="560"/>
      <c r="HY1236" s="560"/>
      <c r="HZ1236" s="560"/>
      <c r="IA1236" s="560"/>
      <c r="IB1236" s="560"/>
      <c r="IC1236" s="560"/>
      <c r="ID1236" s="560"/>
      <c r="IE1236" s="560"/>
      <c r="IF1236" s="560"/>
      <c r="IG1236" s="560"/>
      <c r="IH1236" s="560"/>
      <c r="II1236" s="560"/>
      <c r="IJ1236" s="560"/>
      <c r="IK1236" s="560"/>
      <c r="IL1236" s="560"/>
      <c r="IM1236" s="560"/>
      <c r="IN1236" s="560"/>
      <c r="IO1236" s="560"/>
      <c r="IP1236" s="560"/>
      <c r="IQ1236" s="560"/>
      <c r="IR1236" s="560"/>
      <c r="IS1236" s="560"/>
      <c r="IT1236" s="560"/>
      <c r="IU1236" s="560"/>
    </row>
    <row r="1237" s="311" customFormat="1" ht="19.5" customHeight="1" spans="1:255">
      <c r="A1237" s="222" t="s">
        <v>1151</v>
      </c>
      <c r="B1237" s="582">
        <v>6</v>
      </c>
      <c r="C1237" s="328">
        <v>10</v>
      </c>
      <c r="D1237" s="570">
        <v>6</v>
      </c>
      <c r="E1237" s="325">
        <f t="shared" si="38"/>
        <v>0</v>
      </c>
      <c r="F1237" s="325">
        <f t="shared" si="39"/>
        <v>0.6</v>
      </c>
      <c r="HU1237" s="560"/>
      <c r="HV1237" s="560"/>
      <c r="HW1237" s="560"/>
      <c r="HX1237" s="560"/>
      <c r="HY1237" s="560"/>
      <c r="HZ1237" s="560"/>
      <c r="IA1237" s="560"/>
      <c r="IB1237" s="560"/>
      <c r="IC1237" s="560"/>
      <c r="ID1237" s="560"/>
      <c r="IE1237" s="560"/>
      <c r="IF1237" s="560"/>
      <c r="IG1237" s="560"/>
      <c r="IH1237" s="560"/>
      <c r="II1237" s="560"/>
      <c r="IJ1237" s="560"/>
      <c r="IK1237" s="560"/>
      <c r="IL1237" s="560"/>
      <c r="IM1237" s="560"/>
      <c r="IN1237" s="560"/>
      <c r="IO1237" s="560"/>
      <c r="IP1237" s="560"/>
      <c r="IQ1237" s="560"/>
      <c r="IR1237" s="560"/>
      <c r="IS1237" s="560"/>
      <c r="IT1237" s="560"/>
      <c r="IU1237" s="560"/>
    </row>
    <row r="1238" s="311" customFormat="1" ht="19.5" customHeight="1" spans="1:255">
      <c r="A1238" s="222" t="s">
        <v>1152</v>
      </c>
      <c r="B1238" s="582"/>
      <c r="C1238" s="328"/>
      <c r="D1238" s="570"/>
      <c r="E1238" s="325" t="str">
        <f t="shared" si="38"/>
        <v/>
      </c>
      <c r="F1238" s="325" t="str">
        <f t="shared" si="39"/>
        <v/>
      </c>
      <c r="HU1238" s="560"/>
      <c r="HV1238" s="560"/>
      <c r="HW1238" s="560"/>
      <c r="HX1238" s="560"/>
      <c r="HY1238" s="560"/>
      <c r="HZ1238" s="560"/>
      <c r="IA1238" s="560"/>
      <c r="IB1238" s="560"/>
      <c r="IC1238" s="560"/>
      <c r="ID1238" s="560"/>
      <c r="IE1238" s="560"/>
      <c r="IF1238" s="560"/>
      <c r="IG1238" s="560"/>
      <c r="IH1238" s="560"/>
      <c r="II1238" s="560"/>
      <c r="IJ1238" s="560"/>
      <c r="IK1238" s="560"/>
      <c r="IL1238" s="560"/>
      <c r="IM1238" s="560"/>
      <c r="IN1238" s="560"/>
      <c r="IO1238" s="560"/>
      <c r="IP1238" s="560"/>
      <c r="IQ1238" s="560"/>
      <c r="IR1238" s="560"/>
      <c r="IS1238" s="560"/>
      <c r="IT1238" s="560"/>
      <c r="IU1238" s="560"/>
    </row>
    <row r="1239" s="311" customFormat="1" ht="19.5" customHeight="1" spans="1:255">
      <c r="A1239" s="222" t="s">
        <v>1153</v>
      </c>
      <c r="B1239" s="582"/>
      <c r="C1239" s="328"/>
      <c r="D1239" s="570"/>
      <c r="E1239" s="332" t="str">
        <f t="shared" si="38"/>
        <v/>
      </c>
      <c r="F1239" s="332" t="str">
        <f t="shared" si="39"/>
        <v/>
      </c>
      <c r="HU1239" s="560"/>
      <c r="HV1239" s="560"/>
      <c r="HW1239" s="560"/>
      <c r="HX1239" s="560"/>
      <c r="HY1239" s="560"/>
      <c r="HZ1239" s="560"/>
      <c r="IA1239" s="560"/>
      <c r="IB1239" s="560"/>
      <c r="IC1239" s="560"/>
      <c r="ID1239" s="560"/>
      <c r="IE1239" s="560"/>
      <c r="IF1239" s="560"/>
      <c r="IG1239" s="560"/>
      <c r="IH1239" s="560"/>
      <c r="II1239" s="560"/>
      <c r="IJ1239" s="560"/>
      <c r="IK1239" s="560"/>
      <c r="IL1239" s="560"/>
      <c r="IM1239" s="560"/>
      <c r="IN1239" s="560"/>
      <c r="IO1239" s="560"/>
      <c r="IP1239" s="560"/>
      <c r="IQ1239" s="560"/>
      <c r="IR1239" s="560"/>
      <c r="IS1239" s="560"/>
      <c r="IT1239" s="560"/>
      <c r="IU1239" s="560"/>
    </row>
    <row r="1240" s="311" customFormat="1" ht="19.5" customHeight="1" spans="1:255">
      <c r="A1240" s="222" t="s">
        <v>1154</v>
      </c>
      <c r="B1240" s="582"/>
      <c r="C1240" s="328"/>
      <c r="D1240" s="570"/>
      <c r="E1240" s="332" t="str">
        <f t="shared" si="38"/>
        <v/>
      </c>
      <c r="F1240" s="332" t="str">
        <f t="shared" si="39"/>
        <v/>
      </c>
      <c r="HU1240" s="560"/>
      <c r="HV1240" s="560"/>
      <c r="HW1240" s="560"/>
      <c r="HX1240" s="560"/>
      <c r="HY1240" s="560"/>
      <c r="HZ1240" s="560"/>
      <c r="IA1240" s="560"/>
      <c r="IB1240" s="560"/>
      <c r="IC1240" s="560"/>
      <c r="ID1240" s="560"/>
      <c r="IE1240" s="560"/>
      <c r="IF1240" s="560"/>
      <c r="IG1240" s="560"/>
      <c r="IH1240" s="560"/>
      <c r="II1240" s="560"/>
      <c r="IJ1240" s="560"/>
      <c r="IK1240" s="560"/>
      <c r="IL1240" s="560"/>
      <c r="IM1240" s="560"/>
      <c r="IN1240" s="560"/>
      <c r="IO1240" s="560"/>
      <c r="IP1240" s="560"/>
      <c r="IQ1240" s="560"/>
      <c r="IR1240" s="560"/>
      <c r="IS1240" s="560"/>
      <c r="IT1240" s="560"/>
      <c r="IU1240" s="560"/>
    </row>
    <row r="1241" s="311" customFormat="1" ht="19.5" customHeight="1" spans="1:255">
      <c r="A1241" s="222" t="s">
        <v>1155</v>
      </c>
      <c r="B1241" s="582"/>
      <c r="C1241" s="328"/>
      <c r="D1241" s="570"/>
      <c r="E1241" s="332" t="str">
        <f t="shared" si="38"/>
        <v/>
      </c>
      <c r="F1241" s="332" t="str">
        <f t="shared" si="39"/>
        <v/>
      </c>
      <c r="HU1241" s="560"/>
      <c r="HV1241" s="560"/>
      <c r="HW1241" s="560"/>
      <c r="HX1241" s="560"/>
      <c r="HY1241" s="560"/>
      <c r="HZ1241" s="560"/>
      <c r="IA1241" s="560"/>
      <c r="IB1241" s="560"/>
      <c r="IC1241" s="560"/>
      <c r="ID1241" s="560"/>
      <c r="IE1241" s="560"/>
      <c r="IF1241" s="560"/>
      <c r="IG1241" s="560"/>
      <c r="IH1241" s="560"/>
      <c r="II1241" s="560"/>
      <c r="IJ1241" s="560"/>
      <c r="IK1241" s="560"/>
      <c r="IL1241" s="560"/>
      <c r="IM1241" s="560"/>
      <c r="IN1241" s="560"/>
      <c r="IO1241" s="560"/>
      <c r="IP1241" s="560"/>
      <c r="IQ1241" s="560"/>
      <c r="IR1241" s="560"/>
      <c r="IS1241" s="560"/>
      <c r="IT1241" s="560"/>
      <c r="IU1241" s="560"/>
    </row>
    <row r="1242" s="311" customFormat="1" ht="19.5" customHeight="1" spans="1:255">
      <c r="A1242" s="222" t="s">
        <v>1156</v>
      </c>
      <c r="B1242" s="582"/>
      <c r="C1242" s="328"/>
      <c r="D1242" s="337"/>
      <c r="E1242" s="332" t="str">
        <f t="shared" si="38"/>
        <v/>
      </c>
      <c r="F1242" s="332" t="str">
        <f t="shared" si="39"/>
        <v/>
      </c>
      <c r="HU1242" s="560"/>
      <c r="HV1242" s="560"/>
      <c r="HW1242" s="560"/>
      <c r="HX1242" s="560"/>
      <c r="HY1242" s="560"/>
      <c r="HZ1242" s="560"/>
      <c r="IA1242" s="560"/>
      <c r="IB1242" s="560"/>
      <c r="IC1242" s="560"/>
      <c r="ID1242" s="560"/>
      <c r="IE1242" s="560"/>
      <c r="IF1242" s="560"/>
      <c r="IG1242" s="560"/>
      <c r="IH1242" s="560"/>
      <c r="II1242" s="560"/>
      <c r="IJ1242" s="560"/>
      <c r="IK1242" s="560"/>
      <c r="IL1242" s="560"/>
      <c r="IM1242" s="560"/>
      <c r="IN1242" s="560"/>
      <c r="IO1242" s="560"/>
      <c r="IP1242" s="560"/>
      <c r="IQ1242" s="560"/>
      <c r="IR1242" s="560"/>
      <c r="IS1242" s="560"/>
      <c r="IT1242" s="560"/>
      <c r="IU1242" s="560"/>
    </row>
    <row r="1243" s="311" customFormat="1" ht="19.5" customHeight="1" spans="1:255">
      <c r="A1243" s="222" t="s">
        <v>1157</v>
      </c>
      <c r="B1243" s="582">
        <v>337</v>
      </c>
      <c r="C1243" s="328">
        <v>124</v>
      </c>
      <c r="D1243" s="330">
        <v>241</v>
      </c>
      <c r="E1243" s="332">
        <f t="shared" si="38"/>
        <v>-0.28486646884273</v>
      </c>
      <c r="F1243" s="332">
        <f t="shared" si="39"/>
        <v>1.94354838709677</v>
      </c>
      <c r="HU1243" s="560"/>
      <c r="HV1243" s="560"/>
      <c r="HW1243" s="560"/>
      <c r="HX1243" s="560"/>
      <c r="HY1243" s="560"/>
      <c r="HZ1243" s="560"/>
      <c r="IA1243" s="560"/>
      <c r="IB1243" s="560"/>
      <c r="IC1243" s="560"/>
      <c r="ID1243" s="560"/>
      <c r="IE1243" s="560"/>
      <c r="IF1243" s="560"/>
      <c r="IG1243" s="560"/>
      <c r="IH1243" s="560"/>
      <c r="II1243" s="560"/>
      <c r="IJ1243" s="560"/>
      <c r="IK1243" s="560"/>
      <c r="IL1243" s="560"/>
      <c r="IM1243" s="560"/>
      <c r="IN1243" s="560"/>
      <c r="IO1243" s="560"/>
      <c r="IP1243" s="560"/>
      <c r="IQ1243" s="560"/>
      <c r="IR1243" s="560"/>
      <c r="IS1243" s="560"/>
      <c r="IT1243" s="560"/>
      <c r="IU1243" s="560"/>
    </row>
    <row r="1244" s="311" customFormat="1" ht="19.5" customHeight="1" spans="1:255">
      <c r="A1244" s="222" t="s">
        <v>1158</v>
      </c>
      <c r="B1244" s="582"/>
      <c r="C1244" s="328"/>
      <c r="D1244" s="330"/>
      <c r="E1244" s="332" t="str">
        <f t="shared" si="38"/>
        <v/>
      </c>
      <c r="F1244" s="332" t="str">
        <f t="shared" si="39"/>
        <v/>
      </c>
      <c r="HU1244" s="560"/>
      <c r="HV1244" s="560"/>
      <c r="HW1244" s="560"/>
      <c r="HX1244" s="560"/>
      <c r="HY1244" s="560"/>
      <c r="HZ1244" s="560"/>
      <c r="IA1244" s="560"/>
      <c r="IB1244" s="560"/>
      <c r="IC1244" s="560"/>
      <c r="ID1244" s="560"/>
      <c r="IE1244" s="560"/>
      <c r="IF1244" s="560"/>
      <c r="IG1244" s="560"/>
      <c r="IH1244" s="560"/>
      <c r="II1244" s="560"/>
      <c r="IJ1244" s="560"/>
      <c r="IK1244" s="560"/>
      <c r="IL1244" s="560"/>
      <c r="IM1244" s="560"/>
      <c r="IN1244" s="560"/>
      <c r="IO1244" s="560"/>
      <c r="IP1244" s="560"/>
      <c r="IQ1244" s="560"/>
      <c r="IR1244" s="560"/>
      <c r="IS1244" s="560"/>
      <c r="IT1244" s="560"/>
      <c r="IU1244" s="560"/>
    </row>
    <row r="1245" s="311" customFormat="1" ht="19.5" customHeight="1" spans="1:255">
      <c r="A1245" s="222" t="s">
        <v>1159</v>
      </c>
      <c r="B1245" s="582"/>
      <c r="C1245" s="328"/>
      <c r="D1245" s="330"/>
      <c r="E1245" s="332" t="str">
        <f t="shared" si="38"/>
        <v/>
      </c>
      <c r="F1245" s="332" t="str">
        <f t="shared" si="39"/>
        <v/>
      </c>
      <c r="HU1245" s="560"/>
      <c r="HV1245" s="560"/>
      <c r="HW1245" s="560"/>
      <c r="HX1245" s="560"/>
      <c r="HY1245" s="560"/>
      <c r="HZ1245" s="560"/>
      <c r="IA1245" s="560"/>
      <c r="IB1245" s="560"/>
      <c r="IC1245" s="560"/>
      <c r="ID1245" s="560"/>
      <c r="IE1245" s="560"/>
      <c r="IF1245" s="560"/>
      <c r="IG1245" s="560"/>
      <c r="IH1245" s="560"/>
      <c r="II1245" s="560"/>
      <c r="IJ1245" s="560"/>
      <c r="IK1245" s="560"/>
      <c r="IL1245" s="560"/>
      <c r="IM1245" s="560"/>
      <c r="IN1245" s="560"/>
      <c r="IO1245" s="560"/>
      <c r="IP1245" s="560"/>
      <c r="IQ1245" s="560"/>
      <c r="IR1245" s="560"/>
      <c r="IS1245" s="560"/>
      <c r="IT1245" s="560"/>
      <c r="IU1245" s="560"/>
    </row>
    <row r="1246" s="311" customFormat="1" ht="19.5" customHeight="1" spans="1:255">
      <c r="A1246" s="222" t="s">
        <v>1160</v>
      </c>
      <c r="B1246" s="582"/>
      <c r="C1246" s="328"/>
      <c r="D1246" s="330"/>
      <c r="E1246" s="325" t="str">
        <f t="shared" si="38"/>
        <v/>
      </c>
      <c r="F1246" s="325" t="str">
        <f t="shared" si="39"/>
        <v/>
      </c>
      <c r="HU1246" s="560"/>
      <c r="HV1246" s="560"/>
      <c r="HW1246" s="560"/>
      <c r="HX1246" s="560"/>
      <c r="HY1246" s="560"/>
      <c r="HZ1246" s="560"/>
      <c r="IA1246" s="560"/>
      <c r="IB1246" s="560"/>
      <c r="IC1246" s="560"/>
      <c r="ID1246" s="560"/>
      <c r="IE1246" s="560"/>
      <c r="IF1246" s="560"/>
      <c r="IG1246" s="560"/>
      <c r="IH1246" s="560"/>
      <c r="II1246" s="560"/>
      <c r="IJ1246" s="560"/>
      <c r="IK1246" s="560"/>
      <c r="IL1246" s="560"/>
      <c r="IM1246" s="560"/>
      <c r="IN1246" s="560"/>
      <c r="IO1246" s="560"/>
      <c r="IP1246" s="560"/>
      <c r="IQ1246" s="560"/>
      <c r="IR1246" s="560"/>
      <c r="IS1246" s="560"/>
      <c r="IT1246" s="560"/>
      <c r="IU1246" s="560"/>
    </row>
    <row r="1247" s="311" customFormat="1" ht="19.5" customHeight="1" spans="1:255">
      <c r="A1247" s="222" t="s">
        <v>1161</v>
      </c>
      <c r="B1247" s="582"/>
      <c r="C1247" s="328"/>
      <c r="D1247" s="330"/>
      <c r="E1247" s="325" t="str">
        <f t="shared" si="38"/>
        <v/>
      </c>
      <c r="F1247" s="325" t="str">
        <f t="shared" si="39"/>
        <v/>
      </c>
      <c r="HU1247" s="560"/>
      <c r="HV1247" s="560"/>
      <c r="HW1247" s="560"/>
      <c r="HX1247" s="560"/>
      <c r="HY1247" s="560"/>
      <c r="HZ1247" s="560"/>
      <c r="IA1247" s="560"/>
      <c r="IB1247" s="560"/>
      <c r="IC1247" s="560"/>
      <c r="ID1247" s="560"/>
      <c r="IE1247" s="560"/>
      <c r="IF1247" s="560"/>
      <c r="IG1247" s="560"/>
      <c r="IH1247" s="560"/>
      <c r="II1247" s="560"/>
      <c r="IJ1247" s="560"/>
      <c r="IK1247" s="560"/>
      <c r="IL1247" s="560"/>
      <c r="IM1247" s="560"/>
      <c r="IN1247" s="560"/>
      <c r="IO1247" s="560"/>
      <c r="IP1247" s="560"/>
      <c r="IQ1247" s="560"/>
      <c r="IR1247" s="560"/>
      <c r="IS1247" s="560"/>
      <c r="IT1247" s="560"/>
      <c r="IU1247" s="560"/>
    </row>
    <row r="1248" s="311" customFormat="1" ht="19.5" customHeight="1" spans="1:255">
      <c r="A1248" s="222" t="s">
        <v>858</v>
      </c>
      <c r="B1248" s="582"/>
      <c r="C1248" s="328"/>
      <c r="D1248" s="337"/>
      <c r="E1248" s="325" t="str">
        <f t="shared" si="38"/>
        <v/>
      </c>
      <c r="F1248" s="325" t="str">
        <f t="shared" si="39"/>
        <v/>
      </c>
      <c r="HU1248" s="560"/>
      <c r="HV1248" s="560"/>
      <c r="HW1248" s="560"/>
      <c r="HX1248" s="560"/>
      <c r="HY1248" s="560"/>
      <c r="HZ1248" s="560"/>
      <c r="IA1248" s="560"/>
      <c r="IB1248" s="560"/>
      <c r="IC1248" s="560"/>
      <c r="ID1248" s="560"/>
      <c r="IE1248" s="560"/>
      <c r="IF1248" s="560"/>
      <c r="IG1248" s="560"/>
      <c r="IH1248" s="560"/>
      <c r="II1248" s="560"/>
      <c r="IJ1248" s="560"/>
      <c r="IK1248" s="560"/>
      <c r="IL1248" s="560"/>
      <c r="IM1248" s="560"/>
      <c r="IN1248" s="560"/>
      <c r="IO1248" s="560"/>
      <c r="IP1248" s="560"/>
      <c r="IQ1248" s="560"/>
      <c r="IR1248" s="560"/>
      <c r="IS1248" s="560"/>
      <c r="IT1248" s="560"/>
      <c r="IU1248" s="560"/>
    </row>
    <row r="1249" s="311" customFormat="1" ht="19.5" customHeight="1" spans="1:255">
      <c r="A1249" s="232" t="s">
        <v>1162</v>
      </c>
      <c r="B1249" s="582"/>
      <c r="C1249" s="328"/>
      <c r="D1249" s="330"/>
      <c r="E1249" s="325" t="str">
        <f t="shared" si="38"/>
        <v/>
      </c>
      <c r="F1249" s="325" t="str">
        <f t="shared" si="39"/>
        <v/>
      </c>
      <c r="HU1249" s="560"/>
      <c r="HV1249" s="560"/>
      <c r="HW1249" s="560"/>
      <c r="HX1249" s="560"/>
      <c r="HY1249" s="560"/>
      <c r="HZ1249" s="560"/>
      <c r="IA1249" s="560"/>
      <c r="IB1249" s="560"/>
      <c r="IC1249" s="560"/>
      <c r="ID1249" s="560"/>
      <c r="IE1249" s="560"/>
      <c r="IF1249" s="560"/>
      <c r="IG1249" s="560"/>
      <c r="IH1249" s="560"/>
      <c r="II1249" s="560"/>
      <c r="IJ1249" s="560"/>
      <c r="IK1249" s="560"/>
      <c r="IL1249" s="560"/>
      <c r="IM1249" s="560"/>
      <c r="IN1249" s="560"/>
      <c r="IO1249" s="560"/>
      <c r="IP1249" s="560"/>
      <c r="IQ1249" s="560"/>
      <c r="IR1249" s="560"/>
      <c r="IS1249" s="560"/>
      <c r="IT1249" s="560"/>
      <c r="IU1249" s="560"/>
    </row>
    <row r="1250" s="311" customFormat="1" ht="19.5" customHeight="1" spans="1:255">
      <c r="A1250" s="587" t="s">
        <v>1163</v>
      </c>
      <c r="B1250" s="335">
        <f>SUM(B1251:B1256)</f>
        <v>0</v>
      </c>
      <c r="C1250" s="335">
        <f>SUM(C1251:C1256)</f>
        <v>0</v>
      </c>
      <c r="D1250" s="335">
        <f>SUM(D1251:D1256)</f>
        <v>0</v>
      </c>
      <c r="E1250" s="325" t="str">
        <f t="shared" si="38"/>
        <v/>
      </c>
      <c r="F1250" s="325" t="str">
        <f t="shared" si="39"/>
        <v/>
      </c>
      <c r="HU1250" s="560"/>
      <c r="HV1250" s="560"/>
      <c r="HW1250" s="560"/>
      <c r="HX1250" s="560"/>
      <c r="HY1250" s="560"/>
      <c r="HZ1250" s="560"/>
      <c r="IA1250" s="560"/>
      <c r="IB1250" s="560"/>
      <c r="IC1250" s="560"/>
      <c r="ID1250" s="560"/>
      <c r="IE1250" s="560"/>
      <c r="IF1250" s="560"/>
      <c r="IG1250" s="560"/>
      <c r="IH1250" s="560"/>
      <c r="II1250" s="560"/>
      <c r="IJ1250" s="560"/>
      <c r="IK1250" s="560"/>
      <c r="IL1250" s="560"/>
      <c r="IM1250" s="560"/>
      <c r="IN1250" s="560"/>
      <c r="IO1250" s="560"/>
      <c r="IP1250" s="560"/>
      <c r="IQ1250" s="560"/>
      <c r="IR1250" s="560"/>
      <c r="IS1250" s="560"/>
      <c r="IT1250" s="560"/>
      <c r="IU1250" s="560"/>
    </row>
    <row r="1251" s="311" customFormat="1" ht="19.5" customHeight="1" spans="1:255">
      <c r="A1251" s="222" t="s">
        <v>1164</v>
      </c>
      <c r="B1251" s="569"/>
      <c r="C1251" s="328"/>
      <c r="D1251" s="570"/>
      <c r="E1251" s="325" t="str">
        <f t="shared" si="38"/>
        <v/>
      </c>
      <c r="F1251" s="325" t="str">
        <f t="shared" si="39"/>
        <v/>
      </c>
      <c r="HU1251" s="560"/>
      <c r="HV1251" s="560"/>
      <c r="HW1251" s="560"/>
      <c r="HX1251" s="560"/>
      <c r="HY1251" s="560"/>
      <c r="HZ1251" s="560"/>
      <c r="IA1251" s="560"/>
      <c r="IB1251" s="560"/>
      <c r="IC1251" s="560"/>
      <c r="ID1251" s="560"/>
      <c r="IE1251" s="560"/>
      <c r="IF1251" s="560"/>
      <c r="IG1251" s="560"/>
      <c r="IH1251" s="560"/>
      <c r="II1251" s="560"/>
      <c r="IJ1251" s="560"/>
      <c r="IK1251" s="560"/>
      <c r="IL1251" s="560"/>
      <c r="IM1251" s="560"/>
      <c r="IN1251" s="560"/>
      <c r="IO1251" s="560"/>
      <c r="IP1251" s="560"/>
      <c r="IQ1251" s="560"/>
      <c r="IR1251" s="560"/>
      <c r="IS1251" s="560"/>
      <c r="IT1251" s="560"/>
      <c r="IU1251" s="560"/>
    </row>
    <row r="1252" s="170" customFormat="1" ht="19.5" customHeight="1" spans="1:248">
      <c r="A1252" s="222" t="s">
        <v>1165</v>
      </c>
      <c r="B1252" s="324"/>
      <c r="C1252" s="324"/>
      <c r="D1252" s="324"/>
      <c r="E1252" s="325" t="str">
        <f t="shared" si="38"/>
        <v/>
      </c>
      <c r="F1252" s="325" t="str">
        <f t="shared" si="39"/>
        <v/>
      </c>
      <c r="G1252" s="557"/>
      <c r="H1252" s="557"/>
      <c r="I1252" s="557"/>
      <c r="J1252" s="557"/>
      <c r="K1252" s="557"/>
      <c r="L1252" s="557"/>
      <c r="M1252" s="557"/>
      <c r="N1252" s="557"/>
      <c r="O1252" s="557"/>
      <c r="P1252" s="557"/>
      <c r="Q1252" s="557"/>
      <c r="R1252" s="557"/>
      <c r="S1252" s="557"/>
      <c r="T1252" s="557"/>
      <c r="U1252" s="557"/>
      <c r="V1252" s="557"/>
      <c r="W1252" s="557"/>
      <c r="X1252" s="557"/>
      <c r="Y1252" s="557"/>
      <c r="Z1252" s="557"/>
      <c r="AA1252" s="557"/>
      <c r="AB1252" s="557"/>
      <c r="AC1252" s="557"/>
      <c r="AD1252" s="557"/>
      <c r="AE1252" s="557"/>
      <c r="AF1252" s="557"/>
      <c r="AG1252" s="557"/>
      <c r="AH1252" s="557"/>
      <c r="AI1252" s="557"/>
      <c r="AJ1252" s="557"/>
      <c r="AK1252" s="557"/>
      <c r="AL1252" s="557"/>
      <c r="AM1252" s="557"/>
      <c r="AN1252" s="557"/>
      <c r="AO1252" s="557"/>
      <c r="AP1252" s="557"/>
      <c r="AQ1252" s="557"/>
      <c r="AR1252" s="557"/>
      <c r="AS1252" s="557"/>
      <c r="AT1252" s="557"/>
      <c r="AU1252" s="557"/>
      <c r="AV1252" s="557"/>
      <c r="AW1252" s="557"/>
      <c r="AX1252" s="557"/>
      <c r="AY1252" s="557"/>
      <c r="AZ1252" s="557"/>
      <c r="BA1252" s="557"/>
      <c r="BB1252" s="557"/>
      <c r="BC1252" s="557"/>
      <c r="BD1252" s="557"/>
      <c r="BE1252" s="557"/>
      <c r="BF1252" s="557"/>
      <c r="BG1252" s="557"/>
      <c r="BH1252" s="557"/>
      <c r="BI1252" s="557"/>
      <c r="BJ1252" s="557"/>
      <c r="BK1252" s="557"/>
      <c r="BL1252" s="557"/>
      <c r="BM1252" s="557"/>
      <c r="BN1252" s="557"/>
      <c r="BO1252" s="557"/>
      <c r="BP1252" s="557"/>
      <c r="BQ1252" s="557"/>
      <c r="BR1252" s="557"/>
      <c r="BS1252" s="557"/>
      <c r="BT1252" s="557"/>
      <c r="BU1252" s="557"/>
      <c r="BV1252" s="557"/>
      <c r="BW1252" s="557"/>
      <c r="BX1252" s="557"/>
      <c r="BY1252" s="557"/>
      <c r="BZ1252" s="557"/>
      <c r="CA1252" s="557"/>
      <c r="CB1252" s="557"/>
      <c r="CC1252" s="557"/>
      <c r="CD1252" s="557"/>
      <c r="CE1252" s="557"/>
      <c r="CF1252" s="557"/>
      <c r="CG1252" s="557"/>
      <c r="CH1252" s="557"/>
      <c r="CI1252" s="557"/>
      <c r="CJ1252" s="557"/>
      <c r="CK1252" s="557"/>
      <c r="CL1252" s="557"/>
      <c r="CM1252" s="557"/>
      <c r="CN1252" s="557"/>
      <c r="CO1252" s="557"/>
      <c r="CP1252" s="557"/>
      <c r="CQ1252" s="557"/>
      <c r="CR1252" s="557"/>
      <c r="CS1252" s="557"/>
      <c r="CT1252" s="557"/>
      <c r="CU1252" s="557"/>
      <c r="CV1252" s="557"/>
      <c r="CW1252" s="557"/>
      <c r="CX1252" s="557"/>
      <c r="CY1252" s="557"/>
      <c r="CZ1252" s="557"/>
      <c r="DA1252" s="557"/>
      <c r="DB1252" s="557"/>
      <c r="DC1252" s="557"/>
      <c r="DD1252" s="557"/>
      <c r="DE1252" s="557"/>
      <c r="DF1252" s="557"/>
      <c r="DG1252" s="557"/>
      <c r="DH1252" s="557"/>
      <c r="DI1252" s="557"/>
      <c r="DJ1252" s="557"/>
      <c r="DK1252" s="557"/>
      <c r="DL1252" s="557"/>
      <c r="DM1252" s="557"/>
      <c r="DN1252" s="557"/>
      <c r="DO1252" s="557"/>
      <c r="DP1252" s="557"/>
      <c r="DQ1252" s="557"/>
      <c r="DR1252" s="557"/>
      <c r="DS1252" s="557"/>
      <c r="DT1252" s="557"/>
      <c r="DU1252" s="557"/>
      <c r="DV1252" s="557"/>
      <c r="DW1252" s="557"/>
      <c r="DX1252" s="557"/>
      <c r="DY1252" s="557"/>
      <c r="DZ1252" s="557"/>
      <c r="EA1252" s="557"/>
      <c r="EB1252" s="557"/>
      <c r="EC1252" s="557"/>
      <c r="ED1252" s="557"/>
      <c r="EE1252" s="557"/>
      <c r="EF1252" s="557"/>
      <c r="EG1252" s="557"/>
      <c r="EH1252" s="557"/>
      <c r="EI1252" s="557"/>
      <c r="EJ1252" s="557"/>
      <c r="EK1252" s="557"/>
      <c r="EL1252" s="557"/>
      <c r="EM1252" s="557"/>
      <c r="EN1252" s="557"/>
      <c r="EO1252" s="557"/>
      <c r="EP1252" s="557"/>
      <c r="EQ1252" s="557"/>
      <c r="ER1252" s="557"/>
      <c r="ES1252" s="557"/>
      <c r="ET1252" s="557"/>
      <c r="EU1252" s="557"/>
      <c r="EV1252" s="557"/>
      <c r="EW1252" s="557"/>
      <c r="EX1252" s="557"/>
      <c r="EY1252" s="557"/>
      <c r="EZ1252" s="557"/>
      <c r="FA1252" s="557"/>
      <c r="FB1252" s="557"/>
      <c r="FC1252" s="557"/>
      <c r="FD1252" s="557"/>
      <c r="FE1252" s="557"/>
      <c r="FF1252" s="557"/>
      <c r="FG1252" s="557"/>
      <c r="FH1252" s="557"/>
      <c r="FI1252" s="557"/>
      <c r="FJ1252" s="557"/>
      <c r="FK1252" s="557"/>
      <c r="FL1252" s="557"/>
      <c r="FM1252" s="557"/>
      <c r="FN1252" s="557"/>
      <c r="FO1252" s="557"/>
      <c r="FP1252" s="557"/>
      <c r="FQ1252" s="557"/>
      <c r="FR1252" s="557"/>
      <c r="FS1252" s="557"/>
      <c r="FT1252" s="557"/>
      <c r="FU1252" s="557"/>
      <c r="FV1252" s="557"/>
      <c r="FW1252" s="557"/>
      <c r="FX1252" s="557"/>
      <c r="FY1252" s="557"/>
      <c r="FZ1252" s="557"/>
      <c r="GA1252" s="557"/>
      <c r="GB1252" s="557"/>
      <c r="GC1252" s="557"/>
      <c r="GD1252" s="557"/>
      <c r="GE1252" s="557"/>
      <c r="GF1252" s="557"/>
      <c r="GG1252" s="557"/>
      <c r="GH1252" s="557"/>
      <c r="GI1252" s="557"/>
      <c r="GJ1252" s="557"/>
      <c r="GK1252" s="557"/>
      <c r="GL1252" s="557"/>
      <c r="GM1252" s="557"/>
      <c r="GN1252" s="557"/>
      <c r="GO1252" s="557"/>
      <c r="GP1252" s="557"/>
      <c r="GQ1252" s="557"/>
      <c r="GR1252" s="557"/>
      <c r="GS1252" s="557"/>
      <c r="GT1252" s="557"/>
      <c r="GU1252" s="557"/>
      <c r="GV1252" s="557"/>
      <c r="GW1252" s="557"/>
      <c r="GX1252" s="557"/>
      <c r="GY1252" s="557"/>
      <c r="GZ1252" s="557"/>
      <c r="HA1252" s="557"/>
      <c r="HB1252" s="557"/>
      <c r="HC1252" s="557"/>
      <c r="HD1252" s="557"/>
      <c r="HE1252" s="557"/>
      <c r="HF1252" s="557"/>
      <c r="HG1252" s="557"/>
      <c r="HH1252" s="557"/>
      <c r="HI1252" s="557"/>
      <c r="HJ1252" s="557"/>
      <c r="HK1252" s="557"/>
      <c r="HL1252" s="557"/>
      <c r="HM1252" s="557"/>
      <c r="HN1252" s="557"/>
      <c r="HO1252" s="557"/>
      <c r="HP1252" s="557"/>
      <c r="HQ1252" s="557"/>
      <c r="HR1252" s="557"/>
      <c r="HS1252" s="557"/>
      <c r="HT1252" s="557"/>
      <c r="HU1252" s="575"/>
      <c r="HV1252" s="575"/>
      <c r="HW1252" s="575"/>
      <c r="HX1252" s="575"/>
      <c r="HY1252" s="575"/>
      <c r="HZ1252" s="575"/>
      <c r="IA1252" s="575"/>
      <c r="IB1252" s="575"/>
      <c r="IC1252" s="575"/>
      <c r="ID1252" s="575"/>
      <c r="IE1252" s="575"/>
      <c r="IF1252" s="575"/>
      <c r="IG1252" s="575"/>
      <c r="IH1252" s="575"/>
      <c r="II1252" s="575"/>
      <c r="IJ1252" s="575"/>
      <c r="IK1252" s="575"/>
      <c r="IL1252" s="575"/>
      <c r="IM1252" s="575"/>
      <c r="IN1252" s="575"/>
    </row>
    <row r="1253" s="311" customFormat="1" ht="19.5" customHeight="1" spans="1:255">
      <c r="A1253" s="222" t="s">
        <v>1166</v>
      </c>
      <c r="B1253" s="582"/>
      <c r="C1253" s="328"/>
      <c r="D1253" s="330"/>
      <c r="E1253" s="325" t="str">
        <f t="shared" si="38"/>
        <v/>
      </c>
      <c r="F1253" s="325" t="str">
        <f t="shared" si="39"/>
        <v/>
      </c>
      <c r="HU1253" s="560"/>
      <c r="HV1253" s="560"/>
      <c r="HW1253" s="560"/>
      <c r="HX1253" s="560"/>
      <c r="HY1253" s="560"/>
      <c r="HZ1253" s="560"/>
      <c r="IA1253" s="560"/>
      <c r="IB1253" s="560"/>
      <c r="IC1253" s="560"/>
      <c r="ID1253" s="560"/>
      <c r="IE1253" s="560"/>
      <c r="IF1253" s="560"/>
      <c r="IG1253" s="560"/>
      <c r="IH1253" s="560"/>
      <c r="II1253" s="560"/>
      <c r="IJ1253" s="560"/>
      <c r="IK1253" s="560"/>
      <c r="IL1253" s="560"/>
      <c r="IM1253" s="560"/>
      <c r="IN1253" s="560"/>
      <c r="IO1253" s="560"/>
      <c r="IP1253" s="560"/>
      <c r="IQ1253" s="560"/>
      <c r="IR1253" s="560"/>
      <c r="IS1253" s="560"/>
      <c r="IT1253" s="560"/>
      <c r="IU1253" s="560"/>
    </row>
    <row r="1254" s="311" customFormat="1" ht="19.5" customHeight="1" spans="1:255">
      <c r="A1254" s="222" t="s">
        <v>1167</v>
      </c>
      <c r="B1254" s="582"/>
      <c r="C1254" s="328"/>
      <c r="D1254" s="324"/>
      <c r="E1254" s="325" t="str">
        <f t="shared" si="38"/>
        <v/>
      </c>
      <c r="F1254" s="325" t="str">
        <f t="shared" si="39"/>
        <v/>
      </c>
      <c r="HU1254" s="560"/>
      <c r="HV1254" s="560"/>
      <c r="HW1254" s="560"/>
      <c r="HX1254" s="560"/>
      <c r="HY1254" s="560"/>
      <c r="HZ1254" s="560"/>
      <c r="IA1254" s="560"/>
      <c r="IB1254" s="560"/>
      <c r="IC1254" s="560"/>
      <c r="ID1254" s="560"/>
      <c r="IE1254" s="560"/>
      <c r="IF1254" s="560"/>
      <c r="IG1254" s="560"/>
      <c r="IH1254" s="560"/>
      <c r="II1254" s="560"/>
      <c r="IJ1254" s="560"/>
      <c r="IK1254" s="560"/>
      <c r="IL1254" s="560"/>
      <c r="IM1254" s="560"/>
      <c r="IN1254" s="560"/>
      <c r="IO1254" s="560"/>
      <c r="IP1254" s="560"/>
      <c r="IQ1254" s="560"/>
      <c r="IR1254" s="560"/>
      <c r="IS1254" s="560"/>
      <c r="IT1254" s="560"/>
      <c r="IU1254" s="560"/>
    </row>
    <row r="1255" s="311" customFormat="1" ht="19.5" customHeight="1" spans="1:255">
      <c r="A1255" s="222" t="s">
        <v>1168</v>
      </c>
      <c r="B1255" s="582"/>
      <c r="C1255" s="328"/>
      <c r="D1255" s="330"/>
      <c r="E1255" s="325" t="str">
        <f t="shared" si="38"/>
        <v/>
      </c>
      <c r="F1255" s="325" t="str">
        <f t="shared" si="39"/>
        <v/>
      </c>
      <c r="HU1255" s="560"/>
      <c r="HV1255" s="560"/>
      <c r="HW1255" s="560"/>
      <c r="HX1255" s="560"/>
      <c r="HY1255" s="560"/>
      <c r="HZ1255" s="560"/>
      <c r="IA1255" s="560"/>
      <c r="IB1255" s="560"/>
      <c r="IC1255" s="560"/>
      <c r="ID1255" s="560"/>
      <c r="IE1255" s="560"/>
      <c r="IF1255" s="560"/>
      <c r="IG1255" s="560"/>
      <c r="IH1255" s="560"/>
      <c r="II1255" s="560"/>
      <c r="IJ1255" s="560"/>
      <c r="IK1255" s="560"/>
      <c r="IL1255" s="560"/>
      <c r="IM1255" s="560"/>
      <c r="IN1255" s="560"/>
      <c r="IO1255" s="560"/>
      <c r="IP1255" s="560"/>
      <c r="IQ1255" s="560"/>
      <c r="IR1255" s="560"/>
      <c r="IS1255" s="560"/>
      <c r="IT1255" s="560"/>
      <c r="IU1255" s="560"/>
    </row>
    <row r="1256" s="311" customFormat="1" ht="19.5" customHeight="1" spans="1:255">
      <c r="A1256" s="222" t="s">
        <v>1169</v>
      </c>
      <c r="B1256" s="582"/>
      <c r="C1256" s="328"/>
      <c r="D1256" s="330"/>
      <c r="E1256" s="325" t="str">
        <f t="shared" si="38"/>
        <v/>
      </c>
      <c r="F1256" s="325" t="str">
        <f t="shared" si="39"/>
        <v/>
      </c>
      <c r="HU1256" s="560"/>
      <c r="HV1256" s="560"/>
      <c r="HW1256" s="560"/>
      <c r="HX1256" s="560"/>
      <c r="HY1256" s="560"/>
      <c r="HZ1256" s="560"/>
      <c r="IA1256" s="560"/>
      <c r="IB1256" s="560"/>
      <c r="IC1256" s="560"/>
      <c r="ID1256" s="560"/>
      <c r="IE1256" s="560"/>
      <c r="IF1256" s="560"/>
      <c r="IG1256" s="560"/>
      <c r="IH1256" s="560"/>
      <c r="II1256" s="560"/>
      <c r="IJ1256" s="560"/>
      <c r="IK1256" s="560"/>
      <c r="IL1256" s="560"/>
      <c r="IM1256" s="560"/>
      <c r="IN1256" s="560"/>
      <c r="IO1256" s="560"/>
      <c r="IP1256" s="560"/>
      <c r="IQ1256" s="560"/>
      <c r="IR1256" s="560"/>
      <c r="IS1256" s="560"/>
      <c r="IT1256" s="560"/>
      <c r="IU1256" s="560"/>
    </row>
    <row r="1257" s="311" customFormat="1" ht="19.5" customHeight="1" spans="1:255">
      <c r="A1257" s="587" t="s">
        <v>1170</v>
      </c>
      <c r="B1257" s="335">
        <f>SUM(B1258:B1262)</f>
        <v>14</v>
      </c>
      <c r="C1257" s="335">
        <f>SUM(C1258:C1262)</f>
        <v>0</v>
      </c>
      <c r="D1257" s="335">
        <f>SUM(D1258:D1262)</f>
        <v>0</v>
      </c>
      <c r="E1257" s="325" t="str">
        <f t="shared" si="38"/>
        <v/>
      </c>
      <c r="F1257" s="325" t="str">
        <f t="shared" si="39"/>
        <v/>
      </c>
      <c r="HU1257" s="560"/>
      <c r="HV1257" s="560"/>
      <c r="HW1257" s="560"/>
      <c r="HX1257" s="560"/>
      <c r="HY1257" s="560"/>
      <c r="HZ1257" s="560"/>
      <c r="IA1257" s="560"/>
      <c r="IB1257" s="560"/>
      <c r="IC1257" s="560"/>
      <c r="ID1257" s="560"/>
      <c r="IE1257" s="560"/>
      <c r="IF1257" s="560"/>
      <c r="IG1257" s="560"/>
      <c r="IH1257" s="560"/>
      <c r="II1257" s="560"/>
      <c r="IJ1257" s="560"/>
      <c r="IK1257" s="560"/>
      <c r="IL1257" s="560"/>
      <c r="IM1257" s="560"/>
      <c r="IN1257" s="560"/>
      <c r="IO1257" s="560"/>
      <c r="IP1257" s="560"/>
      <c r="IQ1257" s="560"/>
      <c r="IR1257" s="560"/>
      <c r="IS1257" s="560"/>
      <c r="IT1257" s="560"/>
      <c r="IU1257" s="560"/>
    </row>
    <row r="1258" s="311" customFormat="1" ht="19.5" customHeight="1" spans="1:255">
      <c r="A1258" s="222" t="s">
        <v>1171</v>
      </c>
      <c r="B1258" s="582"/>
      <c r="C1258" s="328"/>
      <c r="D1258" s="330"/>
      <c r="E1258" s="325" t="str">
        <f t="shared" si="38"/>
        <v/>
      </c>
      <c r="F1258" s="325" t="str">
        <f t="shared" si="39"/>
        <v/>
      </c>
      <c r="HU1258" s="560"/>
      <c r="HV1258" s="560"/>
      <c r="HW1258" s="560"/>
      <c r="HX1258" s="560"/>
      <c r="HY1258" s="560"/>
      <c r="HZ1258" s="560"/>
      <c r="IA1258" s="560"/>
      <c r="IB1258" s="560"/>
      <c r="IC1258" s="560"/>
      <c r="ID1258" s="560"/>
      <c r="IE1258" s="560"/>
      <c r="IF1258" s="560"/>
      <c r="IG1258" s="560"/>
      <c r="IH1258" s="560"/>
      <c r="II1258" s="560"/>
      <c r="IJ1258" s="560"/>
      <c r="IK1258" s="560"/>
      <c r="IL1258" s="560"/>
      <c r="IM1258" s="560"/>
      <c r="IN1258" s="560"/>
      <c r="IO1258" s="560"/>
      <c r="IP1258" s="560"/>
      <c r="IQ1258" s="560"/>
      <c r="IR1258" s="560"/>
      <c r="IS1258" s="560"/>
      <c r="IT1258" s="560"/>
      <c r="IU1258" s="560"/>
    </row>
    <row r="1259" s="170" customFormat="1" ht="19.5" customHeight="1" spans="1:248">
      <c r="A1259" s="222" t="s">
        <v>1172</v>
      </c>
      <c r="B1259" s="324"/>
      <c r="C1259" s="324"/>
      <c r="D1259" s="324"/>
      <c r="E1259" s="325" t="str">
        <f t="shared" si="38"/>
        <v/>
      </c>
      <c r="F1259" s="325" t="str">
        <f t="shared" si="39"/>
        <v/>
      </c>
      <c r="G1259" s="557"/>
      <c r="H1259" s="557"/>
      <c r="I1259" s="557"/>
      <c r="J1259" s="557"/>
      <c r="K1259" s="557"/>
      <c r="L1259" s="557"/>
      <c r="M1259" s="557"/>
      <c r="N1259" s="557"/>
      <c r="O1259" s="557"/>
      <c r="P1259" s="557"/>
      <c r="Q1259" s="557"/>
      <c r="R1259" s="557"/>
      <c r="S1259" s="557"/>
      <c r="T1259" s="557"/>
      <c r="U1259" s="557"/>
      <c r="V1259" s="557"/>
      <c r="W1259" s="557"/>
      <c r="X1259" s="557"/>
      <c r="Y1259" s="557"/>
      <c r="Z1259" s="557"/>
      <c r="AA1259" s="557"/>
      <c r="AB1259" s="557"/>
      <c r="AC1259" s="557"/>
      <c r="AD1259" s="557"/>
      <c r="AE1259" s="557"/>
      <c r="AF1259" s="557"/>
      <c r="AG1259" s="557"/>
      <c r="AH1259" s="557"/>
      <c r="AI1259" s="557"/>
      <c r="AJ1259" s="557"/>
      <c r="AK1259" s="557"/>
      <c r="AL1259" s="557"/>
      <c r="AM1259" s="557"/>
      <c r="AN1259" s="557"/>
      <c r="AO1259" s="557"/>
      <c r="AP1259" s="557"/>
      <c r="AQ1259" s="557"/>
      <c r="AR1259" s="557"/>
      <c r="AS1259" s="557"/>
      <c r="AT1259" s="557"/>
      <c r="AU1259" s="557"/>
      <c r="AV1259" s="557"/>
      <c r="AW1259" s="557"/>
      <c r="AX1259" s="557"/>
      <c r="AY1259" s="557"/>
      <c r="AZ1259" s="557"/>
      <c r="BA1259" s="557"/>
      <c r="BB1259" s="557"/>
      <c r="BC1259" s="557"/>
      <c r="BD1259" s="557"/>
      <c r="BE1259" s="557"/>
      <c r="BF1259" s="557"/>
      <c r="BG1259" s="557"/>
      <c r="BH1259" s="557"/>
      <c r="BI1259" s="557"/>
      <c r="BJ1259" s="557"/>
      <c r="BK1259" s="557"/>
      <c r="BL1259" s="557"/>
      <c r="BM1259" s="557"/>
      <c r="BN1259" s="557"/>
      <c r="BO1259" s="557"/>
      <c r="BP1259" s="557"/>
      <c r="BQ1259" s="557"/>
      <c r="BR1259" s="557"/>
      <c r="BS1259" s="557"/>
      <c r="BT1259" s="557"/>
      <c r="BU1259" s="557"/>
      <c r="BV1259" s="557"/>
      <c r="BW1259" s="557"/>
      <c r="BX1259" s="557"/>
      <c r="BY1259" s="557"/>
      <c r="BZ1259" s="557"/>
      <c r="CA1259" s="557"/>
      <c r="CB1259" s="557"/>
      <c r="CC1259" s="557"/>
      <c r="CD1259" s="557"/>
      <c r="CE1259" s="557"/>
      <c r="CF1259" s="557"/>
      <c r="CG1259" s="557"/>
      <c r="CH1259" s="557"/>
      <c r="CI1259" s="557"/>
      <c r="CJ1259" s="557"/>
      <c r="CK1259" s="557"/>
      <c r="CL1259" s="557"/>
      <c r="CM1259" s="557"/>
      <c r="CN1259" s="557"/>
      <c r="CO1259" s="557"/>
      <c r="CP1259" s="557"/>
      <c r="CQ1259" s="557"/>
      <c r="CR1259" s="557"/>
      <c r="CS1259" s="557"/>
      <c r="CT1259" s="557"/>
      <c r="CU1259" s="557"/>
      <c r="CV1259" s="557"/>
      <c r="CW1259" s="557"/>
      <c r="CX1259" s="557"/>
      <c r="CY1259" s="557"/>
      <c r="CZ1259" s="557"/>
      <c r="DA1259" s="557"/>
      <c r="DB1259" s="557"/>
      <c r="DC1259" s="557"/>
      <c r="DD1259" s="557"/>
      <c r="DE1259" s="557"/>
      <c r="DF1259" s="557"/>
      <c r="DG1259" s="557"/>
      <c r="DH1259" s="557"/>
      <c r="DI1259" s="557"/>
      <c r="DJ1259" s="557"/>
      <c r="DK1259" s="557"/>
      <c r="DL1259" s="557"/>
      <c r="DM1259" s="557"/>
      <c r="DN1259" s="557"/>
      <c r="DO1259" s="557"/>
      <c r="DP1259" s="557"/>
      <c r="DQ1259" s="557"/>
      <c r="DR1259" s="557"/>
      <c r="DS1259" s="557"/>
      <c r="DT1259" s="557"/>
      <c r="DU1259" s="557"/>
      <c r="DV1259" s="557"/>
      <c r="DW1259" s="557"/>
      <c r="DX1259" s="557"/>
      <c r="DY1259" s="557"/>
      <c r="DZ1259" s="557"/>
      <c r="EA1259" s="557"/>
      <c r="EB1259" s="557"/>
      <c r="EC1259" s="557"/>
      <c r="ED1259" s="557"/>
      <c r="EE1259" s="557"/>
      <c r="EF1259" s="557"/>
      <c r="EG1259" s="557"/>
      <c r="EH1259" s="557"/>
      <c r="EI1259" s="557"/>
      <c r="EJ1259" s="557"/>
      <c r="EK1259" s="557"/>
      <c r="EL1259" s="557"/>
      <c r="EM1259" s="557"/>
      <c r="EN1259" s="557"/>
      <c r="EO1259" s="557"/>
      <c r="EP1259" s="557"/>
      <c r="EQ1259" s="557"/>
      <c r="ER1259" s="557"/>
      <c r="ES1259" s="557"/>
      <c r="ET1259" s="557"/>
      <c r="EU1259" s="557"/>
      <c r="EV1259" s="557"/>
      <c r="EW1259" s="557"/>
      <c r="EX1259" s="557"/>
      <c r="EY1259" s="557"/>
      <c r="EZ1259" s="557"/>
      <c r="FA1259" s="557"/>
      <c r="FB1259" s="557"/>
      <c r="FC1259" s="557"/>
      <c r="FD1259" s="557"/>
      <c r="FE1259" s="557"/>
      <c r="FF1259" s="557"/>
      <c r="FG1259" s="557"/>
      <c r="FH1259" s="557"/>
      <c r="FI1259" s="557"/>
      <c r="FJ1259" s="557"/>
      <c r="FK1259" s="557"/>
      <c r="FL1259" s="557"/>
      <c r="FM1259" s="557"/>
      <c r="FN1259" s="557"/>
      <c r="FO1259" s="557"/>
      <c r="FP1259" s="557"/>
      <c r="FQ1259" s="557"/>
      <c r="FR1259" s="557"/>
      <c r="FS1259" s="557"/>
      <c r="FT1259" s="557"/>
      <c r="FU1259" s="557"/>
      <c r="FV1259" s="557"/>
      <c r="FW1259" s="557"/>
      <c r="FX1259" s="557"/>
      <c r="FY1259" s="557"/>
      <c r="FZ1259" s="557"/>
      <c r="GA1259" s="557"/>
      <c r="GB1259" s="557"/>
      <c r="GC1259" s="557"/>
      <c r="GD1259" s="557"/>
      <c r="GE1259" s="557"/>
      <c r="GF1259" s="557"/>
      <c r="GG1259" s="557"/>
      <c r="GH1259" s="557"/>
      <c r="GI1259" s="557"/>
      <c r="GJ1259" s="557"/>
      <c r="GK1259" s="557"/>
      <c r="GL1259" s="557"/>
      <c r="GM1259" s="557"/>
      <c r="GN1259" s="557"/>
      <c r="GO1259" s="557"/>
      <c r="GP1259" s="557"/>
      <c r="GQ1259" s="557"/>
      <c r="GR1259" s="557"/>
      <c r="GS1259" s="557"/>
      <c r="GT1259" s="557"/>
      <c r="GU1259" s="557"/>
      <c r="GV1259" s="557"/>
      <c r="GW1259" s="557"/>
      <c r="GX1259" s="557"/>
      <c r="GY1259" s="557"/>
      <c r="GZ1259" s="557"/>
      <c r="HA1259" s="557"/>
      <c r="HB1259" s="557"/>
      <c r="HC1259" s="557"/>
      <c r="HD1259" s="557"/>
      <c r="HE1259" s="557"/>
      <c r="HF1259" s="557"/>
      <c r="HG1259" s="557"/>
      <c r="HH1259" s="557"/>
      <c r="HI1259" s="557"/>
      <c r="HJ1259" s="557"/>
      <c r="HK1259" s="557"/>
      <c r="HL1259" s="557"/>
      <c r="HM1259" s="557"/>
      <c r="HN1259" s="557"/>
      <c r="HO1259" s="557"/>
      <c r="HP1259" s="557"/>
      <c r="HQ1259" s="557"/>
      <c r="HR1259" s="557"/>
      <c r="HS1259" s="557"/>
      <c r="HT1259" s="557"/>
      <c r="HU1259" s="575"/>
      <c r="HV1259" s="575"/>
      <c r="HW1259" s="575"/>
      <c r="HX1259" s="575"/>
      <c r="HY1259" s="575"/>
      <c r="HZ1259" s="575"/>
      <c r="IA1259" s="575"/>
      <c r="IB1259" s="575"/>
      <c r="IC1259" s="575"/>
      <c r="ID1259" s="575"/>
      <c r="IE1259" s="575"/>
      <c r="IF1259" s="575"/>
      <c r="IG1259" s="575"/>
      <c r="IH1259" s="575"/>
      <c r="II1259" s="575"/>
      <c r="IJ1259" s="575"/>
      <c r="IK1259" s="575"/>
      <c r="IL1259" s="575"/>
      <c r="IM1259" s="575"/>
      <c r="IN1259" s="575"/>
    </row>
    <row r="1260" s="311" customFormat="1" ht="19.5" customHeight="1" spans="1:255">
      <c r="A1260" s="222" t="s">
        <v>1173</v>
      </c>
      <c r="B1260" s="582">
        <v>14</v>
      </c>
      <c r="C1260" s="328"/>
      <c r="D1260" s="330"/>
      <c r="E1260" s="325" t="str">
        <f t="shared" si="38"/>
        <v/>
      </c>
      <c r="F1260" s="325" t="str">
        <f t="shared" si="39"/>
        <v/>
      </c>
      <c r="HU1260" s="560"/>
      <c r="HV1260" s="560"/>
      <c r="HW1260" s="560"/>
      <c r="HX1260" s="560"/>
      <c r="HY1260" s="560"/>
      <c r="HZ1260" s="560"/>
      <c r="IA1260" s="560"/>
      <c r="IB1260" s="560"/>
      <c r="IC1260" s="560"/>
      <c r="ID1260" s="560"/>
      <c r="IE1260" s="560"/>
      <c r="IF1260" s="560"/>
      <c r="IG1260" s="560"/>
      <c r="IH1260" s="560"/>
      <c r="II1260" s="560"/>
      <c r="IJ1260" s="560"/>
      <c r="IK1260" s="560"/>
      <c r="IL1260" s="560"/>
      <c r="IM1260" s="560"/>
      <c r="IN1260" s="560"/>
      <c r="IO1260" s="560"/>
      <c r="IP1260" s="560"/>
      <c r="IQ1260" s="560"/>
      <c r="IR1260" s="560"/>
      <c r="IS1260" s="560"/>
      <c r="IT1260" s="560"/>
      <c r="IU1260" s="560"/>
    </row>
    <row r="1261" s="311" customFormat="1" ht="19.5" customHeight="1" spans="1:255">
      <c r="A1261" s="222" t="s">
        <v>1174</v>
      </c>
      <c r="B1261" s="582"/>
      <c r="C1261" s="328"/>
      <c r="D1261" s="330"/>
      <c r="E1261" s="325" t="str">
        <f t="shared" si="38"/>
        <v/>
      </c>
      <c r="F1261" s="325" t="str">
        <f t="shared" si="39"/>
        <v/>
      </c>
      <c r="HU1261" s="560"/>
      <c r="HV1261" s="560"/>
      <c r="HW1261" s="560"/>
      <c r="HX1261" s="560"/>
      <c r="HY1261" s="560"/>
      <c r="HZ1261" s="560"/>
      <c r="IA1261" s="560"/>
      <c r="IB1261" s="560"/>
      <c r="IC1261" s="560"/>
      <c r="ID1261" s="560"/>
      <c r="IE1261" s="560"/>
      <c r="IF1261" s="560"/>
      <c r="IG1261" s="560"/>
      <c r="IH1261" s="560"/>
      <c r="II1261" s="560"/>
      <c r="IJ1261" s="560"/>
      <c r="IK1261" s="560"/>
      <c r="IL1261" s="560"/>
      <c r="IM1261" s="560"/>
      <c r="IN1261" s="560"/>
      <c r="IO1261" s="560"/>
      <c r="IP1261" s="560"/>
      <c r="IQ1261" s="560"/>
      <c r="IR1261" s="560"/>
      <c r="IS1261" s="560"/>
      <c r="IT1261" s="560"/>
      <c r="IU1261" s="560"/>
    </row>
    <row r="1262" s="311" customFormat="1" ht="19.5" customHeight="1" spans="1:255">
      <c r="A1262" s="222" t="s">
        <v>1175</v>
      </c>
      <c r="B1262" s="582"/>
      <c r="C1262" s="328"/>
      <c r="D1262" s="330"/>
      <c r="E1262" s="332" t="str">
        <f t="shared" si="38"/>
        <v/>
      </c>
      <c r="F1262" s="325" t="str">
        <f t="shared" si="39"/>
        <v/>
      </c>
      <c r="HU1262" s="560"/>
      <c r="HV1262" s="560"/>
      <c r="HW1262" s="560"/>
      <c r="HX1262" s="560"/>
      <c r="HY1262" s="560"/>
      <c r="HZ1262" s="560"/>
      <c r="IA1262" s="560"/>
      <c r="IB1262" s="560"/>
      <c r="IC1262" s="560"/>
      <c r="ID1262" s="560"/>
      <c r="IE1262" s="560"/>
      <c r="IF1262" s="560"/>
      <c r="IG1262" s="560"/>
      <c r="IH1262" s="560"/>
      <c r="II1262" s="560"/>
      <c r="IJ1262" s="560"/>
      <c r="IK1262" s="560"/>
      <c r="IL1262" s="560"/>
      <c r="IM1262" s="560"/>
      <c r="IN1262" s="560"/>
      <c r="IO1262" s="560"/>
      <c r="IP1262" s="560"/>
      <c r="IQ1262" s="560"/>
      <c r="IR1262" s="560"/>
      <c r="IS1262" s="560"/>
      <c r="IT1262" s="560"/>
      <c r="IU1262" s="560"/>
    </row>
    <row r="1263" s="311" customFormat="1" ht="19.5" customHeight="1" spans="1:255">
      <c r="A1263" s="587" t="s">
        <v>1176</v>
      </c>
      <c r="B1263" s="335">
        <f>SUM(B1264:B1275)</f>
        <v>0</v>
      </c>
      <c r="C1263" s="335">
        <f>SUM(C1264:C1275)</f>
        <v>0</v>
      </c>
      <c r="D1263" s="335">
        <f>SUM(D1264:D1275)</f>
        <v>0</v>
      </c>
      <c r="E1263" s="325" t="str">
        <f t="shared" si="38"/>
        <v/>
      </c>
      <c r="F1263" s="325" t="str">
        <f t="shared" si="39"/>
        <v/>
      </c>
      <c r="HU1263" s="560"/>
      <c r="HV1263" s="560"/>
      <c r="HW1263" s="560"/>
      <c r="HX1263" s="560"/>
      <c r="HY1263" s="560"/>
      <c r="HZ1263" s="560"/>
      <c r="IA1263" s="560"/>
      <c r="IB1263" s="560"/>
      <c r="IC1263" s="560"/>
      <c r="ID1263" s="560"/>
      <c r="IE1263" s="560"/>
      <c r="IF1263" s="560"/>
      <c r="IG1263" s="560"/>
      <c r="IH1263" s="560"/>
      <c r="II1263" s="560"/>
      <c r="IJ1263" s="560"/>
      <c r="IK1263" s="560"/>
      <c r="IL1263" s="560"/>
      <c r="IM1263" s="560"/>
      <c r="IN1263" s="560"/>
      <c r="IO1263" s="560"/>
      <c r="IP1263" s="560"/>
      <c r="IQ1263" s="560"/>
      <c r="IR1263" s="560"/>
      <c r="IS1263" s="560"/>
      <c r="IT1263" s="560"/>
      <c r="IU1263" s="560"/>
    </row>
    <row r="1264" s="311" customFormat="1" ht="19.5" customHeight="1" spans="1:255">
      <c r="A1264" s="222" t="s">
        <v>1177</v>
      </c>
      <c r="B1264" s="582"/>
      <c r="C1264" s="328"/>
      <c r="D1264" s="330"/>
      <c r="E1264" s="325" t="str">
        <f t="shared" si="38"/>
        <v/>
      </c>
      <c r="F1264" s="325" t="str">
        <f t="shared" si="39"/>
        <v/>
      </c>
      <c r="HU1264" s="560"/>
      <c r="HV1264" s="560"/>
      <c r="HW1264" s="560"/>
      <c r="HX1264" s="560"/>
      <c r="HY1264" s="560"/>
      <c r="HZ1264" s="560"/>
      <c r="IA1264" s="560"/>
      <c r="IB1264" s="560"/>
      <c r="IC1264" s="560"/>
      <c r="ID1264" s="560"/>
      <c r="IE1264" s="560"/>
      <c r="IF1264" s="560"/>
      <c r="IG1264" s="560"/>
      <c r="IH1264" s="560"/>
      <c r="II1264" s="560"/>
      <c r="IJ1264" s="560"/>
      <c r="IK1264" s="560"/>
      <c r="IL1264" s="560"/>
      <c r="IM1264" s="560"/>
      <c r="IN1264" s="560"/>
      <c r="IO1264" s="560"/>
      <c r="IP1264" s="560"/>
      <c r="IQ1264" s="560"/>
      <c r="IR1264" s="560"/>
      <c r="IS1264" s="560"/>
      <c r="IT1264" s="560"/>
      <c r="IU1264" s="560"/>
    </row>
    <row r="1265" s="170" customFormat="1" ht="19.5" customHeight="1" spans="1:248">
      <c r="A1265" s="222" t="s">
        <v>1178</v>
      </c>
      <c r="B1265" s="324"/>
      <c r="C1265" s="324"/>
      <c r="D1265" s="324"/>
      <c r="E1265" s="325" t="str">
        <f t="shared" si="38"/>
        <v/>
      </c>
      <c r="F1265" s="325" t="str">
        <f t="shared" si="39"/>
        <v/>
      </c>
      <c r="G1265" s="557"/>
      <c r="H1265" s="557"/>
      <c r="I1265" s="557"/>
      <c r="J1265" s="557"/>
      <c r="K1265" s="557"/>
      <c r="L1265" s="557"/>
      <c r="M1265" s="557"/>
      <c r="N1265" s="557"/>
      <c r="O1265" s="557"/>
      <c r="P1265" s="557"/>
      <c r="Q1265" s="557"/>
      <c r="R1265" s="557"/>
      <c r="S1265" s="557"/>
      <c r="T1265" s="557"/>
      <c r="U1265" s="557"/>
      <c r="V1265" s="557"/>
      <c r="W1265" s="557"/>
      <c r="X1265" s="557"/>
      <c r="Y1265" s="557"/>
      <c r="Z1265" s="557"/>
      <c r="AA1265" s="557"/>
      <c r="AB1265" s="557"/>
      <c r="AC1265" s="557"/>
      <c r="AD1265" s="557"/>
      <c r="AE1265" s="557"/>
      <c r="AF1265" s="557"/>
      <c r="AG1265" s="557"/>
      <c r="AH1265" s="557"/>
      <c r="AI1265" s="557"/>
      <c r="AJ1265" s="557"/>
      <c r="AK1265" s="557"/>
      <c r="AL1265" s="557"/>
      <c r="AM1265" s="557"/>
      <c r="AN1265" s="557"/>
      <c r="AO1265" s="557"/>
      <c r="AP1265" s="557"/>
      <c r="AQ1265" s="557"/>
      <c r="AR1265" s="557"/>
      <c r="AS1265" s="557"/>
      <c r="AT1265" s="557"/>
      <c r="AU1265" s="557"/>
      <c r="AV1265" s="557"/>
      <c r="AW1265" s="557"/>
      <c r="AX1265" s="557"/>
      <c r="AY1265" s="557"/>
      <c r="AZ1265" s="557"/>
      <c r="BA1265" s="557"/>
      <c r="BB1265" s="557"/>
      <c r="BC1265" s="557"/>
      <c r="BD1265" s="557"/>
      <c r="BE1265" s="557"/>
      <c r="BF1265" s="557"/>
      <c r="BG1265" s="557"/>
      <c r="BH1265" s="557"/>
      <c r="BI1265" s="557"/>
      <c r="BJ1265" s="557"/>
      <c r="BK1265" s="557"/>
      <c r="BL1265" s="557"/>
      <c r="BM1265" s="557"/>
      <c r="BN1265" s="557"/>
      <c r="BO1265" s="557"/>
      <c r="BP1265" s="557"/>
      <c r="BQ1265" s="557"/>
      <c r="BR1265" s="557"/>
      <c r="BS1265" s="557"/>
      <c r="BT1265" s="557"/>
      <c r="BU1265" s="557"/>
      <c r="BV1265" s="557"/>
      <c r="BW1265" s="557"/>
      <c r="BX1265" s="557"/>
      <c r="BY1265" s="557"/>
      <c r="BZ1265" s="557"/>
      <c r="CA1265" s="557"/>
      <c r="CB1265" s="557"/>
      <c r="CC1265" s="557"/>
      <c r="CD1265" s="557"/>
      <c r="CE1265" s="557"/>
      <c r="CF1265" s="557"/>
      <c r="CG1265" s="557"/>
      <c r="CH1265" s="557"/>
      <c r="CI1265" s="557"/>
      <c r="CJ1265" s="557"/>
      <c r="CK1265" s="557"/>
      <c r="CL1265" s="557"/>
      <c r="CM1265" s="557"/>
      <c r="CN1265" s="557"/>
      <c r="CO1265" s="557"/>
      <c r="CP1265" s="557"/>
      <c r="CQ1265" s="557"/>
      <c r="CR1265" s="557"/>
      <c r="CS1265" s="557"/>
      <c r="CT1265" s="557"/>
      <c r="CU1265" s="557"/>
      <c r="CV1265" s="557"/>
      <c r="CW1265" s="557"/>
      <c r="CX1265" s="557"/>
      <c r="CY1265" s="557"/>
      <c r="CZ1265" s="557"/>
      <c r="DA1265" s="557"/>
      <c r="DB1265" s="557"/>
      <c r="DC1265" s="557"/>
      <c r="DD1265" s="557"/>
      <c r="DE1265" s="557"/>
      <c r="DF1265" s="557"/>
      <c r="DG1265" s="557"/>
      <c r="DH1265" s="557"/>
      <c r="DI1265" s="557"/>
      <c r="DJ1265" s="557"/>
      <c r="DK1265" s="557"/>
      <c r="DL1265" s="557"/>
      <c r="DM1265" s="557"/>
      <c r="DN1265" s="557"/>
      <c r="DO1265" s="557"/>
      <c r="DP1265" s="557"/>
      <c r="DQ1265" s="557"/>
      <c r="DR1265" s="557"/>
      <c r="DS1265" s="557"/>
      <c r="DT1265" s="557"/>
      <c r="DU1265" s="557"/>
      <c r="DV1265" s="557"/>
      <c r="DW1265" s="557"/>
      <c r="DX1265" s="557"/>
      <c r="DY1265" s="557"/>
      <c r="DZ1265" s="557"/>
      <c r="EA1265" s="557"/>
      <c r="EB1265" s="557"/>
      <c r="EC1265" s="557"/>
      <c r="ED1265" s="557"/>
      <c r="EE1265" s="557"/>
      <c r="EF1265" s="557"/>
      <c r="EG1265" s="557"/>
      <c r="EH1265" s="557"/>
      <c r="EI1265" s="557"/>
      <c r="EJ1265" s="557"/>
      <c r="EK1265" s="557"/>
      <c r="EL1265" s="557"/>
      <c r="EM1265" s="557"/>
      <c r="EN1265" s="557"/>
      <c r="EO1265" s="557"/>
      <c r="EP1265" s="557"/>
      <c r="EQ1265" s="557"/>
      <c r="ER1265" s="557"/>
      <c r="ES1265" s="557"/>
      <c r="ET1265" s="557"/>
      <c r="EU1265" s="557"/>
      <c r="EV1265" s="557"/>
      <c r="EW1265" s="557"/>
      <c r="EX1265" s="557"/>
      <c r="EY1265" s="557"/>
      <c r="EZ1265" s="557"/>
      <c r="FA1265" s="557"/>
      <c r="FB1265" s="557"/>
      <c r="FC1265" s="557"/>
      <c r="FD1265" s="557"/>
      <c r="FE1265" s="557"/>
      <c r="FF1265" s="557"/>
      <c r="FG1265" s="557"/>
      <c r="FH1265" s="557"/>
      <c r="FI1265" s="557"/>
      <c r="FJ1265" s="557"/>
      <c r="FK1265" s="557"/>
      <c r="FL1265" s="557"/>
      <c r="FM1265" s="557"/>
      <c r="FN1265" s="557"/>
      <c r="FO1265" s="557"/>
      <c r="FP1265" s="557"/>
      <c r="FQ1265" s="557"/>
      <c r="FR1265" s="557"/>
      <c r="FS1265" s="557"/>
      <c r="FT1265" s="557"/>
      <c r="FU1265" s="557"/>
      <c r="FV1265" s="557"/>
      <c r="FW1265" s="557"/>
      <c r="FX1265" s="557"/>
      <c r="FY1265" s="557"/>
      <c r="FZ1265" s="557"/>
      <c r="GA1265" s="557"/>
      <c r="GB1265" s="557"/>
      <c r="GC1265" s="557"/>
      <c r="GD1265" s="557"/>
      <c r="GE1265" s="557"/>
      <c r="GF1265" s="557"/>
      <c r="GG1265" s="557"/>
      <c r="GH1265" s="557"/>
      <c r="GI1265" s="557"/>
      <c r="GJ1265" s="557"/>
      <c r="GK1265" s="557"/>
      <c r="GL1265" s="557"/>
      <c r="GM1265" s="557"/>
      <c r="GN1265" s="557"/>
      <c r="GO1265" s="557"/>
      <c r="GP1265" s="557"/>
      <c r="GQ1265" s="557"/>
      <c r="GR1265" s="557"/>
      <c r="GS1265" s="557"/>
      <c r="GT1265" s="557"/>
      <c r="GU1265" s="557"/>
      <c r="GV1265" s="557"/>
      <c r="GW1265" s="557"/>
      <c r="GX1265" s="557"/>
      <c r="GY1265" s="557"/>
      <c r="GZ1265" s="557"/>
      <c r="HA1265" s="557"/>
      <c r="HB1265" s="557"/>
      <c r="HC1265" s="557"/>
      <c r="HD1265" s="557"/>
      <c r="HE1265" s="557"/>
      <c r="HF1265" s="557"/>
      <c r="HG1265" s="557"/>
      <c r="HH1265" s="557"/>
      <c r="HI1265" s="557"/>
      <c r="HJ1265" s="557"/>
      <c r="HK1265" s="557"/>
      <c r="HL1265" s="557"/>
      <c r="HM1265" s="557"/>
      <c r="HN1265" s="557"/>
      <c r="HO1265" s="557"/>
      <c r="HP1265" s="557"/>
      <c r="HQ1265" s="557"/>
      <c r="HR1265" s="557"/>
      <c r="HS1265" s="557"/>
      <c r="HT1265" s="557"/>
      <c r="HU1265" s="575"/>
      <c r="HV1265" s="575"/>
      <c r="HW1265" s="575"/>
      <c r="HX1265" s="575"/>
      <c r="HY1265" s="575"/>
      <c r="HZ1265" s="575"/>
      <c r="IA1265" s="575"/>
      <c r="IB1265" s="575"/>
      <c r="IC1265" s="575"/>
      <c r="ID1265" s="575"/>
      <c r="IE1265" s="575"/>
      <c r="IF1265" s="575"/>
      <c r="IG1265" s="575"/>
      <c r="IH1265" s="575"/>
      <c r="II1265" s="575"/>
      <c r="IJ1265" s="575"/>
      <c r="IK1265" s="575"/>
      <c r="IL1265" s="575"/>
      <c r="IM1265" s="575"/>
      <c r="IN1265" s="575"/>
    </row>
    <row r="1266" s="311" customFormat="1" ht="19.5" customHeight="1" spans="1:255">
      <c r="A1266" s="222" t="s">
        <v>1179</v>
      </c>
      <c r="B1266" s="582"/>
      <c r="C1266" s="328"/>
      <c r="D1266" s="330"/>
      <c r="E1266" s="325" t="str">
        <f t="shared" si="38"/>
        <v/>
      </c>
      <c r="F1266" s="325" t="str">
        <f t="shared" si="39"/>
        <v/>
      </c>
      <c r="HU1266" s="560"/>
      <c r="HV1266" s="560"/>
      <c r="HW1266" s="560"/>
      <c r="HX1266" s="560"/>
      <c r="HY1266" s="560"/>
      <c r="HZ1266" s="560"/>
      <c r="IA1266" s="560"/>
      <c r="IB1266" s="560"/>
      <c r="IC1266" s="560"/>
      <c r="ID1266" s="560"/>
      <c r="IE1266" s="560"/>
      <c r="IF1266" s="560"/>
      <c r="IG1266" s="560"/>
      <c r="IH1266" s="560"/>
      <c r="II1266" s="560"/>
      <c r="IJ1266" s="560"/>
      <c r="IK1266" s="560"/>
      <c r="IL1266" s="560"/>
      <c r="IM1266" s="560"/>
      <c r="IN1266" s="560"/>
      <c r="IO1266" s="560"/>
      <c r="IP1266" s="560"/>
      <c r="IQ1266" s="560"/>
      <c r="IR1266" s="560"/>
      <c r="IS1266" s="560"/>
      <c r="IT1266" s="560"/>
      <c r="IU1266" s="560"/>
    </row>
    <row r="1267" s="311" customFormat="1" ht="19.5" customHeight="1" spans="1:255">
      <c r="A1267" s="232" t="s">
        <v>1180</v>
      </c>
      <c r="B1267" s="582"/>
      <c r="C1267" s="328"/>
      <c r="D1267" s="339"/>
      <c r="E1267" s="325" t="str">
        <f t="shared" si="38"/>
        <v/>
      </c>
      <c r="F1267" s="325" t="str">
        <f t="shared" si="39"/>
        <v/>
      </c>
      <c r="HU1267" s="560"/>
      <c r="HV1267" s="560"/>
      <c r="HW1267" s="560"/>
      <c r="HX1267" s="560"/>
      <c r="HY1267" s="560"/>
      <c r="HZ1267" s="560"/>
      <c r="IA1267" s="560"/>
      <c r="IB1267" s="560"/>
      <c r="IC1267" s="560"/>
      <c r="ID1267" s="560"/>
      <c r="IE1267" s="560"/>
      <c r="IF1267" s="560"/>
      <c r="IG1267" s="560"/>
      <c r="IH1267" s="560"/>
      <c r="II1267" s="560"/>
      <c r="IJ1267" s="560"/>
      <c r="IK1267" s="560"/>
      <c r="IL1267" s="560"/>
      <c r="IM1267" s="560"/>
      <c r="IN1267" s="560"/>
      <c r="IO1267" s="560"/>
      <c r="IP1267" s="560"/>
      <c r="IQ1267" s="560"/>
      <c r="IR1267" s="560"/>
      <c r="IS1267" s="560"/>
      <c r="IT1267" s="560"/>
      <c r="IU1267" s="560"/>
    </row>
    <row r="1268" s="311" customFormat="1" ht="19.5" customHeight="1" spans="1:255">
      <c r="A1268" s="222" t="s">
        <v>1181</v>
      </c>
      <c r="B1268" s="582"/>
      <c r="C1268" s="328"/>
      <c r="D1268" s="339"/>
      <c r="E1268" s="325" t="str">
        <f t="shared" si="38"/>
        <v/>
      </c>
      <c r="F1268" s="325" t="str">
        <f t="shared" si="39"/>
        <v/>
      </c>
      <c r="HU1268" s="560"/>
      <c r="HV1268" s="560"/>
      <c r="HW1268" s="560"/>
      <c r="HX1268" s="560"/>
      <c r="HY1268" s="560"/>
      <c r="HZ1268" s="560"/>
      <c r="IA1268" s="560"/>
      <c r="IB1268" s="560"/>
      <c r="IC1268" s="560"/>
      <c r="ID1268" s="560"/>
      <c r="IE1268" s="560"/>
      <c r="IF1268" s="560"/>
      <c r="IG1268" s="560"/>
      <c r="IH1268" s="560"/>
      <c r="II1268" s="560"/>
      <c r="IJ1268" s="560"/>
      <c r="IK1268" s="560"/>
      <c r="IL1268" s="560"/>
      <c r="IM1268" s="560"/>
      <c r="IN1268" s="560"/>
      <c r="IO1268" s="560"/>
      <c r="IP1268" s="560"/>
      <c r="IQ1268" s="560"/>
      <c r="IR1268" s="560"/>
      <c r="IS1268" s="560"/>
      <c r="IT1268" s="560"/>
      <c r="IU1268" s="560"/>
    </row>
    <row r="1269" s="311" customFormat="1" ht="19.5" customHeight="1" spans="1:255">
      <c r="A1269" s="222" t="s">
        <v>1182</v>
      </c>
      <c r="B1269" s="569"/>
      <c r="C1269" s="328"/>
      <c r="D1269" s="570"/>
      <c r="E1269" s="325" t="str">
        <f t="shared" si="38"/>
        <v/>
      </c>
      <c r="F1269" s="325" t="str">
        <f t="shared" si="39"/>
        <v/>
      </c>
      <c r="HU1269" s="560"/>
      <c r="HV1269" s="560"/>
      <c r="HW1269" s="560"/>
      <c r="HX1269" s="560"/>
      <c r="HY1269" s="560"/>
      <c r="HZ1269" s="560"/>
      <c r="IA1269" s="560"/>
      <c r="IB1269" s="560"/>
      <c r="IC1269" s="560"/>
      <c r="ID1269" s="560"/>
      <c r="IE1269" s="560"/>
      <c r="IF1269" s="560"/>
      <c r="IG1269" s="560"/>
      <c r="IH1269" s="560"/>
      <c r="II1269" s="560"/>
      <c r="IJ1269" s="560"/>
      <c r="IK1269" s="560"/>
      <c r="IL1269" s="560"/>
      <c r="IM1269" s="560"/>
      <c r="IN1269" s="560"/>
      <c r="IO1269" s="560"/>
      <c r="IP1269" s="560"/>
      <c r="IQ1269" s="560"/>
      <c r="IR1269" s="560"/>
      <c r="IS1269" s="560"/>
      <c r="IT1269" s="560"/>
      <c r="IU1269" s="560"/>
    </row>
    <row r="1270" s="311" customFormat="1" ht="19.5" customHeight="1" spans="1:255">
      <c r="A1270" s="222" t="s">
        <v>1183</v>
      </c>
      <c r="B1270" s="582"/>
      <c r="C1270" s="328"/>
      <c r="D1270" s="570"/>
      <c r="E1270" s="325" t="str">
        <f t="shared" si="38"/>
        <v/>
      </c>
      <c r="F1270" s="325" t="str">
        <f t="shared" si="39"/>
        <v/>
      </c>
      <c r="HU1270" s="560"/>
      <c r="HV1270" s="560"/>
      <c r="HW1270" s="560"/>
      <c r="HX1270" s="560"/>
      <c r="HY1270" s="560"/>
      <c r="HZ1270" s="560"/>
      <c r="IA1270" s="560"/>
      <c r="IB1270" s="560"/>
      <c r="IC1270" s="560"/>
      <c r="ID1270" s="560"/>
      <c r="IE1270" s="560"/>
      <c r="IF1270" s="560"/>
      <c r="IG1270" s="560"/>
      <c r="IH1270" s="560"/>
      <c r="II1270" s="560"/>
      <c r="IJ1270" s="560"/>
      <c r="IK1270" s="560"/>
      <c r="IL1270" s="560"/>
      <c r="IM1270" s="560"/>
      <c r="IN1270" s="560"/>
      <c r="IO1270" s="560"/>
      <c r="IP1270" s="560"/>
      <c r="IQ1270" s="560"/>
      <c r="IR1270" s="560"/>
      <c r="IS1270" s="560"/>
      <c r="IT1270" s="560"/>
      <c r="IU1270" s="560"/>
    </row>
    <row r="1271" s="311" customFormat="1" ht="19.5" customHeight="1" spans="1:255">
      <c r="A1271" s="222" t="s">
        <v>1184</v>
      </c>
      <c r="B1271" s="582"/>
      <c r="C1271" s="328"/>
      <c r="D1271" s="570"/>
      <c r="E1271" s="325" t="str">
        <f t="shared" si="38"/>
        <v/>
      </c>
      <c r="F1271" s="325" t="str">
        <f t="shared" si="39"/>
        <v/>
      </c>
      <c r="HU1271" s="560"/>
      <c r="HV1271" s="560"/>
      <c r="HW1271" s="560"/>
      <c r="HX1271" s="560"/>
      <c r="HY1271" s="560"/>
      <c r="HZ1271" s="560"/>
      <c r="IA1271" s="560"/>
      <c r="IB1271" s="560"/>
      <c r="IC1271" s="560"/>
      <c r="ID1271" s="560"/>
      <c r="IE1271" s="560"/>
      <c r="IF1271" s="560"/>
      <c r="IG1271" s="560"/>
      <c r="IH1271" s="560"/>
      <c r="II1271" s="560"/>
      <c r="IJ1271" s="560"/>
      <c r="IK1271" s="560"/>
      <c r="IL1271" s="560"/>
      <c r="IM1271" s="560"/>
      <c r="IN1271" s="560"/>
      <c r="IO1271" s="560"/>
      <c r="IP1271" s="560"/>
      <c r="IQ1271" s="560"/>
      <c r="IR1271" s="560"/>
      <c r="IS1271" s="560"/>
      <c r="IT1271" s="560"/>
      <c r="IU1271" s="560"/>
    </row>
    <row r="1272" s="311" customFormat="1" ht="19.5" customHeight="1" spans="1:255">
      <c r="A1272" s="222" t="s">
        <v>1185</v>
      </c>
      <c r="B1272" s="582"/>
      <c r="C1272" s="328"/>
      <c r="D1272" s="570"/>
      <c r="E1272" s="325" t="str">
        <f t="shared" si="38"/>
        <v/>
      </c>
      <c r="F1272" s="325" t="str">
        <f t="shared" si="39"/>
        <v/>
      </c>
      <c r="HU1272" s="560"/>
      <c r="HV1272" s="560"/>
      <c r="HW1272" s="560"/>
      <c r="HX1272" s="560"/>
      <c r="HY1272" s="560"/>
      <c r="HZ1272" s="560"/>
      <c r="IA1272" s="560"/>
      <c r="IB1272" s="560"/>
      <c r="IC1272" s="560"/>
      <c r="ID1272" s="560"/>
      <c r="IE1272" s="560"/>
      <c r="IF1272" s="560"/>
      <c r="IG1272" s="560"/>
      <c r="IH1272" s="560"/>
      <c r="II1272" s="560"/>
      <c r="IJ1272" s="560"/>
      <c r="IK1272" s="560"/>
      <c r="IL1272" s="560"/>
      <c r="IM1272" s="560"/>
      <c r="IN1272" s="560"/>
      <c r="IO1272" s="560"/>
      <c r="IP1272" s="560"/>
      <c r="IQ1272" s="560"/>
      <c r="IR1272" s="560"/>
      <c r="IS1272" s="560"/>
      <c r="IT1272" s="560"/>
      <c r="IU1272" s="560"/>
    </row>
    <row r="1273" s="311" customFormat="1" ht="19.5" customHeight="1" spans="1:255">
      <c r="A1273" s="222" t="s">
        <v>1186</v>
      </c>
      <c r="B1273" s="582"/>
      <c r="C1273" s="328"/>
      <c r="D1273" s="570"/>
      <c r="E1273" s="325" t="str">
        <f t="shared" si="38"/>
        <v/>
      </c>
      <c r="F1273" s="325" t="str">
        <f t="shared" si="39"/>
        <v/>
      </c>
      <c r="HU1273" s="560"/>
      <c r="HV1273" s="560"/>
      <c r="HW1273" s="560"/>
      <c r="HX1273" s="560"/>
      <c r="HY1273" s="560"/>
      <c r="HZ1273" s="560"/>
      <c r="IA1273" s="560"/>
      <c r="IB1273" s="560"/>
      <c r="IC1273" s="560"/>
      <c r="ID1273" s="560"/>
      <c r="IE1273" s="560"/>
      <c r="IF1273" s="560"/>
      <c r="IG1273" s="560"/>
      <c r="IH1273" s="560"/>
      <c r="II1273" s="560"/>
      <c r="IJ1273" s="560"/>
      <c r="IK1273" s="560"/>
      <c r="IL1273" s="560"/>
      <c r="IM1273" s="560"/>
      <c r="IN1273" s="560"/>
      <c r="IO1273" s="560"/>
      <c r="IP1273" s="560"/>
      <c r="IQ1273" s="560"/>
      <c r="IR1273" s="560"/>
      <c r="IS1273" s="560"/>
      <c r="IT1273" s="560"/>
      <c r="IU1273" s="560"/>
    </row>
    <row r="1274" s="311" customFormat="1" ht="19.5" customHeight="1" spans="1:255">
      <c r="A1274" s="222" t="s">
        <v>1187</v>
      </c>
      <c r="B1274" s="582"/>
      <c r="C1274" s="328"/>
      <c r="D1274" s="570"/>
      <c r="E1274" s="325" t="str">
        <f t="shared" si="38"/>
        <v/>
      </c>
      <c r="F1274" s="325" t="str">
        <f t="shared" si="39"/>
        <v/>
      </c>
      <c r="HU1274" s="560"/>
      <c r="HV1274" s="560"/>
      <c r="HW1274" s="560"/>
      <c r="HX1274" s="560"/>
      <c r="HY1274" s="560"/>
      <c r="HZ1274" s="560"/>
      <c r="IA1274" s="560"/>
      <c r="IB1274" s="560"/>
      <c r="IC1274" s="560"/>
      <c r="ID1274" s="560"/>
      <c r="IE1274" s="560"/>
      <c r="IF1274" s="560"/>
      <c r="IG1274" s="560"/>
      <c r="IH1274" s="560"/>
      <c r="II1274" s="560"/>
      <c r="IJ1274" s="560"/>
      <c r="IK1274" s="560"/>
      <c r="IL1274" s="560"/>
      <c r="IM1274" s="560"/>
      <c r="IN1274" s="560"/>
      <c r="IO1274" s="560"/>
      <c r="IP1274" s="560"/>
      <c r="IQ1274" s="560"/>
      <c r="IR1274" s="560"/>
      <c r="IS1274" s="560"/>
      <c r="IT1274" s="560"/>
      <c r="IU1274" s="560"/>
    </row>
    <row r="1275" s="311" customFormat="1" ht="19.5" customHeight="1" spans="1:255">
      <c r="A1275" s="222" t="s">
        <v>1188</v>
      </c>
      <c r="B1275" s="582"/>
      <c r="C1275" s="328"/>
      <c r="D1275" s="570"/>
      <c r="E1275" s="325" t="str">
        <f t="shared" si="38"/>
        <v/>
      </c>
      <c r="F1275" s="325" t="str">
        <f t="shared" si="39"/>
        <v/>
      </c>
      <c r="HU1275" s="560"/>
      <c r="HV1275" s="560"/>
      <c r="HW1275" s="560"/>
      <c r="HX1275" s="560"/>
      <c r="HY1275" s="560"/>
      <c r="HZ1275" s="560"/>
      <c r="IA1275" s="560"/>
      <c r="IB1275" s="560"/>
      <c r="IC1275" s="560"/>
      <c r="ID1275" s="560"/>
      <c r="IE1275" s="560"/>
      <c r="IF1275" s="560"/>
      <c r="IG1275" s="560"/>
      <c r="IH1275" s="560"/>
      <c r="II1275" s="560"/>
      <c r="IJ1275" s="560"/>
      <c r="IK1275" s="560"/>
      <c r="IL1275" s="560"/>
      <c r="IM1275" s="560"/>
      <c r="IN1275" s="560"/>
      <c r="IO1275" s="560"/>
      <c r="IP1275" s="560"/>
      <c r="IQ1275" s="560"/>
      <c r="IR1275" s="560"/>
      <c r="IS1275" s="560"/>
      <c r="IT1275" s="560"/>
      <c r="IU1275" s="560"/>
    </row>
    <row r="1276" s="311" customFormat="1" ht="19.5" customHeight="1" spans="1:255">
      <c r="A1276" s="587" t="s">
        <v>1189</v>
      </c>
      <c r="B1276" s="335">
        <f>SUM(B1277,B1288,B1295,B1303,B1316,B1320,B1324)</f>
        <v>2221</v>
      </c>
      <c r="C1276" s="335">
        <f>SUM(C1277,C1288,C1295,C1303,C1316,C1320,C1324)</f>
        <v>1159</v>
      </c>
      <c r="D1276" s="335">
        <f>SUM(D1277,D1288,D1295,D1303,D1316,D1320,D1324)</f>
        <v>1099</v>
      </c>
      <c r="E1276" s="325">
        <f t="shared" si="38"/>
        <v>-0.505177847816299</v>
      </c>
      <c r="F1276" s="325">
        <f t="shared" si="39"/>
        <v>0.948231233822261</v>
      </c>
      <c r="HU1276" s="560"/>
      <c r="HV1276" s="560"/>
      <c r="HW1276" s="560"/>
      <c r="HX1276" s="560"/>
      <c r="HY1276" s="560"/>
      <c r="HZ1276" s="560"/>
      <c r="IA1276" s="560"/>
      <c r="IB1276" s="560"/>
      <c r="IC1276" s="560"/>
      <c r="ID1276" s="560"/>
      <c r="IE1276" s="560"/>
      <c r="IF1276" s="560"/>
      <c r="IG1276" s="560"/>
      <c r="IH1276" s="560"/>
      <c r="II1276" s="560"/>
      <c r="IJ1276" s="560"/>
      <c r="IK1276" s="560"/>
      <c r="IL1276" s="560"/>
      <c r="IM1276" s="560"/>
      <c r="IN1276" s="560"/>
      <c r="IO1276" s="560"/>
      <c r="IP1276" s="560"/>
      <c r="IQ1276" s="560"/>
      <c r="IR1276" s="560"/>
      <c r="IS1276" s="560"/>
      <c r="IT1276" s="560"/>
      <c r="IU1276" s="560"/>
    </row>
    <row r="1277" s="311" customFormat="1" ht="19.5" customHeight="1" spans="1:255">
      <c r="A1277" s="587" t="s">
        <v>1190</v>
      </c>
      <c r="B1277" s="335">
        <f>SUM(B1278:B1287)</f>
        <v>396</v>
      </c>
      <c r="C1277" s="335">
        <f>SUM(C1278:C1287)</f>
        <v>388</v>
      </c>
      <c r="D1277" s="335">
        <f>SUM(D1278:D1287)</f>
        <v>374</v>
      </c>
      <c r="E1277" s="325">
        <f t="shared" si="38"/>
        <v>-0.0555555555555556</v>
      </c>
      <c r="F1277" s="325">
        <f t="shared" si="39"/>
        <v>0.963917525773196</v>
      </c>
      <c r="HU1277" s="560"/>
      <c r="HV1277" s="560"/>
      <c r="HW1277" s="560"/>
      <c r="HX1277" s="560"/>
      <c r="HY1277" s="560"/>
      <c r="HZ1277" s="560"/>
      <c r="IA1277" s="560"/>
      <c r="IB1277" s="560"/>
      <c r="IC1277" s="560"/>
      <c r="ID1277" s="560"/>
      <c r="IE1277" s="560"/>
      <c r="IF1277" s="560"/>
      <c r="IG1277" s="560"/>
      <c r="IH1277" s="560"/>
      <c r="II1277" s="560"/>
      <c r="IJ1277" s="560"/>
      <c r="IK1277" s="560"/>
      <c r="IL1277" s="560"/>
      <c r="IM1277" s="560"/>
      <c r="IN1277" s="560"/>
      <c r="IO1277" s="560"/>
      <c r="IP1277" s="560"/>
      <c r="IQ1277" s="560"/>
      <c r="IR1277" s="560"/>
      <c r="IS1277" s="560"/>
      <c r="IT1277" s="560"/>
      <c r="IU1277" s="560"/>
    </row>
    <row r="1278" s="311" customFormat="1" ht="19.5" customHeight="1" spans="1:255">
      <c r="A1278" s="222" t="s">
        <v>835</v>
      </c>
      <c r="B1278" s="328">
        <v>338</v>
      </c>
      <c r="C1278" s="328">
        <v>348</v>
      </c>
      <c r="D1278" s="328">
        <v>316</v>
      </c>
      <c r="E1278" s="332">
        <f t="shared" si="38"/>
        <v>-0.0650887573964497</v>
      </c>
      <c r="F1278" s="332">
        <f t="shared" si="39"/>
        <v>0.908045977011494</v>
      </c>
      <c r="HU1278" s="560"/>
      <c r="HV1278" s="560"/>
      <c r="HW1278" s="560"/>
      <c r="HX1278" s="560"/>
      <c r="HY1278" s="560"/>
      <c r="HZ1278" s="560"/>
      <c r="IA1278" s="560"/>
      <c r="IB1278" s="560"/>
      <c r="IC1278" s="560"/>
      <c r="ID1278" s="560"/>
      <c r="IE1278" s="560"/>
      <c r="IF1278" s="560"/>
      <c r="IG1278" s="560"/>
      <c r="IH1278" s="560"/>
      <c r="II1278" s="560"/>
      <c r="IJ1278" s="560"/>
      <c r="IK1278" s="560"/>
      <c r="IL1278" s="560"/>
      <c r="IM1278" s="560"/>
      <c r="IN1278" s="560"/>
      <c r="IO1278" s="560"/>
      <c r="IP1278" s="560"/>
      <c r="IQ1278" s="560"/>
      <c r="IR1278" s="560"/>
      <c r="IS1278" s="560"/>
      <c r="IT1278" s="560"/>
      <c r="IU1278" s="560"/>
    </row>
    <row r="1279" s="170" customFormat="1" ht="19.5" customHeight="1" spans="1:248">
      <c r="A1279" s="222" t="s">
        <v>836</v>
      </c>
      <c r="B1279" s="335"/>
      <c r="C1279" s="335"/>
      <c r="D1279" s="335"/>
      <c r="E1279" s="325" t="str">
        <f t="shared" si="38"/>
        <v/>
      </c>
      <c r="F1279" s="325" t="str">
        <f t="shared" si="39"/>
        <v/>
      </c>
      <c r="G1279" s="557"/>
      <c r="H1279" s="557"/>
      <c r="I1279" s="557"/>
      <c r="J1279" s="557"/>
      <c r="K1279" s="557"/>
      <c r="L1279" s="557"/>
      <c r="M1279" s="557"/>
      <c r="N1279" s="557"/>
      <c r="O1279" s="557"/>
      <c r="P1279" s="557"/>
      <c r="Q1279" s="557"/>
      <c r="R1279" s="557"/>
      <c r="S1279" s="557"/>
      <c r="T1279" s="557"/>
      <c r="U1279" s="557"/>
      <c r="V1279" s="557"/>
      <c r="W1279" s="557"/>
      <c r="X1279" s="557"/>
      <c r="Y1279" s="557"/>
      <c r="Z1279" s="557"/>
      <c r="AA1279" s="557"/>
      <c r="AB1279" s="557"/>
      <c r="AC1279" s="557"/>
      <c r="AD1279" s="557"/>
      <c r="AE1279" s="557"/>
      <c r="AF1279" s="557"/>
      <c r="AG1279" s="557"/>
      <c r="AH1279" s="557"/>
      <c r="AI1279" s="557"/>
      <c r="AJ1279" s="557"/>
      <c r="AK1279" s="557"/>
      <c r="AL1279" s="557"/>
      <c r="AM1279" s="557"/>
      <c r="AN1279" s="557"/>
      <c r="AO1279" s="557"/>
      <c r="AP1279" s="557"/>
      <c r="AQ1279" s="557"/>
      <c r="AR1279" s="557"/>
      <c r="AS1279" s="557"/>
      <c r="AT1279" s="557"/>
      <c r="AU1279" s="557"/>
      <c r="AV1279" s="557"/>
      <c r="AW1279" s="557"/>
      <c r="AX1279" s="557"/>
      <c r="AY1279" s="557"/>
      <c r="AZ1279" s="557"/>
      <c r="BA1279" s="557"/>
      <c r="BB1279" s="557"/>
      <c r="BC1279" s="557"/>
      <c r="BD1279" s="557"/>
      <c r="BE1279" s="557"/>
      <c r="BF1279" s="557"/>
      <c r="BG1279" s="557"/>
      <c r="BH1279" s="557"/>
      <c r="BI1279" s="557"/>
      <c r="BJ1279" s="557"/>
      <c r="BK1279" s="557"/>
      <c r="BL1279" s="557"/>
      <c r="BM1279" s="557"/>
      <c r="BN1279" s="557"/>
      <c r="BO1279" s="557"/>
      <c r="BP1279" s="557"/>
      <c r="BQ1279" s="557"/>
      <c r="BR1279" s="557"/>
      <c r="BS1279" s="557"/>
      <c r="BT1279" s="557"/>
      <c r="BU1279" s="557"/>
      <c r="BV1279" s="557"/>
      <c r="BW1279" s="557"/>
      <c r="BX1279" s="557"/>
      <c r="BY1279" s="557"/>
      <c r="BZ1279" s="557"/>
      <c r="CA1279" s="557"/>
      <c r="CB1279" s="557"/>
      <c r="CC1279" s="557"/>
      <c r="CD1279" s="557"/>
      <c r="CE1279" s="557"/>
      <c r="CF1279" s="557"/>
      <c r="CG1279" s="557"/>
      <c r="CH1279" s="557"/>
      <c r="CI1279" s="557"/>
      <c r="CJ1279" s="557"/>
      <c r="CK1279" s="557"/>
      <c r="CL1279" s="557"/>
      <c r="CM1279" s="557"/>
      <c r="CN1279" s="557"/>
      <c r="CO1279" s="557"/>
      <c r="CP1279" s="557"/>
      <c r="CQ1279" s="557"/>
      <c r="CR1279" s="557"/>
      <c r="CS1279" s="557"/>
      <c r="CT1279" s="557"/>
      <c r="CU1279" s="557"/>
      <c r="CV1279" s="557"/>
      <c r="CW1279" s="557"/>
      <c r="CX1279" s="557"/>
      <c r="CY1279" s="557"/>
      <c r="CZ1279" s="557"/>
      <c r="DA1279" s="557"/>
      <c r="DB1279" s="557"/>
      <c r="DC1279" s="557"/>
      <c r="DD1279" s="557"/>
      <c r="DE1279" s="557"/>
      <c r="DF1279" s="557"/>
      <c r="DG1279" s="557"/>
      <c r="DH1279" s="557"/>
      <c r="DI1279" s="557"/>
      <c r="DJ1279" s="557"/>
      <c r="DK1279" s="557"/>
      <c r="DL1279" s="557"/>
      <c r="DM1279" s="557"/>
      <c r="DN1279" s="557"/>
      <c r="DO1279" s="557"/>
      <c r="DP1279" s="557"/>
      <c r="DQ1279" s="557"/>
      <c r="DR1279" s="557"/>
      <c r="DS1279" s="557"/>
      <c r="DT1279" s="557"/>
      <c r="DU1279" s="557"/>
      <c r="DV1279" s="557"/>
      <c r="DW1279" s="557"/>
      <c r="DX1279" s="557"/>
      <c r="DY1279" s="557"/>
      <c r="DZ1279" s="557"/>
      <c r="EA1279" s="557"/>
      <c r="EB1279" s="557"/>
      <c r="EC1279" s="557"/>
      <c r="ED1279" s="557"/>
      <c r="EE1279" s="557"/>
      <c r="EF1279" s="557"/>
      <c r="EG1279" s="557"/>
      <c r="EH1279" s="557"/>
      <c r="EI1279" s="557"/>
      <c r="EJ1279" s="557"/>
      <c r="EK1279" s="557"/>
      <c r="EL1279" s="557"/>
      <c r="EM1279" s="557"/>
      <c r="EN1279" s="557"/>
      <c r="EO1279" s="557"/>
      <c r="EP1279" s="557"/>
      <c r="EQ1279" s="557"/>
      <c r="ER1279" s="557"/>
      <c r="ES1279" s="557"/>
      <c r="ET1279" s="557"/>
      <c r="EU1279" s="557"/>
      <c r="EV1279" s="557"/>
      <c r="EW1279" s="557"/>
      <c r="EX1279" s="557"/>
      <c r="EY1279" s="557"/>
      <c r="EZ1279" s="557"/>
      <c r="FA1279" s="557"/>
      <c r="FB1279" s="557"/>
      <c r="FC1279" s="557"/>
      <c r="FD1279" s="557"/>
      <c r="FE1279" s="557"/>
      <c r="FF1279" s="557"/>
      <c r="FG1279" s="557"/>
      <c r="FH1279" s="557"/>
      <c r="FI1279" s="557"/>
      <c r="FJ1279" s="557"/>
      <c r="FK1279" s="557"/>
      <c r="FL1279" s="557"/>
      <c r="FM1279" s="557"/>
      <c r="FN1279" s="557"/>
      <c r="FO1279" s="557"/>
      <c r="FP1279" s="557"/>
      <c r="FQ1279" s="557"/>
      <c r="FR1279" s="557"/>
      <c r="FS1279" s="557"/>
      <c r="FT1279" s="557"/>
      <c r="FU1279" s="557"/>
      <c r="FV1279" s="557"/>
      <c r="FW1279" s="557"/>
      <c r="FX1279" s="557"/>
      <c r="FY1279" s="557"/>
      <c r="FZ1279" s="557"/>
      <c r="GA1279" s="557"/>
      <c r="GB1279" s="557"/>
      <c r="GC1279" s="557"/>
      <c r="GD1279" s="557"/>
      <c r="GE1279" s="557"/>
      <c r="GF1279" s="557"/>
      <c r="GG1279" s="557"/>
      <c r="GH1279" s="557"/>
      <c r="GI1279" s="557"/>
      <c r="GJ1279" s="557"/>
      <c r="GK1279" s="557"/>
      <c r="GL1279" s="557"/>
      <c r="GM1279" s="557"/>
      <c r="GN1279" s="557"/>
      <c r="GO1279" s="557"/>
      <c r="GP1279" s="557"/>
      <c r="GQ1279" s="557"/>
      <c r="GR1279" s="557"/>
      <c r="GS1279" s="557"/>
      <c r="GT1279" s="557"/>
      <c r="GU1279" s="557"/>
      <c r="GV1279" s="557"/>
      <c r="GW1279" s="557"/>
      <c r="GX1279" s="557"/>
      <c r="GY1279" s="557"/>
      <c r="GZ1279" s="557"/>
      <c r="HA1279" s="557"/>
      <c r="HB1279" s="557"/>
      <c r="HC1279" s="557"/>
      <c r="HD1279" s="557"/>
      <c r="HE1279" s="557"/>
      <c r="HF1279" s="557"/>
      <c r="HG1279" s="557"/>
      <c r="HH1279" s="557"/>
      <c r="HI1279" s="557"/>
      <c r="HJ1279" s="557"/>
      <c r="HK1279" s="557"/>
      <c r="HL1279" s="557"/>
      <c r="HM1279" s="557"/>
      <c r="HN1279" s="557"/>
      <c r="HO1279" s="557"/>
      <c r="HP1279" s="557"/>
      <c r="HQ1279" s="557"/>
      <c r="HR1279" s="557"/>
      <c r="HS1279" s="557"/>
      <c r="HT1279" s="557"/>
      <c r="HU1279" s="575"/>
      <c r="HV1279" s="575"/>
      <c r="HW1279" s="575"/>
      <c r="HX1279" s="575"/>
      <c r="HY1279" s="575"/>
      <c r="HZ1279" s="575"/>
      <c r="IA1279" s="575"/>
      <c r="IB1279" s="575"/>
      <c r="IC1279" s="575"/>
      <c r="ID1279" s="575"/>
      <c r="IE1279" s="575"/>
      <c r="IF1279" s="575"/>
      <c r="IG1279" s="575"/>
      <c r="IH1279" s="575"/>
      <c r="II1279" s="575"/>
      <c r="IJ1279" s="575"/>
      <c r="IK1279" s="575"/>
      <c r="IL1279" s="575"/>
      <c r="IM1279" s="575"/>
      <c r="IN1279" s="575"/>
    </row>
    <row r="1280" s="311" customFormat="1" ht="19.5" customHeight="1" spans="1:255">
      <c r="A1280" s="222" t="s">
        <v>837</v>
      </c>
      <c r="B1280" s="582"/>
      <c r="C1280" s="328"/>
      <c r="D1280" s="570"/>
      <c r="E1280" s="332" t="str">
        <f t="shared" si="38"/>
        <v/>
      </c>
      <c r="F1280" s="332" t="str">
        <f t="shared" si="39"/>
        <v/>
      </c>
      <c r="HU1280" s="560"/>
      <c r="HV1280" s="560"/>
      <c r="HW1280" s="560"/>
      <c r="HX1280" s="560"/>
      <c r="HY1280" s="560"/>
      <c r="HZ1280" s="560"/>
      <c r="IA1280" s="560"/>
      <c r="IB1280" s="560"/>
      <c r="IC1280" s="560"/>
      <c r="ID1280" s="560"/>
      <c r="IE1280" s="560"/>
      <c r="IF1280" s="560"/>
      <c r="IG1280" s="560"/>
      <c r="IH1280" s="560"/>
      <c r="II1280" s="560"/>
      <c r="IJ1280" s="560"/>
      <c r="IK1280" s="560"/>
      <c r="IL1280" s="560"/>
      <c r="IM1280" s="560"/>
      <c r="IN1280" s="560"/>
      <c r="IO1280" s="560"/>
      <c r="IP1280" s="560"/>
      <c r="IQ1280" s="560"/>
      <c r="IR1280" s="560"/>
      <c r="IS1280" s="560"/>
      <c r="IT1280" s="560"/>
      <c r="IU1280" s="560"/>
    </row>
    <row r="1281" s="311" customFormat="1" ht="19.5" customHeight="1" spans="1:255">
      <c r="A1281" s="222" t="s">
        <v>1191</v>
      </c>
      <c r="B1281" s="582"/>
      <c r="C1281" s="328"/>
      <c r="D1281" s="330"/>
      <c r="E1281" s="332" t="str">
        <f t="shared" si="38"/>
        <v/>
      </c>
      <c r="F1281" s="332" t="str">
        <f t="shared" si="39"/>
        <v/>
      </c>
      <c r="HU1281" s="560"/>
      <c r="HV1281" s="560"/>
      <c r="HW1281" s="560"/>
      <c r="HX1281" s="560"/>
      <c r="HY1281" s="560"/>
      <c r="HZ1281" s="560"/>
      <c r="IA1281" s="560"/>
      <c r="IB1281" s="560"/>
      <c r="IC1281" s="560"/>
      <c r="ID1281" s="560"/>
      <c r="IE1281" s="560"/>
      <c r="IF1281" s="560"/>
      <c r="IG1281" s="560"/>
      <c r="IH1281" s="560"/>
      <c r="II1281" s="560"/>
      <c r="IJ1281" s="560"/>
      <c r="IK1281" s="560"/>
      <c r="IL1281" s="560"/>
      <c r="IM1281" s="560"/>
      <c r="IN1281" s="560"/>
      <c r="IO1281" s="560"/>
      <c r="IP1281" s="560"/>
      <c r="IQ1281" s="560"/>
      <c r="IR1281" s="560"/>
      <c r="IS1281" s="560"/>
      <c r="IT1281" s="560"/>
      <c r="IU1281" s="560"/>
    </row>
    <row r="1282" s="311" customFormat="1" ht="19.5" customHeight="1" spans="1:255">
      <c r="A1282" s="222" t="s">
        <v>1192</v>
      </c>
      <c r="B1282" s="582"/>
      <c r="C1282" s="328"/>
      <c r="D1282" s="330"/>
      <c r="E1282" s="332" t="str">
        <f t="shared" si="38"/>
        <v/>
      </c>
      <c r="F1282" s="332" t="str">
        <f t="shared" si="39"/>
        <v/>
      </c>
      <c r="HU1282" s="560"/>
      <c r="HV1282" s="560"/>
      <c r="HW1282" s="560"/>
      <c r="HX1282" s="560"/>
      <c r="HY1282" s="560"/>
      <c r="HZ1282" s="560"/>
      <c r="IA1282" s="560"/>
      <c r="IB1282" s="560"/>
      <c r="IC1282" s="560"/>
      <c r="ID1282" s="560"/>
      <c r="IE1282" s="560"/>
      <c r="IF1282" s="560"/>
      <c r="IG1282" s="560"/>
      <c r="IH1282" s="560"/>
      <c r="II1282" s="560"/>
      <c r="IJ1282" s="560"/>
      <c r="IK1282" s="560"/>
      <c r="IL1282" s="560"/>
      <c r="IM1282" s="560"/>
      <c r="IN1282" s="560"/>
      <c r="IO1282" s="560"/>
      <c r="IP1282" s="560"/>
      <c r="IQ1282" s="560"/>
      <c r="IR1282" s="560"/>
      <c r="IS1282" s="560"/>
      <c r="IT1282" s="560"/>
      <c r="IU1282" s="560"/>
    </row>
    <row r="1283" s="311" customFormat="1" ht="19.5" customHeight="1" spans="1:255">
      <c r="A1283" s="222" t="s">
        <v>1193</v>
      </c>
      <c r="B1283" s="582">
        <v>22</v>
      </c>
      <c r="C1283" s="328">
        <v>13</v>
      </c>
      <c r="D1283" s="330">
        <v>12</v>
      </c>
      <c r="E1283" s="332">
        <f t="shared" si="38"/>
        <v>-0.454545454545455</v>
      </c>
      <c r="F1283" s="332">
        <f t="shared" si="39"/>
        <v>0.923076923076923</v>
      </c>
      <c r="HU1283" s="560"/>
      <c r="HV1283" s="560"/>
      <c r="HW1283" s="560"/>
      <c r="HX1283" s="560"/>
      <c r="HY1283" s="560"/>
      <c r="HZ1283" s="560"/>
      <c r="IA1283" s="560"/>
      <c r="IB1283" s="560"/>
      <c r="IC1283" s="560"/>
      <c r="ID1283" s="560"/>
      <c r="IE1283" s="560"/>
      <c r="IF1283" s="560"/>
      <c r="IG1283" s="560"/>
      <c r="IH1283" s="560"/>
      <c r="II1283" s="560"/>
      <c r="IJ1283" s="560"/>
      <c r="IK1283" s="560"/>
      <c r="IL1283" s="560"/>
      <c r="IM1283" s="560"/>
      <c r="IN1283" s="560"/>
      <c r="IO1283" s="560"/>
      <c r="IP1283" s="560"/>
      <c r="IQ1283" s="560"/>
      <c r="IR1283" s="560"/>
      <c r="IS1283" s="560"/>
      <c r="IT1283" s="560"/>
      <c r="IU1283" s="560"/>
    </row>
    <row r="1284" s="311" customFormat="1" ht="19.5" customHeight="1" spans="1:255">
      <c r="A1284" s="222" t="s">
        <v>1194</v>
      </c>
      <c r="B1284" s="582"/>
      <c r="C1284" s="328"/>
      <c r="D1284" s="330">
        <v>3</v>
      </c>
      <c r="E1284" s="332" t="str">
        <f t="shared" si="38"/>
        <v/>
      </c>
      <c r="F1284" s="332" t="str">
        <f t="shared" si="39"/>
        <v/>
      </c>
      <c r="HU1284" s="560"/>
      <c r="HV1284" s="560"/>
      <c r="HW1284" s="560"/>
      <c r="HX1284" s="560"/>
      <c r="HY1284" s="560"/>
      <c r="HZ1284" s="560"/>
      <c r="IA1284" s="560"/>
      <c r="IB1284" s="560"/>
      <c r="IC1284" s="560"/>
      <c r="ID1284" s="560"/>
      <c r="IE1284" s="560"/>
      <c r="IF1284" s="560"/>
      <c r="IG1284" s="560"/>
      <c r="IH1284" s="560"/>
      <c r="II1284" s="560"/>
      <c r="IJ1284" s="560"/>
      <c r="IK1284" s="560"/>
      <c r="IL1284" s="560"/>
      <c r="IM1284" s="560"/>
      <c r="IN1284" s="560"/>
      <c r="IO1284" s="560"/>
      <c r="IP1284" s="560"/>
      <c r="IQ1284" s="560"/>
      <c r="IR1284" s="560"/>
      <c r="IS1284" s="560"/>
      <c r="IT1284" s="560"/>
      <c r="IU1284" s="560"/>
    </row>
    <row r="1285" s="311" customFormat="1" ht="19.5" customHeight="1" spans="1:255">
      <c r="A1285" s="222" t="s">
        <v>1195</v>
      </c>
      <c r="B1285" s="582">
        <v>36</v>
      </c>
      <c r="C1285" s="328">
        <v>27</v>
      </c>
      <c r="D1285" s="330">
        <v>39</v>
      </c>
      <c r="E1285" s="332">
        <f t="shared" ref="E1285:E1348" si="40">IF(OR(VALUE(D1285)=0,ISERROR(D1285/B1285-1)),"",D1285/B1285-1)</f>
        <v>0.0833333333333333</v>
      </c>
      <c r="F1285" s="332">
        <f t="shared" ref="F1285:F1348" si="41">IF(OR(VALUE(D1285)=0,ISERROR(D1285/C1285)),"",D1285/C1285)</f>
        <v>1.44444444444444</v>
      </c>
      <c r="HU1285" s="560"/>
      <c r="HV1285" s="560"/>
      <c r="HW1285" s="560"/>
      <c r="HX1285" s="560"/>
      <c r="HY1285" s="560"/>
      <c r="HZ1285" s="560"/>
      <c r="IA1285" s="560"/>
      <c r="IB1285" s="560"/>
      <c r="IC1285" s="560"/>
      <c r="ID1285" s="560"/>
      <c r="IE1285" s="560"/>
      <c r="IF1285" s="560"/>
      <c r="IG1285" s="560"/>
      <c r="IH1285" s="560"/>
      <c r="II1285" s="560"/>
      <c r="IJ1285" s="560"/>
      <c r="IK1285" s="560"/>
      <c r="IL1285" s="560"/>
      <c r="IM1285" s="560"/>
      <c r="IN1285" s="560"/>
      <c r="IO1285" s="560"/>
      <c r="IP1285" s="560"/>
      <c r="IQ1285" s="560"/>
      <c r="IR1285" s="560"/>
      <c r="IS1285" s="560"/>
      <c r="IT1285" s="560"/>
      <c r="IU1285" s="560"/>
    </row>
    <row r="1286" s="311" customFormat="1" ht="19.5" customHeight="1" spans="1:255">
      <c r="A1286" s="222" t="s">
        <v>858</v>
      </c>
      <c r="B1286" s="582"/>
      <c r="C1286" s="328"/>
      <c r="D1286" s="330"/>
      <c r="E1286" s="332" t="str">
        <f t="shared" si="40"/>
        <v/>
      </c>
      <c r="F1286" s="332" t="str">
        <f t="shared" si="41"/>
        <v/>
      </c>
      <c r="HU1286" s="560"/>
      <c r="HV1286" s="560"/>
      <c r="HW1286" s="560"/>
      <c r="HX1286" s="560"/>
      <c r="HY1286" s="560"/>
      <c r="HZ1286" s="560"/>
      <c r="IA1286" s="560"/>
      <c r="IB1286" s="560"/>
      <c r="IC1286" s="560"/>
      <c r="ID1286" s="560"/>
      <c r="IE1286" s="560"/>
      <c r="IF1286" s="560"/>
      <c r="IG1286" s="560"/>
      <c r="IH1286" s="560"/>
      <c r="II1286" s="560"/>
      <c r="IJ1286" s="560"/>
      <c r="IK1286" s="560"/>
      <c r="IL1286" s="560"/>
      <c r="IM1286" s="560"/>
      <c r="IN1286" s="560"/>
      <c r="IO1286" s="560"/>
      <c r="IP1286" s="560"/>
      <c r="IQ1286" s="560"/>
      <c r="IR1286" s="560"/>
      <c r="IS1286" s="560"/>
      <c r="IT1286" s="560"/>
      <c r="IU1286" s="560"/>
    </row>
    <row r="1287" s="311" customFormat="1" ht="19.5" customHeight="1" spans="1:255">
      <c r="A1287" s="222" t="s">
        <v>1196</v>
      </c>
      <c r="B1287" s="582"/>
      <c r="C1287" s="328"/>
      <c r="D1287" s="330">
        <v>4</v>
      </c>
      <c r="E1287" s="332" t="str">
        <f t="shared" si="40"/>
        <v/>
      </c>
      <c r="F1287" s="332" t="str">
        <f t="shared" si="41"/>
        <v/>
      </c>
      <c r="HU1287" s="560"/>
      <c r="HV1287" s="560"/>
      <c r="HW1287" s="560"/>
      <c r="HX1287" s="560"/>
      <c r="HY1287" s="560"/>
      <c r="HZ1287" s="560"/>
      <c r="IA1287" s="560"/>
      <c r="IB1287" s="560"/>
      <c r="IC1287" s="560"/>
      <c r="ID1287" s="560"/>
      <c r="IE1287" s="560"/>
      <c r="IF1287" s="560"/>
      <c r="IG1287" s="560"/>
      <c r="IH1287" s="560"/>
      <c r="II1287" s="560"/>
      <c r="IJ1287" s="560"/>
      <c r="IK1287" s="560"/>
      <c r="IL1287" s="560"/>
      <c r="IM1287" s="560"/>
      <c r="IN1287" s="560"/>
      <c r="IO1287" s="560"/>
      <c r="IP1287" s="560"/>
      <c r="IQ1287" s="560"/>
      <c r="IR1287" s="560"/>
      <c r="IS1287" s="560"/>
      <c r="IT1287" s="560"/>
      <c r="IU1287" s="560"/>
    </row>
    <row r="1288" s="311" customFormat="1" ht="19.5" customHeight="1" spans="1:255">
      <c r="A1288" s="587" t="s">
        <v>1197</v>
      </c>
      <c r="B1288" s="335">
        <f>SUM(B1289:B1294)</f>
        <v>685</v>
      </c>
      <c r="C1288" s="335">
        <f>SUM(C1289:C1294)</f>
        <v>683</v>
      </c>
      <c r="D1288" s="335">
        <f>SUM(D1289:D1294)</f>
        <v>458</v>
      </c>
      <c r="E1288" s="325">
        <f t="shared" si="40"/>
        <v>-0.331386861313869</v>
      </c>
      <c r="F1288" s="325">
        <f t="shared" si="41"/>
        <v>0.670571010248902</v>
      </c>
      <c r="HU1288" s="560"/>
      <c r="HV1288" s="560"/>
      <c r="HW1288" s="560"/>
      <c r="HX1288" s="560"/>
      <c r="HY1288" s="560"/>
      <c r="HZ1288" s="560"/>
      <c r="IA1288" s="560"/>
      <c r="IB1288" s="560"/>
      <c r="IC1288" s="560"/>
      <c r="ID1288" s="560"/>
      <c r="IE1288" s="560"/>
      <c r="IF1288" s="560"/>
      <c r="IG1288" s="560"/>
      <c r="IH1288" s="560"/>
      <c r="II1288" s="560"/>
      <c r="IJ1288" s="560"/>
      <c r="IK1288" s="560"/>
      <c r="IL1288" s="560"/>
      <c r="IM1288" s="560"/>
      <c r="IN1288" s="560"/>
      <c r="IO1288" s="560"/>
      <c r="IP1288" s="560"/>
      <c r="IQ1288" s="560"/>
      <c r="IR1288" s="560"/>
      <c r="IS1288" s="560"/>
      <c r="IT1288" s="560"/>
      <c r="IU1288" s="560"/>
    </row>
    <row r="1289" s="311" customFormat="1" ht="19.5" customHeight="1" spans="1:255">
      <c r="A1289" s="222" t="s">
        <v>835</v>
      </c>
      <c r="B1289" s="582">
        <v>645</v>
      </c>
      <c r="C1289" s="328">
        <v>683</v>
      </c>
      <c r="D1289" s="330">
        <v>445</v>
      </c>
      <c r="E1289" s="332">
        <f t="shared" si="40"/>
        <v>-0.310077519379845</v>
      </c>
      <c r="F1289" s="332">
        <f t="shared" si="41"/>
        <v>0.651537335285505</v>
      </c>
      <c r="HU1289" s="560"/>
      <c r="HV1289" s="560"/>
      <c r="HW1289" s="560"/>
      <c r="HX1289" s="560"/>
      <c r="HY1289" s="560"/>
      <c r="HZ1289" s="560"/>
      <c r="IA1289" s="560"/>
      <c r="IB1289" s="560"/>
      <c r="IC1289" s="560"/>
      <c r="ID1289" s="560"/>
      <c r="IE1289" s="560"/>
      <c r="IF1289" s="560"/>
      <c r="IG1289" s="560"/>
      <c r="IH1289" s="560"/>
      <c r="II1289" s="560"/>
      <c r="IJ1289" s="560"/>
      <c r="IK1289" s="560"/>
      <c r="IL1289" s="560"/>
      <c r="IM1289" s="560"/>
      <c r="IN1289" s="560"/>
      <c r="IO1289" s="560"/>
      <c r="IP1289" s="560"/>
      <c r="IQ1289" s="560"/>
      <c r="IR1289" s="560"/>
      <c r="IS1289" s="560"/>
      <c r="IT1289" s="560"/>
      <c r="IU1289" s="560"/>
    </row>
    <row r="1290" s="170" customFormat="1" ht="19.5" customHeight="1" spans="1:248">
      <c r="A1290" s="222" t="s">
        <v>836</v>
      </c>
      <c r="B1290" s="335"/>
      <c r="C1290" s="335"/>
      <c r="D1290" s="335"/>
      <c r="E1290" s="325" t="str">
        <f t="shared" si="40"/>
        <v/>
      </c>
      <c r="F1290" s="325" t="str">
        <f t="shared" si="41"/>
        <v/>
      </c>
      <c r="G1290" s="557"/>
      <c r="H1290" s="557"/>
      <c r="I1290" s="557"/>
      <c r="J1290" s="557"/>
      <c r="K1290" s="557"/>
      <c r="L1290" s="557"/>
      <c r="M1290" s="557"/>
      <c r="N1290" s="557"/>
      <c r="O1290" s="557"/>
      <c r="P1290" s="557"/>
      <c r="Q1290" s="557"/>
      <c r="R1290" s="557"/>
      <c r="S1290" s="557"/>
      <c r="T1290" s="557"/>
      <c r="U1290" s="557"/>
      <c r="V1290" s="557"/>
      <c r="W1290" s="557"/>
      <c r="X1290" s="557"/>
      <c r="Y1290" s="557"/>
      <c r="Z1290" s="557"/>
      <c r="AA1290" s="557"/>
      <c r="AB1290" s="557"/>
      <c r="AC1290" s="557"/>
      <c r="AD1290" s="557"/>
      <c r="AE1290" s="557"/>
      <c r="AF1290" s="557"/>
      <c r="AG1290" s="557"/>
      <c r="AH1290" s="557"/>
      <c r="AI1290" s="557"/>
      <c r="AJ1290" s="557"/>
      <c r="AK1290" s="557"/>
      <c r="AL1290" s="557"/>
      <c r="AM1290" s="557"/>
      <c r="AN1290" s="557"/>
      <c r="AO1290" s="557"/>
      <c r="AP1290" s="557"/>
      <c r="AQ1290" s="557"/>
      <c r="AR1290" s="557"/>
      <c r="AS1290" s="557"/>
      <c r="AT1290" s="557"/>
      <c r="AU1290" s="557"/>
      <c r="AV1290" s="557"/>
      <c r="AW1290" s="557"/>
      <c r="AX1290" s="557"/>
      <c r="AY1290" s="557"/>
      <c r="AZ1290" s="557"/>
      <c r="BA1290" s="557"/>
      <c r="BB1290" s="557"/>
      <c r="BC1290" s="557"/>
      <c r="BD1290" s="557"/>
      <c r="BE1290" s="557"/>
      <c r="BF1290" s="557"/>
      <c r="BG1290" s="557"/>
      <c r="BH1290" s="557"/>
      <c r="BI1290" s="557"/>
      <c r="BJ1290" s="557"/>
      <c r="BK1290" s="557"/>
      <c r="BL1290" s="557"/>
      <c r="BM1290" s="557"/>
      <c r="BN1290" s="557"/>
      <c r="BO1290" s="557"/>
      <c r="BP1290" s="557"/>
      <c r="BQ1290" s="557"/>
      <c r="BR1290" s="557"/>
      <c r="BS1290" s="557"/>
      <c r="BT1290" s="557"/>
      <c r="BU1290" s="557"/>
      <c r="BV1290" s="557"/>
      <c r="BW1290" s="557"/>
      <c r="BX1290" s="557"/>
      <c r="BY1290" s="557"/>
      <c r="BZ1290" s="557"/>
      <c r="CA1290" s="557"/>
      <c r="CB1290" s="557"/>
      <c r="CC1290" s="557"/>
      <c r="CD1290" s="557"/>
      <c r="CE1290" s="557"/>
      <c r="CF1290" s="557"/>
      <c r="CG1290" s="557"/>
      <c r="CH1290" s="557"/>
      <c r="CI1290" s="557"/>
      <c r="CJ1290" s="557"/>
      <c r="CK1290" s="557"/>
      <c r="CL1290" s="557"/>
      <c r="CM1290" s="557"/>
      <c r="CN1290" s="557"/>
      <c r="CO1290" s="557"/>
      <c r="CP1290" s="557"/>
      <c r="CQ1290" s="557"/>
      <c r="CR1290" s="557"/>
      <c r="CS1290" s="557"/>
      <c r="CT1290" s="557"/>
      <c r="CU1290" s="557"/>
      <c r="CV1290" s="557"/>
      <c r="CW1290" s="557"/>
      <c r="CX1290" s="557"/>
      <c r="CY1290" s="557"/>
      <c r="CZ1290" s="557"/>
      <c r="DA1290" s="557"/>
      <c r="DB1290" s="557"/>
      <c r="DC1290" s="557"/>
      <c r="DD1290" s="557"/>
      <c r="DE1290" s="557"/>
      <c r="DF1290" s="557"/>
      <c r="DG1290" s="557"/>
      <c r="DH1290" s="557"/>
      <c r="DI1290" s="557"/>
      <c r="DJ1290" s="557"/>
      <c r="DK1290" s="557"/>
      <c r="DL1290" s="557"/>
      <c r="DM1290" s="557"/>
      <c r="DN1290" s="557"/>
      <c r="DO1290" s="557"/>
      <c r="DP1290" s="557"/>
      <c r="DQ1290" s="557"/>
      <c r="DR1290" s="557"/>
      <c r="DS1290" s="557"/>
      <c r="DT1290" s="557"/>
      <c r="DU1290" s="557"/>
      <c r="DV1290" s="557"/>
      <c r="DW1290" s="557"/>
      <c r="DX1290" s="557"/>
      <c r="DY1290" s="557"/>
      <c r="DZ1290" s="557"/>
      <c r="EA1290" s="557"/>
      <c r="EB1290" s="557"/>
      <c r="EC1290" s="557"/>
      <c r="ED1290" s="557"/>
      <c r="EE1290" s="557"/>
      <c r="EF1290" s="557"/>
      <c r="EG1290" s="557"/>
      <c r="EH1290" s="557"/>
      <c r="EI1290" s="557"/>
      <c r="EJ1290" s="557"/>
      <c r="EK1290" s="557"/>
      <c r="EL1290" s="557"/>
      <c r="EM1290" s="557"/>
      <c r="EN1290" s="557"/>
      <c r="EO1290" s="557"/>
      <c r="EP1290" s="557"/>
      <c r="EQ1290" s="557"/>
      <c r="ER1290" s="557"/>
      <c r="ES1290" s="557"/>
      <c r="ET1290" s="557"/>
      <c r="EU1290" s="557"/>
      <c r="EV1290" s="557"/>
      <c r="EW1290" s="557"/>
      <c r="EX1290" s="557"/>
      <c r="EY1290" s="557"/>
      <c r="EZ1290" s="557"/>
      <c r="FA1290" s="557"/>
      <c r="FB1290" s="557"/>
      <c r="FC1290" s="557"/>
      <c r="FD1290" s="557"/>
      <c r="FE1290" s="557"/>
      <c r="FF1290" s="557"/>
      <c r="FG1290" s="557"/>
      <c r="FH1290" s="557"/>
      <c r="FI1290" s="557"/>
      <c r="FJ1290" s="557"/>
      <c r="FK1290" s="557"/>
      <c r="FL1290" s="557"/>
      <c r="FM1290" s="557"/>
      <c r="FN1290" s="557"/>
      <c r="FO1290" s="557"/>
      <c r="FP1290" s="557"/>
      <c r="FQ1290" s="557"/>
      <c r="FR1290" s="557"/>
      <c r="FS1290" s="557"/>
      <c r="FT1290" s="557"/>
      <c r="FU1290" s="557"/>
      <c r="FV1290" s="557"/>
      <c r="FW1290" s="557"/>
      <c r="FX1290" s="557"/>
      <c r="FY1290" s="557"/>
      <c r="FZ1290" s="557"/>
      <c r="GA1290" s="557"/>
      <c r="GB1290" s="557"/>
      <c r="GC1290" s="557"/>
      <c r="GD1290" s="557"/>
      <c r="GE1290" s="557"/>
      <c r="GF1290" s="557"/>
      <c r="GG1290" s="557"/>
      <c r="GH1290" s="557"/>
      <c r="GI1290" s="557"/>
      <c r="GJ1290" s="557"/>
      <c r="GK1290" s="557"/>
      <c r="GL1290" s="557"/>
      <c r="GM1290" s="557"/>
      <c r="GN1290" s="557"/>
      <c r="GO1290" s="557"/>
      <c r="GP1290" s="557"/>
      <c r="GQ1290" s="557"/>
      <c r="GR1290" s="557"/>
      <c r="GS1290" s="557"/>
      <c r="GT1290" s="557"/>
      <c r="GU1290" s="557"/>
      <c r="GV1290" s="557"/>
      <c r="GW1290" s="557"/>
      <c r="GX1290" s="557"/>
      <c r="GY1290" s="557"/>
      <c r="GZ1290" s="557"/>
      <c r="HA1290" s="557"/>
      <c r="HB1290" s="557"/>
      <c r="HC1290" s="557"/>
      <c r="HD1290" s="557"/>
      <c r="HE1290" s="557"/>
      <c r="HF1290" s="557"/>
      <c r="HG1290" s="557"/>
      <c r="HH1290" s="557"/>
      <c r="HI1290" s="557"/>
      <c r="HJ1290" s="557"/>
      <c r="HK1290" s="557"/>
      <c r="HL1290" s="557"/>
      <c r="HM1290" s="557"/>
      <c r="HN1290" s="557"/>
      <c r="HO1290" s="557"/>
      <c r="HP1290" s="557"/>
      <c r="HQ1290" s="557"/>
      <c r="HR1290" s="557"/>
      <c r="HS1290" s="557"/>
      <c r="HT1290" s="557"/>
      <c r="HU1290" s="575"/>
      <c r="HV1290" s="575"/>
      <c r="HW1290" s="575"/>
      <c r="HX1290" s="575"/>
      <c r="HY1290" s="575"/>
      <c r="HZ1290" s="575"/>
      <c r="IA1290" s="575"/>
      <c r="IB1290" s="575"/>
      <c r="IC1290" s="575"/>
      <c r="ID1290" s="575"/>
      <c r="IE1290" s="575"/>
      <c r="IF1290" s="575"/>
      <c r="IG1290" s="575"/>
      <c r="IH1290" s="575"/>
      <c r="II1290" s="575"/>
      <c r="IJ1290" s="575"/>
      <c r="IK1290" s="575"/>
      <c r="IL1290" s="575"/>
      <c r="IM1290" s="575"/>
      <c r="IN1290" s="575"/>
    </row>
    <row r="1291" s="311" customFormat="1" ht="19.5" customHeight="1" spans="1:255">
      <c r="A1291" s="222" t="s">
        <v>837</v>
      </c>
      <c r="B1291" s="582"/>
      <c r="C1291" s="328"/>
      <c r="D1291" s="330"/>
      <c r="E1291" s="332" t="str">
        <f t="shared" si="40"/>
        <v/>
      </c>
      <c r="F1291" s="332" t="str">
        <f t="shared" si="41"/>
        <v/>
      </c>
      <c r="HU1291" s="560"/>
      <c r="HV1291" s="560"/>
      <c r="HW1291" s="560"/>
      <c r="HX1291" s="560"/>
      <c r="HY1291" s="560"/>
      <c r="HZ1291" s="560"/>
      <c r="IA1291" s="560"/>
      <c r="IB1291" s="560"/>
      <c r="IC1291" s="560"/>
      <c r="ID1291" s="560"/>
      <c r="IE1291" s="560"/>
      <c r="IF1291" s="560"/>
      <c r="IG1291" s="560"/>
      <c r="IH1291" s="560"/>
      <c r="II1291" s="560"/>
      <c r="IJ1291" s="560"/>
      <c r="IK1291" s="560"/>
      <c r="IL1291" s="560"/>
      <c r="IM1291" s="560"/>
      <c r="IN1291" s="560"/>
      <c r="IO1291" s="560"/>
      <c r="IP1291" s="560"/>
      <c r="IQ1291" s="560"/>
      <c r="IR1291" s="560"/>
      <c r="IS1291" s="560"/>
      <c r="IT1291" s="560"/>
      <c r="IU1291" s="560"/>
    </row>
    <row r="1292" s="311" customFormat="1" ht="19.5" customHeight="1" spans="1:255">
      <c r="A1292" s="222" t="s">
        <v>1198</v>
      </c>
      <c r="B1292" s="582">
        <v>40</v>
      </c>
      <c r="C1292" s="328"/>
      <c r="D1292" s="330"/>
      <c r="E1292" s="325" t="str">
        <f t="shared" si="40"/>
        <v/>
      </c>
      <c r="F1292" s="325" t="str">
        <f t="shared" si="41"/>
        <v/>
      </c>
      <c r="HU1292" s="560"/>
      <c r="HV1292" s="560"/>
      <c r="HW1292" s="560"/>
      <c r="HX1292" s="560"/>
      <c r="HY1292" s="560"/>
      <c r="HZ1292" s="560"/>
      <c r="IA1292" s="560"/>
      <c r="IB1292" s="560"/>
      <c r="IC1292" s="560"/>
      <c r="ID1292" s="560"/>
      <c r="IE1292" s="560"/>
      <c r="IF1292" s="560"/>
      <c r="IG1292" s="560"/>
      <c r="IH1292" s="560"/>
      <c r="II1292" s="560"/>
      <c r="IJ1292" s="560"/>
      <c r="IK1292" s="560"/>
      <c r="IL1292" s="560"/>
      <c r="IM1292" s="560"/>
      <c r="IN1292" s="560"/>
      <c r="IO1292" s="560"/>
      <c r="IP1292" s="560"/>
      <c r="IQ1292" s="560"/>
      <c r="IR1292" s="560"/>
      <c r="IS1292" s="560"/>
      <c r="IT1292" s="560"/>
      <c r="IU1292" s="560"/>
    </row>
    <row r="1293" s="311" customFormat="1" ht="19.5" customHeight="1" spans="1:255">
      <c r="A1293" s="222" t="s">
        <v>858</v>
      </c>
      <c r="B1293" s="582"/>
      <c r="C1293" s="328"/>
      <c r="D1293" s="330"/>
      <c r="E1293" s="325" t="str">
        <f t="shared" si="40"/>
        <v/>
      </c>
      <c r="F1293" s="325" t="str">
        <f t="shared" si="41"/>
        <v/>
      </c>
      <c r="HU1293" s="560"/>
      <c r="HV1293" s="560"/>
      <c r="HW1293" s="560"/>
      <c r="HX1293" s="560"/>
      <c r="HY1293" s="560"/>
      <c r="HZ1293" s="560"/>
      <c r="IA1293" s="560"/>
      <c r="IB1293" s="560"/>
      <c r="IC1293" s="560"/>
      <c r="ID1293" s="560"/>
      <c r="IE1293" s="560"/>
      <c r="IF1293" s="560"/>
      <c r="IG1293" s="560"/>
      <c r="IH1293" s="560"/>
      <c r="II1293" s="560"/>
      <c r="IJ1293" s="560"/>
      <c r="IK1293" s="560"/>
      <c r="IL1293" s="560"/>
      <c r="IM1293" s="560"/>
      <c r="IN1293" s="560"/>
      <c r="IO1293" s="560"/>
      <c r="IP1293" s="560"/>
      <c r="IQ1293" s="560"/>
      <c r="IR1293" s="560"/>
      <c r="IS1293" s="560"/>
      <c r="IT1293" s="560"/>
      <c r="IU1293" s="560"/>
    </row>
    <row r="1294" s="311" customFormat="1" ht="19.5" customHeight="1" spans="1:255">
      <c r="A1294" s="222" t="s">
        <v>1199</v>
      </c>
      <c r="B1294" s="582"/>
      <c r="C1294" s="328"/>
      <c r="D1294" s="339">
        <v>13</v>
      </c>
      <c r="E1294" s="325" t="str">
        <f t="shared" si="40"/>
        <v/>
      </c>
      <c r="F1294" s="325" t="str">
        <f t="shared" si="41"/>
        <v/>
      </c>
      <c r="HU1294" s="560"/>
      <c r="HV1294" s="560"/>
      <c r="HW1294" s="560"/>
      <c r="HX1294" s="560"/>
      <c r="HY1294" s="560"/>
      <c r="HZ1294" s="560"/>
      <c r="IA1294" s="560"/>
      <c r="IB1294" s="560"/>
      <c r="IC1294" s="560"/>
      <c r="ID1294" s="560"/>
      <c r="IE1294" s="560"/>
      <c r="IF1294" s="560"/>
      <c r="IG1294" s="560"/>
      <c r="IH1294" s="560"/>
      <c r="II1294" s="560"/>
      <c r="IJ1294" s="560"/>
      <c r="IK1294" s="560"/>
      <c r="IL1294" s="560"/>
      <c r="IM1294" s="560"/>
      <c r="IN1294" s="560"/>
      <c r="IO1294" s="560"/>
      <c r="IP1294" s="560"/>
      <c r="IQ1294" s="560"/>
      <c r="IR1294" s="560"/>
      <c r="IS1294" s="560"/>
      <c r="IT1294" s="560"/>
      <c r="IU1294" s="560"/>
    </row>
    <row r="1295" s="311" customFormat="1" ht="19.5" customHeight="1" spans="1:255">
      <c r="A1295" s="587" t="s">
        <v>1200</v>
      </c>
      <c r="B1295" s="335">
        <f>SUM(B1296:B1302)</f>
        <v>0</v>
      </c>
      <c r="C1295" s="335">
        <f>SUM(C1296:C1302)</f>
        <v>0</v>
      </c>
      <c r="D1295" s="335">
        <f>SUM(D1296:D1302)</f>
        <v>0</v>
      </c>
      <c r="E1295" s="325" t="str">
        <f t="shared" si="40"/>
        <v/>
      </c>
      <c r="F1295" s="325" t="str">
        <f t="shared" si="41"/>
        <v/>
      </c>
      <c r="HU1295" s="560"/>
      <c r="HV1295" s="560"/>
      <c r="HW1295" s="560"/>
      <c r="HX1295" s="560"/>
      <c r="HY1295" s="560"/>
      <c r="HZ1295" s="560"/>
      <c r="IA1295" s="560"/>
      <c r="IB1295" s="560"/>
      <c r="IC1295" s="560"/>
      <c r="ID1295" s="560"/>
      <c r="IE1295" s="560"/>
      <c r="IF1295" s="560"/>
      <c r="IG1295" s="560"/>
      <c r="IH1295" s="560"/>
      <c r="II1295" s="560"/>
      <c r="IJ1295" s="560"/>
      <c r="IK1295" s="560"/>
      <c r="IL1295" s="560"/>
      <c r="IM1295" s="560"/>
      <c r="IN1295" s="560"/>
      <c r="IO1295" s="560"/>
      <c r="IP1295" s="560"/>
      <c r="IQ1295" s="560"/>
      <c r="IR1295" s="560"/>
      <c r="IS1295" s="560"/>
      <c r="IT1295" s="560"/>
      <c r="IU1295" s="560"/>
    </row>
    <row r="1296" s="311" customFormat="1" ht="19.5" customHeight="1" spans="1:255">
      <c r="A1296" s="222" t="s">
        <v>835</v>
      </c>
      <c r="B1296" s="582"/>
      <c r="C1296" s="328"/>
      <c r="D1296" s="570"/>
      <c r="E1296" s="325" t="str">
        <f t="shared" si="40"/>
        <v/>
      </c>
      <c r="F1296" s="325" t="str">
        <f t="shared" si="41"/>
        <v/>
      </c>
      <c r="HU1296" s="560"/>
      <c r="HV1296" s="560"/>
      <c r="HW1296" s="560"/>
      <c r="HX1296" s="560"/>
      <c r="HY1296" s="560"/>
      <c r="HZ1296" s="560"/>
      <c r="IA1296" s="560"/>
      <c r="IB1296" s="560"/>
      <c r="IC1296" s="560"/>
      <c r="ID1296" s="560"/>
      <c r="IE1296" s="560"/>
      <c r="IF1296" s="560"/>
      <c r="IG1296" s="560"/>
      <c r="IH1296" s="560"/>
      <c r="II1296" s="560"/>
      <c r="IJ1296" s="560"/>
      <c r="IK1296" s="560"/>
      <c r="IL1296" s="560"/>
      <c r="IM1296" s="560"/>
      <c r="IN1296" s="560"/>
      <c r="IO1296" s="560"/>
      <c r="IP1296" s="560"/>
      <c r="IQ1296" s="560"/>
      <c r="IR1296" s="560"/>
      <c r="IS1296" s="560"/>
      <c r="IT1296" s="560"/>
      <c r="IU1296" s="560"/>
    </row>
    <row r="1297" s="170" customFormat="1" ht="19.5" customHeight="1" spans="1:248">
      <c r="A1297" s="222" t="s">
        <v>836</v>
      </c>
      <c r="B1297" s="335"/>
      <c r="C1297" s="335"/>
      <c r="D1297" s="335"/>
      <c r="E1297" s="325" t="str">
        <f t="shared" si="40"/>
        <v/>
      </c>
      <c r="F1297" s="325" t="str">
        <f t="shared" si="41"/>
        <v/>
      </c>
      <c r="G1297" s="557"/>
      <c r="H1297" s="557"/>
      <c r="I1297" s="557"/>
      <c r="J1297" s="557"/>
      <c r="K1297" s="557"/>
      <c r="L1297" s="557"/>
      <c r="M1297" s="557"/>
      <c r="N1297" s="557"/>
      <c r="O1297" s="557"/>
      <c r="P1297" s="557"/>
      <c r="Q1297" s="557"/>
      <c r="R1297" s="557"/>
      <c r="S1297" s="557"/>
      <c r="T1297" s="557"/>
      <c r="U1297" s="557"/>
      <c r="V1297" s="557"/>
      <c r="W1297" s="557"/>
      <c r="X1297" s="557"/>
      <c r="Y1297" s="557"/>
      <c r="Z1297" s="557"/>
      <c r="AA1297" s="557"/>
      <c r="AB1297" s="557"/>
      <c r="AC1297" s="557"/>
      <c r="AD1297" s="557"/>
      <c r="AE1297" s="557"/>
      <c r="AF1297" s="557"/>
      <c r="AG1297" s="557"/>
      <c r="AH1297" s="557"/>
      <c r="AI1297" s="557"/>
      <c r="AJ1297" s="557"/>
      <c r="AK1297" s="557"/>
      <c r="AL1297" s="557"/>
      <c r="AM1297" s="557"/>
      <c r="AN1297" s="557"/>
      <c r="AO1297" s="557"/>
      <c r="AP1297" s="557"/>
      <c r="AQ1297" s="557"/>
      <c r="AR1297" s="557"/>
      <c r="AS1297" s="557"/>
      <c r="AT1297" s="557"/>
      <c r="AU1297" s="557"/>
      <c r="AV1297" s="557"/>
      <c r="AW1297" s="557"/>
      <c r="AX1297" s="557"/>
      <c r="AY1297" s="557"/>
      <c r="AZ1297" s="557"/>
      <c r="BA1297" s="557"/>
      <c r="BB1297" s="557"/>
      <c r="BC1297" s="557"/>
      <c r="BD1297" s="557"/>
      <c r="BE1297" s="557"/>
      <c r="BF1297" s="557"/>
      <c r="BG1297" s="557"/>
      <c r="BH1297" s="557"/>
      <c r="BI1297" s="557"/>
      <c r="BJ1297" s="557"/>
      <c r="BK1297" s="557"/>
      <c r="BL1297" s="557"/>
      <c r="BM1297" s="557"/>
      <c r="BN1297" s="557"/>
      <c r="BO1297" s="557"/>
      <c r="BP1297" s="557"/>
      <c r="BQ1297" s="557"/>
      <c r="BR1297" s="557"/>
      <c r="BS1297" s="557"/>
      <c r="BT1297" s="557"/>
      <c r="BU1297" s="557"/>
      <c r="BV1297" s="557"/>
      <c r="BW1297" s="557"/>
      <c r="BX1297" s="557"/>
      <c r="BY1297" s="557"/>
      <c r="BZ1297" s="557"/>
      <c r="CA1297" s="557"/>
      <c r="CB1297" s="557"/>
      <c r="CC1297" s="557"/>
      <c r="CD1297" s="557"/>
      <c r="CE1297" s="557"/>
      <c r="CF1297" s="557"/>
      <c r="CG1297" s="557"/>
      <c r="CH1297" s="557"/>
      <c r="CI1297" s="557"/>
      <c r="CJ1297" s="557"/>
      <c r="CK1297" s="557"/>
      <c r="CL1297" s="557"/>
      <c r="CM1297" s="557"/>
      <c r="CN1297" s="557"/>
      <c r="CO1297" s="557"/>
      <c r="CP1297" s="557"/>
      <c r="CQ1297" s="557"/>
      <c r="CR1297" s="557"/>
      <c r="CS1297" s="557"/>
      <c r="CT1297" s="557"/>
      <c r="CU1297" s="557"/>
      <c r="CV1297" s="557"/>
      <c r="CW1297" s="557"/>
      <c r="CX1297" s="557"/>
      <c r="CY1297" s="557"/>
      <c r="CZ1297" s="557"/>
      <c r="DA1297" s="557"/>
      <c r="DB1297" s="557"/>
      <c r="DC1297" s="557"/>
      <c r="DD1297" s="557"/>
      <c r="DE1297" s="557"/>
      <c r="DF1297" s="557"/>
      <c r="DG1297" s="557"/>
      <c r="DH1297" s="557"/>
      <c r="DI1297" s="557"/>
      <c r="DJ1297" s="557"/>
      <c r="DK1297" s="557"/>
      <c r="DL1297" s="557"/>
      <c r="DM1297" s="557"/>
      <c r="DN1297" s="557"/>
      <c r="DO1297" s="557"/>
      <c r="DP1297" s="557"/>
      <c r="DQ1297" s="557"/>
      <c r="DR1297" s="557"/>
      <c r="DS1297" s="557"/>
      <c r="DT1297" s="557"/>
      <c r="DU1297" s="557"/>
      <c r="DV1297" s="557"/>
      <c r="DW1297" s="557"/>
      <c r="DX1297" s="557"/>
      <c r="DY1297" s="557"/>
      <c r="DZ1297" s="557"/>
      <c r="EA1297" s="557"/>
      <c r="EB1297" s="557"/>
      <c r="EC1297" s="557"/>
      <c r="ED1297" s="557"/>
      <c r="EE1297" s="557"/>
      <c r="EF1297" s="557"/>
      <c r="EG1297" s="557"/>
      <c r="EH1297" s="557"/>
      <c r="EI1297" s="557"/>
      <c r="EJ1297" s="557"/>
      <c r="EK1297" s="557"/>
      <c r="EL1297" s="557"/>
      <c r="EM1297" s="557"/>
      <c r="EN1297" s="557"/>
      <c r="EO1297" s="557"/>
      <c r="EP1297" s="557"/>
      <c r="EQ1297" s="557"/>
      <c r="ER1297" s="557"/>
      <c r="ES1297" s="557"/>
      <c r="ET1297" s="557"/>
      <c r="EU1297" s="557"/>
      <c r="EV1297" s="557"/>
      <c r="EW1297" s="557"/>
      <c r="EX1297" s="557"/>
      <c r="EY1297" s="557"/>
      <c r="EZ1297" s="557"/>
      <c r="FA1297" s="557"/>
      <c r="FB1297" s="557"/>
      <c r="FC1297" s="557"/>
      <c r="FD1297" s="557"/>
      <c r="FE1297" s="557"/>
      <c r="FF1297" s="557"/>
      <c r="FG1297" s="557"/>
      <c r="FH1297" s="557"/>
      <c r="FI1297" s="557"/>
      <c r="FJ1297" s="557"/>
      <c r="FK1297" s="557"/>
      <c r="FL1297" s="557"/>
      <c r="FM1297" s="557"/>
      <c r="FN1297" s="557"/>
      <c r="FO1297" s="557"/>
      <c r="FP1297" s="557"/>
      <c r="FQ1297" s="557"/>
      <c r="FR1297" s="557"/>
      <c r="FS1297" s="557"/>
      <c r="FT1297" s="557"/>
      <c r="FU1297" s="557"/>
      <c r="FV1297" s="557"/>
      <c r="FW1297" s="557"/>
      <c r="FX1297" s="557"/>
      <c r="FY1297" s="557"/>
      <c r="FZ1297" s="557"/>
      <c r="GA1297" s="557"/>
      <c r="GB1297" s="557"/>
      <c r="GC1297" s="557"/>
      <c r="GD1297" s="557"/>
      <c r="GE1297" s="557"/>
      <c r="GF1297" s="557"/>
      <c r="GG1297" s="557"/>
      <c r="GH1297" s="557"/>
      <c r="GI1297" s="557"/>
      <c r="GJ1297" s="557"/>
      <c r="GK1297" s="557"/>
      <c r="GL1297" s="557"/>
      <c r="GM1297" s="557"/>
      <c r="GN1297" s="557"/>
      <c r="GO1297" s="557"/>
      <c r="GP1297" s="557"/>
      <c r="GQ1297" s="557"/>
      <c r="GR1297" s="557"/>
      <c r="GS1297" s="557"/>
      <c r="GT1297" s="557"/>
      <c r="GU1297" s="557"/>
      <c r="GV1297" s="557"/>
      <c r="GW1297" s="557"/>
      <c r="GX1297" s="557"/>
      <c r="GY1297" s="557"/>
      <c r="GZ1297" s="557"/>
      <c r="HA1297" s="557"/>
      <c r="HB1297" s="557"/>
      <c r="HC1297" s="557"/>
      <c r="HD1297" s="557"/>
      <c r="HE1297" s="557"/>
      <c r="HF1297" s="557"/>
      <c r="HG1297" s="557"/>
      <c r="HH1297" s="557"/>
      <c r="HI1297" s="557"/>
      <c r="HJ1297" s="557"/>
      <c r="HK1297" s="557"/>
      <c r="HL1297" s="557"/>
      <c r="HM1297" s="557"/>
      <c r="HN1297" s="557"/>
      <c r="HO1297" s="557"/>
      <c r="HP1297" s="557"/>
      <c r="HQ1297" s="557"/>
      <c r="HR1297" s="557"/>
      <c r="HS1297" s="557"/>
      <c r="HT1297" s="557"/>
      <c r="HU1297" s="575"/>
      <c r="HV1297" s="575"/>
      <c r="HW1297" s="575"/>
      <c r="HX1297" s="575"/>
      <c r="HY1297" s="575"/>
      <c r="HZ1297" s="575"/>
      <c r="IA1297" s="575"/>
      <c r="IB1297" s="575"/>
      <c r="IC1297" s="575"/>
      <c r="ID1297" s="575"/>
      <c r="IE1297" s="575"/>
      <c r="IF1297" s="575"/>
      <c r="IG1297" s="575"/>
      <c r="IH1297" s="575"/>
      <c r="II1297" s="575"/>
      <c r="IJ1297" s="575"/>
      <c r="IK1297" s="575"/>
      <c r="IL1297" s="575"/>
      <c r="IM1297" s="575"/>
      <c r="IN1297" s="575"/>
    </row>
    <row r="1298" s="311" customFormat="1" ht="19.5" customHeight="1" spans="1:255">
      <c r="A1298" s="222" t="s">
        <v>837</v>
      </c>
      <c r="B1298" s="582"/>
      <c r="C1298" s="328"/>
      <c r="D1298" s="570"/>
      <c r="E1298" s="325" t="str">
        <f t="shared" si="40"/>
        <v/>
      </c>
      <c r="F1298" s="325" t="str">
        <f t="shared" si="41"/>
        <v/>
      </c>
      <c r="HU1298" s="560"/>
      <c r="HV1298" s="560"/>
      <c r="HW1298" s="560"/>
      <c r="HX1298" s="560"/>
      <c r="HY1298" s="560"/>
      <c r="HZ1298" s="560"/>
      <c r="IA1298" s="560"/>
      <c r="IB1298" s="560"/>
      <c r="IC1298" s="560"/>
      <c r="ID1298" s="560"/>
      <c r="IE1298" s="560"/>
      <c r="IF1298" s="560"/>
      <c r="IG1298" s="560"/>
      <c r="IH1298" s="560"/>
      <c r="II1298" s="560"/>
      <c r="IJ1298" s="560"/>
      <c r="IK1298" s="560"/>
      <c r="IL1298" s="560"/>
      <c r="IM1298" s="560"/>
      <c r="IN1298" s="560"/>
      <c r="IO1298" s="560"/>
      <c r="IP1298" s="560"/>
      <c r="IQ1298" s="560"/>
      <c r="IR1298" s="560"/>
      <c r="IS1298" s="560"/>
      <c r="IT1298" s="560"/>
      <c r="IU1298" s="560"/>
    </row>
    <row r="1299" s="311" customFormat="1" ht="19.5" customHeight="1" spans="1:255">
      <c r="A1299" s="222" t="s">
        <v>1201</v>
      </c>
      <c r="B1299" s="582"/>
      <c r="C1299" s="328"/>
      <c r="D1299" s="570"/>
      <c r="E1299" s="325" t="str">
        <f t="shared" si="40"/>
        <v/>
      </c>
      <c r="F1299" s="325" t="str">
        <f t="shared" si="41"/>
        <v/>
      </c>
      <c r="HU1299" s="560"/>
      <c r="HV1299" s="560"/>
      <c r="HW1299" s="560"/>
      <c r="HX1299" s="560"/>
      <c r="HY1299" s="560"/>
      <c r="HZ1299" s="560"/>
      <c r="IA1299" s="560"/>
      <c r="IB1299" s="560"/>
      <c r="IC1299" s="560"/>
      <c r="ID1299" s="560"/>
      <c r="IE1299" s="560"/>
      <c r="IF1299" s="560"/>
      <c r="IG1299" s="560"/>
      <c r="IH1299" s="560"/>
      <c r="II1299" s="560"/>
      <c r="IJ1299" s="560"/>
      <c r="IK1299" s="560"/>
      <c r="IL1299" s="560"/>
      <c r="IM1299" s="560"/>
      <c r="IN1299" s="560"/>
      <c r="IO1299" s="560"/>
      <c r="IP1299" s="560"/>
      <c r="IQ1299" s="560"/>
      <c r="IR1299" s="560"/>
      <c r="IS1299" s="560"/>
      <c r="IT1299" s="560"/>
      <c r="IU1299" s="560"/>
    </row>
    <row r="1300" s="311" customFormat="1" ht="19.5" customHeight="1" spans="1:255">
      <c r="A1300" s="222" t="s">
        <v>1202</v>
      </c>
      <c r="B1300" s="582"/>
      <c r="C1300" s="328"/>
      <c r="D1300" s="570"/>
      <c r="E1300" s="325" t="str">
        <f t="shared" si="40"/>
        <v/>
      </c>
      <c r="F1300" s="325" t="str">
        <f t="shared" si="41"/>
        <v/>
      </c>
      <c r="HU1300" s="560"/>
      <c r="HV1300" s="560"/>
      <c r="HW1300" s="560"/>
      <c r="HX1300" s="560"/>
      <c r="HY1300" s="560"/>
      <c r="HZ1300" s="560"/>
      <c r="IA1300" s="560"/>
      <c r="IB1300" s="560"/>
      <c r="IC1300" s="560"/>
      <c r="ID1300" s="560"/>
      <c r="IE1300" s="560"/>
      <c r="IF1300" s="560"/>
      <c r="IG1300" s="560"/>
      <c r="IH1300" s="560"/>
      <c r="II1300" s="560"/>
      <c r="IJ1300" s="560"/>
      <c r="IK1300" s="560"/>
      <c r="IL1300" s="560"/>
      <c r="IM1300" s="560"/>
      <c r="IN1300" s="560"/>
      <c r="IO1300" s="560"/>
      <c r="IP1300" s="560"/>
      <c r="IQ1300" s="560"/>
      <c r="IR1300" s="560"/>
      <c r="IS1300" s="560"/>
      <c r="IT1300" s="560"/>
      <c r="IU1300" s="560"/>
    </row>
    <row r="1301" s="311" customFormat="1" ht="19.5" customHeight="1" spans="1:255">
      <c r="A1301" s="222" t="s">
        <v>858</v>
      </c>
      <c r="B1301" s="582"/>
      <c r="C1301" s="328"/>
      <c r="D1301" s="570"/>
      <c r="E1301" s="325" t="str">
        <f t="shared" si="40"/>
        <v/>
      </c>
      <c r="F1301" s="325" t="str">
        <f t="shared" si="41"/>
        <v/>
      </c>
      <c r="HU1301" s="560"/>
      <c r="HV1301" s="560"/>
      <c r="HW1301" s="560"/>
      <c r="HX1301" s="560"/>
      <c r="HY1301" s="560"/>
      <c r="HZ1301" s="560"/>
      <c r="IA1301" s="560"/>
      <c r="IB1301" s="560"/>
      <c r="IC1301" s="560"/>
      <c r="ID1301" s="560"/>
      <c r="IE1301" s="560"/>
      <c r="IF1301" s="560"/>
      <c r="IG1301" s="560"/>
      <c r="IH1301" s="560"/>
      <c r="II1301" s="560"/>
      <c r="IJ1301" s="560"/>
      <c r="IK1301" s="560"/>
      <c r="IL1301" s="560"/>
      <c r="IM1301" s="560"/>
      <c r="IN1301" s="560"/>
      <c r="IO1301" s="560"/>
      <c r="IP1301" s="560"/>
      <c r="IQ1301" s="560"/>
      <c r="IR1301" s="560"/>
      <c r="IS1301" s="560"/>
      <c r="IT1301" s="560"/>
      <c r="IU1301" s="560"/>
    </row>
    <row r="1302" s="311" customFormat="1" ht="19.5" customHeight="1" spans="1:255">
      <c r="A1302" s="222" t="s">
        <v>1203</v>
      </c>
      <c r="B1302" s="582"/>
      <c r="C1302" s="328"/>
      <c r="D1302" s="570"/>
      <c r="E1302" s="325" t="str">
        <f t="shared" si="40"/>
        <v/>
      </c>
      <c r="F1302" s="325" t="str">
        <f t="shared" si="41"/>
        <v/>
      </c>
      <c r="HU1302" s="560"/>
      <c r="HV1302" s="560"/>
      <c r="HW1302" s="560"/>
      <c r="HX1302" s="560"/>
      <c r="HY1302" s="560"/>
      <c r="HZ1302" s="560"/>
      <c r="IA1302" s="560"/>
      <c r="IB1302" s="560"/>
      <c r="IC1302" s="560"/>
      <c r="ID1302" s="560"/>
      <c r="IE1302" s="560"/>
      <c r="IF1302" s="560"/>
      <c r="IG1302" s="560"/>
      <c r="IH1302" s="560"/>
      <c r="II1302" s="560"/>
      <c r="IJ1302" s="560"/>
      <c r="IK1302" s="560"/>
      <c r="IL1302" s="560"/>
      <c r="IM1302" s="560"/>
      <c r="IN1302" s="560"/>
      <c r="IO1302" s="560"/>
      <c r="IP1302" s="560"/>
      <c r="IQ1302" s="560"/>
      <c r="IR1302" s="560"/>
      <c r="IS1302" s="560"/>
      <c r="IT1302" s="560"/>
      <c r="IU1302" s="560"/>
    </row>
    <row r="1303" s="311" customFormat="1" ht="19.5" customHeight="1" spans="1:255">
      <c r="A1303" s="584" t="s">
        <v>1204</v>
      </c>
      <c r="B1303" s="335">
        <f>SUM(B1304:B1315)</f>
        <v>583</v>
      </c>
      <c r="C1303" s="335">
        <f>SUM(C1304:C1315)</f>
        <v>19</v>
      </c>
      <c r="D1303" s="335">
        <f>SUM(D1304:D1315)</f>
        <v>10</v>
      </c>
      <c r="E1303" s="325">
        <f t="shared" si="40"/>
        <v>-0.982847341337907</v>
      </c>
      <c r="F1303" s="325">
        <f t="shared" si="41"/>
        <v>0.526315789473684</v>
      </c>
      <c r="HU1303" s="560"/>
      <c r="HV1303" s="560"/>
      <c r="HW1303" s="560"/>
      <c r="HX1303" s="560"/>
      <c r="HY1303" s="560"/>
      <c r="HZ1303" s="560"/>
      <c r="IA1303" s="560"/>
      <c r="IB1303" s="560"/>
      <c r="IC1303" s="560"/>
      <c r="ID1303" s="560"/>
      <c r="IE1303" s="560"/>
      <c r="IF1303" s="560"/>
      <c r="IG1303" s="560"/>
      <c r="IH1303" s="560"/>
      <c r="II1303" s="560"/>
      <c r="IJ1303" s="560"/>
      <c r="IK1303" s="560"/>
      <c r="IL1303" s="560"/>
      <c r="IM1303" s="560"/>
      <c r="IN1303" s="560"/>
      <c r="IO1303" s="560"/>
      <c r="IP1303" s="560"/>
      <c r="IQ1303" s="560"/>
      <c r="IR1303" s="560"/>
      <c r="IS1303" s="560"/>
      <c r="IT1303" s="560"/>
      <c r="IU1303" s="560"/>
    </row>
    <row r="1304" s="311" customFormat="1" ht="19.5" customHeight="1" spans="1:255">
      <c r="A1304" s="218" t="s">
        <v>835</v>
      </c>
      <c r="B1304" s="582">
        <v>18</v>
      </c>
      <c r="C1304" s="328">
        <v>19</v>
      </c>
      <c r="D1304" s="570">
        <v>8</v>
      </c>
      <c r="E1304" s="325">
        <f t="shared" si="40"/>
        <v>-0.555555555555556</v>
      </c>
      <c r="F1304" s="325">
        <f t="shared" si="41"/>
        <v>0.421052631578947</v>
      </c>
      <c r="HU1304" s="560"/>
      <c r="HV1304" s="560"/>
      <c r="HW1304" s="560"/>
      <c r="HX1304" s="560"/>
      <c r="HY1304" s="560"/>
      <c r="HZ1304" s="560"/>
      <c r="IA1304" s="560"/>
      <c r="IB1304" s="560"/>
      <c r="IC1304" s="560"/>
      <c r="ID1304" s="560"/>
      <c r="IE1304" s="560"/>
      <c r="IF1304" s="560"/>
      <c r="IG1304" s="560"/>
      <c r="IH1304" s="560"/>
      <c r="II1304" s="560"/>
      <c r="IJ1304" s="560"/>
      <c r="IK1304" s="560"/>
      <c r="IL1304" s="560"/>
      <c r="IM1304" s="560"/>
      <c r="IN1304" s="560"/>
      <c r="IO1304" s="560"/>
      <c r="IP1304" s="560"/>
      <c r="IQ1304" s="560"/>
      <c r="IR1304" s="560"/>
      <c r="IS1304" s="560"/>
      <c r="IT1304" s="560"/>
      <c r="IU1304" s="560"/>
    </row>
    <row r="1305" s="170" customFormat="1" ht="19.5" customHeight="1" spans="1:248">
      <c r="A1305" s="218" t="s">
        <v>836</v>
      </c>
      <c r="B1305" s="328"/>
      <c r="C1305" s="328"/>
      <c r="D1305" s="328"/>
      <c r="E1305" s="332" t="str">
        <f t="shared" si="40"/>
        <v/>
      </c>
      <c r="F1305" s="332" t="str">
        <f t="shared" si="41"/>
        <v/>
      </c>
      <c r="G1305" s="557"/>
      <c r="H1305" s="557"/>
      <c r="I1305" s="557"/>
      <c r="J1305" s="557"/>
      <c r="K1305" s="557"/>
      <c r="L1305" s="557"/>
      <c r="M1305" s="557"/>
      <c r="N1305" s="557"/>
      <c r="O1305" s="557"/>
      <c r="P1305" s="557"/>
      <c r="Q1305" s="557"/>
      <c r="R1305" s="557"/>
      <c r="S1305" s="557"/>
      <c r="T1305" s="557"/>
      <c r="U1305" s="557"/>
      <c r="V1305" s="557"/>
      <c r="W1305" s="557"/>
      <c r="X1305" s="557"/>
      <c r="Y1305" s="557"/>
      <c r="Z1305" s="557"/>
      <c r="AA1305" s="557"/>
      <c r="AB1305" s="557"/>
      <c r="AC1305" s="557"/>
      <c r="AD1305" s="557"/>
      <c r="AE1305" s="557"/>
      <c r="AF1305" s="557"/>
      <c r="AG1305" s="557"/>
      <c r="AH1305" s="557"/>
      <c r="AI1305" s="557"/>
      <c r="AJ1305" s="557"/>
      <c r="AK1305" s="557"/>
      <c r="AL1305" s="557"/>
      <c r="AM1305" s="557"/>
      <c r="AN1305" s="557"/>
      <c r="AO1305" s="557"/>
      <c r="AP1305" s="557"/>
      <c r="AQ1305" s="557"/>
      <c r="AR1305" s="557"/>
      <c r="AS1305" s="557"/>
      <c r="AT1305" s="557"/>
      <c r="AU1305" s="557"/>
      <c r="AV1305" s="557"/>
      <c r="AW1305" s="557"/>
      <c r="AX1305" s="557"/>
      <c r="AY1305" s="557"/>
      <c r="AZ1305" s="557"/>
      <c r="BA1305" s="557"/>
      <c r="BB1305" s="557"/>
      <c r="BC1305" s="557"/>
      <c r="BD1305" s="557"/>
      <c r="BE1305" s="557"/>
      <c r="BF1305" s="557"/>
      <c r="BG1305" s="557"/>
      <c r="BH1305" s="557"/>
      <c r="BI1305" s="557"/>
      <c r="BJ1305" s="557"/>
      <c r="BK1305" s="557"/>
      <c r="BL1305" s="557"/>
      <c r="BM1305" s="557"/>
      <c r="BN1305" s="557"/>
      <c r="BO1305" s="557"/>
      <c r="BP1305" s="557"/>
      <c r="BQ1305" s="557"/>
      <c r="BR1305" s="557"/>
      <c r="BS1305" s="557"/>
      <c r="BT1305" s="557"/>
      <c r="BU1305" s="557"/>
      <c r="BV1305" s="557"/>
      <c r="BW1305" s="557"/>
      <c r="BX1305" s="557"/>
      <c r="BY1305" s="557"/>
      <c r="BZ1305" s="557"/>
      <c r="CA1305" s="557"/>
      <c r="CB1305" s="557"/>
      <c r="CC1305" s="557"/>
      <c r="CD1305" s="557"/>
      <c r="CE1305" s="557"/>
      <c r="CF1305" s="557"/>
      <c r="CG1305" s="557"/>
      <c r="CH1305" s="557"/>
      <c r="CI1305" s="557"/>
      <c r="CJ1305" s="557"/>
      <c r="CK1305" s="557"/>
      <c r="CL1305" s="557"/>
      <c r="CM1305" s="557"/>
      <c r="CN1305" s="557"/>
      <c r="CO1305" s="557"/>
      <c r="CP1305" s="557"/>
      <c r="CQ1305" s="557"/>
      <c r="CR1305" s="557"/>
      <c r="CS1305" s="557"/>
      <c r="CT1305" s="557"/>
      <c r="CU1305" s="557"/>
      <c r="CV1305" s="557"/>
      <c r="CW1305" s="557"/>
      <c r="CX1305" s="557"/>
      <c r="CY1305" s="557"/>
      <c r="CZ1305" s="557"/>
      <c r="DA1305" s="557"/>
      <c r="DB1305" s="557"/>
      <c r="DC1305" s="557"/>
      <c r="DD1305" s="557"/>
      <c r="DE1305" s="557"/>
      <c r="DF1305" s="557"/>
      <c r="DG1305" s="557"/>
      <c r="DH1305" s="557"/>
      <c r="DI1305" s="557"/>
      <c r="DJ1305" s="557"/>
      <c r="DK1305" s="557"/>
      <c r="DL1305" s="557"/>
      <c r="DM1305" s="557"/>
      <c r="DN1305" s="557"/>
      <c r="DO1305" s="557"/>
      <c r="DP1305" s="557"/>
      <c r="DQ1305" s="557"/>
      <c r="DR1305" s="557"/>
      <c r="DS1305" s="557"/>
      <c r="DT1305" s="557"/>
      <c r="DU1305" s="557"/>
      <c r="DV1305" s="557"/>
      <c r="DW1305" s="557"/>
      <c r="DX1305" s="557"/>
      <c r="DY1305" s="557"/>
      <c r="DZ1305" s="557"/>
      <c r="EA1305" s="557"/>
      <c r="EB1305" s="557"/>
      <c r="EC1305" s="557"/>
      <c r="ED1305" s="557"/>
      <c r="EE1305" s="557"/>
      <c r="EF1305" s="557"/>
      <c r="EG1305" s="557"/>
      <c r="EH1305" s="557"/>
      <c r="EI1305" s="557"/>
      <c r="EJ1305" s="557"/>
      <c r="EK1305" s="557"/>
      <c r="EL1305" s="557"/>
      <c r="EM1305" s="557"/>
      <c r="EN1305" s="557"/>
      <c r="EO1305" s="557"/>
      <c r="EP1305" s="557"/>
      <c r="EQ1305" s="557"/>
      <c r="ER1305" s="557"/>
      <c r="ES1305" s="557"/>
      <c r="ET1305" s="557"/>
      <c r="EU1305" s="557"/>
      <c r="EV1305" s="557"/>
      <c r="EW1305" s="557"/>
      <c r="EX1305" s="557"/>
      <c r="EY1305" s="557"/>
      <c r="EZ1305" s="557"/>
      <c r="FA1305" s="557"/>
      <c r="FB1305" s="557"/>
      <c r="FC1305" s="557"/>
      <c r="FD1305" s="557"/>
      <c r="FE1305" s="557"/>
      <c r="FF1305" s="557"/>
      <c r="FG1305" s="557"/>
      <c r="FH1305" s="557"/>
      <c r="FI1305" s="557"/>
      <c r="FJ1305" s="557"/>
      <c r="FK1305" s="557"/>
      <c r="FL1305" s="557"/>
      <c r="FM1305" s="557"/>
      <c r="FN1305" s="557"/>
      <c r="FO1305" s="557"/>
      <c r="FP1305" s="557"/>
      <c r="FQ1305" s="557"/>
      <c r="FR1305" s="557"/>
      <c r="FS1305" s="557"/>
      <c r="FT1305" s="557"/>
      <c r="FU1305" s="557"/>
      <c r="FV1305" s="557"/>
      <c r="FW1305" s="557"/>
      <c r="FX1305" s="557"/>
      <c r="FY1305" s="557"/>
      <c r="FZ1305" s="557"/>
      <c r="GA1305" s="557"/>
      <c r="GB1305" s="557"/>
      <c r="GC1305" s="557"/>
      <c r="GD1305" s="557"/>
      <c r="GE1305" s="557"/>
      <c r="GF1305" s="557"/>
      <c r="GG1305" s="557"/>
      <c r="GH1305" s="557"/>
      <c r="GI1305" s="557"/>
      <c r="GJ1305" s="557"/>
      <c r="GK1305" s="557"/>
      <c r="GL1305" s="557"/>
      <c r="GM1305" s="557"/>
      <c r="GN1305" s="557"/>
      <c r="GO1305" s="557"/>
      <c r="GP1305" s="557"/>
      <c r="GQ1305" s="557"/>
      <c r="GR1305" s="557"/>
      <c r="GS1305" s="557"/>
      <c r="GT1305" s="557"/>
      <c r="GU1305" s="557"/>
      <c r="GV1305" s="557"/>
      <c r="GW1305" s="557"/>
      <c r="GX1305" s="557"/>
      <c r="GY1305" s="557"/>
      <c r="GZ1305" s="557"/>
      <c r="HA1305" s="557"/>
      <c r="HB1305" s="557"/>
      <c r="HC1305" s="557"/>
      <c r="HD1305" s="557"/>
      <c r="HE1305" s="557"/>
      <c r="HF1305" s="557"/>
      <c r="HG1305" s="557"/>
      <c r="HH1305" s="557"/>
      <c r="HI1305" s="557"/>
      <c r="HJ1305" s="557"/>
      <c r="HK1305" s="557"/>
      <c r="HL1305" s="557"/>
      <c r="HM1305" s="557"/>
      <c r="HN1305" s="557"/>
      <c r="HO1305" s="557"/>
      <c r="HP1305" s="557"/>
      <c r="HQ1305" s="557"/>
      <c r="HR1305" s="557"/>
      <c r="HS1305" s="557"/>
      <c r="HT1305" s="557"/>
      <c r="HU1305" s="575"/>
      <c r="HV1305" s="575"/>
      <c r="HW1305" s="575"/>
      <c r="HX1305" s="575"/>
      <c r="HY1305" s="575"/>
      <c r="HZ1305" s="575"/>
      <c r="IA1305" s="575"/>
      <c r="IB1305" s="575"/>
      <c r="IC1305" s="575"/>
      <c r="ID1305" s="575"/>
      <c r="IE1305" s="575"/>
      <c r="IF1305" s="575"/>
      <c r="IG1305" s="575"/>
      <c r="IH1305" s="575"/>
      <c r="II1305" s="575"/>
      <c r="IJ1305" s="575"/>
      <c r="IK1305" s="575"/>
      <c r="IL1305" s="575"/>
      <c r="IM1305" s="575"/>
      <c r="IN1305" s="575"/>
    </row>
    <row r="1306" s="311" customFormat="1" ht="19.5" customHeight="1" spans="1:255">
      <c r="A1306" s="218" t="s">
        <v>837</v>
      </c>
      <c r="B1306" s="582"/>
      <c r="C1306" s="328"/>
      <c r="D1306" s="570"/>
      <c r="E1306" s="332" t="str">
        <f t="shared" si="40"/>
        <v/>
      </c>
      <c r="F1306" s="332" t="str">
        <f t="shared" si="41"/>
        <v/>
      </c>
      <c r="HU1306" s="560"/>
      <c r="HV1306" s="560"/>
      <c r="HW1306" s="560"/>
      <c r="HX1306" s="560"/>
      <c r="HY1306" s="560"/>
      <c r="HZ1306" s="560"/>
      <c r="IA1306" s="560"/>
      <c r="IB1306" s="560"/>
      <c r="IC1306" s="560"/>
      <c r="ID1306" s="560"/>
      <c r="IE1306" s="560"/>
      <c r="IF1306" s="560"/>
      <c r="IG1306" s="560"/>
      <c r="IH1306" s="560"/>
      <c r="II1306" s="560"/>
      <c r="IJ1306" s="560"/>
      <c r="IK1306" s="560"/>
      <c r="IL1306" s="560"/>
      <c r="IM1306" s="560"/>
      <c r="IN1306" s="560"/>
      <c r="IO1306" s="560"/>
      <c r="IP1306" s="560"/>
      <c r="IQ1306" s="560"/>
      <c r="IR1306" s="560"/>
      <c r="IS1306" s="560"/>
      <c r="IT1306" s="560"/>
      <c r="IU1306" s="560"/>
    </row>
    <row r="1307" s="311" customFormat="1" ht="19.5" customHeight="1" spans="1:255">
      <c r="A1307" s="218" t="s">
        <v>1205</v>
      </c>
      <c r="B1307" s="582"/>
      <c r="C1307" s="328"/>
      <c r="D1307" s="330"/>
      <c r="E1307" s="332" t="str">
        <f t="shared" si="40"/>
        <v/>
      </c>
      <c r="F1307" s="332" t="str">
        <f t="shared" si="41"/>
        <v/>
      </c>
      <c r="HU1307" s="560"/>
      <c r="HV1307" s="560"/>
      <c r="HW1307" s="560"/>
      <c r="HX1307" s="560"/>
      <c r="HY1307" s="560"/>
      <c r="HZ1307" s="560"/>
      <c r="IA1307" s="560"/>
      <c r="IB1307" s="560"/>
      <c r="IC1307" s="560"/>
      <c r="ID1307" s="560"/>
      <c r="IE1307" s="560"/>
      <c r="IF1307" s="560"/>
      <c r="IG1307" s="560"/>
      <c r="IH1307" s="560"/>
      <c r="II1307" s="560"/>
      <c r="IJ1307" s="560"/>
      <c r="IK1307" s="560"/>
      <c r="IL1307" s="560"/>
      <c r="IM1307" s="560"/>
      <c r="IN1307" s="560"/>
      <c r="IO1307" s="560"/>
      <c r="IP1307" s="560"/>
      <c r="IQ1307" s="560"/>
      <c r="IR1307" s="560"/>
      <c r="IS1307" s="560"/>
      <c r="IT1307" s="560"/>
      <c r="IU1307" s="560"/>
    </row>
    <row r="1308" s="311" customFormat="1" ht="19.5" customHeight="1" spans="1:255">
      <c r="A1308" s="218" t="s">
        <v>1206</v>
      </c>
      <c r="B1308" s="582">
        <v>12</v>
      </c>
      <c r="C1308" s="328"/>
      <c r="D1308" s="570">
        <v>2</v>
      </c>
      <c r="E1308" s="332">
        <f t="shared" si="40"/>
        <v>-0.833333333333333</v>
      </c>
      <c r="F1308" s="332" t="str">
        <f t="shared" si="41"/>
        <v/>
      </c>
      <c r="HU1308" s="560"/>
      <c r="HV1308" s="560"/>
      <c r="HW1308" s="560"/>
      <c r="HX1308" s="560"/>
      <c r="HY1308" s="560"/>
      <c r="HZ1308" s="560"/>
      <c r="IA1308" s="560"/>
      <c r="IB1308" s="560"/>
      <c r="IC1308" s="560"/>
      <c r="ID1308" s="560"/>
      <c r="IE1308" s="560"/>
      <c r="IF1308" s="560"/>
      <c r="IG1308" s="560"/>
      <c r="IH1308" s="560"/>
      <c r="II1308" s="560"/>
      <c r="IJ1308" s="560"/>
      <c r="IK1308" s="560"/>
      <c r="IL1308" s="560"/>
      <c r="IM1308" s="560"/>
      <c r="IN1308" s="560"/>
      <c r="IO1308" s="560"/>
      <c r="IP1308" s="560"/>
      <c r="IQ1308" s="560"/>
      <c r="IR1308" s="560"/>
      <c r="IS1308" s="560"/>
      <c r="IT1308" s="560"/>
      <c r="IU1308" s="560"/>
    </row>
    <row r="1309" s="311" customFormat="1" ht="19.5" customHeight="1" spans="1:255">
      <c r="A1309" s="218" t="s">
        <v>1207</v>
      </c>
      <c r="B1309" s="582"/>
      <c r="C1309" s="328"/>
      <c r="D1309" s="570"/>
      <c r="E1309" s="332" t="str">
        <f t="shared" si="40"/>
        <v/>
      </c>
      <c r="F1309" s="332" t="str">
        <f t="shared" si="41"/>
        <v/>
      </c>
      <c r="HU1309" s="560"/>
      <c r="HV1309" s="560"/>
      <c r="HW1309" s="560"/>
      <c r="HX1309" s="560"/>
      <c r="HY1309" s="560"/>
      <c r="HZ1309" s="560"/>
      <c r="IA1309" s="560"/>
      <c r="IB1309" s="560"/>
      <c r="IC1309" s="560"/>
      <c r="ID1309" s="560"/>
      <c r="IE1309" s="560"/>
      <c r="IF1309" s="560"/>
      <c r="IG1309" s="560"/>
      <c r="IH1309" s="560"/>
      <c r="II1309" s="560"/>
      <c r="IJ1309" s="560"/>
      <c r="IK1309" s="560"/>
      <c r="IL1309" s="560"/>
      <c r="IM1309" s="560"/>
      <c r="IN1309" s="560"/>
      <c r="IO1309" s="560"/>
      <c r="IP1309" s="560"/>
      <c r="IQ1309" s="560"/>
      <c r="IR1309" s="560"/>
      <c r="IS1309" s="560"/>
      <c r="IT1309" s="560"/>
      <c r="IU1309" s="560"/>
    </row>
    <row r="1310" s="311" customFormat="1" ht="19.5" customHeight="1" spans="1:255">
      <c r="A1310" s="218" t="s">
        <v>1208</v>
      </c>
      <c r="B1310" s="582">
        <v>553</v>
      </c>
      <c r="C1310" s="328"/>
      <c r="D1310" s="570"/>
      <c r="E1310" s="332" t="str">
        <f t="shared" si="40"/>
        <v/>
      </c>
      <c r="F1310" s="332" t="str">
        <f t="shared" si="41"/>
        <v/>
      </c>
      <c r="HU1310" s="560"/>
      <c r="HV1310" s="560"/>
      <c r="HW1310" s="560"/>
      <c r="HX1310" s="560"/>
      <c r="HY1310" s="560"/>
      <c r="HZ1310" s="560"/>
      <c r="IA1310" s="560"/>
      <c r="IB1310" s="560"/>
      <c r="IC1310" s="560"/>
      <c r="ID1310" s="560"/>
      <c r="IE1310" s="560"/>
      <c r="IF1310" s="560"/>
      <c r="IG1310" s="560"/>
      <c r="IH1310" s="560"/>
      <c r="II1310" s="560"/>
      <c r="IJ1310" s="560"/>
      <c r="IK1310" s="560"/>
      <c r="IL1310" s="560"/>
      <c r="IM1310" s="560"/>
      <c r="IN1310" s="560"/>
      <c r="IO1310" s="560"/>
      <c r="IP1310" s="560"/>
      <c r="IQ1310" s="560"/>
      <c r="IR1310" s="560"/>
      <c r="IS1310" s="560"/>
      <c r="IT1310" s="560"/>
      <c r="IU1310" s="560"/>
    </row>
    <row r="1311" s="311" customFormat="1" ht="19.5" customHeight="1" spans="1:255">
      <c r="A1311" s="218" t="s">
        <v>1209</v>
      </c>
      <c r="B1311" s="582"/>
      <c r="C1311" s="328"/>
      <c r="D1311" s="330"/>
      <c r="E1311" s="332" t="str">
        <f t="shared" si="40"/>
        <v/>
      </c>
      <c r="F1311" s="332" t="str">
        <f t="shared" si="41"/>
        <v/>
      </c>
      <c r="HU1311" s="560"/>
      <c r="HV1311" s="560"/>
      <c r="HW1311" s="560"/>
      <c r="HX1311" s="560"/>
      <c r="HY1311" s="560"/>
      <c r="HZ1311" s="560"/>
      <c r="IA1311" s="560"/>
      <c r="IB1311" s="560"/>
      <c r="IC1311" s="560"/>
      <c r="ID1311" s="560"/>
      <c r="IE1311" s="560"/>
      <c r="IF1311" s="560"/>
      <c r="IG1311" s="560"/>
      <c r="IH1311" s="560"/>
      <c r="II1311" s="560"/>
      <c r="IJ1311" s="560"/>
      <c r="IK1311" s="560"/>
      <c r="IL1311" s="560"/>
      <c r="IM1311" s="560"/>
      <c r="IN1311" s="560"/>
      <c r="IO1311" s="560"/>
      <c r="IP1311" s="560"/>
      <c r="IQ1311" s="560"/>
      <c r="IR1311" s="560"/>
      <c r="IS1311" s="560"/>
      <c r="IT1311" s="560"/>
      <c r="IU1311" s="560"/>
    </row>
    <row r="1312" s="311" customFormat="1" ht="19.5" customHeight="1" spans="1:255">
      <c r="A1312" s="218" t="s">
        <v>1210</v>
      </c>
      <c r="B1312" s="582"/>
      <c r="C1312" s="328"/>
      <c r="D1312" s="570"/>
      <c r="E1312" s="332" t="str">
        <f t="shared" si="40"/>
        <v/>
      </c>
      <c r="F1312" s="332" t="str">
        <f t="shared" si="41"/>
        <v/>
      </c>
      <c r="HU1312" s="560"/>
      <c r="HV1312" s="560"/>
      <c r="HW1312" s="560"/>
      <c r="HX1312" s="560"/>
      <c r="HY1312" s="560"/>
      <c r="HZ1312" s="560"/>
      <c r="IA1312" s="560"/>
      <c r="IB1312" s="560"/>
      <c r="IC1312" s="560"/>
      <c r="ID1312" s="560"/>
      <c r="IE1312" s="560"/>
      <c r="IF1312" s="560"/>
      <c r="IG1312" s="560"/>
      <c r="IH1312" s="560"/>
      <c r="II1312" s="560"/>
      <c r="IJ1312" s="560"/>
      <c r="IK1312" s="560"/>
      <c r="IL1312" s="560"/>
      <c r="IM1312" s="560"/>
      <c r="IN1312" s="560"/>
      <c r="IO1312" s="560"/>
      <c r="IP1312" s="560"/>
      <c r="IQ1312" s="560"/>
      <c r="IR1312" s="560"/>
      <c r="IS1312" s="560"/>
      <c r="IT1312" s="560"/>
      <c r="IU1312" s="560"/>
    </row>
    <row r="1313" s="311" customFormat="1" ht="19.5" customHeight="1" spans="1:255">
      <c r="A1313" s="218" t="s">
        <v>1211</v>
      </c>
      <c r="B1313" s="582"/>
      <c r="C1313" s="328"/>
      <c r="D1313" s="570"/>
      <c r="E1313" s="332" t="str">
        <f t="shared" si="40"/>
        <v/>
      </c>
      <c r="F1313" s="332" t="str">
        <f t="shared" si="41"/>
        <v/>
      </c>
      <c r="HU1313" s="560"/>
      <c r="HV1313" s="560"/>
      <c r="HW1313" s="560"/>
      <c r="HX1313" s="560"/>
      <c r="HY1313" s="560"/>
      <c r="HZ1313" s="560"/>
      <c r="IA1313" s="560"/>
      <c r="IB1313" s="560"/>
      <c r="IC1313" s="560"/>
      <c r="ID1313" s="560"/>
      <c r="IE1313" s="560"/>
      <c r="IF1313" s="560"/>
      <c r="IG1313" s="560"/>
      <c r="IH1313" s="560"/>
      <c r="II1313" s="560"/>
      <c r="IJ1313" s="560"/>
      <c r="IK1313" s="560"/>
      <c r="IL1313" s="560"/>
      <c r="IM1313" s="560"/>
      <c r="IN1313" s="560"/>
      <c r="IO1313" s="560"/>
      <c r="IP1313" s="560"/>
      <c r="IQ1313" s="560"/>
      <c r="IR1313" s="560"/>
      <c r="IS1313" s="560"/>
      <c r="IT1313" s="560"/>
      <c r="IU1313" s="560"/>
    </row>
    <row r="1314" s="311" customFormat="1" ht="19.5" customHeight="1" spans="1:255">
      <c r="A1314" s="218" t="s">
        <v>1212</v>
      </c>
      <c r="B1314" s="582"/>
      <c r="C1314" s="328"/>
      <c r="D1314" s="570"/>
      <c r="E1314" s="332" t="str">
        <f t="shared" si="40"/>
        <v/>
      </c>
      <c r="F1314" s="332" t="str">
        <f t="shared" si="41"/>
        <v/>
      </c>
      <c r="HU1314" s="560"/>
      <c r="HV1314" s="560"/>
      <c r="HW1314" s="560"/>
      <c r="HX1314" s="560"/>
      <c r="HY1314" s="560"/>
      <c r="HZ1314" s="560"/>
      <c r="IA1314" s="560"/>
      <c r="IB1314" s="560"/>
      <c r="IC1314" s="560"/>
      <c r="ID1314" s="560"/>
      <c r="IE1314" s="560"/>
      <c r="IF1314" s="560"/>
      <c r="IG1314" s="560"/>
      <c r="IH1314" s="560"/>
      <c r="II1314" s="560"/>
      <c r="IJ1314" s="560"/>
      <c r="IK1314" s="560"/>
      <c r="IL1314" s="560"/>
      <c r="IM1314" s="560"/>
      <c r="IN1314" s="560"/>
      <c r="IO1314" s="560"/>
      <c r="IP1314" s="560"/>
      <c r="IQ1314" s="560"/>
      <c r="IR1314" s="560"/>
      <c r="IS1314" s="560"/>
      <c r="IT1314" s="560"/>
      <c r="IU1314" s="560"/>
    </row>
    <row r="1315" s="311" customFormat="1" ht="19.5" customHeight="1" spans="1:255">
      <c r="A1315" s="218" t="s">
        <v>1213</v>
      </c>
      <c r="B1315" s="582"/>
      <c r="C1315" s="328"/>
      <c r="D1315" s="330"/>
      <c r="E1315" s="332" t="str">
        <f t="shared" si="40"/>
        <v/>
      </c>
      <c r="F1315" s="332" t="str">
        <f t="shared" si="41"/>
        <v/>
      </c>
      <c r="HU1315" s="560"/>
      <c r="HV1315" s="560"/>
      <c r="HW1315" s="560"/>
      <c r="HX1315" s="560"/>
      <c r="HY1315" s="560"/>
      <c r="HZ1315" s="560"/>
      <c r="IA1315" s="560"/>
      <c r="IB1315" s="560"/>
      <c r="IC1315" s="560"/>
      <c r="ID1315" s="560"/>
      <c r="IE1315" s="560"/>
      <c r="IF1315" s="560"/>
      <c r="IG1315" s="560"/>
      <c r="IH1315" s="560"/>
      <c r="II1315" s="560"/>
      <c r="IJ1315" s="560"/>
      <c r="IK1315" s="560"/>
      <c r="IL1315" s="560"/>
      <c r="IM1315" s="560"/>
      <c r="IN1315" s="560"/>
      <c r="IO1315" s="560"/>
      <c r="IP1315" s="560"/>
      <c r="IQ1315" s="560"/>
      <c r="IR1315" s="560"/>
      <c r="IS1315" s="560"/>
      <c r="IT1315" s="560"/>
      <c r="IU1315" s="560"/>
    </row>
    <row r="1316" s="311" customFormat="1" ht="19.5" customHeight="1" spans="1:255">
      <c r="A1316" s="587" t="s">
        <v>1214</v>
      </c>
      <c r="B1316" s="335">
        <f>SUM(B1317:B1319)</f>
        <v>247</v>
      </c>
      <c r="C1316" s="335">
        <f>SUM(C1317:C1319)</f>
        <v>48</v>
      </c>
      <c r="D1316" s="335">
        <f>SUM(D1317:D1319)</f>
        <v>67</v>
      </c>
      <c r="E1316" s="325">
        <f t="shared" si="40"/>
        <v>-0.728744939271255</v>
      </c>
      <c r="F1316" s="325">
        <f t="shared" si="41"/>
        <v>1.39583333333333</v>
      </c>
      <c r="HU1316" s="560"/>
      <c r="HV1316" s="560"/>
      <c r="HW1316" s="560"/>
      <c r="HX1316" s="560"/>
      <c r="HY1316" s="560"/>
      <c r="HZ1316" s="560"/>
      <c r="IA1316" s="560"/>
      <c r="IB1316" s="560"/>
      <c r="IC1316" s="560"/>
      <c r="ID1316" s="560"/>
      <c r="IE1316" s="560"/>
      <c r="IF1316" s="560"/>
      <c r="IG1316" s="560"/>
      <c r="IH1316" s="560"/>
      <c r="II1316" s="560"/>
      <c r="IJ1316" s="560"/>
      <c r="IK1316" s="560"/>
      <c r="IL1316" s="560"/>
      <c r="IM1316" s="560"/>
      <c r="IN1316" s="560"/>
      <c r="IO1316" s="560"/>
      <c r="IP1316" s="560"/>
      <c r="IQ1316" s="560"/>
      <c r="IR1316" s="560"/>
      <c r="IS1316" s="560"/>
      <c r="IT1316" s="560"/>
      <c r="IU1316" s="560"/>
    </row>
    <row r="1317" s="311" customFormat="1" ht="19.5" customHeight="1" spans="1:255">
      <c r="A1317" s="222" t="s">
        <v>1215</v>
      </c>
      <c r="B1317" s="582">
        <v>247</v>
      </c>
      <c r="C1317" s="328">
        <v>48</v>
      </c>
      <c r="D1317" s="330">
        <v>57</v>
      </c>
      <c r="E1317" s="332">
        <f t="shared" si="40"/>
        <v>-0.769230769230769</v>
      </c>
      <c r="F1317" s="332">
        <f t="shared" si="41"/>
        <v>1.1875</v>
      </c>
      <c r="HU1317" s="560"/>
      <c r="HV1317" s="560"/>
      <c r="HW1317" s="560"/>
      <c r="HX1317" s="560"/>
      <c r="HY1317" s="560"/>
      <c r="HZ1317" s="560"/>
      <c r="IA1317" s="560"/>
      <c r="IB1317" s="560"/>
      <c r="IC1317" s="560"/>
      <c r="ID1317" s="560"/>
      <c r="IE1317" s="560"/>
      <c r="IF1317" s="560"/>
      <c r="IG1317" s="560"/>
      <c r="IH1317" s="560"/>
      <c r="II1317" s="560"/>
      <c r="IJ1317" s="560"/>
      <c r="IK1317" s="560"/>
      <c r="IL1317" s="560"/>
      <c r="IM1317" s="560"/>
      <c r="IN1317" s="560"/>
      <c r="IO1317" s="560"/>
      <c r="IP1317" s="560"/>
      <c r="IQ1317" s="560"/>
      <c r="IR1317" s="560"/>
      <c r="IS1317" s="560"/>
      <c r="IT1317" s="560"/>
      <c r="IU1317" s="560"/>
    </row>
    <row r="1318" s="170" customFormat="1" ht="19.5" customHeight="1" spans="1:248">
      <c r="A1318" s="222" t="s">
        <v>1216</v>
      </c>
      <c r="B1318" s="328"/>
      <c r="C1318" s="328"/>
      <c r="D1318" s="328"/>
      <c r="E1318" s="332" t="str">
        <f t="shared" si="40"/>
        <v/>
      </c>
      <c r="F1318" s="332" t="str">
        <f t="shared" si="41"/>
        <v/>
      </c>
      <c r="G1318" s="557"/>
      <c r="H1318" s="557"/>
      <c r="I1318" s="557"/>
      <c r="J1318" s="557"/>
      <c r="K1318" s="557"/>
      <c r="L1318" s="557"/>
      <c r="M1318" s="557"/>
      <c r="N1318" s="557"/>
      <c r="O1318" s="557"/>
      <c r="P1318" s="557"/>
      <c r="Q1318" s="557"/>
      <c r="R1318" s="557"/>
      <c r="S1318" s="557"/>
      <c r="T1318" s="557"/>
      <c r="U1318" s="557"/>
      <c r="V1318" s="557"/>
      <c r="W1318" s="557"/>
      <c r="X1318" s="557"/>
      <c r="Y1318" s="557"/>
      <c r="Z1318" s="557"/>
      <c r="AA1318" s="557"/>
      <c r="AB1318" s="557"/>
      <c r="AC1318" s="557"/>
      <c r="AD1318" s="557"/>
      <c r="AE1318" s="557"/>
      <c r="AF1318" s="557"/>
      <c r="AG1318" s="557"/>
      <c r="AH1318" s="557"/>
      <c r="AI1318" s="557"/>
      <c r="AJ1318" s="557"/>
      <c r="AK1318" s="557"/>
      <c r="AL1318" s="557"/>
      <c r="AM1318" s="557"/>
      <c r="AN1318" s="557"/>
      <c r="AO1318" s="557"/>
      <c r="AP1318" s="557"/>
      <c r="AQ1318" s="557"/>
      <c r="AR1318" s="557"/>
      <c r="AS1318" s="557"/>
      <c r="AT1318" s="557"/>
      <c r="AU1318" s="557"/>
      <c r="AV1318" s="557"/>
      <c r="AW1318" s="557"/>
      <c r="AX1318" s="557"/>
      <c r="AY1318" s="557"/>
      <c r="AZ1318" s="557"/>
      <c r="BA1318" s="557"/>
      <c r="BB1318" s="557"/>
      <c r="BC1318" s="557"/>
      <c r="BD1318" s="557"/>
      <c r="BE1318" s="557"/>
      <c r="BF1318" s="557"/>
      <c r="BG1318" s="557"/>
      <c r="BH1318" s="557"/>
      <c r="BI1318" s="557"/>
      <c r="BJ1318" s="557"/>
      <c r="BK1318" s="557"/>
      <c r="BL1318" s="557"/>
      <c r="BM1318" s="557"/>
      <c r="BN1318" s="557"/>
      <c r="BO1318" s="557"/>
      <c r="BP1318" s="557"/>
      <c r="BQ1318" s="557"/>
      <c r="BR1318" s="557"/>
      <c r="BS1318" s="557"/>
      <c r="BT1318" s="557"/>
      <c r="BU1318" s="557"/>
      <c r="BV1318" s="557"/>
      <c r="BW1318" s="557"/>
      <c r="BX1318" s="557"/>
      <c r="BY1318" s="557"/>
      <c r="BZ1318" s="557"/>
      <c r="CA1318" s="557"/>
      <c r="CB1318" s="557"/>
      <c r="CC1318" s="557"/>
      <c r="CD1318" s="557"/>
      <c r="CE1318" s="557"/>
      <c r="CF1318" s="557"/>
      <c r="CG1318" s="557"/>
      <c r="CH1318" s="557"/>
      <c r="CI1318" s="557"/>
      <c r="CJ1318" s="557"/>
      <c r="CK1318" s="557"/>
      <c r="CL1318" s="557"/>
      <c r="CM1318" s="557"/>
      <c r="CN1318" s="557"/>
      <c r="CO1318" s="557"/>
      <c r="CP1318" s="557"/>
      <c r="CQ1318" s="557"/>
      <c r="CR1318" s="557"/>
      <c r="CS1318" s="557"/>
      <c r="CT1318" s="557"/>
      <c r="CU1318" s="557"/>
      <c r="CV1318" s="557"/>
      <c r="CW1318" s="557"/>
      <c r="CX1318" s="557"/>
      <c r="CY1318" s="557"/>
      <c r="CZ1318" s="557"/>
      <c r="DA1318" s="557"/>
      <c r="DB1318" s="557"/>
      <c r="DC1318" s="557"/>
      <c r="DD1318" s="557"/>
      <c r="DE1318" s="557"/>
      <c r="DF1318" s="557"/>
      <c r="DG1318" s="557"/>
      <c r="DH1318" s="557"/>
      <c r="DI1318" s="557"/>
      <c r="DJ1318" s="557"/>
      <c r="DK1318" s="557"/>
      <c r="DL1318" s="557"/>
      <c r="DM1318" s="557"/>
      <c r="DN1318" s="557"/>
      <c r="DO1318" s="557"/>
      <c r="DP1318" s="557"/>
      <c r="DQ1318" s="557"/>
      <c r="DR1318" s="557"/>
      <c r="DS1318" s="557"/>
      <c r="DT1318" s="557"/>
      <c r="DU1318" s="557"/>
      <c r="DV1318" s="557"/>
      <c r="DW1318" s="557"/>
      <c r="DX1318" s="557"/>
      <c r="DY1318" s="557"/>
      <c r="DZ1318" s="557"/>
      <c r="EA1318" s="557"/>
      <c r="EB1318" s="557"/>
      <c r="EC1318" s="557"/>
      <c r="ED1318" s="557"/>
      <c r="EE1318" s="557"/>
      <c r="EF1318" s="557"/>
      <c r="EG1318" s="557"/>
      <c r="EH1318" s="557"/>
      <c r="EI1318" s="557"/>
      <c r="EJ1318" s="557"/>
      <c r="EK1318" s="557"/>
      <c r="EL1318" s="557"/>
      <c r="EM1318" s="557"/>
      <c r="EN1318" s="557"/>
      <c r="EO1318" s="557"/>
      <c r="EP1318" s="557"/>
      <c r="EQ1318" s="557"/>
      <c r="ER1318" s="557"/>
      <c r="ES1318" s="557"/>
      <c r="ET1318" s="557"/>
      <c r="EU1318" s="557"/>
      <c r="EV1318" s="557"/>
      <c r="EW1318" s="557"/>
      <c r="EX1318" s="557"/>
      <c r="EY1318" s="557"/>
      <c r="EZ1318" s="557"/>
      <c r="FA1318" s="557"/>
      <c r="FB1318" s="557"/>
      <c r="FC1318" s="557"/>
      <c r="FD1318" s="557"/>
      <c r="FE1318" s="557"/>
      <c r="FF1318" s="557"/>
      <c r="FG1318" s="557"/>
      <c r="FH1318" s="557"/>
      <c r="FI1318" s="557"/>
      <c r="FJ1318" s="557"/>
      <c r="FK1318" s="557"/>
      <c r="FL1318" s="557"/>
      <c r="FM1318" s="557"/>
      <c r="FN1318" s="557"/>
      <c r="FO1318" s="557"/>
      <c r="FP1318" s="557"/>
      <c r="FQ1318" s="557"/>
      <c r="FR1318" s="557"/>
      <c r="FS1318" s="557"/>
      <c r="FT1318" s="557"/>
      <c r="FU1318" s="557"/>
      <c r="FV1318" s="557"/>
      <c r="FW1318" s="557"/>
      <c r="FX1318" s="557"/>
      <c r="FY1318" s="557"/>
      <c r="FZ1318" s="557"/>
      <c r="GA1318" s="557"/>
      <c r="GB1318" s="557"/>
      <c r="GC1318" s="557"/>
      <c r="GD1318" s="557"/>
      <c r="GE1318" s="557"/>
      <c r="GF1318" s="557"/>
      <c r="GG1318" s="557"/>
      <c r="GH1318" s="557"/>
      <c r="GI1318" s="557"/>
      <c r="GJ1318" s="557"/>
      <c r="GK1318" s="557"/>
      <c r="GL1318" s="557"/>
      <c r="GM1318" s="557"/>
      <c r="GN1318" s="557"/>
      <c r="GO1318" s="557"/>
      <c r="GP1318" s="557"/>
      <c r="GQ1318" s="557"/>
      <c r="GR1318" s="557"/>
      <c r="GS1318" s="557"/>
      <c r="GT1318" s="557"/>
      <c r="GU1318" s="557"/>
      <c r="GV1318" s="557"/>
      <c r="GW1318" s="557"/>
      <c r="GX1318" s="557"/>
      <c r="GY1318" s="557"/>
      <c r="GZ1318" s="557"/>
      <c r="HA1318" s="557"/>
      <c r="HB1318" s="557"/>
      <c r="HC1318" s="557"/>
      <c r="HD1318" s="557"/>
      <c r="HE1318" s="557"/>
      <c r="HF1318" s="557"/>
      <c r="HG1318" s="557"/>
      <c r="HH1318" s="557"/>
      <c r="HI1318" s="557"/>
      <c r="HJ1318" s="557"/>
      <c r="HK1318" s="557"/>
      <c r="HL1318" s="557"/>
      <c r="HM1318" s="557"/>
      <c r="HN1318" s="557"/>
      <c r="HO1318" s="557"/>
      <c r="HP1318" s="557"/>
      <c r="HQ1318" s="557"/>
      <c r="HR1318" s="557"/>
      <c r="HS1318" s="557"/>
      <c r="HT1318" s="557"/>
      <c r="HU1318" s="575"/>
      <c r="HV1318" s="575"/>
      <c r="HW1318" s="575"/>
      <c r="HX1318" s="575"/>
      <c r="HY1318" s="575"/>
      <c r="HZ1318" s="575"/>
      <c r="IA1318" s="575"/>
      <c r="IB1318" s="575"/>
      <c r="IC1318" s="575"/>
      <c r="ID1318" s="575"/>
      <c r="IE1318" s="575"/>
      <c r="IF1318" s="575"/>
      <c r="IG1318" s="575"/>
      <c r="IH1318" s="575"/>
      <c r="II1318" s="575"/>
      <c r="IJ1318" s="575"/>
      <c r="IK1318" s="575"/>
      <c r="IL1318" s="575"/>
      <c r="IM1318" s="575"/>
      <c r="IN1318" s="575"/>
    </row>
    <row r="1319" s="311" customFormat="1" ht="19.5" customHeight="1" spans="1:255">
      <c r="A1319" s="222" t="s">
        <v>1217</v>
      </c>
      <c r="B1319" s="582"/>
      <c r="C1319" s="328"/>
      <c r="D1319" s="330">
        <v>10</v>
      </c>
      <c r="E1319" s="332" t="str">
        <f t="shared" si="40"/>
        <v/>
      </c>
      <c r="F1319" s="332" t="str">
        <f t="shared" si="41"/>
        <v/>
      </c>
      <c r="HU1319" s="560"/>
      <c r="HV1319" s="560"/>
      <c r="HW1319" s="560"/>
      <c r="HX1319" s="560"/>
      <c r="HY1319" s="560"/>
      <c r="HZ1319" s="560"/>
      <c r="IA1319" s="560"/>
      <c r="IB1319" s="560"/>
      <c r="IC1319" s="560"/>
      <c r="ID1319" s="560"/>
      <c r="IE1319" s="560"/>
      <c r="IF1319" s="560"/>
      <c r="IG1319" s="560"/>
      <c r="IH1319" s="560"/>
      <c r="II1319" s="560"/>
      <c r="IJ1319" s="560"/>
      <c r="IK1319" s="560"/>
      <c r="IL1319" s="560"/>
      <c r="IM1319" s="560"/>
      <c r="IN1319" s="560"/>
      <c r="IO1319" s="560"/>
      <c r="IP1319" s="560"/>
      <c r="IQ1319" s="560"/>
      <c r="IR1319" s="560"/>
      <c r="IS1319" s="560"/>
      <c r="IT1319" s="560"/>
      <c r="IU1319" s="560"/>
    </row>
    <row r="1320" s="311" customFormat="1" ht="19.5" customHeight="1" spans="1:255">
      <c r="A1320" s="587" t="s">
        <v>1218</v>
      </c>
      <c r="B1320" s="335">
        <f>SUM(B1321:B1323)</f>
        <v>288</v>
      </c>
      <c r="C1320" s="335">
        <f>SUM(C1321:C1323)</f>
        <v>21</v>
      </c>
      <c r="D1320" s="335">
        <f>SUM(D1321:D1323)</f>
        <v>190</v>
      </c>
      <c r="E1320" s="325">
        <f t="shared" si="40"/>
        <v>-0.340277777777778</v>
      </c>
      <c r="F1320" s="325">
        <f t="shared" si="41"/>
        <v>9.04761904761905</v>
      </c>
      <c r="HU1320" s="560"/>
      <c r="HV1320" s="560"/>
      <c r="HW1320" s="560"/>
      <c r="HX1320" s="560"/>
      <c r="HY1320" s="560"/>
      <c r="HZ1320" s="560"/>
      <c r="IA1320" s="560"/>
      <c r="IB1320" s="560"/>
      <c r="IC1320" s="560"/>
      <c r="ID1320" s="560"/>
      <c r="IE1320" s="560"/>
      <c r="IF1320" s="560"/>
      <c r="IG1320" s="560"/>
      <c r="IH1320" s="560"/>
      <c r="II1320" s="560"/>
      <c r="IJ1320" s="560"/>
      <c r="IK1320" s="560"/>
      <c r="IL1320" s="560"/>
      <c r="IM1320" s="560"/>
      <c r="IN1320" s="560"/>
      <c r="IO1320" s="560"/>
      <c r="IP1320" s="560"/>
      <c r="IQ1320" s="560"/>
      <c r="IR1320" s="560"/>
      <c r="IS1320" s="560"/>
      <c r="IT1320" s="560"/>
      <c r="IU1320" s="560"/>
    </row>
    <row r="1321" s="311" customFormat="1" ht="19.5" customHeight="1" spans="1:255">
      <c r="A1321" s="222" t="s">
        <v>1219</v>
      </c>
      <c r="B1321" s="582">
        <v>288</v>
      </c>
      <c r="C1321" s="328">
        <v>21</v>
      </c>
      <c r="D1321" s="330">
        <v>190</v>
      </c>
      <c r="E1321" s="332">
        <f t="shared" si="40"/>
        <v>-0.340277777777778</v>
      </c>
      <c r="F1321" s="332">
        <f t="shared" si="41"/>
        <v>9.04761904761905</v>
      </c>
      <c r="HU1321" s="560"/>
      <c r="HV1321" s="560"/>
      <c r="HW1321" s="560"/>
      <c r="HX1321" s="560"/>
      <c r="HY1321" s="560"/>
      <c r="HZ1321" s="560"/>
      <c r="IA1321" s="560"/>
      <c r="IB1321" s="560"/>
      <c r="IC1321" s="560"/>
      <c r="ID1321" s="560"/>
      <c r="IE1321" s="560"/>
      <c r="IF1321" s="560"/>
      <c r="IG1321" s="560"/>
      <c r="IH1321" s="560"/>
      <c r="II1321" s="560"/>
      <c r="IJ1321" s="560"/>
      <c r="IK1321" s="560"/>
      <c r="IL1321" s="560"/>
      <c r="IM1321" s="560"/>
      <c r="IN1321" s="560"/>
      <c r="IO1321" s="560"/>
      <c r="IP1321" s="560"/>
      <c r="IQ1321" s="560"/>
      <c r="IR1321" s="560"/>
      <c r="IS1321" s="560"/>
      <c r="IT1321" s="560"/>
      <c r="IU1321" s="560"/>
    </row>
    <row r="1322" s="170" customFormat="1" ht="19.5" customHeight="1" spans="1:248">
      <c r="A1322" s="222" t="s">
        <v>1220</v>
      </c>
      <c r="B1322" s="328"/>
      <c r="C1322" s="328"/>
      <c r="D1322" s="328"/>
      <c r="E1322" s="332" t="str">
        <f t="shared" si="40"/>
        <v/>
      </c>
      <c r="F1322" s="332" t="str">
        <f t="shared" si="41"/>
        <v/>
      </c>
      <c r="G1322" s="557"/>
      <c r="H1322" s="557"/>
      <c r="I1322" s="557"/>
      <c r="J1322" s="557"/>
      <c r="K1322" s="557"/>
      <c r="L1322" s="557"/>
      <c r="M1322" s="557"/>
      <c r="N1322" s="557"/>
      <c r="O1322" s="557"/>
      <c r="P1322" s="557"/>
      <c r="Q1322" s="557"/>
      <c r="R1322" s="557"/>
      <c r="S1322" s="557"/>
      <c r="T1322" s="557"/>
      <c r="U1322" s="557"/>
      <c r="V1322" s="557"/>
      <c r="W1322" s="557"/>
      <c r="X1322" s="557"/>
      <c r="Y1322" s="557"/>
      <c r="Z1322" s="557"/>
      <c r="AA1322" s="557"/>
      <c r="AB1322" s="557"/>
      <c r="AC1322" s="557"/>
      <c r="AD1322" s="557"/>
      <c r="AE1322" s="557"/>
      <c r="AF1322" s="557"/>
      <c r="AG1322" s="557"/>
      <c r="AH1322" s="557"/>
      <c r="AI1322" s="557"/>
      <c r="AJ1322" s="557"/>
      <c r="AK1322" s="557"/>
      <c r="AL1322" s="557"/>
      <c r="AM1322" s="557"/>
      <c r="AN1322" s="557"/>
      <c r="AO1322" s="557"/>
      <c r="AP1322" s="557"/>
      <c r="AQ1322" s="557"/>
      <c r="AR1322" s="557"/>
      <c r="AS1322" s="557"/>
      <c r="AT1322" s="557"/>
      <c r="AU1322" s="557"/>
      <c r="AV1322" s="557"/>
      <c r="AW1322" s="557"/>
      <c r="AX1322" s="557"/>
      <c r="AY1322" s="557"/>
      <c r="AZ1322" s="557"/>
      <c r="BA1322" s="557"/>
      <c r="BB1322" s="557"/>
      <c r="BC1322" s="557"/>
      <c r="BD1322" s="557"/>
      <c r="BE1322" s="557"/>
      <c r="BF1322" s="557"/>
      <c r="BG1322" s="557"/>
      <c r="BH1322" s="557"/>
      <c r="BI1322" s="557"/>
      <c r="BJ1322" s="557"/>
      <c r="BK1322" s="557"/>
      <c r="BL1322" s="557"/>
      <c r="BM1322" s="557"/>
      <c r="BN1322" s="557"/>
      <c r="BO1322" s="557"/>
      <c r="BP1322" s="557"/>
      <c r="BQ1322" s="557"/>
      <c r="BR1322" s="557"/>
      <c r="BS1322" s="557"/>
      <c r="BT1322" s="557"/>
      <c r="BU1322" s="557"/>
      <c r="BV1322" s="557"/>
      <c r="BW1322" s="557"/>
      <c r="BX1322" s="557"/>
      <c r="BY1322" s="557"/>
      <c r="BZ1322" s="557"/>
      <c r="CA1322" s="557"/>
      <c r="CB1322" s="557"/>
      <c r="CC1322" s="557"/>
      <c r="CD1322" s="557"/>
      <c r="CE1322" s="557"/>
      <c r="CF1322" s="557"/>
      <c r="CG1322" s="557"/>
      <c r="CH1322" s="557"/>
      <c r="CI1322" s="557"/>
      <c r="CJ1322" s="557"/>
      <c r="CK1322" s="557"/>
      <c r="CL1322" s="557"/>
      <c r="CM1322" s="557"/>
      <c r="CN1322" s="557"/>
      <c r="CO1322" s="557"/>
      <c r="CP1322" s="557"/>
      <c r="CQ1322" s="557"/>
      <c r="CR1322" s="557"/>
      <c r="CS1322" s="557"/>
      <c r="CT1322" s="557"/>
      <c r="CU1322" s="557"/>
      <c r="CV1322" s="557"/>
      <c r="CW1322" s="557"/>
      <c r="CX1322" s="557"/>
      <c r="CY1322" s="557"/>
      <c r="CZ1322" s="557"/>
      <c r="DA1322" s="557"/>
      <c r="DB1322" s="557"/>
      <c r="DC1322" s="557"/>
      <c r="DD1322" s="557"/>
      <c r="DE1322" s="557"/>
      <c r="DF1322" s="557"/>
      <c r="DG1322" s="557"/>
      <c r="DH1322" s="557"/>
      <c r="DI1322" s="557"/>
      <c r="DJ1322" s="557"/>
      <c r="DK1322" s="557"/>
      <c r="DL1322" s="557"/>
      <c r="DM1322" s="557"/>
      <c r="DN1322" s="557"/>
      <c r="DO1322" s="557"/>
      <c r="DP1322" s="557"/>
      <c r="DQ1322" s="557"/>
      <c r="DR1322" s="557"/>
      <c r="DS1322" s="557"/>
      <c r="DT1322" s="557"/>
      <c r="DU1322" s="557"/>
      <c r="DV1322" s="557"/>
      <c r="DW1322" s="557"/>
      <c r="DX1322" s="557"/>
      <c r="DY1322" s="557"/>
      <c r="DZ1322" s="557"/>
      <c r="EA1322" s="557"/>
      <c r="EB1322" s="557"/>
      <c r="EC1322" s="557"/>
      <c r="ED1322" s="557"/>
      <c r="EE1322" s="557"/>
      <c r="EF1322" s="557"/>
      <c r="EG1322" s="557"/>
      <c r="EH1322" s="557"/>
      <c r="EI1322" s="557"/>
      <c r="EJ1322" s="557"/>
      <c r="EK1322" s="557"/>
      <c r="EL1322" s="557"/>
      <c r="EM1322" s="557"/>
      <c r="EN1322" s="557"/>
      <c r="EO1322" s="557"/>
      <c r="EP1322" s="557"/>
      <c r="EQ1322" s="557"/>
      <c r="ER1322" s="557"/>
      <c r="ES1322" s="557"/>
      <c r="ET1322" s="557"/>
      <c r="EU1322" s="557"/>
      <c r="EV1322" s="557"/>
      <c r="EW1322" s="557"/>
      <c r="EX1322" s="557"/>
      <c r="EY1322" s="557"/>
      <c r="EZ1322" s="557"/>
      <c r="FA1322" s="557"/>
      <c r="FB1322" s="557"/>
      <c r="FC1322" s="557"/>
      <c r="FD1322" s="557"/>
      <c r="FE1322" s="557"/>
      <c r="FF1322" s="557"/>
      <c r="FG1322" s="557"/>
      <c r="FH1322" s="557"/>
      <c r="FI1322" s="557"/>
      <c r="FJ1322" s="557"/>
      <c r="FK1322" s="557"/>
      <c r="FL1322" s="557"/>
      <c r="FM1322" s="557"/>
      <c r="FN1322" s="557"/>
      <c r="FO1322" s="557"/>
      <c r="FP1322" s="557"/>
      <c r="FQ1322" s="557"/>
      <c r="FR1322" s="557"/>
      <c r="FS1322" s="557"/>
      <c r="FT1322" s="557"/>
      <c r="FU1322" s="557"/>
      <c r="FV1322" s="557"/>
      <c r="FW1322" s="557"/>
      <c r="FX1322" s="557"/>
      <c r="FY1322" s="557"/>
      <c r="FZ1322" s="557"/>
      <c r="GA1322" s="557"/>
      <c r="GB1322" s="557"/>
      <c r="GC1322" s="557"/>
      <c r="GD1322" s="557"/>
      <c r="GE1322" s="557"/>
      <c r="GF1322" s="557"/>
      <c r="GG1322" s="557"/>
      <c r="GH1322" s="557"/>
      <c r="GI1322" s="557"/>
      <c r="GJ1322" s="557"/>
      <c r="GK1322" s="557"/>
      <c r="GL1322" s="557"/>
      <c r="GM1322" s="557"/>
      <c r="GN1322" s="557"/>
      <c r="GO1322" s="557"/>
      <c r="GP1322" s="557"/>
      <c r="GQ1322" s="557"/>
      <c r="GR1322" s="557"/>
      <c r="GS1322" s="557"/>
      <c r="GT1322" s="557"/>
      <c r="GU1322" s="557"/>
      <c r="GV1322" s="557"/>
      <c r="GW1322" s="557"/>
      <c r="GX1322" s="557"/>
      <c r="GY1322" s="557"/>
      <c r="GZ1322" s="557"/>
      <c r="HA1322" s="557"/>
      <c r="HB1322" s="557"/>
      <c r="HC1322" s="557"/>
      <c r="HD1322" s="557"/>
      <c r="HE1322" s="557"/>
      <c r="HF1322" s="557"/>
      <c r="HG1322" s="557"/>
      <c r="HH1322" s="557"/>
      <c r="HI1322" s="557"/>
      <c r="HJ1322" s="557"/>
      <c r="HK1322" s="557"/>
      <c r="HL1322" s="557"/>
      <c r="HM1322" s="557"/>
      <c r="HN1322" s="557"/>
      <c r="HO1322" s="557"/>
      <c r="HP1322" s="557"/>
      <c r="HQ1322" s="557"/>
      <c r="HR1322" s="557"/>
      <c r="HS1322" s="557"/>
      <c r="HT1322" s="557"/>
      <c r="HU1322" s="575"/>
      <c r="HV1322" s="575"/>
      <c r="HW1322" s="575"/>
      <c r="HX1322" s="575"/>
      <c r="HY1322" s="575"/>
      <c r="HZ1322" s="575"/>
      <c r="IA1322" s="575"/>
      <c r="IB1322" s="575"/>
      <c r="IC1322" s="575"/>
      <c r="ID1322" s="575"/>
      <c r="IE1322" s="575"/>
      <c r="IF1322" s="575"/>
      <c r="IG1322" s="575"/>
      <c r="IH1322" s="575"/>
      <c r="II1322" s="575"/>
      <c r="IJ1322" s="575"/>
      <c r="IK1322" s="575"/>
      <c r="IL1322" s="575"/>
      <c r="IM1322" s="575"/>
      <c r="IN1322" s="575"/>
    </row>
    <row r="1323" s="311" customFormat="1" ht="19.5" customHeight="1" spans="1:255">
      <c r="A1323" s="222" t="s">
        <v>1221</v>
      </c>
      <c r="B1323" s="582"/>
      <c r="C1323" s="328"/>
      <c r="D1323" s="330"/>
      <c r="E1323" s="332" t="str">
        <f t="shared" si="40"/>
        <v/>
      </c>
      <c r="F1323" s="332" t="str">
        <f t="shared" si="41"/>
        <v/>
      </c>
      <c r="HU1323" s="560"/>
      <c r="HV1323" s="560"/>
      <c r="HW1323" s="560"/>
      <c r="HX1323" s="560"/>
      <c r="HY1323" s="560"/>
      <c r="HZ1323" s="560"/>
      <c r="IA1323" s="560"/>
      <c r="IB1323" s="560"/>
      <c r="IC1323" s="560"/>
      <c r="ID1323" s="560"/>
      <c r="IE1323" s="560"/>
      <c r="IF1323" s="560"/>
      <c r="IG1323" s="560"/>
      <c r="IH1323" s="560"/>
      <c r="II1323" s="560"/>
      <c r="IJ1323" s="560"/>
      <c r="IK1323" s="560"/>
      <c r="IL1323" s="560"/>
      <c r="IM1323" s="560"/>
      <c r="IN1323" s="560"/>
      <c r="IO1323" s="560"/>
      <c r="IP1323" s="560"/>
      <c r="IQ1323" s="560"/>
      <c r="IR1323" s="560"/>
      <c r="IS1323" s="560"/>
      <c r="IT1323" s="560"/>
      <c r="IU1323" s="560"/>
    </row>
    <row r="1324" s="311" customFormat="1" ht="19.5" customHeight="1" spans="1:255">
      <c r="A1324" s="587" t="s">
        <v>1222</v>
      </c>
      <c r="B1324" s="335">
        <f>SUM(B1325)</f>
        <v>22</v>
      </c>
      <c r="C1324" s="335">
        <f>SUM(C1325)</f>
        <v>0</v>
      </c>
      <c r="D1324" s="335">
        <f>SUM(D1325)</f>
        <v>0</v>
      </c>
      <c r="E1324" s="325" t="str">
        <f t="shared" si="40"/>
        <v/>
      </c>
      <c r="F1324" s="325" t="str">
        <f t="shared" si="41"/>
        <v/>
      </c>
      <c r="HU1324" s="560"/>
      <c r="HV1324" s="560"/>
      <c r="HW1324" s="560"/>
      <c r="HX1324" s="560"/>
      <c r="HY1324" s="560"/>
      <c r="HZ1324" s="560"/>
      <c r="IA1324" s="560"/>
      <c r="IB1324" s="560"/>
      <c r="IC1324" s="560"/>
      <c r="ID1324" s="560"/>
      <c r="IE1324" s="560"/>
      <c r="IF1324" s="560"/>
      <c r="IG1324" s="560"/>
      <c r="IH1324" s="560"/>
      <c r="II1324" s="560"/>
      <c r="IJ1324" s="560"/>
      <c r="IK1324" s="560"/>
      <c r="IL1324" s="560"/>
      <c r="IM1324" s="560"/>
      <c r="IN1324" s="560"/>
      <c r="IO1324" s="560"/>
      <c r="IP1324" s="560"/>
      <c r="IQ1324" s="560"/>
      <c r="IR1324" s="560"/>
      <c r="IS1324" s="560"/>
      <c r="IT1324" s="560"/>
      <c r="IU1324" s="560"/>
    </row>
    <row r="1325" s="311" customFormat="1" ht="19.5" customHeight="1" spans="1:255">
      <c r="A1325" s="588" t="s">
        <v>1223</v>
      </c>
      <c r="B1325" s="582">
        <v>22</v>
      </c>
      <c r="C1325" s="328"/>
      <c r="D1325" s="357"/>
      <c r="E1325" s="332" t="str">
        <f t="shared" si="40"/>
        <v/>
      </c>
      <c r="F1325" s="332" t="str">
        <f t="shared" si="41"/>
        <v/>
      </c>
      <c r="HU1325" s="560"/>
      <c r="HV1325" s="560"/>
      <c r="HW1325" s="560"/>
      <c r="HX1325" s="560"/>
      <c r="HY1325" s="560"/>
      <c r="HZ1325" s="560"/>
      <c r="IA1325" s="560"/>
      <c r="IB1325" s="560"/>
      <c r="IC1325" s="560"/>
      <c r="ID1325" s="560"/>
      <c r="IE1325" s="560"/>
      <c r="IF1325" s="560"/>
      <c r="IG1325" s="560"/>
      <c r="IH1325" s="560"/>
      <c r="II1325" s="560"/>
      <c r="IJ1325" s="560"/>
      <c r="IK1325" s="560"/>
      <c r="IL1325" s="560"/>
      <c r="IM1325" s="560"/>
      <c r="IN1325" s="560"/>
      <c r="IO1325" s="560"/>
      <c r="IP1325" s="560"/>
      <c r="IQ1325" s="560"/>
      <c r="IR1325" s="560"/>
      <c r="IS1325" s="560"/>
      <c r="IT1325" s="560"/>
      <c r="IU1325" s="560"/>
    </row>
    <row r="1326" s="170" customFormat="1" ht="19.5" customHeight="1" spans="1:248">
      <c r="A1326" s="587" t="s">
        <v>1224</v>
      </c>
      <c r="B1326" s="335"/>
      <c r="C1326" s="335">
        <v>2751</v>
      </c>
      <c r="D1326" s="335"/>
      <c r="E1326" s="325" t="str">
        <f t="shared" si="40"/>
        <v/>
      </c>
      <c r="F1326" s="325" t="str">
        <f t="shared" si="41"/>
        <v/>
      </c>
      <c r="G1326" s="557"/>
      <c r="H1326" s="557"/>
      <c r="I1326" s="557"/>
      <c r="J1326" s="557"/>
      <c r="K1326" s="557"/>
      <c r="L1326" s="557"/>
      <c r="M1326" s="557"/>
      <c r="N1326" s="557"/>
      <c r="O1326" s="557"/>
      <c r="P1326" s="557"/>
      <c r="Q1326" s="557"/>
      <c r="R1326" s="557"/>
      <c r="S1326" s="557"/>
      <c r="T1326" s="557"/>
      <c r="U1326" s="557"/>
      <c r="V1326" s="557"/>
      <c r="W1326" s="557"/>
      <c r="X1326" s="557"/>
      <c r="Y1326" s="557"/>
      <c r="Z1326" s="557"/>
      <c r="AA1326" s="557"/>
      <c r="AB1326" s="557"/>
      <c r="AC1326" s="557"/>
      <c r="AD1326" s="557"/>
      <c r="AE1326" s="557"/>
      <c r="AF1326" s="557"/>
      <c r="AG1326" s="557"/>
      <c r="AH1326" s="557"/>
      <c r="AI1326" s="557"/>
      <c r="AJ1326" s="557"/>
      <c r="AK1326" s="557"/>
      <c r="AL1326" s="557"/>
      <c r="AM1326" s="557"/>
      <c r="AN1326" s="557"/>
      <c r="AO1326" s="557"/>
      <c r="AP1326" s="557"/>
      <c r="AQ1326" s="557"/>
      <c r="AR1326" s="557"/>
      <c r="AS1326" s="557"/>
      <c r="AT1326" s="557"/>
      <c r="AU1326" s="557"/>
      <c r="AV1326" s="557"/>
      <c r="AW1326" s="557"/>
      <c r="AX1326" s="557"/>
      <c r="AY1326" s="557"/>
      <c r="AZ1326" s="557"/>
      <c r="BA1326" s="557"/>
      <c r="BB1326" s="557"/>
      <c r="BC1326" s="557"/>
      <c r="BD1326" s="557"/>
      <c r="BE1326" s="557"/>
      <c r="BF1326" s="557"/>
      <c r="BG1326" s="557"/>
      <c r="BH1326" s="557"/>
      <c r="BI1326" s="557"/>
      <c r="BJ1326" s="557"/>
      <c r="BK1326" s="557"/>
      <c r="BL1326" s="557"/>
      <c r="BM1326" s="557"/>
      <c r="BN1326" s="557"/>
      <c r="BO1326" s="557"/>
      <c r="BP1326" s="557"/>
      <c r="BQ1326" s="557"/>
      <c r="BR1326" s="557"/>
      <c r="BS1326" s="557"/>
      <c r="BT1326" s="557"/>
      <c r="BU1326" s="557"/>
      <c r="BV1326" s="557"/>
      <c r="BW1326" s="557"/>
      <c r="BX1326" s="557"/>
      <c r="BY1326" s="557"/>
      <c r="BZ1326" s="557"/>
      <c r="CA1326" s="557"/>
      <c r="CB1326" s="557"/>
      <c r="CC1326" s="557"/>
      <c r="CD1326" s="557"/>
      <c r="CE1326" s="557"/>
      <c r="CF1326" s="557"/>
      <c r="CG1326" s="557"/>
      <c r="CH1326" s="557"/>
      <c r="CI1326" s="557"/>
      <c r="CJ1326" s="557"/>
      <c r="CK1326" s="557"/>
      <c r="CL1326" s="557"/>
      <c r="CM1326" s="557"/>
      <c r="CN1326" s="557"/>
      <c r="CO1326" s="557"/>
      <c r="CP1326" s="557"/>
      <c r="CQ1326" s="557"/>
      <c r="CR1326" s="557"/>
      <c r="CS1326" s="557"/>
      <c r="CT1326" s="557"/>
      <c r="CU1326" s="557"/>
      <c r="CV1326" s="557"/>
      <c r="CW1326" s="557"/>
      <c r="CX1326" s="557"/>
      <c r="CY1326" s="557"/>
      <c r="CZ1326" s="557"/>
      <c r="DA1326" s="557"/>
      <c r="DB1326" s="557"/>
      <c r="DC1326" s="557"/>
      <c r="DD1326" s="557"/>
      <c r="DE1326" s="557"/>
      <c r="DF1326" s="557"/>
      <c r="DG1326" s="557"/>
      <c r="DH1326" s="557"/>
      <c r="DI1326" s="557"/>
      <c r="DJ1326" s="557"/>
      <c r="DK1326" s="557"/>
      <c r="DL1326" s="557"/>
      <c r="DM1326" s="557"/>
      <c r="DN1326" s="557"/>
      <c r="DO1326" s="557"/>
      <c r="DP1326" s="557"/>
      <c r="DQ1326" s="557"/>
      <c r="DR1326" s="557"/>
      <c r="DS1326" s="557"/>
      <c r="DT1326" s="557"/>
      <c r="DU1326" s="557"/>
      <c r="DV1326" s="557"/>
      <c r="DW1326" s="557"/>
      <c r="DX1326" s="557"/>
      <c r="DY1326" s="557"/>
      <c r="DZ1326" s="557"/>
      <c r="EA1326" s="557"/>
      <c r="EB1326" s="557"/>
      <c r="EC1326" s="557"/>
      <c r="ED1326" s="557"/>
      <c r="EE1326" s="557"/>
      <c r="EF1326" s="557"/>
      <c r="EG1326" s="557"/>
      <c r="EH1326" s="557"/>
      <c r="EI1326" s="557"/>
      <c r="EJ1326" s="557"/>
      <c r="EK1326" s="557"/>
      <c r="EL1326" s="557"/>
      <c r="EM1326" s="557"/>
      <c r="EN1326" s="557"/>
      <c r="EO1326" s="557"/>
      <c r="EP1326" s="557"/>
      <c r="EQ1326" s="557"/>
      <c r="ER1326" s="557"/>
      <c r="ES1326" s="557"/>
      <c r="ET1326" s="557"/>
      <c r="EU1326" s="557"/>
      <c r="EV1326" s="557"/>
      <c r="EW1326" s="557"/>
      <c r="EX1326" s="557"/>
      <c r="EY1326" s="557"/>
      <c r="EZ1326" s="557"/>
      <c r="FA1326" s="557"/>
      <c r="FB1326" s="557"/>
      <c r="FC1326" s="557"/>
      <c r="FD1326" s="557"/>
      <c r="FE1326" s="557"/>
      <c r="FF1326" s="557"/>
      <c r="FG1326" s="557"/>
      <c r="FH1326" s="557"/>
      <c r="FI1326" s="557"/>
      <c r="FJ1326" s="557"/>
      <c r="FK1326" s="557"/>
      <c r="FL1326" s="557"/>
      <c r="FM1326" s="557"/>
      <c r="FN1326" s="557"/>
      <c r="FO1326" s="557"/>
      <c r="FP1326" s="557"/>
      <c r="FQ1326" s="557"/>
      <c r="FR1326" s="557"/>
      <c r="FS1326" s="557"/>
      <c r="FT1326" s="557"/>
      <c r="FU1326" s="557"/>
      <c r="FV1326" s="557"/>
      <c r="FW1326" s="557"/>
      <c r="FX1326" s="557"/>
      <c r="FY1326" s="557"/>
      <c r="FZ1326" s="557"/>
      <c r="GA1326" s="557"/>
      <c r="GB1326" s="557"/>
      <c r="GC1326" s="557"/>
      <c r="GD1326" s="557"/>
      <c r="GE1326" s="557"/>
      <c r="GF1326" s="557"/>
      <c r="GG1326" s="557"/>
      <c r="GH1326" s="557"/>
      <c r="GI1326" s="557"/>
      <c r="GJ1326" s="557"/>
      <c r="GK1326" s="557"/>
      <c r="GL1326" s="557"/>
      <c r="GM1326" s="557"/>
      <c r="GN1326" s="557"/>
      <c r="GO1326" s="557"/>
      <c r="GP1326" s="557"/>
      <c r="GQ1326" s="557"/>
      <c r="GR1326" s="557"/>
      <c r="GS1326" s="557"/>
      <c r="GT1326" s="557"/>
      <c r="GU1326" s="557"/>
      <c r="GV1326" s="557"/>
      <c r="GW1326" s="557"/>
      <c r="GX1326" s="557"/>
      <c r="GY1326" s="557"/>
      <c r="GZ1326" s="557"/>
      <c r="HA1326" s="557"/>
      <c r="HB1326" s="557"/>
      <c r="HC1326" s="557"/>
      <c r="HD1326" s="557"/>
      <c r="HE1326" s="557"/>
      <c r="HF1326" s="557"/>
      <c r="HG1326" s="557"/>
      <c r="HH1326" s="557"/>
      <c r="HI1326" s="557"/>
      <c r="HJ1326" s="557"/>
      <c r="HK1326" s="557"/>
      <c r="HL1326" s="557"/>
      <c r="HM1326" s="557"/>
      <c r="HN1326" s="557"/>
      <c r="HO1326" s="557"/>
      <c r="HP1326" s="557"/>
      <c r="HQ1326" s="557"/>
      <c r="HR1326" s="557"/>
      <c r="HS1326" s="557"/>
      <c r="HT1326" s="557"/>
      <c r="HU1326" s="575"/>
      <c r="HV1326" s="575"/>
      <c r="HW1326" s="575"/>
      <c r="HX1326" s="575"/>
      <c r="HY1326" s="575"/>
      <c r="HZ1326" s="575"/>
      <c r="IA1326" s="575"/>
      <c r="IB1326" s="575"/>
      <c r="IC1326" s="575"/>
      <c r="ID1326" s="575"/>
      <c r="IE1326" s="575"/>
      <c r="IF1326" s="575"/>
      <c r="IG1326" s="575"/>
      <c r="IH1326" s="575"/>
      <c r="II1326" s="575"/>
      <c r="IJ1326" s="575"/>
      <c r="IK1326" s="575"/>
      <c r="IL1326" s="575"/>
      <c r="IM1326" s="575"/>
      <c r="IN1326" s="575"/>
    </row>
    <row r="1327" s="311" customFormat="1" ht="19.5" customHeight="1" spans="1:255">
      <c r="A1327" s="587" t="s">
        <v>1225</v>
      </c>
      <c r="B1327" s="335">
        <f>SUM(B1328,B1330)</f>
        <v>1424</v>
      </c>
      <c r="C1327" s="335">
        <f>SUM(C1328,C1330)</f>
        <v>3532</v>
      </c>
      <c r="D1327" s="335">
        <f>SUM(D1328,D1330)</f>
        <v>854</v>
      </c>
      <c r="E1327" s="325">
        <f t="shared" si="40"/>
        <v>-0.400280898876405</v>
      </c>
      <c r="F1327" s="325">
        <f t="shared" si="41"/>
        <v>0.241789354473386</v>
      </c>
      <c r="HU1327" s="560"/>
      <c r="HV1327" s="560"/>
      <c r="HW1327" s="560"/>
      <c r="HX1327" s="560"/>
      <c r="HY1327" s="560"/>
      <c r="HZ1327" s="560"/>
      <c r="IA1327" s="560"/>
      <c r="IB1327" s="560"/>
      <c r="IC1327" s="560"/>
      <c r="ID1327" s="560"/>
      <c r="IE1327" s="560"/>
      <c r="IF1327" s="560"/>
      <c r="IG1327" s="560"/>
      <c r="IH1327" s="560"/>
      <c r="II1327" s="560"/>
      <c r="IJ1327" s="560"/>
      <c r="IK1327" s="560"/>
      <c r="IL1327" s="560"/>
      <c r="IM1327" s="560"/>
      <c r="IN1327" s="560"/>
      <c r="IO1327" s="560"/>
      <c r="IP1327" s="560"/>
      <c r="IQ1327" s="560"/>
      <c r="IR1327" s="560"/>
      <c r="IS1327" s="560"/>
      <c r="IT1327" s="560"/>
      <c r="IU1327" s="560"/>
    </row>
    <row r="1328" s="170" customFormat="1" ht="19.5" customHeight="1" spans="1:248">
      <c r="A1328" s="588" t="s">
        <v>1226</v>
      </c>
      <c r="B1328" s="335">
        <f>SUM(B1329)</f>
        <v>0</v>
      </c>
      <c r="C1328" s="335">
        <f>SUM(C1329)</f>
        <v>0</v>
      </c>
      <c r="D1328" s="339">
        <f>SUM(D1329)</f>
        <v>0</v>
      </c>
      <c r="E1328" s="325" t="str">
        <f t="shared" si="40"/>
        <v/>
      </c>
      <c r="F1328" s="325" t="str">
        <f t="shared" si="41"/>
        <v/>
      </c>
      <c r="G1328" s="557"/>
      <c r="H1328" s="557"/>
      <c r="I1328" s="557"/>
      <c r="J1328" s="557"/>
      <c r="K1328" s="557"/>
      <c r="L1328" s="557"/>
      <c r="M1328" s="557"/>
      <c r="N1328" s="557"/>
      <c r="O1328" s="557"/>
      <c r="P1328" s="557"/>
      <c r="Q1328" s="557"/>
      <c r="R1328" s="557"/>
      <c r="S1328" s="557"/>
      <c r="T1328" s="557"/>
      <c r="U1328" s="557"/>
      <c r="V1328" s="557"/>
      <c r="W1328" s="557"/>
      <c r="X1328" s="557"/>
      <c r="Y1328" s="557"/>
      <c r="Z1328" s="557"/>
      <c r="AA1328" s="557"/>
      <c r="AB1328" s="557"/>
      <c r="AC1328" s="557"/>
      <c r="AD1328" s="557"/>
      <c r="AE1328" s="557"/>
      <c r="AF1328" s="557"/>
      <c r="AG1328" s="557"/>
      <c r="AH1328" s="557"/>
      <c r="AI1328" s="557"/>
      <c r="AJ1328" s="557"/>
      <c r="AK1328" s="557"/>
      <c r="AL1328" s="557"/>
      <c r="AM1328" s="557"/>
      <c r="AN1328" s="557"/>
      <c r="AO1328" s="557"/>
      <c r="AP1328" s="557"/>
      <c r="AQ1328" s="557"/>
      <c r="AR1328" s="557"/>
      <c r="AS1328" s="557"/>
      <c r="AT1328" s="557"/>
      <c r="AU1328" s="557"/>
      <c r="AV1328" s="557"/>
      <c r="AW1328" s="557"/>
      <c r="AX1328" s="557"/>
      <c r="AY1328" s="557"/>
      <c r="AZ1328" s="557"/>
      <c r="BA1328" s="557"/>
      <c r="BB1328" s="557"/>
      <c r="BC1328" s="557"/>
      <c r="BD1328" s="557"/>
      <c r="BE1328" s="557"/>
      <c r="BF1328" s="557"/>
      <c r="BG1328" s="557"/>
      <c r="BH1328" s="557"/>
      <c r="BI1328" s="557"/>
      <c r="BJ1328" s="557"/>
      <c r="BK1328" s="557"/>
      <c r="BL1328" s="557"/>
      <c r="BM1328" s="557"/>
      <c r="BN1328" s="557"/>
      <c r="BO1328" s="557"/>
      <c r="BP1328" s="557"/>
      <c r="BQ1328" s="557"/>
      <c r="BR1328" s="557"/>
      <c r="BS1328" s="557"/>
      <c r="BT1328" s="557"/>
      <c r="BU1328" s="557"/>
      <c r="BV1328" s="557"/>
      <c r="BW1328" s="557"/>
      <c r="BX1328" s="557"/>
      <c r="BY1328" s="557"/>
      <c r="BZ1328" s="557"/>
      <c r="CA1328" s="557"/>
      <c r="CB1328" s="557"/>
      <c r="CC1328" s="557"/>
      <c r="CD1328" s="557"/>
      <c r="CE1328" s="557"/>
      <c r="CF1328" s="557"/>
      <c r="CG1328" s="557"/>
      <c r="CH1328" s="557"/>
      <c r="CI1328" s="557"/>
      <c r="CJ1328" s="557"/>
      <c r="CK1328" s="557"/>
      <c r="CL1328" s="557"/>
      <c r="CM1328" s="557"/>
      <c r="CN1328" s="557"/>
      <c r="CO1328" s="557"/>
      <c r="CP1328" s="557"/>
      <c r="CQ1328" s="557"/>
      <c r="CR1328" s="557"/>
      <c r="CS1328" s="557"/>
      <c r="CT1328" s="557"/>
      <c r="CU1328" s="557"/>
      <c r="CV1328" s="557"/>
      <c r="CW1328" s="557"/>
      <c r="CX1328" s="557"/>
      <c r="CY1328" s="557"/>
      <c r="CZ1328" s="557"/>
      <c r="DA1328" s="557"/>
      <c r="DB1328" s="557"/>
      <c r="DC1328" s="557"/>
      <c r="DD1328" s="557"/>
      <c r="DE1328" s="557"/>
      <c r="DF1328" s="557"/>
      <c r="DG1328" s="557"/>
      <c r="DH1328" s="557"/>
      <c r="DI1328" s="557"/>
      <c r="DJ1328" s="557"/>
      <c r="DK1328" s="557"/>
      <c r="DL1328" s="557"/>
      <c r="DM1328" s="557"/>
      <c r="DN1328" s="557"/>
      <c r="DO1328" s="557"/>
      <c r="DP1328" s="557"/>
      <c r="DQ1328" s="557"/>
      <c r="DR1328" s="557"/>
      <c r="DS1328" s="557"/>
      <c r="DT1328" s="557"/>
      <c r="DU1328" s="557"/>
      <c r="DV1328" s="557"/>
      <c r="DW1328" s="557"/>
      <c r="DX1328" s="557"/>
      <c r="DY1328" s="557"/>
      <c r="DZ1328" s="557"/>
      <c r="EA1328" s="557"/>
      <c r="EB1328" s="557"/>
      <c r="EC1328" s="557"/>
      <c r="ED1328" s="557"/>
      <c r="EE1328" s="557"/>
      <c r="EF1328" s="557"/>
      <c r="EG1328" s="557"/>
      <c r="EH1328" s="557"/>
      <c r="EI1328" s="557"/>
      <c r="EJ1328" s="557"/>
      <c r="EK1328" s="557"/>
      <c r="EL1328" s="557"/>
      <c r="EM1328" s="557"/>
      <c r="EN1328" s="557"/>
      <c r="EO1328" s="557"/>
      <c r="EP1328" s="557"/>
      <c r="EQ1328" s="557"/>
      <c r="ER1328" s="557"/>
      <c r="ES1328" s="557"/>
      <c r="ET1328" s="557"/>
      <c r="EU1328" s="557"/>
      <c r="EV1328" s="557"/>
      <c r="EW1328" s="557"/>
      <c r="EX1328" s="557"/>
      <c r="EY1328" s="557"/>
      <c r="EZ1328" s="557"/>
      <c r="FA1328" s="557"/>
      <c r="FB1328" s="557"/>
      <c r="FC1328" s="557"/>
      <c r="FD1328" s="557"/>
      <c r="FE1328" s="557"/>
      <c r="FF1328" s="557"/>
      <c r="FG1328" s="557"/>
      <c r="FH1328" s="557"/>
      <c r="FI1328" s="557"/>
      <c r="FJ1328" s="557"/>
      <c r="FK1328" s="557"/>
      <c r="FL1328" s="557"/>
      <c r="FM1328" s="557"/>
      <c r="FN1328" s="557"/>
      <c r="FO1328" s="557"/>
      <c r="FP1328" s="557"/>
      <c r="FQ1328" s="557"/>
      <c r="FR1328" s="557"/>
      <c r="FS1328" s="557"/>
      <c r="FT1328" s="557"/>
      <c r="FU1328" s="557"/>
      <c r="FV1328" s="557"/>
      <c r="FW1328" s="557"/>
      <c r="FX1328" s="557"/>
      <c r="FY1328" s="557"/>
      <c r="FZ1328" s="557"/>
      <c r="GA1328" s="557"/>
      <c r="GB1328" s="557"/>
      <c r="GC1328" s="557"/>
      <c r="GD1328" s="557"/>
      <c r="GE1328" s="557"/>
      <c r="GF1328" s="557"/>
      <c r="GG1328" s="557"/>
      <c r="GH1328" s="557"/>
      <c r="GI1328" s="557"/>
      <c r="GJ1328" s="557"/>
      <c r="GK1328" s="557"/>
      <c r="GL1328" s="557"/>
      <c r="GM1328" s="557"/>
      <c r="GN1328" s="557"/>
      <c r="GO1328" s="557"/>
      <c r="GP1328" s="557"/>
      <c r="GQ1328" s="557"/>
      <c r="GR1328" s="557"/>
      <c r="GS1328" s="557"/>
      <c r="GT1328" s="557"/>
      <c r="GU1328" s="557"/>
      <c r="GV1328" s="557"/>
      <c r="GW1328" s="557"/>
      <c r="GX1328" s="557"/>
      <c r="GY1328" s="557"/>
      <c r="GZ1328" s="557"/>
      <c r="HA1328" s="557"/>
      <c r="HB1328" s="557"/>
      <c r="HC1328" s="557"/>
      <c r="HD1328" s="557"/>
      <c r="HE1328" s="557"/>
      <c r="HF1328" s="557"/>
      <c r="HG1328" s="557"/>
      <c r="HH1328" s="557"/>
      <c r="HI1328" s="557"/>
      <c r="HJ1328" s="557"/>
      <c r="HK1328" s="557"/>
      <c r="HL1328" s="557"/>
      <c r="HM1328" s="557"/>
      <c r="HN1328" s="557"/>
      <c r="HO1328" s="557"/>
      <c r="HP1328" s="557"/>
      <c r="HQ1328" s="557"/>
      <c r="HR1328" s="557"/>
      <c r="HS1328" s="557"/>
      <c r="HT1328" s="557"/>
      <c r="HU1328" s="575"/>
      <c r="HV1328" s="575"/>
      <c r="HW1328" s="575"/>
      <c r="HX1328" s="575"/>
      <c r="HY1328" s="575"/>
      <c r="HZ1328" s="575"/>
      <c r="IA1328" s="575"/>
      <c r="IB1328" s="575"/>
      <c r="IC1328" s="575"/>
      <c r="ID1328" s="575"/>
      <c r="IE1328" s="575"/>
      <c r="IF1328" s="575"/>
      <c r="IG1328" s="575"/>
      <c r="IH1328" s="575"/>
      <c r="II1328" s="575"/>
      <c r="IJ1328" s="575"/>
      <c r="IK1328" s="575"/>
      <c r="IL1328" s="575"/>
      <c r="IM1328" s="575"/>
      <c r="IN1328" s="575"/>
    </row>
    <row r="1329" s="170" customFormat="1" ht="19.5" customHeight="1" spans="1:248">
      <c r="A1329" s="588" t="s">
        <v>1227</v>
      </c>
      <c r="B1329" s="324"/>
      <c r="C1329" s="324"/>
      <c r="D1329" s="324"/>
      <c r="E1329" s="325" t="str">
        <f t="shared" si="40"/>
        <v/>
      </c>
      <c r="F1329" s="325" t="str">
        <f t="shared" si="41"/>
        <v/>
      </c>
      <c r="G1329" s="557"/>
      <c r="H1329" s="557"/>
      <c r="I1329" s="557"/>
      <c r="J1329" s="557"/>
      <c r="K1329" s="557"/>
      <c r="L1329" s="557"/>
      <c r="M1329" s="557"/>
      <c r="N1329" s="557"/>
      <c r="O1329" s="557"/>
      <c r="P1329" s="557"/>
      <c r="Q1329" s="557"/>
      <c r="R1329" s="557"/>
      <c r="S1329" s="557"/>
      <c r="T1329" s="557"/>
      <c r="U1329" s="557"/>
      <c r="V1329" s="557"/>
      <c r="W1329" s="557"/>
      <c r="X1329" s="557"/>
      <c r="Y1329" s="557"/>
      <c r="Z1329" s="557"/>
      <c r="AA1329" s="557"/>
      <c r="AB1329" s="557"/>
      <c r="AC1329" s="557"/>
      <c r="AD1329" s="557"/>
      <c r="AE1329" s="557"/>
      <c r="AF1329" s="557"/>
      <c r="AG1329" s="557"/>
      <c r="AH1329" s="557"/>
      <c r="AI1329" s="557"/>
      <c r="AJ1329" s="557"/>
      <c r="AK1329" s="557"/>
      <c r="AL1329" s="557"/>
      <c r="AM1329" s="557"/>
      <c r="AN1329" s="557"/>
      <c r="AO1329" s="557"/>
      <c r="AP1329" s="557"/>
      <c r="AQ1329" s="557"/>
      <c r="AR1329" s="557"/>
      <c r="AS1329" s="557"/>
      <c r="AT1329" s="557"/>
      <c r="AU1329" s="557"/>
      <c r="AV1329" s="557"/>
      <c r="AW1329" s="557"/>
      <c r="AX1329" s="557"/>
      <c r="AY1329" s="557"/>
      <c r="AZ1329" s="557"/>
      <c r="BA1329" s="557"/>
      <c r="BB1329" s="557"/>
      <c r="BC1329" s="557"/>
      <c r="BD1329" s="557"/>
      <c r="BE1329" s="557"/>
      <c r="BF1329" s="557"/>
      <c r="BG1329" s="557"/>
      <c r="BH1329" s="557"/>
      <c r="BI1329" s="557"/>
      <c r="BJ1329" s="557"/>
      <c r="BK1329" s="557"/>
      <c r="BL1329" s="557"/>
      <c r="BM1329" s="557"/>
      <c r="BN1329" s="557"/>
      <c r="BO1329" s="557"/>
      <c r="BP1329" s="557"/>
      <c r="BQ1329" s="557"/>
      <c r="BR1329" s="557"/>
      <c r="BS1329" s="557"/>
      <c r="BT1329" s="557"/>
      <c r="BU1329" s="557"/>
      <c r="BV1329" s="557"/>
      <c r="BW1329" s="557"/>
      <c r="BX1329" s="557"/>
      <c r="BY1329" s="557"/>
      <c r="BZ1329" s="557"/>
      <c r="CA1329" s="557"/>
      <c r="CB1329" s="557"/>
      <c r="CC1329" s="557"/>
      <c r="CD1329" s="557"/>
      <c r="CE1329" s="557"/>
      <c r="CF1329" s="557"/>
      <c r="CG1329" s="557"/>
      <c r="CH1329" s="557"/>
      <c r="CI1329" s="557"/>
      <c r="CJ1329" s="557"/>
      <c r="CK1329" s="557"/>
      <c r="CL1329" s="557"/>
      <c r="CM1329" s="557"/>
      <c r="CN1329" s="557"/>
      <c r="CO1329" s="557"/>
      <c r="CP1329" s="557"/>
      <c r="CQ1329" s="557"/>
      <c r="CR1329" s="557"/>
      <c r="CS1329" s="557"/>
      <c r="CT1329" s="557"/>
      <c r="CU1329" s="557"/>
      <c r="CV1329" s="557"/>
      <c r="CW1329" s="557"/>
      <c r="CX1329" s="557"/>
      <c r="CY1329" s="557"/>
      <c r="CZ1329" s="557"/>
      <c r="DA1329" s="557"/>
      <c r="DB1329" s="557"/>
      <c r="DC1329" s="557"/>
      <c r="DD1329" s="557"/>
      <c r="DE1329" s="557"/>
      <c r="DF1329" s="557"/>
      <c r="DG1329" s="557"/>
      <c r="DH1329" s="557"/>
      <c r="DI1329" s="557"/>
      <c r="DJ1329" s="557"/>
      <c r="DK1329" s="557"/>
      <c r="DL1329" s="557"/>
      <c r="DM1329" s="557"/>
      <c r="DN1329" s="557"/>
      <c r="DO1329" s="557"/>
      <c r="DP1329" s="557"/>
      <c r="DQ1329" s="557"/>
      <c r="DR1329" s="557"/>
      <c r="DS1329" s="557"/>
      <c r="DT1329" s="557"/>
      <c r="DU1329" s="557"/>
      <c r="DV1329" s="557"/>
      <c r="DW1329" s="557"/>
      <c r="DX1329" s="557"/>
      <c r="DY1329" s="557"/>
      <c r="DZ1329" s="557"/>
      <c r="EA1329" s="557"/>
      <c r="EB1329" s="557"/>
      <c r="EC1329" s="557"/>
      <c r="ED1329" s="557"/>
      <c r="EE1329" s="557"/>
      <c r="EF1329" s="557"/>
      <c r="EG1329" s="557"/>
      <c r="EH1329" s="557"/>
      <c r="EI1329" s="557"/>
      <c r="EJ1329" s="557"/>
      <c r="EK1329" s="557"/>
      <c r="EL1329" s="557"/>
      <c r="EM1329" s="557"/>
      <c r="EN1329" s="557"/>
      <c r="EO1329" s="557"/>
      <c r="EP1329" s="557"/>
      <c r="EQ1329" s="557"/>
      <c r="ER1329" s="557"/>
      <c r="ES1329" s="557"/>
      <c r="ET1329" s="557"/>
      <c r="EU1329" s="557"/>
      <c r="EV1329" s="557"/>
      <c r="EW1329" s="557"/>
      <c r="EX1329" s="557"/>
      <c r="EY1329" s="557"/>
      <c r="EZ1329" s="557"/>
      <c r="FA1329" s="557"/>
      <c r="FB1329" s="557"/>
      <c r="FC1329" s="557"/>
      <c r="FD1329" s="557"/>
      <c r="FE1329" s="557"/>
      <c r="FF1329" s="557"/>
      <c r="FG1329" s="557"/>
      <c r="FH1329" s="557"/>
      <c r="FI1329" s="557"/>
      <c r="FJ1329" s="557"/>
      <c r="FK1329" s="557"/>
      <c r="FL1329" s="557"/>
      <c r="FM1329" s="557"/>
      <c r="FN1329" s="557"/>
      <c r="FO1329" s="557"/>
      <c r="FP1329" s="557"/>
      <c r="FQ1329" s="557"/>
      <c r="FR1329" s="557"/>
      <c r="FS1329" s="557"/>
      <c r="FT1329" s="557"/>
      <c r="FU1329" s="557"/>
      <c r="FV1329" s="557"/>
      <c r="FW1329" s="557"/>
      <c r="FX1329" s="557"/>
      <c r="FY1329" s="557"/>
      <c r="FZ1329" s="557"/>
      <c r="GA1329" s="557"/>
      <c r="GB1329" s="557"/>
      <c r="GC1329" s="557"/>
      <c r="GD1329" s="557"/>
      <c r="GE1329" s="557"/>
      <c r="GF1329" s="557"/>
      <c r="GG1329" s="557"/>
      <c r="GH1329" s="557"/>
      <c r="GI1329" s="557"/>
      <c r="GJ1329" s="557"/>
      <c r="GK1329" s="557"/>
      <c r="GL1329" s="557"/>
      <c r="GM1329" s="557"/>
      <c r="GN1329" s="557"/>
      <c r="GO1329" s="557"/>
      <c r="GP1329" s="557"/>
      <c r="GQ1329" s="557"/>
      <c r="GR1329" s="557"/>
      <c r="GS1329" s="557"/>
      <c r="GT1329" s="557"/>
      <c r="GU1329" s="557"/>
      <c r="GV1329" s="557"/>
      <c r="GW1329" s="557"/>
      <c r="GX1329" s="557"/>
      <c r="GY1329" s="557"/>
      <c r="GZ1329" s="557"/>
      <c r="HA1329" s="557"/>
      <c r="HB1329" s="557"/>
      <c r="HC1329" s="557"/>
      <c r="HD1329" s="557"/>
      <c r="HE1329" s="557"/>
      <c r="HF1329" s="557"/>
      <c r="HG1329" s="557"/>
      <c r="HH1329" s="557"/>
      <c r="HI1329" s="557"/>
      <c r="HJ1329" s="557"/>
      <c r="HK1329" s="557"/>
      <c r="HL1329" s="557"/>
      <c r="HM1329" s="557"/>
      <c r="HN1329" s="557"/>
      <c r="HO1329" s="557"/>
      <c r="HP1329" s="557"/>
      <c r="HQ1329" s="557"/>
      <c r="HR1329" s="557"/>
      <c r="HS1329" s="557"/>
      <c r="HT1329" s="557"/>
      <c r="HU1329" s="575"/>
      <c r="HV1329" s="575"/>
      <c r="HW1329" s="575"/>
      <c r="HX1329" s="575"/>
      <c r="HY1329" s="575"/>
      <c r="HZ1329" s="575"/>
      <c r="IA1329" s="575"/>
      <c r="IB1329" s="575"/>
      <c r="IC1329" s="575"/>
      <c r="ID1329" s="575"/>
      <c r="IE1329" s="575"/>
      <c r="IF1329" s="575"/>
      <c r="IG1329" s="575"/>
      <c r="IH1329" s="575"/>
      <c r="II1329" s="575"/>
      <c r="IJ1329" s="575"/>
      <c r="IK1329" s="575"/>
      <c r="IL1329" s="575"/>
      <c r="IM1329" s="575"/>
      <c r="IN1329" s="575"/>
    </row>
    <row r="1330" s="170" customFormat="1" ht="19.5" customHeight="1" spans="1:248">
      <c r="A1330" s="588" t="s">
        <v>1085</v>
      </c>
      <c r="B1330" s="335">
        <f>SUM(B1331)</f>
        <v>1424</v>
      </c>
      <c r="C1330" s="335">
        <f>SUM(C1331)</f>
        <v>3532</v>
      </c>
      <c r="D1330" s="335">
        <f>SUM(D1331)</f>
        <v>854</v>
      </c>
      <c r="E1330" s="325">
        <f t="shared" si="40"/>
        <v>-0.400280898876405</v>
      </c>
      <c r="F1330" s="325">
        <f t="shared" si="41"/>
        <v>0.241789354473386</v>
      </c>
      <c r="G1330" s="557"/>
      <c r="H1330" s="557"/>
      <c r="I1330" s="557"/>
      <c r="J1330" s="557"/>
      <c r="K1330" s="557"/>
      <c r="L1330" s="557"/>
      <c r="M1330" s="557"/>
      <c r="N1330" s="557"/>
      <c r="O1330" s="557"/>
      <c r="P1330" s="557"/>
      <c r="Q1330" s="557"/>
      <c r="R1330" s="557"/>
      <c r="S1330" s="557"/>
      <c r="T1330" s="557"/>
      <c r="U1330" s="557"/>
      <c r="V1330" s="557"/>
      <c r="W1330" s="557"/>
      <c r="X1330" s="557"/>
      <c r="Y1330" s="557"/>
      <c r="Z1330" s="557"/>
      <c r="AA1330" s="557"/>
      <c r="AB1330" s="557"/>
      <c r="AC1330" s="557"/>
      <c r="AD1330" s="557"/>
      <c r="AE1330" s="557"/>
      <c r="AF1330" s="557"/>
      <c r="AG1330" s="557"/>
      <c r="AH1330" s="557"/>
      <c r="AI1330" s="557"/>
      <c r="AJ1330" s="557"/>
      <c r="AK1330" s="557"/>
      <c r="AL1330" s="557"/>
      <c r="AM1330" s="557"/>
      <c r="AN1330" s="557"/>
      <c r="AO1330" s="557"/>
      <c r="AP1330" s="557"/>
      <c r="AQ1330" s="557"/>
      <c r="AR1330" s="557"/>
      <c r="AS1330" s="557"/>
      <c r="AT1330" s="557"/>
      <c r="AU1330" s="557"/>
      <c r="AV1330" s="557"/>
      <c r="AW1330" s="557"/>
      <c r="AX1330" s="557"/>
      <c r="AY1330" s="557"/>
      <c r="AZ1330" s="557"/>
      <c r="BA1330" s="557"/>
      <c r="BB1330" s="557"/>
      <c r="BC1330" s="557"/>
      <c r="BD1330" s="557"/>
      <c r="BE1330" s="557"/>
      <c r="BF1330" s="557"/>
      <c r="BG1330" s="557"/>
      <c r="BH1330" s="557"/>
      <c r="BI1330" s="557"/>
      <c r="BJ1330" s="557"/>
      <c r="BK1330" s="557"/>
      <c r="BL1330" s="557"/>
      <c r="BM1330" s="557"/>
      <c r="BN1330" s="557"/>
      <c r="BO1330" s="557"/>
      <c r="BP1330" s="557"/>
      <c r="BQ1330" s="557"/>
      <c r="BR1330" s="557"/>
      <c r="BS1330" s="557"/>
      <c r="BT1330" s="557"/>
      <c r="BU1330" s="557"/>
      <c r="BV1330" s="557"/>
      <c r="BW1330" s="557"/>
      <c r="BX1330" s="557"/>
      <c r="BY1330" s="557"/>
      <c r="BZ1330" s="557"/>
      <c r="CA1330" s="557"/>
      <c r="CB1330" s="557"/>
      <c r="CC1330" s="557"/>
      <c r="CD1330" s="557"/>
      <c r="CE1330" s="557"/>
      <c r="CF1330" s="557"/>
      <c r="CG1330" s="557"/>
      <c r="CH1330" s="557"/>
      <c r="CI1330" s="557"/>
      <c r="CJ1330" s="557"/>
      <c r="CK1330" s="557"/>
      <c r="CL1330" s="557"/>
      <c r="CM1330" s="557"/>
      <c r="CN1330" s="557"/>
      <c r="CO1330" s="557"/>
      <c r="CP1330" s="557"/>
      <c r="CQ1330" s="557"/>
      <c r="CR1330" s="557"/>
      <c r="CS1330" s="557"/>
      <c r="CT1330" s="557"/>
      <c r="CU1330" s="557"/>
      <c r="CV1330" s="557"/>
      <c r="CW1330" s="557"/>
      <c r="CX1330" s="557"/>
      <c r="CY1330" s="557"/>
      <c r="CZ1330" s="557"/>
      <c r="DA1330" s="557"/>
      <c r="DB1330" s="557"/>
      <c r="DC1330" s="557"/>
      <c r="DD1330" s="557"/>
      <c r="DE1330" s="557"/>
      <c r="DF1330" s="557"/>
      <c r="DG1330" s="557"/>
      <c r="DH1330" s="557"/>
      <c r="DI1330" s="557"/>
      <c r="DJ1330" s="557"/>
      <c r="DK1330" s="557"/>
      <c r="DL1330" s="557"/>
      <c r="DM1330" s="557"/>
      <c r="DN1330" s="557"/>
      <c r="DO1330" s="557"/>
      <c r="DP1330" s="557"/>
      <c r="DQ1330" s="557"/>
      <c r="DR1330" s="557"/>
      <c r="DS1330" s="557"/>
      <c r="DT1330" s="557"/>
      <c r="DU1330" s="557"/>
      <c r="DV1330" s="557"/>
      <c r="DW1330" s="557"/>
      <c r="DX1330" s="557"/>
      <c r="DY1330" s="557"/>
      <c r="DZ1330" s="557"/>
      <c r="EA1330" s="557"/>
      <c r="EB1330" s="557"/>
      <c r="EC1330" s="557"/>
      <c r="ED1330" s="557"/>
      <c r="EE1330" s="557"/>
      <c r="EF1330" s="557"/>
      <c r="EG1330" s="557"/>
      <c r="EH1330" s="557"/>
      <c r="EI1330" s="557"/>
      <c r="EJ1330" s="557"/>
      <c r="EK1330" s="557"/>
      <c r="EL1330" s="557"/>
      <c r="EM1330" s="557"/>
      <c r="EN1330" s="557"/>
      <c r="EO1330" s="557"/>
      <c r="EP1330" s="557"/>
      <c r="EQ1330" s="557"/>
      <c r="ER1330" s="557"/>
      <c r="ES1330" s="557"/>
      <c r="ET1330" s="557"/>
      <c r="EU1330" s="557"/>
      <c r="EV1330" s="557"/>
      <c r="EW1330" s="557"/>
      <c r="EX1330" s="557"/>
      <c r="EY1330" s="557"/>
      <c r="EZ1330" s="557"/>
      <c r="FA1330" s="557"/>
      <c r="FB1330" s="557"/>
      <c r="FC1330" s="557"/>
      <c r="FD1330" s="557"/>
      <c r="FE1330" s="557"/>
      <c r="FF1330" s="557"/>
      <c r="FG1330" s="557"/>
      <c r="FH1330" s="557"/>
      <c r="FI1330" s="557"/>
      <c r="FJ1330" s="557"/>
      <c r="FK1330" s="557"/>
      <c r="FL1330" s="557"/>
      <c r="FM1330" s="557"/>
      <c r="FN1330" s="557"/>
      <c r="FO1330" s="557"/>
      <c r="FP1330" s="557"/>
      <c r="FQ1330" s="557"/>
      <c r="FR1330" s="557"/>
      <c r="FS1330" s="557"/>
      <c r="FT1330" s="557"/>
      <c r="FU1330" s="557"/>
      <c r="FV1330" s="557"/>
      <c r="FW1330" s="557"/>
      <c r="FX1330" s="557"/>
      <c r="FY1330" s="557"/>
      <c r="FZ1330" s="557"/>
      <c r="GA1330" s="557"/>
      <c r="GB1330" s="557"/>
      <c r="GC1330" s="557"/>
      <c r="GD1330" s="557"/>
      <c r="GE1330" s="557"/>
      <c r="GF1330" s="557"/>
      <c r="GG1330" s="557"/>
      <c r="GH1330" s="557"/>
      <c r="GI1330" s="557"/>
      <c r="GJ1330" s="557"/>
      <c r="GK1330" s="557"/>
      <c r="GL1330" s="557"/>
      <c r="GM1330" s="557"/>
      <c r="GN1330" s="557"/>
      <c r="GO1330" s="557"/>
      <c r="GP1330" s="557"/>
      <c r="GQ1330" s="557"/>
      <c r="GR1330" s="557"/>
      <c r="GS1330" s="557"/>
      <c r="GT1330" s="557"/>
      <c r="GU1330" s="557"/>
      <c r="GV1330" s="557"/>
      <c r="GW1330" s="557"/>
      <c r="GX1330" s="557"/>
      <c r="GY1330" s="557"/>
      <c r="GZ1330" s="557"/>
      <c r="HA1330" s="557"/>
      <c r="HB1330" s="557"/>
      <c r="HC1330" s="557"/>
      <c r="HD1330" s="557"/>
      <c r="HE1330" s="557"/>
      <c r="HF1330" s="557"/>
      <c r="HG1330" s="557"/>
      <c r="HH1330" s="557"/>
      <c r="HI1330" s="557"/>
      <c r="HJ1330" s="557"/>
      <c r="HK1330" s="557"/>
      <c r="HL1330" s="557"/>
      <c r="HM1330" s="557"/>
      <c r="HN1330" s="557"/>
      <c r="HO1330" s="557"/>
      <c r="HP1330" s="557"/>
      <c r="HQ1330" s="557"/>
      <c r="HR1330" s="557"/>
      <c r="HS1330" s="557"/>
      <c r="HT1330" s="557"/>
      <c r="HU1330" s="575"/>
      <c r="HV1330" s="575"/>
      <c r="HW1330" s="575"/>
      <c r="HX1330" s="575"/>
      <c r="HY1330" s="575"/>
      <c r="HZ1330" s="575"/>
      <c r="IA1330" s="575"/>
      <c r="IB1330" s="575"/>
      <c r="IC1330" s="575"/>
      <c r="ID1330" s="575"/>
      <c r="IE1330" s="575"/>
      <c r="IF1330" s="575"/>
      <c r="IG1330" s="575"/>
      <c r="IH1330" s="575"/>
      <c r="II1330" s="575"/>
      <c r="IJ1330" s="575"/>
      <c r="IK1330" s="575"/>
      <c r="IL1330" s="575"/>
      <c r="IM1330" s="575"/>
      <c r="IN1330" s="575"/>
    </row>
    <row r="1331" s="311" customFormat="1" ht="19.5" customHeight="1" spans="1:255">
      <c r="A1331" s="222" t="s">
        <v>1228</v>
      </c>
      <c r="B1331" s="328">
        <v>1424</v>
      </c>
      <c r="C1331" s="328">
        <v>3532</v>
      </c>
      <c r="D1331" s="328">
        <v>854</v>
      </c>
      <c r="E1331" s="325">
        <f t="shared" si="40"/>
        <v>-0.400280898876405</v>
      </c>
      <c r="F1331" s="325">
        <f t="shared" si="41"/>
        <v>0.241789354473386</v>
      </c>
      <c r="HU1331" s="560"/>
      <c r="HV1331" s="560"/>
      <c r="HW1331" s="560"/>
      <c r="HX1331" s="560"/>
      <c r="HY1331" s="560"/>
      <c r="HZ1331" s="560"/>
      <c r="IA1331" s="560"/>
      <c r="IB1331" s="560"/>
      <c r="IC1331" s="560"/>
      <c r="ID1331" s="560"/>
      <c r="IE1331" s="560"/>
      <c r="IF1331" s="560"/>
      <c r="IG1331" s="560"/>
      <c r="IH1331" s="560"/>
      <c r="II1331" s="560"/>
      <c r="IJ1331" s="560"/>
      <c r="IK1331" s="560"/>
      <c r="IL1331" s="560"/>
      <c r="IM1331" s="560"/>
      <c r="IN1331" s="560"/>
      <c r="IO1331" s="560"/>
      <c r="IP1331" s="560"/>
      <c r="IQ1331" s="560"/>
      <c r="IR1331" s="560"/>
      <c r="IS1331" s="560"/>
      <c r="IT1331" s="560"/>
      <c r="IU1331" s="560"/>
    </row>
    <row r="1332" s="170" customFormat="1" ht="19.5" customHeight="1" spans="1:248">
      <c r="A1332" s="590" t="s">
        <v>1229</v>
      </c>
      <c r="B1332" s="339">
        <f>SUM(B1333:B1335)</f>
        <v>0</v>
      </c>
      <c r="C1332" s="339">
        <f>SUM(C1333:C1335)</f>
        <v>0</v>
      </c>
      <c r="D1332" s="339">
        <f>SUM(D1333:D1335)</f>
        <v>0</v>
      </c>
      <c r="E1332" s="325" t="str">
        <f t="shared" si="40"/>
        <v/>
      </c>
      <c r="F1332" s="325" t="str">
        <f t="shared" si="41"/>
        <v/>
      </c>
      <c r="G1332" s="557"/>
      <c r="H1332" s="557"/>
      <c r="I1332" s="557"/>
      <c r="J1332" s="557"/>
      <c r="K1332" s="557"/>
      <c r="L1332" s="557"/>
      <c r="M1332" s="557"/>
      <c r="N1332" s="557"/>
      <c r="O1332" s="557"/>
      <c r="P1332" s="557"/>
      <c r="Q1332" s="557"/>
      <c r="R1332" s="557"/>
      <c r="S1332" s="557"/>
      <c r="T1332" s="557"/>
      <c r="U1332" s="557"/>
      <c r="V1332" s="557"/>
      <c r="W1332" s="557"/>
      <c r="X1332" s="557"/>
      <c r="Y1332" s="557"/>
      <c r="Z1332" s="557"/>
      <c r="AA1332" s="557"/>
      <c r="AB1332" s="557"/>
      <c r="AC1332" s="557"/>
      <c r="AD1332" s="557"/>
      <c r="AE1332" s="557"/>
      <c r="AF1332" s="557"/>
      <c r="AG1332" s="557"/>
      <c r="AH1332" s="557"/>
      <c r="AI1332" s="557"/>
      <c r="AJ1332" s="557"/>
      <c r="AK1332" s="557"/>
      <c r="AL1332" s="557"/>
      <c r="AM1332" s="557"/>
      <c r="AN1332" s="557"/>
      <c r="AO1332" s="557"/>
      <c r="AP1332" s="557"/>
      <c r="AQ1332" s="557"/>
      <c r="AR1332" s="557"/>
      <c r="AS1332" s="557"/>
      <c r="AT1332" s="557"/>
      <c r="AU1332" s="557"/>
      <c r="AV1332" s="557"/>
      <c r="AW1332" s="557"/>
      <c r="AX1332" s="557"/>
      <c r="AY1332" s="557"/>
      <c r="AZ1332" s="557"/>
      <c r="BA1332" s="557"/>
      <c r="BB1332" s="557"/>
      <c r="BC1332" s="557"/>
      <c r="BD1332" s="557"/>
      <c r="BE1332" s="557"/>
      <c r="BF1332" s="557"/>
      <c r="BG1332" s="557"/>
      <c r="BH1332" s="557"/>
      <c r="BI1332" s="557"/>
      <c r="BJ1332" s="557"/>
      <c r="BK1332" s="557"/>
      <c r="BL1332" s="557"/>
      <c r="BM1332" s="557"/>
      <c r="BN1332" s="557"/>
      <c r="BO1332" s="557"/>
      <c r="BP1332" s="557"/>
      <c r="BQ1332" s="557"/>
      <c r="BR1332" s="557"/>
      <c r="BS1332" s="557"/>
      <c r="BT1332" s="557"/>
      <c r="BU1332" s="557"/>
      <c r="BV1332" s="557"/>
      <c r="BW1332" s="557"/>
      <c r="BX1332" s="557"/>
      <c r="BY1332" s="557"/>
      <c r="BZ1332" s="557"/>
      <c r="CA1332" s="557"/>
      <c r="CB1332" s="557"/>
      <c r="CC1332" s="557"/>
      <c r="CD1332" s="557"/>
      <c r="CE1332" s="557"/>
      <c r="CF1332" s="557"/>
      <c r="CG1332" s="557"/>
      <c r="CH1332" s="557"/>
      <c r="CI1332" s="557"/>
      <c r="CJ1332" s="557"/>
      <c r="CK1332" s="557"/>
      <c r="CL1332" s="557"/>
      <c r="CM1332" s="557"/>
      <c r="CN1332" s="557"/>
      <c r="CO1332" s="557"/>
      <c r="CP1332" s="557"/>
      <c r="CQ1332" s="557"/>
      <c r="CR1332" s="557"/>
      <c r="CS1332" s="557"/>
      <c r="CT1332" s="557"/>
      <c r="CU1332" s="557"/>
      <c r="CV1332" s="557"/>
      <c r="CW1332" s="557"/>
      <c r="CX1332" s="557"/>
      <c r="CY1332" s="557"/>
      <c r="CZ1332" s="557"/>
      <c r="DA1332" s="557"/>
      <c r="DB1332" s="557"/>
      <c r="DC1332" s="557"/>
      <c r="DD1332" s="557"/>
      <c r="DE1332" s="557"/>
      <c r="DF1332" s="557"/>
      <c r="DG1332" s="557"/>
      <c r="DH1332" s="557"/>
      <c r="DI1332" s="557"/>
      <c r="DJ1332" s="557"/>
      <c r="DK1332" s="557"/>
      <c r="DL1332" s="557"/>
      <c r="DM1332" s="557"/>
      <c r="DN1332" s="557"/>
      <c r="DO1332" s="557"/>
      <c r="DP1332" s="557"/>
      <c r="DQ1332" s="557"/>
      <c r="DR1332" s="557"/>
      <c r="DS1332" s="557"/>
      <c r="DT1332" s="557"/>
      <c r="DU1332" s="557"/>
      <c r="DV1332" s="557"/>
      <c r="DW1332" s="557"/>
      <c r="DX1332" s="557"/>
      <c r="DY1332" s="557"/>
      <c r="DZ1332" s="557"/>
      <c r="EA1332" s="557"/>
      <c r="EB1332" s="557"/>
      <c r="EC1332" s="557"/>
      <c r="ED1332" s="557"/>
      <c r="EE1332" s="557"/>
      <c r="EF1332" s="557"/>
      <c r="EG1332" s="557"/>
      <c r="EH1332" s="557"/>
      <c r="EI1332" s="557"/>
      <c r="EJ1332" s="557"/>
      <c r="EK1332" s="557"/>
      <c r="EL1332" s="557"/>
      <c r="EM1332" s="557"/>
      <c r="EN1332" s="557"/>
      <c r="EO1332" s="557"/>
      <c r="EP1332" s="557"/>
      <c r="EQ1332" s="557"/>
      <c r="ER1332" s="557"/>
      <c r="ES1332" s="557"/>
      <c r="ET1332" s="557"/>
      <c r="EU1332" s="557"/>
      <c r="EV1332" s="557"/>
      <c r="EW1332" s="557"/>
      <c r="EX1332" s="557"/>
      <c r="EY1332" s="557"/>
      <c r="EZ1332" s="557"/>
      <c r="FA1332" s="557"/>
      <c r="FB1332" s="557"/>
      <c r="FC1332" s="557"/>
      <c r="FD1332" s="557"/>
      <c r="FE1332" s="557"/>
      <c r="FF1332" s="557"/>
      <c r="FG1332" s="557"/>
      <c r="FH1332" s="557"/>
      <c r="FI1332" s="557"/>
      <c r="FJ1332" s="557"/>
      <c r="FK1332" s="557"/>
      <c r="FL1332" s="557"/>
      <c r="FM1332" s="557"/>
      <c r="FN1332" s="557"/>
      <c r="FO1332" s="557"/>
      <c r="FP1332" s="557"/>
      <c r="FQ1332" s="557"/>
      <c r="FR1332" s="557"/>
      <c r="FS1332" s="557"/>
      <c r="FT1332" s="557"/>
      <c r="FU1332" s="557"/>
      <c r="FV1332" s="557"/>
      <c r="FW1332" s="557"/>
      <c r="FX1332" s="557"/>
      <c r="FY1332" s="557"/>
      <c r="FZ1332" s="557"/>
      <c r="GA1332" s="557"/>
      <c r="GB1332" s="557"/>
      <c r="GC1332" s="557"/>
      <c r="GD1332" s="557"/>
      <c r="GE1332" s="557"/>
      <c r="GF1332" s="557"/>
      <c r="GG1332" s="557"/>
      <c r="GH1332" s="557"/>
      <c r="GI1332" s="557"/>
      <c r="GJ1332" s="557"/>
      <c r="GK1332" s="557"/>
      <c r="GL1332" s="557"/>
      <c r="GM1332" s="557"/>
      <c r="GN1332" s="557"/>
      <c r="GO1332" s="557"/>
      <c r="GP1332" s="557"/>
      <c r="GQ1332" s="557"/>
      <c r="GR1332" s="557"/>
      <c r="GS1332" s="557"/>
      <c r="GT1332" s="557"/>
      <c r="GU1332" s="557"/>
      <c r="GV1332" s="557"/>
      <c r="GW1332" s="557"/>
      <c r="GX1332" s="557"/>
      <c r="GY1332" s="557"/>
      <c r="GZ1332" s="557"/>
      <c r="HA1332" s="557"/>
      <c r="HB1332" s="557"/>
      <c r="HC1332" s="557"/>
      <c r="HD1332" s="557"/>
      <c r="HE1332" s="557"/>
      <c r="HF1332" s="557"/>
      <c r="HG1332" s="557"/>
      <c r="HH1332" s="557"/>
      <c r="HI1332" s="557"/>
      <c r="HJ1332" s="557"/>
      <c r="HK1332" s="557"/>
      <c r="HL1332" s="557"/>
      <c r="HM1332" s="557"/>
      <c r="HN1332" s="557"/>
      <c r="HO1332" s="557"/>
      <c r="HP1332" s="557"/>
      <c r="HQ1332" s="557"/>
      <c r="HR1332" s="557"/>
      <c r="HS1332" s="557"/>
      <c r="HT1332" s="557"/>
      <c r="HU1332" s="575"/>
      <c r="HV1332" s="575"/>
      <c r="HW1332" s="575"/>
      <c r="HX1332" s="575"/>
      <c r="HY1332" s="575"/>
      <c r="HZ1332" s="575"/>
      <c r="IA1332" s="575"/>
      <c r="IB1332" s="575"/>
      <c r="IC1332" s="575"/>
      <c r="ID1332" s="575"/>
      <c r="IE1332" s="575"/>
      <c r="IF1332" s="575"/>
      <c r="IG1332" s="575"/>
      <c r="IH1332" s="575"/>
      <c r="II1332" s="575"/>
      <c r="IJ1332" s="575"/>
      <c r="IK1332" s="575"/>
      <c r="IL1332" s="575"/>
      <c r="IM1332" s="575"/>
      <c r="IN1332" s="575"/>
    </row>
    <row r="1333" s="311" customFormat="1" ht="19.5" customHeight="1" spans="1:255">
      <c r="A1333" s="588" t="s">
        <v>1230</v>
      </c>
      <c r="B1333" s="585"/>
      <c r="C1333" s="335"/>
      <c r="D1333" s="339"/>
      <c r="E1333" s="325" t="str">
        <f t="shared" si="40"/>
        <v/>
      </c>
      <c r="F1333" s="325" t="str">
        <f t="shared" si="41"/>
        <v/>
      </c>
      <c r="HU1333" s="560"/>
      <c r="HV1333" s="560"/>
      <c r="HW1333" s="560"/>
      <c r="HX1333" s="560"/>
      <c r="HY1333" s="560"/>
      <c r="HZ1333" s="560"/>
      <c r="IA1333" s="560"/>
      <c r="IB1333" s="560"/>
      <c r="IC1333" s="560"/>
      <c r="ID1333" s="560"/>
      <c r="IE1333" s="560"/>
      <c r="IF1333" s="560"/>
      <c r="IG1333" s="560"/>
      <c r="IH1333" s="560"/>
      <c r="II1333" s="560"/>
      <c r="IJ1333" s="560"/>
      <c r="IK1333" s="560"/>
      <c r="IL1333" s="560"/>
      <c r="IM1333" s="560"/>
      <c r="IN1333" s="560"/>
      <c r="IO1333" s="560"/>
      <c r="IP1333" s="560"/>
      <c r="IQ1333" s="560"/>
      <c r="IR1333" s="560"/>
      <c r="IS1333" s="560"/>
      <c r="IT1333" s="560"/>
      <c r="IU1333" s="560"/>
    </row>
    <row r="1334" s="170" customFormat="1" ht="19.5" customHeight="1" spans="1:248">
      <c r="A1334" s="588" t="s">
        <v>1231</v>
      </c>
      <c r="B1334" s="339"/>
      <c r="C1334" s="339"/>
      <c r="D1334" s="339"/>
      <c r="E1334" s="325" t="str">
        <f t="shared" si="40"/>
        <v/>
      </c>
      <c r="F1334" s="325" t="str">
        <f t="shared" si="41"/>
        <v/>
      </c>
      <c r="G1334" s="557"/>
      <c r="H1334" s="557"/>
      <c r="I1334" s="557"/>
      <c r="J1334" s="557"/>
      <c r="K1334" s="557"/>
      <c r="L1334" s="557"/>
      <c r="M1334" s="557"/>
      <c r="N1334" s="557"/>
      <c r="O1334" s="557"/>
      <c r="P1334" s="557"/>
      <c r="Q1334" s="557"/>
      <c r="R1334" s="557"/>
      <c r="S1334" s="557"/>
      <c r="T1334" s="557"/>
      <c r="U1334" s="557"/>
      <c r="V1334" s="557"/>
      <c r="W1334" s="557"/>
      <c r="X1334" s="557"/>
      <c r="Y1334" s="557"/>
      <c r="Z1334" s="557"/>
      <c r="AA1334" s="557"/>
      <c r="AB1334" s="557"/>
      <c r="AC1334" s="557"/>
      <c r="AD1334" s="557"/>
      <c r="AE1334" s="557"/>
      <c r="AF1334" s="557"/>
      <c r="AG1334" s="557"/>
      <c r="AH1334" s="557"/>
      <c r="AI1334" s="557"/>
      <c r="AJ1334" s="557"/>
      <c r="AK1334" s="557"/>
      <c r="AL1334" s="557"/>
      <c r="AM1334" s="557"/>
      <c r="AN1334" s="557"/>
      <c r="AO1334" s="557"/>
      <c r="AP1334" s="557"/>
      <c r="AQ1334" s="557"/>
      <c r="AR1334" s="557"/>
      <c r="AS1334" s="557"/>
      <c r="AT1334" s="557"/>
      <c r="AU1334" s="557"/>
      <c r="AV1334" s="557"/>
      <c r="AW1334" s="557"/>
      <c r="AX1334" s="557"/>
      <c r="AY1334" s="557"/>
      <c r="AZ1334" s="557"/>
      <c r="BA1334" s="557"/>
      <c r="BB1334" s="557"/>
      <c r="BC1334" s="557"/>
      <c r="BD1334" s="557"/>
      <c r="BE1334" s="557"/>
      <c r="BF1334" s="557"/>
      <c r="BG1334" s="557"/>
      <c r="BH1334" s="557"/>
      <c r="BI1334" s="557"/>
      <c r="BJ1334" s="557"/>
      <c r="BK1334" s="557"/>
      <c r="BL1334" s="557"/>
      <c r="BM1334" s="557"/>
      <c r="BN1334" s="557"/>
      <c r="BO1334" s="557"/>
      <c r="BP1334" s="557"/>
      <c r="BQ1334" s="557"/>
      <c r="BR1334" s="557"/>
      <c r="BS1334" s="557"/>
      <c r="BT1334" s="557"/>
      <c r="BU1334" s="557"/>
      <c r="BV1334" s="557"/>
      <c r="BW1334" s="557"/>
      <c r="BX1334" s="557"/>
      <c r="BY1334" s="557"/>
      <c r="BZ1334" s="557"/>
      <c r="CA1334" s="557"/>
      <c r="CB1334" s="557"/>
      <c r="CC1334" s="557"/>
      <c r="CD1334" s="557"/>
      <c r="CE1334" s="557"/>
      <c r="CF1334" s="557"/>
      <c r="CG1334" s="557"/>
      <c r="CH1334" s="557"/>
      <c r="CI1334" s="557"/>
      <c r="CJ1334" s="557"/>
      <c r="CK1334" s="557"/>
      <c r="CL1334" s="557"/>
      <c r="CM1334" s="557"/>
      <c r="CN1334" s="557"/>
      <c r="CO1334" s="557"/>
      <c r="CP1334" s="557"/>
      <c r="CQ1334" s="557"/>
      <c r="CR1334" s="557"/>
      <c r="CS1334" s="557"/>
      <c r="CT1334" s="557"/>
      <c r="CU1334" s="557"/>
      <c r="CV1334" s="557"/>
      <c r="CW1334" s="557"/>
      <c r="CX1334" s="557"/>
      <c r="CY1334" s="557"/>
      <c r="CZ1334" s="557"/>
      <c r="DA1334" s="557"/>
      <c r="DB1334" s="557"/>
      <c r="DC1334" s="557"/>
      <c r="DD1334" s="557"/>
      <c r="DE1334" s="557"/>
      <c r="DF1334" s="557"/>
      <c r="DG1334" s="557"/>
      <c r="DH1334" s="557"/>
      <c r="DI1334" s="557"/>
      <c r="DJ1334" s="557"/>
      <c r="DK1334" s="557"/>
      <c r="DL1334" s="557"/>
      <c r="DM1334" s="557"/>
      <c r="DN1334" s="557"/>
      <c r="DO1334" s="557"/>
      <c r="DP1334" s="557"/>
      <c r="DQ1334" s="557"/>
      <c r="DR1334" s="557"/>
      <c r="DS1334" s="557"/>
      <c r="DT1334" s="557"/>
      <c r="DU1334" s="557"/>
      <c r="DV1334" s="557"/>
      <c r="DW1334" s="557"/>
      <c r="DX1334" s="557"/>
      <c r="DY1334" s="557"/>
      <c r="DZ1334" s="557"/>
      <c r="EA1334" s="557"/>
      <c r="EB1334" s="557"/>
      <c r="EC1334" s="557"/>
      <c r="ED1334" s="557"/>
      <c r="EE1334" s="557"/>
      <c r="EF1334" s="557"/>
      <c r="EG1334" s="557"/>
      <c r="EH1334" s="557"/>
      <c r="EI1334" s="557"/>
      <c r="EJ1334" s="557"/>
      <c r="EK1334" s="557"/>
      <c r="EL1334" s="557"/>
      <c r="EM1334" s="557"/>
      <c r="EN1334" s="557"/>
      <c r="EO1334" s="557"/>
      <c r="EP1334" s="557"/>
      <c r="EQ1334" s="557"/>
      <c r="ER1334" s="557"/>
      <c r="ES1334" s="557"/>
      <c r="ET1334" s="557"/>
      <c r="EU1334" s="557"/>
      <c r="EV1334" s="557"/>
      <c r="EW1334" s="557"/>
      <c r="EX1334" s="557"/>
      <c r="EY1334" s="557"/>
      <c r="EZ1334" s="557"/>
      <c r="FA1334" s="557"/>
      <c r="FB1334" s="557"/>
      <c r="FC1334" s="557"/>
      <c r="FD1334" s="557"/>
      <c r="FE1334" s="557"/>
      <c r="FF1334" s="557"/>
      <c r="FG1334" s="557"/>
      <c r="FH1334" s="557"/>
      <c r="FI1334" s="557"/>
      <c r="FJ1334" s="557"/>
      <c r="FK1334" s="557"/>
      <c r="FL1334" s="557"/>
      <c r="FM1334" s="557"/>
      <c r="FN1334" s="557"/>
      <c r="FO1334" s="557"/>
      <c r="FP1334" s="557"/>
      <c r="FQ1334" s="557"/>
      <c r="FR1334" s="557"/>
      <c r="FS1334" s="557"/>
      <c r="FT1334" s="557"/>
      <c r="FU1334" s="557"/>
      <c r="FV1334" s="557"/>
      <c r="FW1334" s="557"/>
      <c r="FX1334" s="557"/>
      <c r="FY1334" s="557"/>
      <c r="FZ1334" s="557"/>
      <c r="GA1334" s="557"/>
      <c r="GB1334" s="557"/>
      <c r="GC1334" s="557"/>
      <c r="GD1334" s="557"/>
      <c r="GE1334" s="557"/>
      <c r="GF1334" s="557"/>
      <c r="GG1334" s="557"/>
      <c r="GH1334" s="557"/>
      <c r="GI1334" s="557"/>
      <c r="GJ1334" s="557"/>
      <c r="GK1334" s="557"/>
      <c r="GL1334" s="557"/>
      <c r="GM1334" s="557"/>
      <c r="GN1334" s="557"/>
      <c r="GO1334" s="557"/>
      <c r="GP1334" s="557"/>
      <c r="GQ1334" s="557"/>
      <c r="GR1334" s="557"/>
      <c r="GS1334" s="557"/>
      <c r="GT1334" s="557"/>
      <c r="GU1334" s="557"/>
      <c r="GV1334" s="557"/>
      <c r="GW1334" s="557"/>
      <c r="GX1334" s="557"/>
      <c r="GY1334" s="557"/>
      <c r="GZ1334" s="557"/>
      <c r="HA1334" s="557"/>
      <c r="HB1334" s="557"/>
      <c r="HC1334" s="557"/>
      <c r="HD1334" s="557"/>
      <c r="HE1334" s="557"/>
      <c r="HF1334" s="557"/>
      <c r="HG1334" s="557"/>
      <c r="HH1334" s="557"/>
      <c r="HI1334" s="557"/>
      <c r="HJ1334" s="557"/>
      <c r="HK1334" s="557"/>
      <c r="HL1334" s="557"/>
      <c r="HM1334" s="557"/>
      <c r="HN1334" s="557"/>
      <c r="HO1334" s="557"/>
      <c r="HP1334" s="557"/>
      <c r="HQ1334" s="557"/>
      <c r="HR1334" s="557"/>
      <c r="HS1334" s="557"/>
      <c r="HT1334" s="557"/>
      <c r="HU1334" s="575"/>
      <c r="HV1334" s="575"/>
      <c r="HW1334" s="575"/>
      <c r="HX1334" s="575"/>
      <c r="HY1334" s="575"/>
      <c r="HZ1334" s="575"/>
      <c r="IA1334" s="575"/>
      <c r="IB1334" s="575"/>
      <c r="IC1334" s="575"/>
      <c r="ID1334" s="575"/>
      <c r="IE1334" s="575"/>
      <c r="IF1334" s="575"/>
      <c r="IG1334" s="575"/>
      <c r="IH1334" s="575"/>
      <c r="II1334" s="575"/>
      <c r="IJ1334" s="575"/>
      <c r="IK1334" s="575"/>
      <c r="IL1334" s="575"/>
      <c r="IM1334" s="575"/>
      <c r="IN1334" s="575"/>
    </row>
    <row r="1335" s="170" customFormat="1" ht="19.5" customHeight="1" spans="1:248">
      <c r="A1335" s="588" t="s">
        <v>1232</v>
      </c>
      <c r="B1335" s="356">
        <f>B1336+B1337+B1338+B1339</f>
        <v>0</v>
      </c>
      <c r="C1335" s="356">
        <f>C1336+C1337+C1338+C1339</f>
        <v>0</v>
      </c>
      <c r="D1335" s="356">
        <f>D1336+D1337+D1338+D1339</f>
        <v>0</v>
      </c>
      <c r="E1335" s="325" t="str">
        <f t="shared" si="40"/>
        <v/>
      </c>
      <c r="F1335" s="325" t="str">
        <f t="shared" si="41"/>
        <v/>
      </c>
      <c r="G1335" s="557"/>
      <c r="H1335" s="557"/>
      <c r="I1335" s="557"/>
      <c r="J1335" s="557"/>
      <c r="K1335" s="557"/>
      <c r="L1335" s="557"/>
      <c r="M1335" s="557"/>
      <c r="N1335" s="557"/>
      <c r="O1335" s="557"/>
      <c r="P1335" s="557"/>
      <c r="Q1335" s="557"/>
      <c r="R1335" s="557"/>
      <c r="S1335" s="557"/>
      <c r="T1335" s="557"/>
      <c r="U1335" s="557"/>
      <c r="V1335" s="557"/>
      <c r="W1335" s="557"/>
      <c r="X1335" s="557"/>
      <c r="Y1335" s="557"/>
      <c r="Z1335" s="557"/>
      <c r="AA1335" s="557"/>
      <c r="AB1335" s="557"/>
      <c r="AC1335" s="557"/>
      <c r="AD1335" s="557"/>
      <c r="AE1335" s="557"/>
      <c r="AF1335" s="557"/>
      <c r="AG1335" s="557"/>
      <c r="AH1335" s="557"/>
      <c r="AI1335" s="557"/>
      <c r="AJ1335" s="557"/>
      <c r="AK1335" s="557"/>
      <c r="AL1335" s="557"/>
      <c r="AM1335" s="557"/>
      <c r="AN1335" s="557"/>
      <c r="AO1335" s="557"/>
      <c r="AP1335" s="557"/>
      <c r="AQ1335" s="557"/>
      <c r="AR1335" s="557"/>
      <c r="AS1335" s="557"/>
      <c r="AT1335" s="557"/>
      <c r="AU1335" s="557"/>
      <c r="AV1335" s="557"/>
      <c r="AW1335" s="557"/>
      <c r="AX1335" s="557"/>
      <c r="AY1335" s="557"/>
      <c r="AZ1335" s="557"/>
      <c r="BA1335" s="557"/>
      <c r="BB1335" s="557"/>
      <c r="BC1335" s="557"/>
      <c r="BD1335" s="557"/>
      <c r="BE1335" s="557"/>
      <c r="BF1335" s="557"/>
      <c r="BG1335" s="557"/>
      <c r="BH1335" s="557"/>
      <c r="BI1335" s="557"/>
      <c r="BJ1335" s="557"/>
      <c r="BK1335" s="557"/>
      <c r="BL1335" s="557"/>
      <c r="BM1335" s="557"/>
      <c r="BN1335" s="557"/>
      <c r="BO1335" s="557"/>
      <c r="BP1335" s="557"/>
      <c r="BQ1335" s="557"/>
      <c r="BR1335" s="557"/>
      <c r="BS1335" s="557"/>
      <c r="BT1335" s="557"/>
      <c r="BU1335" s="557"/>
      <c r="BV1335" s="557"/>
      <c r="BW1335" s="557"/>
      <c r="BX1335" s="557"/>
      <c r="BY1335" s="557"/>
      <c r="BZ1335" s="557"/>
      <c r="CA1335" s="557"/>
      <c r="CB1335" s="557"/>
      <c r="CC1335" s="557"/>
      <c r="CD1335" s="557"/>
      <c r="CE1335" s="557"/>
      <c r="CF1335" s="557"/>
      <c r="CG1335" s="557"/>
      <c r="CH1335" s="557"/>
      <c r="CI1335" s="557"/>
      <c r="CJ1335" s="557"/>
      <c r="CK1335" s="557"/>
      <c r="CL1335" s="557"/>
      <c r="CM1335" s="557"/>
      <c r="CN1335" s="557"/>
      <c r="CO1335" s="557"/>
      <c r="CP1335" s="557"/>
      <c r="CQ1335" s="557"/>
      <c r="CR1335" s="557"/>
      <c r="CS1335" s="557"/>
      <c r="CT1335" s="557"/>
      <c r="CU1335" s="557"/>
      <c r="CV1335" s="557"/>
      <c r="CW1335" s="557"/>
      <c r="CX1335" s="557"/>
      <c r="CY1335" s="557"/>
      <c r="CZ1335" s="557"/>
      <c r="DA1335" s="557"/>
      <c r="DB1335" s="557"/>
      <c r="DC1335" s="557"/>
      <c r="DD1335" s="557"/>
      <c r="DE1335" s="557"/>
      <c r="DF1335" s="557"/>
      <c r="DG1335" s="557"/>
      <c r="DH1335" s="557"/>
      <c r="DI1335" s="557"/>
      <c r="DJ1335" s="557"/>
      <c r="DK1335" s="557"/>
      <c r="DL1335" s="557"/>
      <c r="DM1335" s="557"/>
      <c r="DN1335" s="557"/>
      <c r="DO1335" s="557"/>
      <c r="DP1335" s="557"/>
      <c r="DQ1335" s="557"/>
      <c r="DR1335" s="557"/>
      <c r="DS1335" s="557"/>
      <c r="DT1335" s="557"/>
      <c r="DU1335" s="557"/>
      <c r="DV1335" s="557"/>
      <c r="DW1335" s="557"/>
      <c r="DX1335" s="557"/>
      <c r="DY1335" s="557"/>
      <c r="DZ1335" s="557"/>
      <c r="EA1335" s="557"/>
      <c r="EB1335" s="557"/>
      <c r="EC1335" s="557"/>
      <c r="ED1335" s="557"/>
      <c r="EE1335" s="557"/>
      <c r="EF1335" s="557"/>
      <c r="EG1335" s="557"/>
      <c r="EH1335" s="557"/>
      <c r="EI1335" s="557"/>
      <c r="EJ1335" s="557"/>
      <c r="EK1335" s="557"/>
      <c r="EL1335" s="557"/>
      <c r="EM1335" s="557"/>
      <c r="EN1335" s="557"/>
      <c r="EO1335" s="557"/>
      <c r="EP1335" s="557"/>
      <c r="EQ1335" s="557"/>
      <c r="ER1335" s="557"/>
      <c r="ES1335" s="557"/>
      <c r="ET1335" s="557"/>
      <c r="EU1335" s="557"/>
      <c r="EV1335" s="557"/>
      <c r="EW1335" s="557"/>
      <c r="EX1335" s="557"/>
      <c r="EY1335" s="557"/>
      <c r="EZ1335" s="557"/>
      <c r="FA1335" s="557"/>
      <c r="FB1335" s="557"/>
      <c r="FC1335" s="557"/>
      <c r="FD1335" s="557"/>
      <c r="FE1335" s="557"/>
      <c r="FF1335" s="557"/>
      <c r="FG1335" s="557"/>
      <c r="FH1335" s="557"/>
      <c r="FI1335" s="557"/>
      <c r="FJ1335" s="557"/>
      <c r="FK1335" s="557"/>
      <c r="FL1335" s="557"/>
      <c r="FM1335" s="557"/>
      <c r="FN1335" s="557"/>
      <c r="FO1335" s="557"/>
      <c r="FP1335" s="557"/>
      <c r="FQ1335" s="557"/>
      <c r="FR1335" s="557"/>
      <c r="FS1335" s="557"/>
      <c r="FT1335" s="557"/>
      <c r="FU1335" s="557"/>
      <c r="FV1335" s="557"/>
      <c r="FW1335" s="557"/>
      <c r="FX1335" s="557"/>
      <c r="FY1335" s="557"/>
      <c r="FZ1335" s="557"/>
      <c r="GA1335" s="557"/>
      <c r="GB1335" s="557"/>
      <c r="GC1335" s="557"/>
      <c r="GD1335" s="557"/>
      <c r="GE1335" s="557"/>
      <c r="GF1335" s="557"/>
      <c r="GG1335" s="557"/>
      <c r="GH1335" s="557"/>
      <c r="GI1335" s="557"/>
      <c r="GJ1335" s="557"/>
      <c r="GK1335" s="557"/>
      <c r="GL1335" s="557"/>
      <c r="GM1335" s="557"/>
      <c r="GN1335" s="557"/>
      <c r="GO1335" s="557"/>
      <c r="GP1335" s="557"/>
      <c r="GQ1335" s="557"/>
      <c r="GR1335" s="557"/>
      <c r="GS1335" s="557"/>
      <c r="GT1335" s="557"/>
      <c r="GU1335" s="557"/>
      <c r="GV1335" s="557"/>
      <c r="GW1335" s="557"/>
      <c r="GX1335" s="557"/>
      <c r="GY1335" s="557"/>
      <c r="GZ1335" s="557"/>
      <c r="HA1335" s="557"/>
      <c r="HB1335" s="557"/>
      <c r="HC1335" s="557"/>
      <c r="HD1335" s="557"/>
      <c r="HE1335" s="557"/>
      <c r="HF1335" s="557"/>
      <c r="HG1335" s="557"/>
      <c r="HH1335" s="557"/>
      <c r="HI1335" s="557"/>
      <c r="HJ1335" s="557"/>
      <c r="HK1335" s="557"/>
      <c r="HL1335" s="557"/>
      <c r="HM1335" s="557"/>
      <c r="HN1335" s="557"/>
      <c r="HO1335" s="557"/>
      <c r="HP1335" s="557"/>
      <c r="HQ1335" s="557"/>
      <c r="HR1335" s="557"/>
      <c r="HS1335" s="557"/>
      <c r="HT1335" s="557"/>
      <c r="HU1335" s="575"/>
      <c r="HV1335" s="575"/>
      <c r="HW1335" s="575"/>
      <c r="HX1335" s="575"/>
      <c r="HY1335" s="575"/>
      <c r="HZ1335" s="575"/>
      <c r="IA1335" s="575"/>
      <c r="IB1335" s="575"/>
      <c r="IC1335" s="575"/>
      <c r="ID1335" s="575"/>
      <c r="IE1335" s="575"/>
      <c r="IF1335" s="575"/>
      <c r="IG1335" s="575"/>
      <c r="IH1335" s="575"/>
      <c r="II1335" s="575"/>
      <c r="IJ1335" s="575"/>
      <c r="IK1335" s="575"/>
      <c r="IL1335" s="575"/>
      <c r="IM1335" s="575"/>
      <c r="IN1335" s="575"/>
    </row>
    <row r="1336" s="170" customFormat="1" ht="19.5" customHeight="1" spans="1:248">
      <c r="A1336" s="588" t="s">
        <v>1233</v>
      </c>
      <c r="B1336" s="356"/>
      <c r="C1336" s="356"/>
      <c r="D1336" s="339"/>
      <c r="E1336" s="325" t="str">
        <f t="shared" si="40"/>
        <v/>
      </c>
      <c r="F1336" s="325" t="str">
        <f t="shared" si="41"/>
        <v/>
      </c>
      <c r="G1336" s="557"/>
      <c r="H1336" s="557"/>
      <c r="I1336" s="557"/>
      <c r="J1336" s="557"/>
      <c r="K1336" s="557"/>
      <c r="L1336" s="557"/>
      <c r="M1336" s="557"/>
      <c r="N1336" s="557"/>
      <c r="O1336" s="557"/>
      <c r="P1336" s="557"/>
      <c r="Q1336" s="557"/>
      <c r="R1336" s="557"/>
      <c r="S1336" s="557"/>
      <c r="T1336" s="557"/>
      <c r="U1336" s="557"/>
      <c r="V1336" s="557"/>
      <c r="W1336" s="557"/>
      <c r="X1336" s="557"/>
      <c r="Y1336" s="557"/>
      <c r="Z1336" s="557"/>
      <c r="AA1336" s="557"/>
      <c r="AB1336" s="557"/>
      <c r="AC1336" s="557"/>
      <c r="AD1336" s="557"/>
      <c r="AE1336" s="557"/>
      <c r="AF1336" s="557"/>
      <c r="AG1336" s="557"/>
      <c r="AH1336" s="557"/>
      <c r="AI1336" s="557"/>
      <c r="AJ1336" s="557"/>
      <c r="AK1336" s="557"/>
      <c r="AL1336" s="557"/>
      <c r="AM1336" s="557"/>
      <c r="AN1336" s="557"/>
      <c r="AO1336" s="557"/>
      <c r="AP1336" s="557"/>
      <c r="AQ1336" s="557"/>
      <c r="AR1336" s="557"/>
      <c r="AS1336" s="557"/>
      <c r="AT1336" s="557"/>
      <c r="AU1336" s="557"/>
      <c r="AV1336" s="557"/>
      <c r="AW1336" s="557"/>
      <c r="AX1336" s="557"/>
      <c r="AY1336" s="557"/>
      <c r="AZ1336" s="557"/>
      <c r="BA1336" s="557"/>
      <c r="BB1336" s="557"/>
      <c r="BC1336" s="557"/>
      <c r="BD1336" s="557"/>
      <c r="BE1336" s="557"/>
      <c r="BF1336" s="557"/>
      <c r="BG1336" s="557"/>
      <c r="BH1336" s="557"/>
      <c r="BI1336" s="557"/>
      <c r="BJ1336" s="557"/>
      <c r="BK1336" s="557"/>
      <c r="BL1336" s="557"/>
      <c r="BM1336" s="557"/>
      <c r="BN1336" s="557"/>
      <c r="BO1336" s="557"/>
      <c r="BP1336" s="557"/>
      <c r="BQ1336" s="557"/>
      <c r="BR1336" s="557"/>
      <c r="BS1336" s="557"/>
      <c r="BT1336" s="557"/>
      <c r="BU1336" s="557"/>
      <c r="BV1336" s="557"/>
      <c r="BW1336" s="557"/>
      <c r="BX1336" s="557"/>
      <c r="BY1336" s="557"/>
      <c r="BZ1336" s="557"/>
      <c r="CA1336" s="557"/>
      <c r="CB1336" s="557"/>
      <c r="CC1336" s="557"/>
      <c r="CD1336" s="557"/>
      <c r="CE1336" s="557"/>
      <c r="CF1336" s="557"/>
      <c r="CG1336" s="557"/>
      <c r="CH1336" s="557"/>
      <c r="CI1336" s="557"/>
      <c r="CJ1336" s="557"/>
      <c r="CK1336" s="557"/>
      <c r="CL1336" s="557"/>
      <c r="CM1336" s="557"/>
      <c r="CN1336" s="557"/>
      <c r="CO1336" s="557"/>
      <c r="CP1336" s="557"/>
      <c r="CQ1336" s="557"/>
      <c r="CR1336" s="557"/>
      <c r="CS1336" s="557"/>
      <c r="CT1336" s="557"/>
      <c r="CU1336" s="557"/>
      <c r="CV1336" s="557"/>
      <c r="CW1336" s="557"/>
      <c r="CX1336" s="557"/>
      <c r="CY1336" s="557"/>
      <c r="CZ1336" s="557"/>
      <c r="DA1336" s="557"/>
      <c r="DB1336" s="557"/>
      <c r="DC1336" s="557"/>
      <c r="DD1336" s="557"/>
      <c r="DE1336" s="557"/>
      <c r="DF1336" s="557"/>
      <c r="DG1336" s="557"/>
      <c r="DH1336" s="557"/>
      <c r="DI1336" s="557"/>
      <c r="DJ1336" s="557"/>
      <c r="DK1336" s="557"/>
      <c r="DL1336" s="557"/>
      <c r="DM1336" s="557"/>
      <c r="DN1336" s="557"/>
      <c r="DO1336" s="557"/>
      <c r="DP1336" s="557"/>
      <c r="DQ1336" s="557"/>
      <c r="DR1336" s="557"/>
      <c r="DS1336" s="557"/>
      <c r="DT1336" s="557"/>
      <c r="DU1336" s="557"/>
      <c r="DV1336" s="557"/>
      <c r="DW1336" s="557"/>
      <c r="DX1336" s="557"/>
      <c r="DY1336" s="557"/>
      <c r="DZ1336" s="557"/>
      <c r="EA1336" s="557"/>
      <c r="EB1336" s="557"/>
      <c r="EC1336" s="557"/>
      <c r="ED1336" s="557"/>
      <c r="EE1336" s="557"/>
      <c r="EF1336" s="557"/>
      <c r="EG1336" s="557"/>
      <c r="EH1336" s="557"/>
      <c r="EI1336" s="557"/>
      <c r="EJ1336" s="557"/>
      <c r="EK1336" s="557"/>
      <c r="EL1336" s="557"/>
      <c r="EM1336" s="557"/>
      <c r="EN1336" s="557"/>
      <c r="EO1336" s="557"/>
      <c r="EP1336" s="557"/>
      <c r="EQ1336" s="557"/>
      <c r="ER1336" s="557"/>
      <c r="ES1336" s="557"/>
      <c r="ET1336" s="557"/>
      <c r="EU1336" s="557"/>
      <c r="EV1336" s="557"/>
      <c r="EW1336" s="557"/>
      <c r="EX1336" s="557"/>
      <c r="EY1336" s="557"/>
      <c r="EZ1336" s="557"/>
      <c r="FA1336" s="557"/>
      <c r="FB1336" s="557"/>
      <c r="FC1336" s="557"/>
      <c r="FD1336" s="557"/>
      <c r="FE1336" s="557"/>
      <c r="FF1336" s="557"/>
      <c r="FG1336" s="557"/>
      <c r="FH1336" s="557"/>
      <c r="FI1336" s="557"/>
      <c r="FJ1336" s="557"/>
      <c r="FK1336" s="557"/>
      <c r="FL1336" s="557"/>
      <c r="FM1336" s="557"/>
      <c r="FN1336" s="557"/>
      <c r="FO1336" s="557"/>
      <c r="FP1336" s="557"/>
      <c r="FQ1336" s="557"/>
      <c r="FR1336" s="557"/>
      <c r="FS1336" s="557"/>
      <c r="FT1336" s="557"/>
      <c r="FU1336" s="557"/>
      <c r="FV1336" s="557"/>
      <c r="FW1336" s="557"/>
      <c r="FX1336" s="557"/>
      <c r="FY1336" s="557"/>
      <c r="FZ1336" s="557"/>
      <c r="GA1336" s="557"/>
      <c r="GB1336" s="557"/>
      <c r="GC1336" s="557"/>
      <c r="GD1336" s="557"/>
      <c r="GE1336" s="557"/>
      <c r="GF1336" s="557"/>
      <c r="GG1336" s="557"/>
      <c r="GH1336" s="557"/>
      <c r="GI1336" s="557"/>
      <c r="GJ1336" s="557"/>
      <c r="GK1336" s="557"/>
      <c r="GL1336" s="557"/>
      <c r="GM1336" s="557"/>
      <c r="GN1336" s="557"/>
      <c r="GO1336" s="557"/>
      <c r="GP1336" s="557"/>
      <c r="GQ1336" s="557"/>
      <c r="GR1336" s="557"/>
      <c r="GS1336" s="557"/>
      <c r="GT1336" s="557"/>
      <c r="GU1336" s="557"/>
      <c r="GV1336" s="557"/>
      <c r="GW1336" s="557"/>
      <c r="GX1336" s="557"/>
      <c r="GY1336" s="557"/>
      <c r="GZ1336" s="557"/>
      <c r="HA1336" s="557"/>
      <c r="HB1336" s="557"/>
      <c r="HC1336" s="557"/>
      <c r="HD1336" s="557"/>
      <c r="HE1336" s="557"/>
      <c r="HF1336" s="557"/>
      <c r="HG1336" s="557"/>
      <c r="HH1336" s="557"/>
      <c r="HI1336" s="557"/>
      <c r="HJ1336" s="557"/>
      <c r="HK1336" s="557"/>
      <c r="HL1336" s="557"/>
      <c r="HM1336" s="557"/>
      <c r="HN1336" s="557"/>
      <c r="HO1336" s="557"/>
      <c r="HP1336" s="557"/>
      <c r="HQ1336" s="557"/>
      <c r="HR1336" s="557"/>
      <c r="HS1336" s="557"/>
      <c r="HT1336" s="557"/>
      <c r="HU1336" s="575"/>
      <c r="HV1336" s="575"/>
      <c r="HW1336" s="575"/>
      <c r="HX1336" s="575"/>
      <c r="HY1336" s="575"/>
      <c r="HZ1336" s="575"/>
      <c r="IA1336" s="575"/>
      <c r="IB1336" s="575"/>
      <c r="IC1336" s="575"/>
      <c r="ID1336" s="575"/>
      <c r="IE1336" s="575"/>
      <c r="IF1336" s="575"/>
      <c r="IG1336" s="575"/>
      <c r="IH1336" s="575"/>
      <c r="II1336" s="575"/>
      <c r="IJ1336" s="575"/>
      <c r="IK1336" s="575"/>
      <c r="IL1336" s="575"/>
      <c r="IM1336" s="575"/>
      <c r="IN1336" s="575"/>
    </row>
    <row r="1337" s="170" customFormat="1" ht="19.5" customHeight="1" spans="1:248">
      <c r="A1337" s="222" t="s">
        <v>1234</v>
      </c>
      <c r="B1337" s="339"/>
      <c r="C1337" s="339"/>
      <c r="D1337" s="339"/>
      <c r="E1337" s="325" t="str">
        <f t="shared" si="40"/>
        <v/>
      </c>
      <c r="F1337" s="325" t="str">
        <f t="shared" si="41"/>
        <v/>
      </c>
      <c r="G1337" s="557"/>
      <c r="H1337" s="557"/>
      <c r="I1337" s="557"/>
      <c r="J1337" s="557"/>
      <c r="K1337" s="557"/>
      <c r="L1337" s="557"/>
      <c r="M1337" s="557"/>
      <c r="N1337" s="557"/>
      <c r="O1337" s="557"/>
      <c r="P1337" s="557"/>
      <c r="Q1337" s="557"/>
      <c r="R1337" s="557"/>
      <c r="S1337" s="557"/>
      <c r="T1337" s="557"/>
      <c r="U1337" s="557"/>
      <c r="V1337" s="557"/>
      <c r="W1337" s="557"/>
      <c r="X1337" s="557"/>
      <c r="Y1337" s="557"/>
      <c r="Z1337" s="557"/>
      <c r="AA1337" s="557"/>
      <c r="AB1337" s="557"/>
      <c r="AC1337" s="557"/>
      <c r="AD1337" s="557"/>
      <c r="AE1337" s="557"/>
      <c r="AF1337" s="557"/>
      <c r="AG1337" s="557"/>
      <c r="AH1337" s="557"/>
      <c r="AI1337" s="557"/>
      <c r="AJ1337" s="557"/>
      <c r="AK1337" s="557"/>
      <c r="AL1337" s="557"/>
      <c r="AM1337" s="557"/>
      <c r="AN1337" s="557"/>
      <c r="AO1337" s="557"/>
      <c r="AP1337" s="557"/>
      <c r="AQ1337" s="557"/>
      <c r="AR1337" s="557"/>
      <c r="AS1337" s="557"/>
      <c r="AT1337" s="557"/>
      <c r="AU1337" s="557"/>
      <c r="AV1337" s="557"/>
      <c r="AW1337" s="557"/>
      <c r="AX1337" s="557"/>
      <c r="AY1337" s="557"/>
      <c r="AZ1337" s="557"/>
      <c r="BA1337" s="557"/>
      <c r="BB1337" s="557"/>
      <c r="BC1337" s="557"/>
      <c r="BD1337" s="557"/>
      <c r="BE1337" s="557"/>
      <c r="BF1337" s="557"/>
      <c r="BG1337" s="557"/>
      <c r="BH1337" s="557"/>
      <c r="BI1337" s="557"/>
      <c r="BJ1337" s="557"/>
      <c r="BK1337" s="557"/>
      <c r="BL1337" s="557"/>
      <c r="BM1337" s="557"/>
      <c r="BN1337" s="557"/>
      <c r="BO1337" s="557"/>
      <c r="BP1337" s="557"/>
      <c r="BQ1337" s="557"/>
      <c r="BR1337" s="557"/>
      <c r="BS1337" s="557"/>
      <c r="BT1337" s="557"/>
      <c r="BU1337" s="557"/>
      <c r="BV1337" s="557"/>
      <c r="BW1337" s="557"/>
      <c r="BX1337" s="557"/>
      <c r="BY1337" s="557"/>
      <c r="BZ1337" s="557"/>
      <c r="CA1337" s="557"/>
      <c r="CB1337" s="557"/>
      <c r="CC1337" s="557"/>
      <c r="CD1337" s="557"/>
      <c r="CE1337" s="557"/>
      <c r="CF1337" s="557"/>
      <c r="CG1337" s="557"/>
      <c r="CH1337" s="557"/>
      <c r="CI1337" s="557"/>
      <c r="CJ1337" s="557"/>
      <c r="CK1337" s="557"/>
      <c r="CL1337" s="557"/>
      <c r="CM1337" s="557"/>
      <c r="CN1337" s="557"/>
      <c r="CO1337" s="557"/>
      <c r="CP1337" s="557"/>
      <c r="CQ1337" s="557"/>
      <c r="CR1337" s="557"/>
      <c r="CS1337" s="557"/>
      <c r="CT1337" s="557"/>
      <c r="CU1337" s="557"/>
      <c r="CV1337" s="557"/>
      <c r="CW1337" s="557"/>
      <c r="CX1337" s="557"/>
      <c r="CY1337" s="557"/>
      <c r="CZ1337" s="557"/>
      <c r="DA1337" s="557"/>
      <c r="DB1337" s="557"/>
      <c r="DC1337" s="557"/>
      <c r="DD1337" s="557"/>
      <c r="DE1337" s="557"/>
      <c r="DF1337" s="557"/>
      <c r="DG1337" s="557"/>
      <c r="DH1337" s="557"/>
      <c r="DI1337" s="557"/>
      <c r="DJ1337" s="557"/>
      <c r="DK1337" s="557"/>
      <c r="DL1337" s="557"/>
      <c r="DM1337" s="557"/>
      <c r="DN1337" s="557"/>
      <c r="DO1337" s="557"/>
      <c r="DP1337" s="557"/>
      <c r="DQ1337" s="557"/>
      <c r="DR1337" s="557"/>
      <c r="DS1337" s="557"/>
      <c r="DT1337" s="557"/>
      <c r="DU1337" s="557"/>
      <c r="DV1337" s="557"/>
      <c r="DW1337" s="557"/>
      <c r="DX1337" s="557"/>
      <c r="DY1337" s="557"/>
      <c r="DZ1337" s="557"/>
      <c r="EA1337" s="557"/>
      <c r="EB1337" s="557"/>
      <c r="EC1337" s="557"/>
      <c r="ED1337" s="557"/>
      <c r="EE1337" s="557"/>
      <c r="EF1337" s="557"/>
      <c r="EG1337" s="557"/>
      <c r="EH1337" s="557"/>
      <c r="EI1337" s="557"/>
      <c r="EJ1337" s="557"/>
      <c r="EK1337" s="557"/>
      <c r="EL1337" s="557"/>
      <c r="EM1337" s="557"/>
      <c r="EN1337" s="557"/>
      <c r="EO1337" s="557"/>
      <c r="EP1337" s="557"/>
      <c r="EQ1337" s="557"/>
      <c r="ER1337" s="557"/>
      <c r="ES1337" s="557"/>
      <c r="ET1337" s="557"/>
      <c r="EU1337" s="557"/>
      <c r="EV1337" s="557"/>
      <c r="EW1337" s="557"/>
      <c r="EX1337" s="557"/>
      <c r="EY1337" s="557"/>
      <c r="EZ1337" s="557"/>
      <c r="FA1337" s="557"/>
      <c r="FB1337" s="557"/>
      <c r="FC1337" s="557"/>
      <c r="FD1337" s="557"/>
      <c r="FE1337" s="557"/>
      <c r="FF1337" s="557"/>
      <c r="FG1337" s="557"/>
      <c r="FH1337" s="557"/>
      <c r="FI1337" s="557"/>
      <c r="FJ1337" s="557"/>
      <c r="FK1337" s="557"/>
      <c r="FL1337" s="557"/>
      <c r="FM1337" s="557"/>
      <c r="FN1337" s="557"/>
      <c r="FO1337" s="557"/>
      <c r="FP1337" s="557"/>
      <c r="FQ1337" s="557"/>
      <c r="FR1337" s="557"/>
      <c r="FS1337" s="557"/>
      <c r="FT1337" s="557"/>
      <c r="FU1337" s="557"/>
      <c r="FV1337" s="557"/>
      <c r="FW1337" s="557"/>
      <c r="FX1337" s="557"/>
      <c r="FY1337" s="557"/>
      <c r="FZ1337" s="557"/>
      <c r="GA1337" s="557"/>
      <c r="GB1337" s="557"/>
      <c r="GC1337" s="557"/>
      <c r="GD1337" s="557"/>
      <c r="GE1337" s="557"/>
      <c r="GF1337" s="557"/>
      <c r="GG1337" s="557"/>
      <c r="GH1337" s="557"/>
      <c r="GI1337" s="557"/>
      <c r="GJ1337" s="557"/>
      <c r="GK1337" s="557"/>
      <c r="GL1337" s="557"/>
      <c r="GM1337" s="557"/>
      <c r="GN1337" s="557"/>
      <c r="GO1337" s="557"/>
      <c r="GP1337" s="557"/>
      <c r="GQ1337" s="557"/>
      <c r="GR1337" s="557"/>
      <c r="GS1337" s="557"/>
      <c r="GT1337" s="557"/>
      <c r="GU1337" s="557"/>
      <c r="GV1337" s="557"/>
      <c r="GW1337" s="557"/>
      <c r="GX1337" s="557"/>
      <c r="GY1337" s="557"/>
      <c r="GZ1337" s="557"/>
      <c r="HA1337" s="557"/>
      <c r="HB1337" s="557"/>
      <c r="HC1337" s="557"/>
      <c r="HD1337" s="557"/>
      <c r="HE1337" s="557"/>
      <c r="HF1337" s="557"/>
      <c r="HG1337" s="557"/>
      <c r="HH1337" s="557"/>
      <c r="HI1337" s="557"/>
      <c r="HJ1337" s="557"/>
      <c r="HK1337" s="557"/>
      <c r="HL1337" s="557"/>
      <c r="HM1337" s="557"/>
      <c r="HN1337" s="557"/>
      <c r="HO1337" s="557"/>
      <c r="HP1337" s="557"/>
      <c r="HQ1337" s="557"/>
      <c r="HR1337" s="557"/>
      <c r="HS1337" s="557"/>
      <c r="HT1337" s="557"/>
      <c r="HU1337" s="575"/>
      <c r="HV1337" s="575"/>
      <c r="HW1337" s="575"/>
      <c r="HX1337" s="575"/>
      <c r="HY1337" s="575"/>
      <c r="HZ1337" s="575"/>
      <c r="IA1337" s="575"/>
      <c r="IB1337" s="575"/>
      <c r="IC1337" s="575"/>
      <c r="ID1337" s="575"/>
      <c r="IE1337" s="575"/>
      <c r="IF1337" s="575"/>
      <c r="IG1337" s="575"/>
      <c r="IH1337" s="575"/>
      <c r="II1337" s="575"/>
      <c r="IJ1337" s="575"/>
      <c r="IK1337" s="575"/>
      <c r="IL1337" s="575"/>
      <c r="IM1337" s="575"/>
      <c r="IN1337" s="575"/>
    </row>
    <row r="1338" s="311" customFormat="1" ht="19.5" customHeight="1" spans="1:255">
      <c r="A1338" s="222" t="s">
        <v>1235</v>
      </c>
      <c r="B1338" s="582"/>
      <c r="C1338" s="328"/>
      <c r="D1338" s="570"/>
      <c r="E1338" s="325" t="str">
        <f t="shared" si="40"/>
        <v/>
      </c>
      <c r="F1338" s="325" t="str">
        <f t="shared" si="41"/>
        <v/>
      </c>
      <c r="HU1338" s="560"/>
      <c r="HV1338" s="560"/>
      <c r="HW1338" s="560"/>
      <c r="HX1338" s="560"/>
      <c r="HY1338" s="560"/>
      <c r="HZ1338" s="560"/>
      <c r="IA1338" s="560"/>
      <c r="IB1338" s="560"/>
      <c r="IC1338" s="560"/>
      <c r="ID1338" s="560"/>
      <c r="IE1338" s="560"/>
      <c r="IF1338" s="560"/>
      <c r="IG1338" s="560"/>
      <c r="IH1338" s="560"/>
      <c r="II1338" s="560"/>
      <c r="IJ1338" s="560"/>
      <c r="IK1338" s="560"/>
      <c r="IL1338" s="560"/>
      <c r="IM1338" s="560"/>
      <c r="IN1338" s="560"/>
      <c r="IO1338" s="560"/>
      <c r="IP1338" s="560"/>
      <c r="IQ1338" s="560"/>
      <c r="IR1338" s="560"/>
      <c r="IS1338" s="560"/>
      <c r="IT1338" s="560"/>
      <c r="IU1338" s="560"/>
    </row>
    <row r="1339" s="311" customFormat="1" ht="19.5" customHeight="1" spans="1:255">
      <c r="A1339" s="222" t="s">
        <v>1236</v>
      </c>
      <c r="B1339" s="582"/>
      <c r="C1339" s="328"/>
      <c r="D1339" s="324"/>
      <c r="E1339" s="325" t="str">
        <f t="shared" si="40"/>
        <v/>
      </c>
      <c r="F1339" s="325" t="str">
        <f t="shared" si="41"/>
        <v/>
      </c>
      <c r="HU1339" s="560"/>
      <c r="HV1339" s="560"/>
      <c r="HW1339" s="560"/>
      <c r="HX1339" s="560"/>
      <c r="HY1339" s="560"/>
      <c r="HZ1339" s="560"/>
      <c r="IA1339" s="560"/>
      <c r="IB1339" s="560"/>
      <c r="IC1339" s="560"/>
      <c r="ID1339" s="560"/>
      <c r="IE1339" s="560"/>
      <c r="IF1339" s="560"/>
      <c r="IG1339" s="560"/>
      <c r="IH1339" s="560"/>
      <c r="II1339" s="560"/>
      <c r="IJ1339" s="560"/>
      <c r="IK1339" s="560"/>
      <c r="IL1339" s="560"/>
      <c r="IM1339" s="560"/>
      <c r="IN1339" s="560"/>
      <c r="IO1339" s="560"/>
      <c r="IP1339" s="560"/>
      <c r="IQ1339" s="560"/>
      <c r="IR1339" s="560"/>
      <c r="IS1339" s="560"/>
      <c r="IT1339" s="560"/>
      <c r="IU1339" s="560"/>
    </row>
    <row r="1340" s="311" customFormat="1" ht="19.5" customHeight="1" spans="1:255">
      <c r="A1340" s="587" t="s">
        <v>1237</v>
      </c>
      <c r="B1340" s="335">
        <f>B1341+B1342+B1343</f>
        <v>5916</v>
      </c>
      <c r="C1340" s="335">
        <f>C1341+C1342+C1343</f>
        <v>6116</v>
      </c>
      <c r="D1340" s="335">
        <f>D1341+D1342+D1343</f>
        <v>5899</v>
      </c>
      <c r="E1340" s="325">
        <f t="shared" si="40"/>
        <v>-0.00287356321839083</v>
      </c>
      <c r="F1340" s="325">
        <f t="shared" si="41"/>
        <v>0.964519293655984</v>
      </c>
      <c r="HU1340" s="560"/>
      <c r="HV1340" s="560"/>
      <c r="HW1340" s="560"/>
      <c r="HX1340" s="560"/>
      <c r="HY1340" s="560"/>
      <c r="HZ1340" s="560"/>
      <c r="IA1340" s="560"/>
      <c r="IB1340" s="560"/>
      <c r="IC1340" s="560"/>
      <c r="ID1340" s="560"/>
      <c r="IE1340" s="560"/>
      <c r="IF1340" s="560"/>
      <c r="IG1340" s="560"/>
      <c r="IH1340" s="560"/>
      <c r="II1340" s="560"/>
      <c r="IJ1340" s="560"/>
      <c r="IK1340" s="560"/>
      <c r="IL1340" s="560"/>
      <c r="IM1340" s="560"/>
      <c r="IN1340" s="560"/>
      <c r="IO1340" s="560"/>
      <c r="IP1340" s="560"/>
      <c r="IQ1340" s="560"/>
      <c r="IR1340" s="560"/>
      <c r="IS1340" s="560"/>
      <c r="IT1340" s="560"/>
      <c r="IU1340" s="560"/>
    </row>
    <row r="1341" s="311" customFormat="1" ht="19.5" customHeight="1" spans="1:255">
      <c r="A1341" s="588" t="s">
        <v>1238</v>
      </c>
      <c r="B1341" s="585"/>
      <c r="C1341" s="335"/>
      <c r="D1341" s="339"/>
      <c r="E1341" s="325" t="str">
        <f t="shared" si="40"/>
        <v/>
      </c>
      <c r="F1341" s="325" t="str">
        <f t="shared" si="41"/>
        <v/>
      </c>
      <c r="HU1341" s="560"/>
      <c r="HV1341" s="560"/>
      <c r="HW1341" s="560"/>
      <c r="HX1341" s="560"/>
      <c r="HY1341" s="560"/>
      <c r="HZ1341" s="560"/>
      <c r="IA1341" s="560"/>
      <c r="IB1341" s="560"/>
      <c r="IC1341" s="560"/>
      <c r="ID1341" s="560"/>
      <c r="IE1341" s="560"/>
      <c r="IF1341" s="560"/>
      <c r="IG1341" s="560"/>
      <c r="IH1341" s="560"/>
      <c r="II1341" s="560"/>
      <c r="IJ1341" s="560"/>
      <c r="IK1341" s="560"/>
      <c r="IL1341" s="560"/>
      <c r="IM1341" s="560"/>
      <c r="IN1341" s="560"/>
      <c r="IO1341" s="560"/>
      <c r="IP1341" s="560"/>
      <c r="IQ1341" s="560"/>
      <c r="IR1341" s="560"/>
      <c r="IS1341" s="560"/>
      <c r="IT1341" s="560"/>
      <c r="IU1341" s="560"/>
    </row>
    <row r="1342" s="170" customFormat="1" ht="19.5" customHeight="1" spans="1:248">
      <c r="A1342" s="588" t="s">
        <v>1239</v>
      </c>
      <c r="B1342" s="324"/>
      <c r="C1342" s="324"/>
      <c r="D1342" s="324"/>
      <c r="E1342" s="325" t="str">
        <f t="shared" si="40"/>
        <v/>
      </c>
      <c r="F1342" s="325" t="str">
        <f t="shared" si="41"/>
        <v/>
      </c>
      <c r="G1342" s="557"/>
      <c r="H1342" s="557"/>
      <c r="I1342" s="557"/>
      <c r="J1342" s="557"/>
      <c r="K1342" s="557"/>
      <c r="L1342" s="557"/>
      <c r="M1342" s="557"/>
      <c r="N1342" s="557"/>
      <c r="O1342" s="557"/>
      <c r="P1342" s="557"/>
      <c r="Q1342" s="557"/>
      <c r="R1342" s="557"/>
      <c r="S1342" s="557"/>
      <c r="T1342" s="557"/>
      <c r="U1342" s="557"/>
      <c r="V1342" s="557"/>
      <c r="W1342" s="557"/>
      <c r="X1342" s="557"/>
      <c r="Y1342" s="557"/>
      <c r="Z1342" s="557"/>
      <c r="AA1342" s="557"/>
      <c r="AB1342" s="557"/>
      <c r="AC1342" s="557"/>
      <c r="AD1342" s="557"/>
      <c r="AE1342" s="557"/>
      <c r="AF1342" s="557"/>
      <c r="AG1342" s="557"/>
      <c r="AH1342" s="557"/>
      <c r="AI1342" s="557"/>
      <c r="AJ1342" s="557"/>
      <c r="AK1342" s="557"/>
      <c r="AL1342" s="557"/>
      <c r="AM1342" s="557"/>
      <c r="AN1342" s="557"/>
      <c r="AO1342" s="557"/>
      <c r="AP1342" s="557"/>
      <c r="AQ1342" s="557"/>
      <c r="AR1342" s="557"/>
      <c r="AS1342" s="557"/>
      <c r="AT1342" s="557"/>
      <c r="AU1342" s="557"/>
      <c r="AV1342" s="557"/>
      <c r="AW1342" s="557"/>
      <c r="AX1342" s="557"/>
      <c r="AY1342" s="557"/>
      <c r="AZ1342" s="557"/>
      <c r="BA1342" s="557"/>
      <c r="BB1342" s="557"/>
      <c r="BC1342" s="557"/>
      <c r="BD1342" s="557"/>
      <c r="BE1342" s="557"/>
      <c r="BF1342" s="557"/>
      <c r="BG1342" s="557"/>
      <c r="BH1342" s="557"/>
      <c r="BI1342" s="557"/>
      <c r="BJ1342" s="557"/>
      <c r="BK1342" s="557"/>
      <c r="BL1342" s="557"/>
      <c r="BM1342" s="557"/>
      <c r="BN1342" s="557"/>
      <c r="BO1342" s="557"/>
      <c r="BP1342" s="557"/>
      <c r="BQ1342" s="557"/>
      <c r="BR1342" s="557"/>
      <c r="BS1342" s="557"/>
      <c r="BT1342" s="557"/>
      <c r="BU1342" s="557"/>
      <c r="BV1342" s="557"/>
      <c r="BW1342" s="557"/>
      <c r="BX1342" s="557"/>
      <c r="BY1342" s="557"/>
      <c r="BZ1342" s="557"/>
      <c r="CA1342" s="557"/>
      <c r="CB1342" s="557"/>
      <c r="CC1342" s="557"/>
      <c r="CD1342" s="557"/>
      <c r="CE1342" s="557"/>
      <c r="CF1342" s="557"/>
      <c r="CG1342" s="557"/>
      <c r="CH1342" s="557"/>
      <c r="CI1342" s="557"/>
      <c r="CJ1342" s="557"/>
      <c r="CK1342" s="557"/>
      <c r="CL1342" s="557"/>
      <c r="CM1342" s="557"/>
      <c r="CN1342" s="557"/>
      <c r="CO1342" s="557"/>
      <c r="CP1342" s="557"/>
      <c r="CQ1342" s="557"/>
      <c r="CR1342" s="557"/>
      <c r="CS1342" s="557"/>
      <c r="CT1342" s="557"/>
      <c r="CU1342" s="557"/>
      <c r="CV1342" s="557"/>
      <c r="CW1342" s="557"/>
      <c r="CX1342" s="557"/>
      <c r="CY1342" s="557"/>
      <c r="CZ1342" s="557"/>
      <c r="DA1342" s="557"/>
      <c r="DB1342" s="557"/>
      <c r="DC1342" s="557"/>
      <c r="DD1342" s="557"/>
      <c r="DE1342" s="557"/>
      <c r="DF1342" s="557"/>
      <c r="DG1342" s="557"/>
      <c r="DH1342" s="557"/>
      <c r="DI1342" s="557"/>
      <c r="DJ1342" s="557"/>
      <c r="DK1342" s="557"/>
      <c r="DL1342" s="557"/>
      <c r="DM1342" s="557"/>
      <c r="DN1342" s="557"/>
      <c r="DO1342" s="557"/>
      <c r="DP1342" s="557"/>
      <c r="DQ1342" s="557"/>
      <c r="DR1342" s="557"/>
      <c r="DS1342" s="557"/>
      <c r="DT1342" s="557"/>
      <c r="DU1342" s="557"/>
      <c r="DV1342" s="557"/>
      <c r="DW1342" s="557"/>
      <c r="DX1342" s="557"/>
      <c r="DY1342" s="557"/>
      <c r="DZ1342" s="557"/>
      <c r="EA1342" s="557"/>
      <c r="EB1342" s="557"/>
      <c r="EC1342" s="557"/>
      <c r="ED1342" s="557"/>
      <c r="EE1342" s="557"/>
      <c r="EF1342" s="557"/>
      <c r="EG1342" s="557"/>
      <c r="EH1342" s="557"/>
      <c r="EI1342" s="557"/>
      <c r="EJ1342" s="557"/>
      <c r="EK1342" s="557"/>
      <c r="EL1342" s="557"/>
      <c r="EM1342" s="557"/>
      <c r="EN1342" s="557"/>
      <c r="EO1342" s="557"/>
      <c r="EP1342" s="557"/>
      <c r="EQ1342" s="557"/>
      <c r="ER1342" s="557"/>
      <c r="ES1342" s="557"/>
      <c r="ET1342" s="557"/>
      <c r="EU1342" s="557"/>
      <c r="EV1342" s="557"/>
      <c r="EW1342" s="557"/>
      <c r="EX1342" s="557"/>
      <c r="EY1342" s="557"/>
      <c r="EZ1342" s="557"/>
      <c r="FA1342" s="557"/>
      <c r="FB1342" s="557"/>
      <c r="FC1342" s="557"/>
      <c r="FD1342" s="557"/>
      <c r="FE1342" s="557"/>
      <c r="FF1342" s="557"/>
      <c r="FG1342" s="557"/>
      <c r="FH1342" s="557"/>
      <c r="FI1342" s="557"/>
      <c r="FJ1342" s="557"/>
      <c r="FK1342" s="557"/>
      <c r="FL1342" s="557"/>
      <c r="FM1342" s="557"/>
      <c r="FN1342" s="557"/>
      <c r="FO1342" s="557"/>
      <c r="FP1342" s="557"/>
      <c r="FQ1342" s="557"/>
      <c r="FR1342" s="557"/>
      <c r="FS1342" s="557"/>
      <c r="FT1342" s="557"/>
      <c r="FU1342" s="557"/>
      <c r="FV1342" s="557"/>
      <c r="FW1342" s="557"/>
      <c r="FX1342" s="557"/>
      <c r="FY1342" s="557"/>
      <c r="FZ1342" s="557"/>
      <c r="GA1342" s="557"/>
      <c r="GB1342" s="557"/>
      <c r="GC1342" s="557"/>
      <c r="GD1342" s="557"/>
      <c r="GE1342" s="557"/>
      <c r="GF1342" s="557"/>
      <c r="GG1342" s="557"/>
      <c r="GH1342" s="557"/>
      <c r="GI1342" s="557"/>
      <c r="GJ1342" s="557"/>
      <c r="GK1342" s="557"/>
      <c r="GL1342" s="557"/>
      <c r="GM1342" s="557"/>
      <c r="GN1342" s="557"/>
      <c r="GO1342" s="557"/>
      <c r="GP1342" s="557"/>
      <c r="GQ1342" s="557"/>
      <c r="GR1342" s="557"/>
      <c r="GS1342" s="557"/>
      <c r="GT1342" s="557"/>
      <c r="GU1342" s="557"/>
      <c r="GV1342" s="557"/>
      <c r="GW1342" s="557"/>
      <c r="GX1342" s="557"/>
      <c r="GY1342" s="557"/>
      <c r="GZ1342" s="557"/>
      <c r="HA1342" s="557"/>
      <c r="HB1342" s="557"/>
      <c r="HC1342" s="557"/>
      <c r="HD1342" s="557"/>
      <c r="HE1342" s="557"/>
      <c r="HF1342" s="557"/>
      <c r="HG1342" s="557"/>
      <c r="HH1342" s="557"/>
      <c r="HI1342" s="557"/>
      <c r="HJ1342" s="557"/>
      <c r="HK1342" s="557"/>
      <c r="HL1342" s="557"/>
      <c r="HM1342" s="557"/>
      <c r="HN1342" s="557"/>
      <c r="HO1342" s="557"/>
      <c r="HP1342" s="557"/>
      <c r="HQ1342" s="557"/>
      <c r="HR1342" s="557"/>
      <c r="HS1342" s="557"/>
      <c r="HT1342" s="557"/>
      <c r="HU1342" s="575"/>
      <c r="HV1342" s="575"/>
      <c r="HW1342" s="575"/>
      <c r="HX1342" s="575"/>
      <c r="HY1342" s="575"/>
      <c r="HZ1342" s="575"/>
      <c r="IA1342" s="575"/>
      <c r="IB1342" s="575"/>
      <c r="IC1342" s="575"/>
      <c r="ID1342" s="575"/>
      <c r="IE1342" s="575"/>
      <c r="IF1342" s="575"/>
      <c r="IG1342" s="575"/>
      <c r="IH1342" s="575"/>
      <c r="II1342" s="575"/>
      <c r="IJ1342" s="575"/>
      <c r="IK1342" s="575"/>
      <c r="IL1342" s="575"/>
      <c r="IM1342" s="575"/>
      <c r="IN1342" s="575"/>
    </row>
    <row r="1343" s="170" customFormat="1" ht="19.5" customHeight="1" spans="1:248">
      <c r="A1343" s="588" t="s">
        <v>1240</v>
      </c>
      <c r="B1343" s="335">
        <f>SUM(B1344:B1347)</f>
        <v>5916</v>
      </c>
      <c r="C1343" s="335">
        <f>SUM(C1344:C1347)</f>
        <v>6116</v>
      </c>
      <c r="D1343" s="335">
        <f>SUM(D1344:D1347)</f>
        <v>5899</v>
      </c>
      <c r="E1343" s="325">
        <f t="shared" si="40"/>
        <v>-0.00287356321839083</v>
      </c>
      <c r="F1343" s="325">
        <f t="shared" si="41"/>
        <v>0.964519293655984</v>
      </c>
      <c r="G1343" s="557"/>
      <c r="H1343" s="557"/>
      <c r="I1343" s="557"/>
      <c r="J1343" s="557"/>
      <c r="K1343" s="557"/>
      <c r="L1343" s="557"/>
      <c r="M1343" s="557"/>
      <c r="N1343" s="557"/>
      <c r="O1343" s="557"/>
      <c r="P1343" s="557"/>
      <c r="Q1343" s="557"/>
      <c r="R1343" s="557"/>
      <c r="S1343" s="557"/>
      <c r="T1343" s="557"/>
      <c r="U1343" s="557"/>
      <c r="V1343" s="557"/>
      <c r="W1343" s="557"/>
      <c r="X1343" s="557"/>
      <c r="Y1343" s="557"/>
      <c r="Z1343" s="557"/>
      <c r="AA1343" s="557"/>
      <c r="AB1343" s="557"/>
      <c r="AC1343" s="557"/>
      <c r="AD1343" s="557"/>
      <c r="AE1343" s="557"/>
      <c r="AF1343" s="557"/>
      <c r="AG1343" s="557"/>
      <c r="AH1343" s="557"/>
      <c r="AI1343" s="557"/>
      <c r="AJ1343" s="557"/>
      <c r="AK1343" s="557"/>
      <c r="AL1343" s="557"/>
      <c r="AM1343" s="557"/>
      <c r="AN1343" s="557"/>
      <c r="AO1343" s="557"/>
      <c r="AP1343" s="557"/>
      <c r="AQ1343" s="557"/>
      <c r="AR1343" s="557"/>
      <c r="AS1343" s="557"/>
      <c r="AT1343" s="557"/>
      <c r="AU1343" s="557"/>
      <c r="AV1343" s="557"/>
      <c r="AW1343" s="557"/>
      <c r="AX1343" s="557"/>
      <c r="AY1343" s="557"/>
      <c r="AZ1343" s="557"/>
      <c r="BA1343" s="557"/>
      <c r="BB1343" s="557"/>
      <c r="BC1343" s="557"/>
      <c r="BD1343" s="557"/>
      <c r="BE1343" s="557"/>
      <c r="BF1343" s="557"/>
      <c r="BG1343" s="557"/>
      <c r="BH1343" s="557"/>
      <c r="BI1343" s="557"/>
      <c r="BJ1343" s="557"/>
      <c r="BK1343" s="557"/>
      <c r="BL1343" s="557"/>
      <c r="BM1343" s="557"/>
      <c r="BN1343" s="557"/>
      <c r="BO1343" s="557"/>
      <c r="BP1343" s="557"/>
      <c r="BQ1343" s="557"/>
      <c r="BR1343" s="557"/>
      <c r="BS1343" s="557"/>
      <c r="BT1343" s="557"/>
      <c r="BU1343" s="557"/>
      <c r="BV1343" s="557"/>
      <c r="BW1343" s="557"/>
      <c r="BX1343" s="557"/>
      <c r="BY1343" s="557"/>
      <c r="BZ1343" s="557"/>
      <c r="CA1343" s="557"/>
      <c r="CB1343" s="557"/>
      <c r="CC1343" s="557"/>
      <c r="CD1343" s="557"/>
      <c r="CE1343" s="557"/>
      <c r="CF1343" s="557"/>
      <c r="CG1343" s="557"/>
      <c r="CH1343" s="557"/>
      <c r="CI1343" s="557"/>
      <c r="CJ1343" s="557"/>
      <c r="CK1343" s="557"/>
      <c r="CL1343" s="557"/>
      <c r="CM1343" s="557"/>
      <c r="CN1343" s="557"/>
      <c r="CO1343" s="557"/>
      <c r="CP1343" s="557"/>
      <c r="CQ1343" s="557"/>
      <c r="CR1343" s="557"/>
      <c r="CS1343" s="557"/>
      <c r="CT1343" s="557"/>
      <c r="CU1343" s="557"/>
      <c r="CV1343" s="557"/>
      <c r="CW1343" s="557"/>
      <c r="CX1343" s="557"/>
      <c r="CY1343" s="557"/>
      <c r="CZ1343" s="557"/>
      <c r="DA1343" s="557"/>
      <c r="DB1343" s="557"/>
      <c r="DC1343" s="557"/>
      <c r="DD1343" s="557"/>
      <c r="DE1343" s="557"/>
      <c r="DF1343" s="557"/>
      <c r="DG1343" s="557"/>
      <c r="DH1343" s="557"/>
      <c r="DI1343" s="557"/>
      <c r="DJ1343" s="557"/>
      <c r="DK1343" s="557"/>
      <c r="DL1343" s="557"/>
      <c r="DM1343" s="557"/>
      <c r="DN1343" s="557"/>
      <c r="DO1343" s="557"/>
      <c r="DP1343" s="557"/>
      <c r="DQ1343" s="557"/>
      <c r="DR1343" s="557"/>
      <c r="DS1343" s="557"/>
      <c r="DT1343" s="557"/>
      <c r="DU1343" s="557"/>
      <c r="DV1343" s="557"/>
      <c r="DW1343" s="557"/>
      <c r="DX1343" s="557"/>
      <c r="DY1343" s="557"/>
      <c r="DZ1343" s="557"/>
      <c r="EA1343" s="557"/>
      <c r="EB1343" s="557"/>
      <c r="EC1343" s="557"/>
      <c r="ED1343" s="557"/>
      <c r="EE1343" s="557"/>
      <c r="EF1343" s="557"/>
      <c r="EG1343" s="557"/>
      <c r="EH1343" s="557"/>
      <c r="EI1343" s="557"/>
      <c r="EJ1343" s="557"/>
      <c r="EK1343" s="557"/>
      <c r="EL1343" s="557"/>
      <c r="EM1343" s="557"/>
      <c r="EN1343" s="557"/>
      <c r="EO1343" s="557"/>
      <c r="EP1343" s="557"/>
      <c r="EQ1343" s="557"/>
      <c r="ER1343" s="557"/>
      <c r="ES1343" s="557"/>
      <c r="ET1343" s="557"/>
      <c r="EU1343" s="557"/>
      <c r="EV1343" s="557"/>
      <c r="EW1343" s="557"/>
      <c r="EX1343" s="557"/>
      <c r="EY1343" s="557"/>
      <c r="EZ1343" s="557"/>
      <c r="FA1343" s="557"/>
      <c r="FB1343" s="557"/>
      <c r="FC1343" s="557"/>
      <c r="FD1343" s="557"/>
      <c r="FE1343" s="557"/>
      <c r="FF1343" s="557"/>
      <c r="FG1343" s="557"/>
      <c r="FH1343" s="557"/>
      <c r="FI1343" s="557"/>
      <c r="FJ1343" s="557"/>
      <c r="FK1343" s="557"/>
      <c r="FL1343" s="557"/>
      <c r="FM1343" s="557"/>
      <c r="FN1343" s="557"/>
      <c r="FO1343" s="557"/>
      <c r="FP1343" s="557"/>
      <c r="FQ1343" s="557"/>
      <c r="FR1343" s="557"/>
      <c r="FS1343" s="557"/>
      <c r="FT1343" s="557"/>
      <c r="FU1343" s="557"/>
      <c r="FV1343" s="557"/>
      <c r="FW1343" s="557"/>
      <c r="FX1343" s="557"/>
      <c r="FY1343" s="557"/>
      <c r="FZ1343" s="557"/>
      <c r="GA1343" s="557"/>
      <c r="GB1343" s="557"/>
      <c r="GC1343" s="557"/>
      <c r="GD1343" s="557"/>
      <c r="GE1343" s="557"/>
      <c r="GF1343" s="557"/>
      <c r="GG1343" s="557"/>
      <c r="GH1343" s="557"/>
      <c r="GI1343" s="557"/>
      <c r="GJ1343" s="557"/>
      <c r="GK1343" s="557"/>
      <c r="GL1343" s="557"/>
      <c r="GM1343" s="557"/>
      <c r="GN1343" s="557"/>
      <c r="GO1343" s="557"/>
      <c r="GP1343" s="557"/>
      <c r="GQ1343" s="557"/>
      <c r="GR1343" s="557"/>
      <c r="GS1343" s="557"/>
      <c r="GT1343" s="557"/>
      <c r="GU1343" s="557"/>
      <c r="GV1343" s="557"/>
      <c r="GW1343" s="557"/>
      <c r="GX1343" s="557"/>
      <c r="GY1343" s="557"/>
      <c r="GZ1343" s="557"/>
      <c r="HA1343" s="557"/>
      <c r="HB1343" s="557"/>
      <c r="HC1343" s="557"/>
      <c r="HD1343" s="557"/>
      <c r="HE1343" s="557"/>
      <c r="HF1343" s="557"/>
      <c r="HG1343" s="557"/>
      <c r="HH1343" s="557"/>
      <c r="HI1343" s="557"/>
      <c r="HJ1343" s="557"/>
      <c r="HK1343" s="557"/>
      <c r="HL1343" s="557"/>
      <c r="HM1343" s="557"/>
      <c r="HN1343" s="557"/>
      <c r="HO1343" s="557"/>
      <c r="HP1343" s="557"/>
      <c r="HQ1343" s="557"/>
      <c r="HR1343" s="557"/>
      <c r="HS1343" s="557"/>
      <c r="HT1343" s="557"/>
      <c r="HU1343" s="575"/>
      <c r="HV1343" s="575"/>
      <c r="HW1343" s="575"/>
      <c r="HX1343" s="575"/>
      <c r="HY1343" s="575"/>
      <c r="HZ1343" s="575"/>
      <c r="IA1343" s="575"/>
      <c r="IB1343" s="575"/>
      <c r="IC1343" s="575"/>
      <c r="ID1343" s="575"/>
      <c r="IE1343" s="575"/>
      <c r="IF1343" s="575"/>
      <c r="IG1343" s="575"/>
      <c r="IH1343" s="575"/>
      <c r="II1343" s="575"/>
      <c r="IJ1343" s="575"/>
      <c r="IK1343" s="575"/>
      <c r="IL1343" s="575"/>
      <c r="IM1343" s="575"/>
      <c r="IN1343" s="575"/>
    </row>
    <row r="1344" s="170" customFormat="1" ht="19.5" customHeight="1" spans="1:248">
      <c r="A1344" s="222" t="s">
        <v>1241</v>
      </c>
      <c r="B1344" s="582">
        <v>5916</v>
      </c>
      <c r="C1344" s="328">
        <v>5900</v>
      </c>
      <c r="D1344" s="591">
        <v>5899</v>
      </c>
      <c r="E1344" s="332">
        <f t="shared" si="40"/>
        <v>-0.00287356321839083</v>
      </c>
      <c r="F1344" s="332">
        <f t="shared" si="41"/>
        <v>0.999830508474576</v>
      </c>
      <c r="G1344" s="557"/>
      <c r="H1344" s="557"/>
      <c r="I1344" s="557"/>
      <c r="J1344" s="557"/>
      <c r="K1344" s="557"/>
      <c r="L1344" s="557"/>
      <c r="M1344" s="557"/>
      <c r="N1344" s="557"/>
      <c r="O1344" s="557"/>
      <c r="P1344" s="557"/>
      <c r="Q1344" s="557"/>
      <c r="R1344" s="557"/>
      <c r="S1344" s="557"/>
      <c r="T1344" s="557"/>
      <c r="U1344" s="557"/>
      <c r="V1344" s="557"/>
      <c r="W1344" s="557"/>
      <c r="X1344" s="557"/>
      <c r="Y1344" s="557"/>
      <c r="Z1344" s="557"/>
      <c r="AA1344" s="557"/>
      <c r="AB1344" s="557"/>
      <c r="AC1344" s="557"/>
      <c r="AD1344" s="557"/>
      <c r="AE1344" s="557"/>
      <c r="AF1344" s="557"/>
      <c r="AG1344" s="557"/>
      <c r="AH1344" s="557"/>
      <c r="AI1344" s="557"/>
      <c r="AJ1344" s="557"/>
      <c r="AK1344" s="557"/>
      <c r="AL1344" s="557"/>
      <c r="AM1344" s="557"/>
      <c r="AN1344" s="557"/>
      <c r="AO1344" s="557"/>
      <c r="AP1344" s="557"/>
      <c r="AQ1344" s="557"/>
      <c r="AR1344" s="557"/>
      <c r="AS1344" s="557"/>
      <c r="AT1344" s="557"/>
      <c r="AU1344" s="557"/>
      <c r="AV1344" s="557"/>
      <c r="AW1344" s="557"/>
      <c r="AX1344" s="557"/>
      <c r="AY1344" s="557"/>
      <c r="AZ1344" s="557"/>
      <c r="BA1344" s="557"/>
      <c r="BB1344" s="557"/>
      <c r="BC1344" s="557"/>
      <c r="BD1344" s="557"/>
      <c r="BE1344" s="557"/>
      <c r="BF1344" s="557"/>
      <c r="BG1344" s="557"/>
      <c r="BH1344" s="557"/>
      <c r="BI1344" s="557"/>
      <c r="BJ1344" s="557"/>
      <c r="BK1344" s="557"/>
      <c r="BL1344" s="557"/>
      <c r="BM1344" s="557"/>
      <c r="BN1344" s="557"/>
      <c r="BO1344" s="557"/>
      <c r="BP1344" s="557"/>
      <c r="BQ1344" s="557"/>
      <c r="BR1344" s="557"/>
      <c r="BS1344" s="557"/>
      <c r="BT1344" s="557"/>
      <c r="BU1344" s="557"/>
      <c r="BV1344" s="557"/>
      <c r="BW1344" s="557"/>
      <c r="BX1344" s="557"/>
      <c r="BY1344" s="557"/>
      <c r="BZ1344" s="557"/>
      <c r="CA1344" s="557"/>
      <c r="CB1344" s="557"/>
      <c r="CC1344" s="557"/>
      <c r="CD1344" s="557"/>
      <c r="CE1344" s="557"/>
      <c r="CF1344" s="557"/>
      <c r="CG1344" s="557"/>
      <c r="CH1344" s="557"/>
      <c r="CI1344" s="557"/>
      <c r="CJ1344" s="557"/>
      <c r="CK1344" s="557"/>
      <c r="CL1344" s="557"/>
      <c r="CM1344" s="557"/>
      <c r="CN1344" s="557"/>
      <c r="CO1344" s="557"/>
      <c r="CP1344" s="557"/>
      <c r="CQ1344" s="557"/>
      <c r="CR1344" s="557"/>
      <c r="CS1344" s="557"/>
      <c r="CT1344" s="557"/>
      <c r="CU1344" s="557"/>
      <c r="CV1344" s="557"/>
      <c r="CW1344" s="557"/>
      <c r="CX1344" s="557"/>
      <c r="CY1344" s="557"/>
      <c r="CZ1344" s="557"/>
      <c r="DA1344" s="557"/>
      <c r="DB1344" s="557"/>
      <c r="DC1344" s="557"/>
      <c r="DD1344" s="557"/>
      <c r="DE1344" s="557"/>
      <c r="DF1344" s="557"/>
      <c r="DG1344" s="557"/>
      <c r="DH1344" s="557"/>
      <c r="DI1344" s="557"/>
      <c r="DJ1344" s="557"/>
      <c r="DK1344" s="557"/>
      <c r="DL1344" s="557"/>
      <c r="DM1344" s="557"/>
      <c r="DN1344" s="557"/>
      <c r="DO1344" s="557"/>
      <c r="DP1344" s="557"/>
      <c r="DQ1344" s="557"/>
      <c r="DR1344" s="557"/>
      <c r="DS1344" s="557"/>
      <c r="DT1344" s="557"/>
      <c r="DU1344" s="557"/>
      <c r="DV1344" s="557"/>
      <c r="DW1344" s="557"/>
      <c r="DX1344" s="557"/>
      <c r="DY1344" s="557"/>
      <c r="DZ1344" s="557"/>
      <c r="EA1344" s="557"/>
      <c r="EB1344" s="557"/>
      <c r="EC1344" s="557"/>
      <c r="ED1344" s="557"/>
      <c r="EE1344" s="557"/>
      <c r="EF1344" s="557"/>
      <c r="EG1344" s="557"/>
      <c r="EH1344" s="557"/>
      <c r="EI1344" s="557"/>
      <c r="EJ1344" s="557"/>
      <c r="EK1344" s="557"/>
      <c r="EL1344" s="557"/>
      <c r="EM1344" s="557"/>
      <c r="EN1344" s="557"/>
      <c r="EO1344" s="557"/>
      <c r="EP1344" s="557"/>
      <c r="EQ1344" s="557"/>
      <c r="ER1344" s="557"/>
      <c r="ES1344" s="557"/>
      <c r="ET1344" s="557"/>
      <c r="EU1344" s="557"/>
      <c r="EV1344" s="557"/>
      <c r="EW1344" s="557"/>
      <c r="EX1344" s="557"/>
      <c r="EY1344" s="557"/>
      <c r="EZ1344" s="557"/>
      <c r="FA1344" s="557"/>
      <c r="FB1344" s="557"/>
      <c r="FC1344" s="557"/>
      <c r="FD1344" s="557"/>
      <c r="FE1344" s="557"/>
      <c r="FF1344" s="557"/>
      <c r="FG1344" s="557"/>
      <c r="FH1344" s="557"/>
      <c r="FI1344" s="557"/>
      <c r="FJ1344" s="557"/>
      <c r="FK1344" s="557"/>
      <c r="FL1344" s="557"/>
      <c r="FM1344" s="557"/>
      <c r="FN1344" s="557"/>
      <c r="FO1344" s="557"/>
      <c r="FP1344" s="557"/>
      <c r="FQ1344" s="557"/>
      <c r="FR1344" s="557"/>
      <c r="FS1344" s="557"/>
      <c r="FT1344" s="557"/>
      <c r="FU1344" s="557"/>
      <c r="FV1344" s="557"/>
      <c r="FW1344" s="557"/>
      <c r="FX1344" s="557"/>
      <c r="FY1344" s="557"/>
      <c r="FZ1344" s="557"/>
      <c r="GA1344" s="557"/>
      <c r="GB1344" s="557"/>
      <c r="GC1344" s="557"/>
      <c r="GD1344" s="557"/>
      <c r="GE1344" s="557"/>
      <c r="GF1344" s="557"/>
      <c r="GG1344" s="557"/>
      <c r="GH1344" s="557"/>
      <c r="GI1344" s="557"/>
      <c r="GJ1344" s="557"/>
      <c r="GK1344" s="557"/>
      <c r="GL1344" s="557"/>
      <c r="GM1344" s="557"/>
      <c r="GN1344" s="557"/>
      <c r="GO1344" s="557"/>
      <c r="GP1344" s="557"/>
      <c r="GQ1344" s="557"/>
      <c r="GR1344" s="557"/>
      <c r="GS1344" s="557"/>
      <c r="GT1344" s="557"/>
      <c r="GU1344" s="557"/>
      <c r="GV1344" s="557"/>
      <c r="GW1344" s="557"/>
      <c r="GX1344" s="557"/>
      <c r="GY1344" s="557"/>
      <c r="GZ1344" s="557"/>
      <c r="HA1344" s="557"/>
      <c r="HB1344" s="557"/>
      <c r="HC1344" s="557"/>
      <c r="HD1344" s="557"/>
      <c r="HE1344" s="557"/>
      <c r="HF1344" s="557"/>
      <c r="HG1344" s="557"/>
      <c r="HH1344" s="557"/>
      <c r="HI1344" s="557"/>
      <c r="HJ1344" s="557"/>
      <c r="HK1344" s="557"/>
      <c r="HL1344" s="557"/>
      <c r="HM1344" s="557"/>
      <c r="HN1344" s="557"/>
      <c r="HO1344" s="557"/>
      <c r="HP1344" s="557"/>
      <c r="HQ1344" s="557"/>
      <c r="HR1344" s="557"/>
      <c r="HS1344" s="557"/>
      <c r="HT1344" s="557"/>
      <c r="HU1344" s="575"/>
      <c r="HV1344" s="575"/>
      <c r="HW1344" s="575"/>
      <c r="HX1344" s="575"/>
      <c r="HY1344" s="575"/>
      <c r="HZ1344" s="575"/>
      <c r="IA1344" s="575"/>
      <c r="IB1344" s="575"/>
      <c r="IC1344" s="575"/>
      <c r="ID1344" s="575"/>
      <c r="IE1344" s="575"/>
      <c r="IF1344" s="575"/>
      <c r="IG1344" s="575"/>
      <c r="IH1344" s="575"/>
      <c r="II1344" s="575"/>
      <c r="IJ1344" s="575"/>
      <c r="IK1344" s="575"/>
      <c r="IL1344" s="575"/>
      <c r="IM1344" s="575"/>
      <c r="IN1344" s="575"/>
    </row>
    <row r="1345" s="170" customFormat="1" ht="19.5" customHeight="1" spans="1:248">
      <c r="A1345" s="222" t="s">
        <v>1242</v>
      </c>
      <c r="B1345" s="324"/>
      <c r="C1345" s="324"/>
      <c r="D1345" s="324"/>
      <c r="E1345" s="325" t="str">
        <f t="shared" si="40"/>
        <v/>
      </c>
      <c r="F1345" s="325" t="str">
        <f t="shared" si="41"/>
        <v/>
      </c>
      <c r="G1345" s="557"/>
      <c r="H1345" s="557"/>
      <c r="I1345" s="557"/>
      <c r="J1345" s="557"/>
      <c r="K1345" s="557"/>
      <c r="L1345" s="557"/>
      <c r="M1345" s="557"/>
      <c r="N1345" s="557"/>
      <c r="O1345" s="557"/>
      <c r="P1345" s="557"/>
      <c r="Q1345" s="557"/>
      <c r="R1345" s="557"/>
      <c r="S1345" s="557"/>
      <c r="T1345" s="557"/>
      <c r="U1345" s="557"/>
      <c r="V1345" s="557"/>
      <c r="W1345" s="557"/>
      <c r="X1345" s="557"/>
      <c r="Y1345" s="557"/>
      <c r="Z1345" s="557"/>
      <c r="AA1345" s="557"/>
      <c r="AB1345" s="557"/>
      <c r="AC1345" s="557"/>
      <c r="AD1345" s="557"/>
      <c r="AE1345" s="557"/>
      <c r="AF1345" s="557"/>
      <c r="AG1345" s="557"/>
      <c r="AH1345" s="557"/>
      <c r="AI1345" s="557"/>
      <c r="AJ1345" s="557"/>
      <c r="AK1345" s="557"/>
      <c r="AL1345" s="557"/>
      <c r="AM1345" s="557"/>
      <c r="AN1345" s="557"/>
      <c r="AO1345" s="557"/>
      <c r="AP1345" s="557"/>
      <c r="AQ1345" s="557"/>
      <c r="AR1345" s="557"/>
      <c r="AS1345" s="557"/>
      <c r="AT1345" s="557"/>
      <c r="AU1345" s="557"/>
      <c r="AV1345" s="557"/>
      <c r="AW1345" s="557"/>
      <c r="AX1345" s="557"/>
      <c r="AY1345" s="557"/>
      <c r="AZ1345" s="557"/>
      <c r="BA1345" s="557"/>
      <c r="BB1345" s="557"/>
      <c r="BC1345" s="557"/>
      <c r="BD1345" s="557"/>
      <c r="BE1345" s="557"/>
      <c r="BF1345" s="557"/>
      <c r="BG1345" s="557"/>
      <c r="BH1345" s="557"/>
      <c r="BI1345" s="557"/>
      <c r="BJ1345" s="557"/>
      <c r="BK1345" s="557"/>
      <c r="BL1345" s="557"/>
      <c r="BM1345" s="557"/>
      <c r="BN1345" s="557"/>
      <c r="BO1345" s="557"/>
      <c r="BP1345" s="557"/>
      <c r="BQ1345" s="557"/>
      <c r="BR1345" s="557"/>
      <c r="BS1345" s="557"/>
      <c r="BT1345" s="557"/>
      <c r="BU1345" s="557"/>
      <c r="BV1345" s="557"/>
      <c r="BW1345" s="557"/>
      <c r="BX1345" s="557"/>
      <c r="BY1345" s="557"/>
      <c r="BZ1345" s="557"/>
      <c r="CA1345" s="557"/>
      <c r="CB1345" s="557"/>
      <c r="CC1345" s="557"/>
      <c r="CD1345" s="557"/>
      <c r="CE1345" s="557"/>
      <c r="CF1345" s="557"/>
      <c r="CG1345" s="557"/>
      <c r="CH1345" s="557"/>
      <c r="CI1345" s="557"/>
      <c r="CJ1345" s="557"/>
      <c r="CK1345" s="557"/>
      <c r="CL1345" s="557"/>
      <c r="CM1345" s="557"/>
      <c r="CN1345" s="557"/>
      <c r="CO1345" s="557"/>
      <c r="CP1345" s="557"/>
      <c r="CQ1345" s="557"/>
      <c r="CR1345" s="557"/>
      <c r="CS1345" s="557"/>
      <c r="CT1345" s="557"/>
      <c r="CU1345" s="557"/>
      <c r="CV1345" s="557"/>
      <c r="CW1345" s="557"/>
      <c r="CX1345" s="557"/>
      <c r="CY1345" s="557"/>
      <c r="CZ1345" s="557"/>
      <c r="DA1345" s="557"/>
      <c r="DB1345" s="557"/>
      <c r="DC1345" s="557"/>
      <c r="DD1345" s="557"/>
      <c r="DE1345" s="557"/>
      <c r="DF1345" s="557"/>
      <c r="DG1345" s="557"/>
      <c r="DH1345" s="557"/>
      <c r="DI1345" s="557"/>
      <c r="DJ1345" s="557"/>
      <c r="DK1345" s="557"/>
      <c r="DL1345" s="557"/>
      <c r="DM1345" s="557"/>
      <c r="DN1345" s="557"/>
      <c r="DO1345" s="557"/>
      <c r="DP1345" s="557"/>
      <c r="DQ1345" s="557"/>
      <c r="DR1345" s="557"/>
      <c r="DS1345" s="557"/>
      <c r="DT1345" s="557"/>
      <c r="DU1345" s="557"/>
      <c r="DV1345" s="557"/>
      <c r="DW1345" s="557"/>
      <c r="DX1345" s="557"/>
      <c r="DY1345" s="557"/>
      <c r="DZ1345" s="557"/>
      <c r="EA1345" s="557"/>
      <c r="EB1345" s="557"/>
      <c r="EC1345" s="557"/>
      <c r="ED1345" s="557"/>
      <c r="EE1345" s="557"/>
      <c r="EF1345" s="557"/>
      <c r="EG1345" s="557"/>
      <c r="EH1345" s="557"/>
      <c r="EI1345" s="557"/>
      <c r="EJ1345" s="557"/>
      <c r="EK1345" s="557"/>
      <c r="EL1345" s="557"/>
      <c r="EM1345" s="557"/>
      <c r="EN1345" s="557"/>
      <c r="EO1345" s="557"/>
      <c r="EP1345" s="557"/>
      <c r="EQ1345" s="557"/>
      <c r="ER1345" s="557"/>
      <c r="ES1345" s="557"/>
      <c r="ET1345" s="557"/>
      <c r="EU1345" s="557"/>
      <c r="EV1345" s="557"/>
      <c r="EW1345" s="557"/>
      <c r="EX1345" s="557"/>
      <c r="EY1345" s="557"/>
      <c r="EZ1345" s="557"/>
      <c r="FA1345" s="557"/>
      <c r="FB1345" s="557"/>
      <c r="FC1345" s="557"/>
      <c r="FD1345" s="557"/>
      <c r="FE1345" s="557"/>
      <c r="FF1345" s="557"/>
      <c r="FG1345" s="557"/>
      <c r="FH1345" s="557"/>
      <c r="FI1345" s="557"/>
      <c r="FJ1345" s="557"/>
      <c r="FK1345" s="557"/>
      <c r="FL1345" s="557"/>
      <c r="FM1345" s="557"/>
      <c r="FN1345" s="557"/>
      <c r="FO1345" s="557"/>
      <c r="FP1345" s="557"/>
      <c r="FQ1345" s="557"/>
      <c r="FR1345" s="557"/>
      <c r="FS1345" s="557"/>
      <c r="FT1345" s="557"/>
      <c r="FU1345" s="557"/>
      <c r="FV1345" s="557"/>
      <c r="FW1345" s="557"/>
      <c r="FX1345" s="557"/>
      <c r="FY1345" s="557"/>
      <c r="FZ1345" s="557"/>
      <c r="GA1345" s="557"/>
      <c r="GB1345" s="557"/>
      <c r="GC1345" s="557"/>
      <c r="GD1345" s="557"/>
      <c r="GE1345" s="557"/>
      <c r="GF1345" s="557"/>
      <c r="GG1345" s="557"/>
      <c r="GH1345" s="557"/>
      <c r="GI1345" s="557"/>
      <c r="GJ1345" s="557"/>
      <c r="GK1345" s="557"/>
      <c r="GL1345" s="557"/>
      <c r="GM1345" s="557"/>
      <c r="GN1345" s="557"/>
      <c r="GO1345" s="557"/>
      <c r="GP1345" s="557"/>
      <c r="GQ1345" s="557"/>
      <c r="GR1345" s="557"/>
      <c r="GS1345" s="557"/>
      <c r="GT1345" s="557"/>
      <c r="GU1345" s="557"/>
      <c r="GV1345" s="557"/>
      <c r="GW1345" s="557"/>
      <c r="GX1345" s="557"/>
      <c r="GY1345" s="557"/>
      <c r="GZ1345" s="557"/>
      <c r="HA1345" s="557"/>
      <c r="HB1345" s="557"/>
      <c r="HC1345" s="557"/>
      <c r="HD1345" s="557"/>
      <c r="HE1345" s="557"/>
      <c r="HF1345" s="557"/>
      <c r="HG1345" s="557"/>
      <c r="HH1345" s="557"/>
      <c r="HI1345" s="557"/>
      <c r="HJ1345" s="557"/>
      <c r="HK1345" s="557"/>
      <c r="HL1345" s="557"/>
      <c r="HM1345" s="557"/>
      <c r="HN1345" s="557"/>
      <c r="HO1345" s="557"/>
      <c r="HP1345" s="557"/>
      <c r="HQ1345" s="557"/>
      <c r="HR1345" s="557"/>
      <c r="HS1345" s="557"/>
      <c r="HT1345" s="557"/>
      <c r="HU1345" s="575"/>
      <c r="HV1345" s="575"/>
      <c r="HW1345" s="575"/>
      <c r="HX1345" s="575"/>
      <c r="HY1345" s="575"/>
      <c r="HZ1345" s="575"/>
      <c r="IA1345" s="575"/>
      <c r="IB1345" s="575"/>
      <c r="IC1345" s="575"/>
      <c r="ID1345" s="575"/>
      <c r="IE1345" s="575"/>
      <c r="IF1345" s="575"/>
      <c r="IG1345" s="575"/>
      <c r="IH1345" s="575"/>
      <c r="II1345" s="575"/>
      <c r="IJ1345" s="575"/>
      <c r="IK1345" s="575"/>
      <c r="IL1345" s="575"/>
      <c r="IM1345" s="575"/>
      <c r="IN1345" s="575"/>
    </row>
    <row r="1346" s="311" customFormat="1" ht="19.5" customHeight="1" spans="1:255">
      <c r="A1346" s="222" t="s">
        <v>1243</v>
      </c>
      <c r="B1346" s="582"/>
      <c r="C1346" s="328"/>
      <c r="D1346" s="591"/>
      <c r="E1346" s="332" t="str">
        <f t="shared" si="40"/>
        <v/>
      </c>
      <c r="F1346" s="332" t="str">
        <f t="shared" si="41"/>
        <v/>
      </c>
      <c r="HU1346" s="560"/>
      <c r="HV1346" s="560"/>
      <c r="HW1346" s="560"/>
      <c r="HX1346" s="560"/>
      <c r="HY1346" s="560"/>
      <c r="HZ1346" s="560"/>
      <c r="IA1346" s="560"/>
      <c r="IB1346" s="560"/>
      <c r="IC1346" s="560"/>
      <c r="ID1346" s="560"/>
      <c r="IE1346" s="560"/>
      <c r="IF1346" s="560"/>
      <c r="IG1346" s="560"/>
      <c r="IH1346" s="560"/>
      <c r="II1346" s="560"/>
      <c r="IJ1346" s="560"/>
      <c r="IK1346" s="560"/>
      <c r="IL1346" s="560"/>
      <c r="IM1346" s="560"/>
      <c r="IN1346" s="560"/>
      <c r="IO1346" s="560"/>
      <c r="IP1346" s="560"/>
      <c r="IQ1346" s="560"/>
      <c r="IR1346" s="560"/>
      <c r="IS1346" s="560"/>
      <c r="IT1346" s="560"/>
      <c r="IU1346" s="560"/>
    </row>
    <row r="1347" s="311" customFormat="1" ht="19.5" customHeight="1" spans="1:255">
      <c r="A1347" s="222" t="s">
        <v>1244</v>
      </c>
      <c r="B1347" s="582"/>
      <c r="C1347" s="328">
        <v>216</v>
      </c>
      <c r="D1347" s="591"/>
      <c r="E1347" s="325" t="str">
        <f t="shared" si="40"/>
        <v/>
      </c>
      <c r="F1347" s="325" t="str">
        <f t="shared" si="41"/>
        <v/>
      </c>
      <c r="HU1347" s="560"/>
      <c r="HV1347" s="560"/>
      <c r="HW1347" s="560"/>
      <c r="HX1347" s="560"/>
      <c r="HY1347" s="560"/>
      <c r="HZ1347" s="560"/>
      <c r="IA1347" s="560"/>
      <c r="IB1347" s="560"/>
      <c r="IC1347" s="560"/>
      <c r="ID1347" s="560"/>
      <c r="IE1347" s="560"/>
      <c r="IF1347" s="560"/>
      <c r="IG1347" s="560"/>
      <c r="IH1347" s="560"/>
      <c r="II1347" s="560"/>
      <c r="IJ1347" s="560"/>
      <c r="IK1347" s="560"/>
      <c r="IL1347" s="560"/>
      <c r="IM1347" s="560"/>
      <c r="IN1347" s="560"/>
      <c r="IO1347" s="560"/>
      <c r="IP1347" s="560"/>
      <c r="IQ1347" s="560"/>
      <c r="IR1347" s="560"/>
      <c r="IS1347" s="560"/>
      <c r="IT1347" s="560"/>
      <c r="IU1347" s="560"/>
    </row>
    <row r="1348" s="311" customFormat="1" ht="19.5" customHeight="1" spans="1:255">
      <c r="A1348" s="592" t="s">
        <v>1245</v>
      </c>
      <c r="B1348" s="335">
        <f>SUM(B1349:B1351)</f>
        <v>6</v>
      </c>
      <c r="C1348" s="335">
        <f>SUM(C1349:C1351)</f>
        <v>20</v>
      </c>
      <c r="D1348" s="335">
        <f>SUM(D1349:D1351)</f>
        <v>19</v>
      </c>
      <c r="E1348" s="325">
        <f t="shared" si="40"/>
        <v>2.16666666666667</v>
      </c>
      <c r="F1348" s="325">
        <f t="shared" si="41"/>
        <v>0.95</v>
      </c>
      <c r="HU1348" s="560"/>
      <c r="HV1348" s="560"/>
      <c r="HW1348" s="560"/>
      <c r="HX1348" s="560"/>
      <c r="HY1348" s="560"/>
      <c r="HZ1348" s="560"/>
      <c r="IA1348" s="560"/>
      <c r="IB1348" s="560"/>
      <c r="IC1348" s="560"/>
      <c r="ID1348" s="560"/>
      <c r="IE1348" s="560"/>
      <c r="IF1348" s="560"/>
      <c r="IG1348" s="560"/>
      <c r="IH1348" s="560"/>
      <c r="II1348" s="560"/>
      <c r="IJ1348" s="560"/>
      <c r="IK1348" s="560"/>
      <c r="IL1348" s="560"/>
      <c r="IM1348" s="560"/>
      <c r="IN1348" s="560"/>
      <c r="IO1348" s="560"/>
      <c r="IP1348" s="560"/>
      <c r="IQ1348" s="560"/>
      <c r="IR1348" s="560"/>
      <c r="IS1348" s="560"/>
      <c r="IT1348" s="560"/>
      <c r="IU1348" s="560"/>
    </row>
    <row r="1349" s="311" customFormat="1" ht="19.5" customHeight="1" spans="1:255">
      <c r="A1349" s="588" t="s">
        <v>1246</v>
      </c>
      <c r="B1349" s="585"/>
      <c r="C1349" s="335"/>
      <c r="D1349" s="593"/>
      <c r="E1349" s="325" t="str">
        <f>IF(OR(VALUE(D1349)=0,ISERROR(D1349/B1349-1)),"",D1349/B1349-1)</f>
        <v/>
      </c>
      <c r="F1349" s="325" t="str">
        <f>IF(OR(VALUE(D1349)=0,ISERROR(D1349/C1349)),"",D1349/C1349)</f>
        <v/>
      </c>
      <c r="HU1349" s="560"/>
      <c r="HV1349" s="560"/>
      <c r="HW1349" s="560"/>
      <c r="HX1349" s="560"/>
      <c r="HY1349" s="560"/>
      <c r="HZ1349" s="560"/>
      <c r="IA1349" s="560"/>
      <c r="IB1349" s="560"/>
      <c r="IC1349" s="560"/>
      <c r="ID1349" s="560"/>
      <c r="IE1349" s="560"/>
      <c r="IF1349" s="560"/>
      <c r="IG1349" s="560"/>
      <c r="IH1349" s="560"/>
      <c r="II1349" s="560"/>
      <c r="IJ1349" s="560"/>
      <c r="IK1349" s="560"/>
      <c r="IL1349" s="560"/>
      <c r="IM1349" s="560"/>
      <c r="IN1349" s="560"/>
      <c r="IO1349" s="560"/>
      <c r="IP1349" s="560"/>
      <c r="IQ1349" s="560"/>
      <c r="IR1349" s="560"/>
      <c r="IS1349" s="560"/>
      <c r="IT1349" s="560"/>
      <c r="IU1349" s="560"/>
    </row>
    <row r="1350" s="170" customFormat="1" ht="19.5" customHeight="1" spans="1:248">
      <c r="A1350" s="594" t="s">
        <v>1247</v>
      </c>
      <c r="B1350" s="595"/>
      <c r="C1350" s="595"/>
      <c r="D1350" s="595"/>
      <c r="E1350" s="325" t="str">
        <f>IF(OR(VALUE(D1350)=0,ISERROR(D1350/B1350-1)),"",D1350/B1350-1)</f>
        <v/>
      </c>
      <c r="F1350" s="325" t="str">
        <f>IF(OR(VALUE(D1350)=0,ISERROR(D1350/C1350)),"",D1350/C1350)</f>
        <v/>
      </c>
      <c r="G1350" s="557"/>
      <c r="H1350" s="557"/>
      <c r="I1350" s="557"/>
      <c r="J1350" s="557"/>
      <c r="K1350" s="557"/>
      <c r="L1350" s="557"/>
      <c r="M1350" s="557"/>
      <c r="N1350" s="557"/>
      <c r="O1350" s="557"/>
      <c r="P1350" s="557"/>
      <c r="Q1350" s="557"/>
      <c r="R1350" s="557"/>
      <c r="S1350" s="557"/>
      <c r="T1350" s="557"/>
      <c r="U1350" s="557"/>
      <c r="V1350" s="557"/>
      <c r="W1350" s="557"/>
      <c r="X1350" s="557"/>
      <c r="Y1350" s="557"/>
      <c r="Z1350" s="557"/>
      <c r="AA1350" s="557"/>
      <c r="AB1350" s="557"/>
      <c r="AC1350" s="557"/>
      <c r="AD1350" s="557"/>
      <c r="AE1350" s="557"/>
      <c r="AF1350" s="557"/>
      <c r="AG1350" s="557"/>
      <c r="AH1350" s="557"/>
      <c r="AI1350" s="557"/>
      <c r="AJ1350" s="557"/>
      <c r="AK1350" s="557"/>
      <c r="AL1350" s="557"/>
      <c r="AM1350" s="557"/>
      <c r="AN1350" s="557"/>
      <c r="AO1350" s="557"/>
      <c r="AP1350" s="557"/>
      <c r="AQ1350" s="557"/>
      <c r="AR1350" s="557"/>
      <c r="AS1350" s="557"/>
      <c r="AT1350" s="557"/>
      <c r="AU1350" s="557"/>
      <c r="AV1350" s="557"/>
      <c r="AW1350" s="557"/>
      <c r="AX1350" s="557"/>
      <c r="AY1350" s="557"/>
      <c r="AZ1350" s="557"/>
      <c r="BA1350" s="557"/>
      <c r="BB1350" s="557"/>
      <c r="BC1350" s="557"/>
      <c r="BD1350" s="557"/>
      <c r="BE1350" s="557"/>
      <c r="BF1350" s="557"/>
      <c r="BG1350" s="557"/>
      <c r="BH1350" s="557"/>
      <c r="BI1350" s="557"/>
      <c r="BJ1350" s="557"/>
      <c r="BK1350" s="557"/>
      <c r="BL1350" s="557"/>
      <c r="BM1350" s="557"/>
      <c r="BN1350" s="557"/>
      <c r="BO1350" s="557"/>
      <c r="BP1350" s="557"/>
      <c r="BQ1350" s="557"/>
      <c r="BR1350" s="557"/>
      <c r="BS1350" s="557"/>
      <c r="BT1350" s="557"/>
      <c r="BU1350" s="557"/>
      <c r="BV1350" s="557"/>
      <c r="BW1350" s="557"/>
      <c r="BX1350" s="557"/>
      <c r="BY1350" s="557"/>
      <c r="BZ1350" s="557"/>
      <c r="CA1350" s="557"/>
      <c r="CB1350" s="557"/>
      <c r="CC1350" s="557"/>
      <c r="CD1350" s="557"/>
      <c r="CE1350" s="557"/>
      <c r="CF1350" s="557"/>
      <c r="CG1350" s="557"/>
      <c r="CH1350" s="557"/>
      <c r="CI1350" s="557"/>
      <c r="CJ1350" s="557"/>
      <c r="CK1350" s="557"/>
      <c r="CL1350" s="557"/>
      <c r="CM1350" s="557"/>
      <c r="CN1350" s="557"/>
      <c r="CO1350" s="557"/>
      <c r="CP1350" s="557"/>
      <c r="CQ1350" s="557"/>
      <c r="CR1350" s="557"/>
      <c r="CS1350" s="557"/>
      <c r="CT1350" s="557"/>
      <c r="CU1350" s="557"/>
      <c r="CV1350" s="557"/>
      <c r="CW1350" s="557"/>
      <c r="CX1350" s="557"/>
      <c r="CY1350" s="557"/>
      <c r="CZ1350" s="557"/>
      <c r="DA1350" s="557"/>
      <c r="DB1350" s="557"/>
      <c r="DC1350" s="557"/>
      <c r="DD1350" s="557"/>
      <c r="DE1350" s="557"/>
      <c r="DF1350" s="557"/>
      <c r="DG1350" s="557"/>
      <c r="DH1350" s="557"/>
      <c r="DI1350" s="557"/>
      <c r="DJ1350" s="557"/>
      <c r="DK1350" s="557"/>
      <c r="DL1350" s="557"/>
      <c r="DM1350" s="557"/>
      <c r="DN1350" s="557"/>
      <c r="DO1350" s="557"/>
      <c r="DP1350" s="557"/>
      <c r="DQ1350" s="557"/>
      <c r="DR1350" s="557"/>
      <c r="DS1350" s="557"/>
      <c r="DT1350" s="557"/>
      <c r="DU1350" s="557"/>
      <c r="DV1350" s="557"/>
      <c r="DW1350" s="557"/>
      <c r="DX1350" s="557"/>
      <c r="DY1350" s="557"/>
      <c r="DZ1350" s="557"/>
      <c r="EA1350" s="557"/>
      <c r="EB1350" s="557"/>
      <c r="EC1350" s="557"/>
      <c r="ED1350" s="557"/>
      <c r="EE1350" s="557"/>
      <c r="EF1350" s="557"/>
      <c r="EG1350" s="557"/>
      <c r="EH1350" s="557"/>
      <c r="EI1350" s="557"/>
      <c r="EJ1350" s="557"/>
      <c r="EK1350" s="557"/>
      <c r="EL1350" s="557"/>
      <c r="EM1350" s="557"/>
      <c r="EN1350" s="557"/>
      <c r="EO1350" s="557"/>
      <c r="EP1350" s="557"/>
      <c r="EQ1350" s="557"/>
      <c r="ER1350" s="557"/>
      <c r="ES1350" s="557"/>
      <c r="ET1350" s="557"/>
      <c r="EU1350" s="557"/>
      <c r="EV1350" s="557"/>
      <c r="EW1350" s="557"/>
      <c r="EX1350" s="557"/>
      <c r="EY1350" s="557"/>
      <c r="EZ1350" s="557"/>
      <c r="FA1350" s="557"/>
      <c r="FB1350" s="557"/>
      <c r="FC1350" s="557"/>
      <c r="FD1350" s="557"/>
      <c r="FE1350" s="557"/>
      <c r="FF1350" s="557"/>
      <c r="FG1350" s="557"/>
      <c r="FH1350" s="557"/>
      <c r="FI1350" s="557"/>
      <c r="FJ1350" s="557"/>
      <c r="FK1350" s="557"/>
      <c r="FL1350" s="557"/>
      <c r="FM1350" s="557"/>
      <c r="FN1350" s="557"/>
      <c r="FO1350" s="557"/>
      <c r="FP1350" s="557"/>
      <c r="FQ1350" s="557"/>
      <c r="FR1350" s="557"/>
      <c r="FS1350" s="557"/>
      <c r="FT1350" s="557"/>
      <c r="FU1350" s="557"/>
      <c r="FV1350" s="557"/>
      <c r="FW1350" s="557"/>
      <c r="FX1350" s="557"/>
      <c r="FY1350" s="557"/>
      <c r="FZ1350" s="557"/>
      <c r="GA1350" s="557"/>
      <c r="GB1350" s="557"/>
      <c r="GC1350" s="557"/>
      <c r="GD1350" s="557"/>
      <c r="GE1350" s="557"/>
      <c r="GF1350" s="557"/>
      <c r="GG1350" s="557"/>
      <c r="GH1350" s="557"/>
      <c r="GI1350" s="557"/>
      <c r="GJ1350" s="557"/>
      <c r="GK1350" s="557"/>
      <c r="GL1350" s="557"/>
      <c r="GM1350" s="557"/>
      <c r="GN1350" s="557"/>
      <c r="GO1350" s="557"/>
      <c r="GP1350" s="557"/>
      <c r="GQ1350" s="557"/>
      <c r="GR1350" s="557"/>
      <c r="GS1350" s="557"/>
      <c r="GT1350" s="557"/>
      <c r="GU1350" s="557"/>
      <c r="GV1350" s="557"/>
      <c r="GW1350" s="557"/>
      <c r="GX1350" s="557"/>
      <c r="GY1350" s="557"/>
      <c r="GZ1350" s="557"/>
      <c r="HA1350" s="557"/>
      <c r="HB1350" s="557"/>
      <c r="HC1350" s="557"/>
      <c r="HD1350" s="557"/>
      <c r="HE1350" s="557"/>
      <c r="HF1350" s="557"/>
      <c r="HG1350" s="557"/>
      <c r="HH1350" s="557"/>
      <c r="HI1350" s="557"/>
      <c r="HJ1350" s="557"/>
      <c r="HK1350" s="557"/>
      <c r="HL1350" s="557"/>
      <c r="HM1350" s="557"/>
      <c r="HN1350" s="557"/>
      <c r="HO1350" s="557"/>
      <c r="HP1350" s="557"/>
      <c r="HQ1350" s="557"/>
      <c r="HR1350" s="557"/>
      <c r="HS1350" s="557"/>
      <c r="HT1350" s="557"/>
      <c r="HU1350" s="575"/>
      <c r="HV1350" s="575"/>
      <c r="HW1350" s="575"/>
      <c r="HX1350" s="575"/>
      <c r="HY1350" s="575"/>
      <c r="HZ1350" s="575"/>
      <c r="IA1350" s="575"/>
      <c r="IB1350" s="575"/>
      <c r="IC1350" s="575"/>
      <c r="ID1350" s="575"/>
      <c r="IE1350" s="575"/>
      <c r="IF1350" s="575"/>
      <c r="IG1350" s="575"/>
      <c r="IH1350" s="575"/>
      <c r="II1350" s="575"/>
      <c r="IJ1350" s="575"/>
      <c r="IK1350" s="575"/>
      <c r="IL1350" s="575"/>
      <c r="IM1350" s="575"/>
      <c r="IN1350" s="575"/>
    </row>
    <row r="1351" s="170" customFormat="1" ht="19.5" customHeight="1" spans="1:248">
      <c r="A1351" s="588" t="s">
        <v>1248</v>
      </c>
      <c r="B1351" s="335">
        <f>B1352</f>
        <v>6</v>
      </c>
      <c r="C1351" s="335">
        <f>C1352</f>
        <v>20</v>
      </c>
      <c r="D1351" s="335">
        <f>D1352</f>
        <v>19</v>
      </c>
      <c r="E1351" s="325">
        <f>IF(OR(VALUE(D1351)=0,ISERROR(D1351/B1351-1)),"",D1351/B1351-1)</f>
        <v>2.16666666666667</v>
      </c>
      <c r="F1351" s="325">
        <f>IF(OR(VALUE(D1351)=0,ISERROR(D1351/C1351)),"",D1351/C1351)</f>
        <v>0.95</v>
      </c>
      <c r="G1351" s="557"/>
      <c r="H1351" s="557"/>
      <c r="I1351" s="557"/>
      <c r="J1351" s="557"/>
      <c r="K1351" s="557"/>
      <c r="L1351" s="557"/>
      <c r="M1351" s="557"/>
      <c r="N1351" s="557"/>
      <c r="O1351" s="557"/>
      <c r="P1351" s="557"/>
      <c r="Q1351" s="557"/>
      <c r="R1351" s="557"/>
      <c r="S1351" s="557"/>
      <c r="T1351" s="557"/>
      <c r="U1351" s="557"/>
      <c r="V1351" s="557"/>
      <c r="W1351" s="557"/>
      <c r="X1351" s="557"/>
      <c r="Y1351" s="557"/>
      <c r="Z1351" s="557"/>
      <c r="AA1351" s="557"/>
      <c r="AB1351" s="557"/>
      <c r="AC1351" s="557"/>
      <c r="AD1351" s="557"/>
      <c r="AE1351" s="557"/>
      <c r="AF1351" s="557"/>
      <c r="AG1351" s="557"/>
      <c r="AH1351" s="557"/>
      <c r="AI1351" s="557"/>
      <c r="AJ1351" s="557"/>
      <c r="AK1351" s="557"/>
      <c r="AL1351" s="557"/>
      <c r="AM1351" s="557"/>
      <c r="AN1351" s="557"/>
      <c r="AO1351" s="557"/>
      <c r="AP1351" s="557"/>
      <c r="AQ1351" s="557"/>
      <c r="AR1351" s="557"/>
      <c r="AS1351" s="557"/>
      <c r="AT1351" s="557"/>
      <c r="AU1351" s="557"/>
      <c r="AV1351" s="557"/>
      <c r="AW1351" s="557"/>
      <c r="AX1351" s="557"/>
      <c r="AY1351" s="557"/>
      <c r="AZ1351" s="557"/>
      <c r="BA1351" s="557"/>
      <c r="BB1351" s="557"/>
      <c r="BC1351" s="557"/>
      <c r="BD1351" s="557"/>
      <c r="BE1351" s="557"/>
      <c r="BF1351" s="557"/>
      <c r="BG1351" s="557"/>
      <c r="BH1351" s="557"/>
      <c r="BI1351" s="557"/>
      <c r="BJ1351" s="557"/>
      <c r="BK1351" s="557"/>
      <c r="BL1351" s="557"/>
      <c r="BM1351" s="557"/>
      <c r="BN1351" s="557"/>
      <c r="BO1351" s="557"/>
      <c r="BP1351" s="557"/>
      <c r="BQ1351" s="557"/>
      <c r="BR1351" s="557"/>
      <c r="BS1351" s="557"/>
      <c r="BT1351" s="557"/>
      <c r="BU1351" s="557"/>
      <c r="BV1351" s="557"/>
      <c r="BW1351" s="557"/>
      <c r="BX1351" s="557"/>
      <c r="BY1351" s="557"/>
      <c r="BZ1351" s="557"/>
      <c r="CA1351" s="557"/>
      <c r="CB1351" s="557"/>
      <c r="CC1351" s="557"/>
      <c r="CD1351" s="557"/>
      <c r="CE1351" s="557"/>
      <c r="CF1351" s="557"/>
      <c r="CG1351" s="557"/>
      <c r="CH1351" s="557"/>
      <c r="CI1351" s="557"/>
      <c r="CJ1351" s="557"/>
      <c r="CK1351" s="557"/>
      <c r="CL1351" s="557"/>
      <c r="CM1351" s="557"/>
      <c r="CN1351" s="557"/>
      <c r="CO1351" s="557"/>
      <c r="CP1351" s="557"/>
      <c r="CQ1351" s="557"/>
      <c r="CR1351" s="557"/>
      <c r="CS1351" s="557"/>
      <c r="CT1351" s="557"/>
      <c r="CU1351" s="557"/>
      <c r="CV1351" s="557"/>
      <c r="CW1351" s="557"/>
      <c r="CX1351" s="557"/>
      <c r="CY1351" s="557"/>
      <c r="CZ1351" s="557"/>
      <c r="DA1351" s="557"/>
      <c r="DB1351" s="557"/>
      <c r="DC1351" s="557"/>
      <c r="DD1351" s="557"/>
      <c r="DE1351" s="557"/>
      <c r="DF1351" s="557"/>
      <c r="DG1351" s="557"/>
      <c r="DH1351" s="557"/>
      <c r="DI1351" s="557"/>
      <c r="DJ1351" s="557"/>
      <c r="DK1351" s="557"/>
      <c r="DL1351" s="557"/>
      <c r="DM1351" s="557"/>
      <c r="DN1351" s="557"/>
      <c r="DO1351" s="557"/>
      <c r="DP1351" s="557"/>
      <c r="DQ1351" s="557"/>
      <c r="DR1351" s="557"/>
      <c r="DS1351" s="557"/>
      <c r="DT1351" s="557"/>
      <c r="DU1351" s="557"/>
      <c r="DV1351" s="557"/>
      <c r="DW1351" s="557"/>
      <c r="DX1351" s="557"/>
      <c r="DY1351" s="557"/>
      <c r="DZ1351" s="557"/>
      <c r="EA1351" s="557"/>
      <c r="EB1351" s="557"/>
      <c r="EC1351" s="557"/>
      <c r="ED1351" s="557"/>
      <c r="EE1351" s="557"/>
      <c r="EF1351" s="557"/>
      <c r="EG1351" s="557"/>
      <c r="EH1351" s="557"/>
      <c r="EI1351" s="557"/>
      <c r="EJ1351" s="557"/>
      <c r="EK1351" s="557"/>
      <c r="EL1351" s="557"/>
      <c r="EM1351" s="557"/>
      <c r="EN1351" s="557"/>
      <c r="EO1351" s="557"/>
      <c r="EP1351" s="557"/>
      <c r="EQ1351" s="557"/>
      <c r="ER1351" s="557"/>
      <c r="ES1351" s="557"/>
      <c r="ET1351" s="557"/>
      <c r="EU1351" s="557"/>
      <c r="EV1351" s="557"/>
      <c r="EW1351" s="557"/>
      <c r="EX1351" s="557"/>
      <c r="EY1351" s="557"/>
      <c r="EZ1351" s="557"/>
      <c r="FA1351" s="557"/>
      <c r="FB1351" s="557"/>
      <c r="FC1351" s="557"/>
      <c r="FD1351" s="557"/>
      <c r="FE1351" s="557"/>
      <c r="FF1351" s="557"/>
      <c r="FG1351" s="557"/>
      <c r="FH1351" s="557"/>
      <c r="FI1351" s="557"/>
      <c r="FJ1351" s="557"/>
      <c r="FK1351" s="557"/>
      <c r="FL1351" s="557"/>
      <c r="FM1351" s="557"/>
      <c r="FN1351" s="557"/>
      <c r="FO1351" s="557"/>
      <c r="FP1351" s="557"/>
      <c r="FQ1351" s="557"/>
      <c r="FR1351" s="557"/>
      <c r="FS1351" s="557"/>
      <c r="FT1351" s="557"/>
      <c r="FU1351" s="557"/>
      <c r="FV1351" s="557"/>
      <c r="FW1351" s="557"/>
      <c r="FX1351" s="557"/>
      <c r="FY1351" s="557"/>
      <c r="FZ1351" s="557"/>
      <c r="GA1351" s="557"/>
      <c r="GB1351" s="557"/>
      <c r="GC1351" s="557"/>
      <c r="GD1351" s="557"/>
      <c r="GE1351" s="557"/>
      <c r="GF1351" s="557"/>
      <c r="GG1351" s="557"/>
      <c r="GH1351" s="557"/>
      <c r="GI1351" s="557"/>
      <c r="GJ1351" s="557"/>
      <c r="GK1351" s="557"/>
      <c r="GL1351" s="557"/>
      <c r="GM1351" s="557"/>
      <c r="GN1351" s="557"/>
      <c r="GO1351" s="557"/>
      <c r="GP1351" s="557"/>
      <c r="GQ1351" s="557"/>
      <c r="GR1351" s="557"/>
      <c r="GS1351" s="557"/>
      <c r="GT1351" s="557"/>
      <c r="GU1351" s="557"/>
      <c r="GV1351" s="557"/>
      <c r="GW1351" s="557"/>
      <c r="GX1351" s="557"/>
      <c r="GY1351" s="557"/>
      <c r="GZ1351" s="557"/>
      <c r="HA1351" s="557"/>
      <c r="HB1351" s="557"/>
      <c r="HC1351" s="557"/>
      <c r="HD1351" s="557"/>
      <c r="HE1351" s="557"/>
      <c r="HF1351" s="557"/>
      <c r="HG1351" s="557"/>
      <c r="HH1351" s="557"/>
      <c r="HI1351" s="557"/>
      <c r="HJ1351" s="557"/>
      <c r="HK1351" s="557"/>
      <c r="HL1351" s="557"/>
      <c r="HM1351" s="557"/>
      <c r="HN1351" s="557"/>
      <c r="HO1351" s="557"/>
      <c r="HP1351" s="557"/>
      <c r="HQ1351" s="557"/>
      <c r="HR1351" s="557"/>
      <c r="HS1351" s="557"/>
      <c r="HT1351" s="557"/>
      <c r="HU1351" s="575"/>
      <c r="HV1351" s="575"/>
      <c r="HW1351" s="575"/>
      <c r="HX1351" s="575"/>
      <c r="HY1351" s="575"/>
      <c r="HZ1351" s="575"/>
      <c r="IA1351" s="575"/>
      <c r="IB1351" s="575"/>
      <c r="IC1351" s="575"/>
      <c r="ID1351" s="575"/>
      <c r="IE1351" s="575"/>
      <c r="IF1351" s="575"/>
      <c r="IG1351" s="575"/>
      <c r="IH1351" s="575"/>
      <c r="II1351" s="575"/>
      <c r="IJ1351" s="575"/>
      <c r="IK1351" s="575"/>
      <c r="IL1351" s="575"/>
      <c r="IM1351" s="575"/>
      <c r="IN1351" s="575"/>
    </row>
    <row r="1352" s="170" customFormat="1" ht="19.5" customHeight="1" spans="1:248">
      <c r="A1352" s="222" t="s">
        <v>1249</v>
      </c>
      <c r="B1352" s="596">
        <v>6</v>
      </c>
      <c r="C1352" s="597">
        <v>20</v>
      </c>
      <c r="D1352" s="591">
        <v>19</v>
      </c>
      <c r="E1352" s="332">
        <f>IF(OR(VALUE(D1352)=0,ISERROR(D1352/B1352-1)),"",D1352/B1352-1)</f>
        <v>2.16666666666667</v>
      </c>
      <c r="F1352" s="332">
        <f>IF(OR(VALUE(D1352)=0,ISERROR(D1352/C1352)),"",D1352/C1352)</f>
        <v>0.95</v>
      </c>
      <c r="G1352" s="557"/>
      <c r="H1352" s="557"/>
      <c r="I1352" s="557"/>
      <c r="J1352" s="557"/>
      <c r="K1352" s="557"/>
      <c r="L1352" s="557"/>
      <c r="M1352" s="557"/>
      <c r="N1352" s="557"/>
      <c r="O1352" s="557"/>
      <c r="P1352" s="557"/>
      <c r="Q1352" s="557"/>
      <c r="R1352" s="557"/>
      <c r="S1352" s="557"/>
      <c r="T1352" s="557"/>
      <c r="U1352" s="557"/>
      <c r="V1352" s="557"/>
      <c r="W1352" s="557"/>
      <c r="X1352" s="557"/>
      <c r="Y1352" s="557"/>
      <c r="Z1352" s="557"/>
      <c r="AA1352" s="557"/>
      <c r="AB1352" s="557"/>
      <c r="AC1352" s="557"/>
      <c r="AD1352" s="557"/>
      <c r="AE1352" s="557"/>
      <c r="AF1352" s="557"/>
      <c r="AG1352" s="557"/>
      <c r="AH1352" s="557"/>
      <c r="AI1352" s="557"/>
      <c r="AJ1352" s="557"/>
      <c r="AK1352" s="557"/>
      <c r="AL1352" s="557"/>
      <c r="AM1352" s="557"/>
      <c r="AN1352" s="557"/>
      <c r="AO1352" s="557"/>
      <c r="AP1352" s="557"/>
      <c r="AQ1352" s="557"/>
      <c r="AR1352" s="557"/>
      <c r="AS1352" s="557"/>
      <c r="AT1352" s="557"/>
      <c r="AU1352" s="557"/>
      <c r="AV1352" s="557"/>
      <c r="AW1352" s="557"/>
      <c r="AX1352" s="557"/>
      <c r="AY1352" s="557"/>
      <c r="AZ1352" s="557"/>
      <c r="BA1352" s="557"/>
      <c r="BB1352" s="557"/>
      <c r="BC1352" s="557"/>
      <c r="BD1352" s="557"/>
      <c r="BE1352" s="557"/>
      <c r="BF1352" s="557"/>
      <c r="BG1352" s="557"/>
      <c r="BH1352" s="557"/>
      <c r="BI1352" s="557"/>
      <c r="BJ1352" s="557"/>
      <c r="BK1352" s="557"/>
      <c r="BL1352" s="557"/>
      <c r="BM1352" s="557"/>
      <c r="BN1352" s="557"/>
      <c r="BO1352" s="557"/>
      <c r="BP1352" s="557"/>
      <c r="BQ1352" s="557"/>
      <c r="BR1352" s="557"/>
      <c r="BS1352" s="557"/>
      <c r="BT1352" s="557"/>
      <c r="BU1352" s="557"/>
      <c r="BV1352" s="557"/>
      <c r="BW1352" s="557"/>
      <c r="BX1352" s="557"/>
      <c r="BY1352" s="557"/>
      <c r="BZ1352" s="557"/>
      <c r="CA1352" s="557"/>
      <c r="CB1352" s="557"/>
      <c r="CC1352" s="557"/>
      <c r="CD1352" s="557"/>
      <c r="CE1352" s="557"/>
      <c r="CF1352" s="557"/>
      <c r="CG1352" s="557"/>
      <c r="CH1352" s="557"/>
      <c r="CI1352" s="557"/>
      <c r="CJ1352" s="557"/>
      <c r="CK1352" s="557"/>
      <c r="CL1352" s="557"/>
      <c r="CM1352" s="557"/>
      <c r="CN1352" s="557"/>
      <c r="CO1352" s="557"/>
      <c r="CP1352" s="557"/>
      <c r="CQ1352" s="557"/>
      <c r="CR1352" s="557"/>
      <c r="CS1352" s="557"/>
      <c r="CT1352" s="557"/>
      <c r="CU1352" s="557"/>
      <c r="CV1352" s="557"/>
      <c r="CW1352" s="557"/>
      <c r="CX1352" s="557"/>
      <c r="CY1352" s="557"/>
      <c r="CZ1352" s="557"/>
      <c r="DA1352" s="557"/>
      <c r="DB1352" s="557"/>
      <c r="DC1352" s="557"/>
      <c r="DD1352" s="557"/>
      <c r="DE1352" s="557"/>
      <c r="DF1352" s="557"/>
      <c r="DG1352" s="557"/>
      <c r="DH1352" s="557"/>
      <c r="DI1352" s="557"/>
      <c r="DJ1352" s="557"/>
      <c r="DK1352" s="557"/>
      <c r="DL1352" s="557"/>
      <c r="DM1352" s="557"/>
      <c r="DN1352" s="557"/>
      <c r="DO1352" s="557"/>
      <c r="DP1352" s="557"/>
      <c r="DQ1352" s="557"/>
      <c r="DR1352" s="557"/>
      <c r="DS1352" s="557"/>
      <c r="DT1352" s="557"/>
      <c r="DU1352" s="557"/>
      <c r="DV1352" s="557"/>
      <c r="DW1352" s="557"/>
      <c r="DX1352" s="557"/>
      <c r="DY1352" s="557"/>
      <c r="DZ1352" s="557"/>
      <c r="EA1352" s="557"/>
      <c r="EB1352" s="557"/>
      <c r="EC1352" s="557"/>
      <c r="ED1352" s="557"/>
      <c r="EE1352" s="557"/>
      <c r="EF1352" s="557"/>
      <c r="EG1352" s="557"/>
      <c r="EH1352" s="557"/>
      <c r="EI1352" s="557"/>
      <c r="EJ1352" s="557"/>
      <c r="EK1352" s="557"/>
      <c r="EL1352" s="557"/>
      <c r="EM1352" s="557"/>
      <c r="EN1352" s="557"/>
      <c r="EO1352" s="557"/>
      <c r="EP1352" s="557"/>
      <c r="EQ1352" s="557"/>
      <c r="ER1352" s="557"/>
      <c r="ES1352" s="557"/>
      <c r="ET1352" s="557"/>
      <c r="EU1352" s="557"/>
      <c r="EV1352" s="557"/>
      <c r="EW1352" s="557"/>
      <c r="EX1352" s="557"/>
      <c r="EY1352" s="557"/>
      <c r="EZ1352" s="557"/>
      <c r="FA1352" s="557"/>
      <c r="FB1352" s="557"/>
      <c r="FC1352" s="557"/>
      <c r="FD1352" s="557"/>
      <c r="FE1352" s="557"/>
      <c r="FF1352" s="557"/>
      <c r="FG1352" s="557"/>
      <c r="FH1352" s="557"/>
      <c r="FI1352" s="557"/>
      <c r="FJ1352" s="557"/>
      <c r="FK1352" s="557"/>
      <c r="FL1352" s="557"/>
      <c r="FM1352" s="557"/>
      <c r="FN1352" s="557"/>
      <c r="FO1352" s="557"/>
      <c r="FP1352" s="557"/>
      <c r="FQ1352" s="557"/>
      <c r="FR1352" s="557"/>
      <c r="FS1352" s="557"/>
      <c r="FT1352" s="557"/>
      <c r="FU1352" s="557"/>
      <c r="FV1352" s="557"/>
      <c r="FW1352" s="557"/>
      <c r="FX1352" s="557"/>
      <c r="FY1352" s="557"/>
      <c r="FZ1352" s="557"/>
      <c r="GA1352" s="557"/>
      <c r="GB1352" s="557"/>
      <c r="GC1352" s="557"/>
      <c r="GD1352" s="557"/>
      <c r="GE1352" s="557"/>
      <c r="GF1352" s="557"/>
      <c r="GG1352" s="557"/>
      <c r="GH1352" s="557"/>
      <c r="GI1352" s="557"/>
      <c r="GJ1352" s="557"/>
      <c r="GK1352" s="557"/>
      <c r="GL1352" s="557"/>
      <c r="GM1352" s="557"/>
      <c r="GN1352" s="557"/>
      <c r="GO1352" s="557"/>
      <c r="GP1352" s="557"/>
      <c r="GQ1352" s="557"/>
      <c r="GR1352" s="557"/>
      <c r="GS1352" s="557"/>
      <c r="GT1352" s="557"/>
      <c r="GU1352" s="557"/>
      <c r="GV1352" s="557"/>
      <c r="GW1352" s="557"/>
      <c r="GX1352" s="557"/>
      <c r="GY1352" s="557"/>
      <c r="GZ1352" s="557"/>
      <c r="HA1352" s="557"/>
      <c r="HB1352" s="557"/>
      <c r="HC1352" s="557"/>
      <c r="HD1352" s="557"/>
      <c r="HE1352" s="557"/>
      <c r="HF1352" s="557"/>
      <c r="HG1352" s="557"/>
      <c r="HH1352" s="557"/>
      <c r="HI1352" s="557"/>
      <c r="HJ1352" s="557"/>
      <c r="HK1352" s="557"/>
      <c r="HL1352" s="557"/>
      <c r="HM1352" s="557"/>
      <c r="HN1352" s="557"/>
      <c r="HO1352" s="557"/>
      <c r="HP1352" s="557"/>
      <c r="HQ1352" s="557"/>
      <c r="HR1352" s="557"/>
      <c r="HS1352" s="557"/>
      <c r="HT1352" s="557"/>
      <c r="HU1352" s="575"/>
      <c r="HV1352" s="575"/>
      <c r="HW1352" s="575"/>
      <c r="HX1352" s="575"/>
      <c r="HY1352" s="575"/>
      <c r="HZ1352" s="575"/>
      <c r="IA1352" s="575"/>
      <c r="IB1352" s="575"/>
      <c r="IC1352" s="575"/>
      <c r="ID1352" s="575"/>
      <c r="IE1352" s="575"/>
      <c r="IF1352" s="575"/>
      <c r="IG1352" s="575"/>
      <c r="IH1352" s="575"/>
      <c r="II1352" s="575"/>
      <c r="IJ1352" s="575"/>
      <c r="IK1352" s="575"/>
      <c r="IL1352" s="575"/>
      <c r="IM1352" s="575"/>
      <c r="IN1352" s="575"/>
    </row>
    <row r="1353" s="170" customFormat="1" ht="19.5" customHeight="1" spans="1:248">
      <c r="A1353" s="362" t="s">
        <v>196</v>
      </c>
      <c r="B1353" s="339">
        <f>SUM(B6,B254,B294,B313,B403,B455,B511,B568,B698,B783,B855,B878,B986,B1038,B1102,B1122,B1152,B1162,B1207,B1231,B1276,B1326,B1327,B1340,B1348)</f>
        <v>225164</v>
      </c>
      <c r="C1353" s="339">
        <f>SUM(C6,C254,C294,C313,C403,C455,C511,C568,C698,C783,C855,C878,C986,C1038,C1102,C1122,C1152,C1162,C1207,C1231,C1276,C1326,C1327,C1340,C1348)</f>
        <v>274311</v>
      </c>
      <c r="D1353" s="339">
        <f>SUM(D6,D254,D294,D313,D403,D455,D511,D568,D698,D783,D855,D878,D986,D1038,D1102,D1122,D1152,D1162,D1207,D1231,D1276,D1326,D1327,D1340,D1348)</f>
        <v>225288</v>
      </c>
      <c r="E1353" s="325">
        <f>IF(OR(VALUE(D1353)=0,ISERROR(D1353/B1353-1)),"",D1353/B1353-1)</f>
        <v>0.000550709704926211</v>
      </c>
      <c r="F1353" s="325">
        <f>IF(OR(VALUE(D1353)=0,ISERROR(D1353/C1353)),"",D1353/C1353)</f>
        <v>0.821286787624266</v>
      </c>
      <c r="G1353" s="557"/>
      <c r="H1353" s="557"/>
      <c r="I1353" s="557"/>
      <c r="J1353" s="557"/>
      <c r="K1353" s="557"/>
      <c r="L1353" s="557"/>
      <c r="M1353" s="557"/>
      <c r="N1353" s="557"/>
      <c r="O1353" s="557"/>
      <c r="P1353" s="557"/>
      <c r="Q1353" s="557"/>
      <c r="R1353" s="557"/>
      <c r="S1353" s="557"/>
      <c r="T1353" s="557"/>
      <c r="U1353" s="557"/>
      <c r="V1353" s="557"/>
      <c r="W1353" s="557"/>
      <c r="X1353" s="557"/>
      <c r="Y1353" s="557"/>
      <c r="Z1353" s="557"/>
      <c r="AA1353" s="557"/>
      <c r="AB1353" s="557"/>
      <c r="AC1353" s="557"/>
      <c r="AD1353" s="557"/>
      <c r="AE1353" s="557"/>
      <c r="AF1353" s="557"/>
      <c r="AG1353" s="557"/>
      <c r="AH1353" s="557"/>
      <c r="AI1353" s="557"/>
      <c r="AJ1353" s="557"/>
      <c r="AK1353" s="557"/>
      <c r="AL1353" s="557"/>
      <c r="AM1353" s="557"/>
      <c r="AN1353" s="557"/>
      <c r="AO1353" s="557"/>
      <c r="AP1353" s="557"/>
      <c r="AQ1353" s="557"/>
      <c r="AR1353" s="557"/>
      <c r="AS1353" s="557"/>
      <c r="AT1353" s="557"/>
      <c r="AU1353" s="557"/>
      <c r="AV1353" s="557"/>
      <c r="AW1353" s="557"/>
      <c r="AX1353" s="557"/>
      <c r="AY1353" s="557"/>
      <c r="AZ1353" s="557"/>
      <c r="BA1353" s="557"/>
      <c r="BB1353" s="557"/>
      <c r="BC1353" s="557"/>
      <c r="BD1353" s="557"/>
      <c r="BE1353" s="557"/>
      <c r="BF1353" s="557"/>
      <c r="BG1353" s="557"/>
      <c r="BH1353" s="557"/>
      <c r="BI1353" s="557"/>
      <c r="BJ1353" s="557"/>
      <c r="BK1353" s="557"/>
      <c r="BL1353" s="557"/>
      <c r="BM1353" s="557"/>
      <c r="BN1353" s="557"/>
      <c r="BO1353" s="557"/>
      <c r="BP1353" s="557"/>
      <c r="BQ1353" s="557"/>
      <c r="BR1353" s="557"/>
      <c r="BS1353" s="557"/>
      <c r="BT1353" s="557"/>
      <c r="BU1353" s="557"/>
      <c r="BV1353" s="557"/>
      <c r="BW1353" s="557"/>
      <c r="BX1353" s="557"/>
      <c r="BY1353" s="557"/>
      <c r="BZ1353" s="557"/>
      <c r="CA1353" s="557"/>
      <c r="CB1353" s="557"/>
      <c r="CC1353" s="557"/>
      <c r="CD1353" s="557"/>
      <c r="CE1353" s="557"/>
      <c r="CF1353" s="557"/>
      <c r="CG1353" s="557"/>
      <c r="CH1353" s="557"/>
      <c r="CI1353" s="557"/>
      <c r="CJ1353" s="557"/>
      <c r="CK1353" s="557"/>
      <c r="CL1353" s="557"/>
      <c r="CM1353" s="557"/>
      <c r="CN1353" s="557"/>
      <c r="CO1353" s="557"/>
      <c r="CP1353" s="557"/>
      <c r="CQ1353" s="557"/>
      <c r="CR1353" s="557"/>
      <c r="CS1353" s="557"/>
      <c r="CT1353" s="557"/>
      <c r="CU1353" s="557"/>
      <c r="CV1353" s="557"/>
      <c r="CW1353" s="557"/>
      <c r="CX1353" s="557"/>
      <c r="CY1353" s="557"/>
      <c r="CZ1353" s="557"/>
      <c r="DA1353" s="557"/>
      <c r="DB1353" s="557"/>
      <c r="DC1353" s="557"/>
      <c r="DD1353" s="557"/>
      <c r="DE1353" s="557"/>
      <c r="DF1353" s="557"/>
      <c r="DG1353" s="557"/>
      <c r="DH1353" s="557"/>
      <c r="DI1353" s="557"/>
      <c r="DJ1353" s="557"/>
      <c r="DK1353" s="557"/>
      <c r="DL1353" s="557"/>
      <c r="DM1353" s="557"/>
      <c r="DN1353" s="557"/>
      <c r="DO1353" s="557"/>
      <c r="DP1353" s="557"/>
      <c r="DQ1353" s="557"/>
      <c r="DR1353" s="557"/>
      <c r="DS1353" s="557"/>
      <c r="DT1353" s="557"/>
      <c r="DU1353" s="557"/>
      <c r="DV1353" s="557"/>
      <c r="DW1353" s="557"/>
      <c r="DX1353" s="557"/>
      <c r="DY1353" s="557"/>
      <c r="DZ1353" s="557"/>
      <c r="EA1353" s="557"/>
      <c r="EB1353" s="557"/>
      <c r="EC1353" s="557"/>
      <c r="ED1353" s="557"/>
      <c r="EE1353" s="557"/>
      <c r="EF1353" s="557"/>
      <c r="EG1353" s="557"/>
      <c r="EH1353" s="557"/>
      <c r="EI1353" s="557"/>
      <c r="EJ1353" s="557"/>
      <c r="EK1353" s="557"/>
      <c r="EL1353" s="557"/>
      <c r="EM1353" s="557"/>
      <c r="EN1353" s="557"/>
      <c r="EO1353" s="557"/>
      <c r="EP1353" s="557"/>
      <c r="EQ1353" s="557"/>
      <c r="ER1353" s="557"/>
      <c r="ES1353" s="557"/>
      <c r="ET1353" s="557"/>
      <c r="EU1353" s="557"/>
      <c r="EV1353" s="557"/>
      <c r="EW1353" s="557"/>
      <c r="EX1353" s="557"/>
      <c r="EY1353" s="557"/>
      <c r="EZ1353" s="557"/>
      <c r="FA1353" s="557"/>
      <c r="FB1353" s="557"/>
      <c r="FC1353" s="557"/>
      <c r="FD1353" s="557"/>
      <c r="FE1353" s="557"/>
      <c r="FF1353" s="557"/>
      <c r="FG1353" s="557"/>
      <c r="FH1353" s="557"/>
      <c r="FI1353" s="557"/>
      <c r="FJ1353" s="557"/>
      <c r="FK1353" s="557"/>
      <c r="FL1353" s="557"/>
      <c r="FM1353" s="557"/>
      <c r="FN1353" s="557"/>
      <c r="FO1353" s="557"/>
      <c r="FP1353" s="557"/>
      <c r="FQ1353" s="557"/>
      <c r="FR1353" s="557"/>
      <c r="FS1353" s="557"/>
      <c r="FT1353" s="557"/>
      <c r="FU1353" s="557"/>
      <c r="FV1353" s="557"/>
      <c r="FW1353" s="557"/>
      <c r="FX1353" s="557"/>
      <c r="FY1353" s="557"/>
      <c r="FZ1353" s="557"/>
      <c r="GA1353" s="557"/>
      <c r="GB1353" s="557"/>
      <c r="GC1353" s="557"/>
      <c r="GD1353" s="557"/>
      <c r="GE1353" s="557"/>
      <c r="GF1353" s="557"/>
      <c r="GG1353" s="557"/>
      <c r="GH1353" s="557"/>
      <c r="GI1353" s="557"/>
      <c r="GJ1353" s="557"/>
      <c r="GK1353" s="557"/>
      <c r="GL1353" s="557"/>
      <c r="GM1353" s="557"/>
      <c r="GN1353" s="557"/>
      <c r="GO1353" s="557"/>
      <c r="GP1353" s="557"/>
      <c r="GQ1353" s="557"/>
      <c r="GR1353" s="557"/>
      <c r="GS1353" s="557"/>
      <c r="GT1353" s="557"/>
      <c r="GU1353" s="557"/>
      <c r="GV1353" s="557"/>
      <c r="GW1353" s="557"/>
      <c r="GX1353" s="557"/>
      <c r="GY1353" s="557"/>
      <c r="GZ1353" s="557"/>
      <c r="HA1353" s="557"/>
      <c r="HB1353" s="557"/>
      <c r="HC1353" s="557"/>
      <c r="HD1353" s="557"/>
      <c r="HE1353" s="557"/>
      <c r="HF1353" s="557"/>
      <c r="HG1353" s="557"/>
      <c r="HH1353" s="557"/>
      <c r="HI1353" s="557"/>
      <c r="HJ1353" s="557"/>
      <c r="HK1353" s="557"/>
      <c r="HL1353" s="557"/>
      <c r="HM1353" s="557"/>
      <c r="HN1353" s="557"/>
      <c r="HO1353" s="557"/>
      <c r="HP1353" s="557"/>
      <c r="HQ1353" s="557"/>
      <c r="HR1353" s="557"/>
      <c r="HS1353" s="557"/>
      <c r="HT1353" s="557"/>
      <c r="HU1353" s="575"/>
      <c r="HV1353" s="575"/>
      <c r="HW1353" s="575"/>
      <c r="HX1353" s="575"/>
      <c r="HY1353" s="575"/>
      <c r="HZ1353" s="575"/>
      <c r="IA1353" s="575"/>
      <c r="IB1353" s="575"/>
      <c r="IC1353" s="575"/>
      <c r="ID1353" s="575"/>
      <c r="IE1353" s="575"/>
      <c r="IF1353" s="575"/>
      <c r="IG1353" s="575"/>
      <c r="IH1353" s="575"/>
      <c r="II1353" s="575"/>
      <c r="IJ1353" s="575"/>
      <c r="IK1353" s="575"/>
      <c r="IL1353" s="575"/>
      <c r="IM1353" s="575"/>
      <c r="IN1353" s="575"/>
    </row>
    <row r="1354" ht="25" customHeight="1" spans="1:6">
      <c r="A1354" s="166" t="s">
        <v>1250</v>
      </c>
      <c r="B1354" s="166"/>
      <c r="C1354" s="166"/>
      <c r="D1354" s="166"/>
      <c r="E1354" s="166"/>
      <c r="F1354" s="166"/>
    </row>
    <row r="1356" customHeight="1" spans="3:3">
      <c r="C1356" s="598"/>
    </row>
  </sheetData>
  <mergeCells count="6">
    <mergeCell ref="A2:F2"/>
    <mergeCell ref="C4:D4"/>
    <mergeCell ref="E4:F4"/>
    <mergeCell ref="A1354:F1354"/>
    <mergeCell ref="A4:A5"/>
    <mergeCell ref="B4:B5"/>
  </mergeCells>
  <conditionalFormatting sqref="A68:A70 A41:A42 A59:A64 A53:A54">
    <cfRule type="expression" dxfId="1" priority="1" stopIfTrue="1">
      <formula>"len($A:$A)=3"</formula>
    </cfRule>
  </conditionalFormatting>
  <conditionalFormatting sqref="B69:B71 B54:B55 B62:B65 B60 B42:B43">
    <cfRule type="expression" dxfId="1" priority="3" stopIfTrue="1">
      <formula>"len($A:$A)=3"</formula>
    </cfRule>
  </conditionalFormatting>
  <printOptions horizontalCentered="1"/>
  <pageMargins left="0.75" right="0.75" top="0.409722222222222" bottom="0.609722222222222" header="0.5" footer="0.5"/>
  <pageSetup paperSize="9" scale="90" firstPageNumber="7" fitToHeight="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50"/>
  <sheetViews>
    <sheetView workbookViewId="0">
      <selection activeCell="B15" sqref="B15"/>
    </sheetView>
  </sheetViews>
  <sheetFormatPr defaultColWidth="9" defaultRowHeight="20" customHeight="1"/>
  <cols>
    <col min="1" max="1" width="6.625" style="541" customWidth="1"/>
    <col min="2" max="2" width="100.375" style="541" customWidth="1"/>
    <col min="3" max="3" width="22.125" style="542" customWidth="1"/>
    <col min="4" max="240" width="9" style="541"/>
  </cols>
  <sheetData>
    <row r="1" s="540" customFormat="1" ht="41" customHeight="1" spans="1:3">
      <c r="A1" s="191" t="s">
        <v>18</v>
      </c>
      <c r="B1" s="191"/>
      <c r="C1" s="543"/>
    </row>
    <row r="2" s="541" customFormat="1" customHeight="1" spans="1:3">
      <c r="A2" s="311" t="s">
        <v>17</v>
      </c>
      <c r="B2" s="544"/>
      <c r="C2" s="545" t="s">
        <v>72</v>
      </c>
    </row>
    <row r="3" s="541" customFormat="1" customHeight="1" spans="1:3">
      <c r="A3" s="546" t="s">
        <v>5</v>
      </c>
      <c r="B3" s="546" t="s">
        <v>1251</v>
      </c>
      <c r="C3" s="547" t="s">
        <v>1252</v>
      </c>
    </row>
    <row r="4" s="541" customFormat="1" customHeight="1" spans="1:3">
      <c r="A4" s="548" t="s">
        <v>1253</v>
      </c>
      <c r="B4" s="548"/>
      <c r="C4" s="549">
        <f>SUM(C5:C50)</f>
        <v>2751</v>
      </c>
    </row>
    <row r="5" s="541" customFormat="1" customHeight="1" spans="1:3">
      <c r="A5" s="550">
        <v>1</v>
      </c>
      <c r="B5" s="551" t="s">
        <v>1254</v>
      </c>
      <c r="C5" s="552">
        <v>14</v>
      </c>
    </row>
    <row r="6" s="541" customFormat="1" customHeight="1" spans="1:3">
      <c r="A6" s="550">
        <v>2</v>
      </c>
      <c r="B6" s="551" t="s">
        <v>1255</v>
      </c>
      <c r="C6" s="552">
        <v>688</v>
      </c>
    </row>
    <row r="7" s="541" customFormat="1" customHeight="1" spans="1:3">
      <c r="A7" s="550">
        <v>3</v>
      </c>
      <c r="B7" s="551" t="s">
        <v>1256</v>
      </c>
      <c r="C7" s="553">
        <v>7</v>
      </c>
    </row>
    <row r="8" s="541" customFormat="1" customHeight="1" spans="1:3">
      <c r="A8" s="550">
        <v>4</v>
      </c>
      <c r="B8" s="551" t="s">
        <v>1257</v>
      </c>
      <c r="C8" s="553">
        <v>18</v>
      </c>
    </row>
    <row r="9" s="541" customFormat="1" customHeight="1" spans="1:3">
      <c r="A9" s="550">
        <v>5</v>
      </c>
      <c r="B9" s="551" t="s">
        <v>1258</v>
      </c>
      <c r="C9" s="553">
        <v>1</v>
      </c>
    </row>
    <row r="10" s="541" customFormat="1" customHeight="1" spans="1:3">
      <c r="A10" s="550">
        <v>6</v>
      </c>
      <c r="B10" s="551" t="s">
        <v>1259</v>
      </c>
      <c r="C10" s="552">
        <v>231</v>
      </c>
    </row>
    <row r="11" s="541" customFormat="1" customHeight="1" spans="1:3">
      <c r="A11" s="550">
        <v>7</v>
      </c>
      <c r="B11" s="551" t="s">
        <v>1260</v>
      </c>
      <c r="C11" s="553">
        <v>2</v>
      </c>
    </row>
    <row r="12" s="541" customFormat="1" customHeight="1" spans="1:3">
      <c r="A12" s="550">
        <v>8</v>
      </c>
      <c r="B12" s="551" t="s">
        <v>1261</v>
      </c>
      <c r="C12" s="552">
        <v>5</v>
      </c>
    </row>
    <row r="13" s="541" customFormat="1" customHeight="1" spans="1:3">
      <c r="A13" s="550">
        <v>9</v>
      </c>
      <c r="B13" s="551" t="s">
        <v>1262</v>
      </c>
      <c r="C13" s="552">
        <v>55</v>
      </c>
    </row>
    <row r="14" s="541" customFormat="1" customHeight="1" spans="1:3">
      <c r="A14" s="550">
        <v>10</v>
      </c>
      <c r="B14" s="551" t="s">
        <v>1263</v>
      </c>
      <c r="C14" s="553">
        <v>193</v>
      </c>
    </row>
    <row r="15" s="541" customFormat="1" customHeight="1" spans="1:3">
      <c r="A15" s="550">
        <v>11</v>
      </c>
      <c r="B15" s="551" t="s">
        <v>1264</v>
      </c>
      <c r="C15" s="553">
        <v>116</v>
      </c>
    </row>
    <row r="16" s="541" customFormat="1" customHeight="1" spans="1:3">
      <c r="A16" s="550">
        <v>12</v>
      </c>
      <c r="B16" s="551" t="s">
        <v>1265</v>
      </c>
      <c r="C16" s="553">
        <v>6</v>
      </c>
    </row>
    <row r="17" s="541" customFormat="1" customHeight="1" spans="1:3">
      <c r="A17" s="550">
        <v>13</v>
      </c>
      <c r="B17" s="551" t="s">
        <v>1266</v>
      </c>
      <c r="C17" s="553">
        <v>19</v>
      </c>
    </row>
    <row r="18" s="541" customFormat="1" customHeight="1" spans="1:3">
      <c r="A18" s="550">
        <v>14</v>
      </c>
      <c r="B18" s="551" t="s">
        <v>1267</v>
      </c>
      <c r="C18" s="553">
        <v>19</v>
      </c>
    </row>
    <row r="19" s="541" customFormat="1" customHeight="1" spans="1:3">
      <c r="A19" s="550">
        <v>15</v>
      </c>
      <c r="B19" s="551" t="s">
        <v>1268</v>
      </c>
      <c r="C19" s="552">
        <v>3</v>
      </c>
    </row>
    <row r="20" s="541" customFormat="1" customHeight="1" spans="1:3">
      <c r="A20" s="550">
        <v>16</v>
      </c>
      <c r="B20" s="551" t="s">
        <v>1269</v>
      </c>
      <c r="C20" s="552">
        <v>9</v>
      </c>
    </row>
    <row r="21" s="541" customFormat="1" customHeight="1" spans="1:3">
      <c r="A21" s="550">
        <v>17</v>
      </c>
      <c r="B21" s="551" t="s">
        <v>1270</v>
      </c>
      <c r="C21" s="552">
        <v>38</v>
      </c>
    </row>
    <row r="22" s="541" customFormat="1" customHeight="1" spans="1:3">
      <c r="A22" s="550">
        <v>18</v>
      </c>
      <c r="B22" s="551" t="s">
        <v>1271</v>
      </c>
      <c r="C22" s="552">
        <v>19</v>
      </c>
    </row>
    <row r="23" s="541" customFormat="1" customHeight="1" spans="1:3">
      <c r="A23" s="550">
        <v>19</v>
      </c>
      <c r="B23" s="551" t="s">
        <v>1272</v>
      </c>
      <c r="C23" s="552">
        <v>70</v>
      </c>
    </row>
    <row r="24" s="541" customFormat="1" customHeight="1" spans="1:3">
      <c r="A24" s="550">
        <v>20</v>
      </c>
      <c r="B24" s="551" t="s">
        <v>1273</v>
      </c>
      <c r="C24" s="553">
        <v>245</v>
      </c>
    </row>
    <row r="25" s="541" customFormat="1" customHeight="1" spans="1:3">
      <c r="A25" s="550">
        <v>21</v>
      </c>
      <c r="B25" s="551" t="s">
        <v>1274</v>
      </c>
      <c r="C25" s="552">
        <v>38</v>
      </c>
    </row>
    <row r="26" s="541" customFormat="1" customHeight="1" spans="1:3">
      <c r="A26" s="550">
        <v>22</v>
      </c>
      <c r="B26" s="551" t="s">
        <v>1275</v>
      </c>
      <c r="C26" s="552">
        <v>5</v>
      </c>
    </row>
    <row r="27" s="541" customFormat="1" customHeight="1" spans="1:3">
      <c r="A27" s="550">
        <v>23</v>
      </c>
      <c r="B27" s="551" t="s">
        <v>1276</v>
      </c>
      <c r="C27" s="552">
        <v>71</v>
      </c>
    </row>
    <row r="28" s="541" customFormat="1" customHeight="1" spans="1:256">
      <c r="A28" s="550">
        <v>24</v>
      </c>
      <c r="B28" s="551" t="s">
        <v>1277</v>
      </c>
      <c r="C28" s="552">
        <v>8</v>
      </c>
      <c r="IG28"/>
      <c r="IH28"/>
      <c r="II28"/>
      <c r="IJ28"/>
      <c r="IK28"/>
      <c r="IL28"/>
      <c r="IM28"/>
      <c r="IN28"/>
      <c r="IO28"/>
      <c r="IP28"/>
      <c r="IQ28"/>
      <c r="IR28"/>
      <c r="IS28"/>
      <c r="IT28"/>
      <c r="IU28"/>
      <c r="IV28"/>
    </row>
    <row r="29" s="541" customFormat="1" customHeight="1" spans="1:256">
      <c r="A29" s="550">
        <v>25</v>
      </c>
      <c r="B29" s="551" t="s">
        <v>1278</v>
      </c>
      <c r="C29" s="554">
        <v>37</v>
      </c>
      <c r="IG29"/>
      <c r="IH29"/>
      <c r="II29"/>
      <c r="IJ29"/>
      <c r="IK29"/>
      <c r="IL29"/>
      <c r="IM29"/>
      <c r="IN29"/>
      <c r="IO29"/>
      <c r="IP29"/>
      <c r="IQ29"/>
      <c r="IR29"/>
      <c r="IS29"/>
      <c r="IT29"/>
      <c r="IU29"/>
      <c r="IV29"/>
    </row>
    <row r="30" s="541" customFormat="1" customHeight="1" spans="1:256">
      <c r="A30" s="550">
        <v>26</v>
      </c>
      <c r="B30" s="551" t="s">
        <v>1279</v>
      </c>
      <c r="C30" s="554">
        <v>10</v>
      </c>
      <c r="IG30"/>
      <c r="IH30"/>
      <c r="II30"/>
      <c r="IJ30"/>
      <c r="IK30"/>
      <c r="IL30"/>
      <c r="IM30"/>
      <c r="IN30"/>
      <c r="IO30"/>
      <c r="IP30"/>
      <c r="IQ30"/>
      <c r="IR30"/>
      <c r="IS30"/>
      <c r="IT30"/>
      <c r="IU30"/>
      <c r="IV30"/>
    </row>
    <row r="31" s="541" customFormat="1" customHeight="1" spans="1:256">
      <c r="A31" s="550">
        <v>27</v>
      </c>
      <c r="B31" s="551" t="s">
        <v>1280</v>
      </c>
      <c r="C31" s="554">
        <v>42</v>
      </c>
      <c r="IG31"/>
      <c r="IH31"/>
      <c r="II31"/>
      <c r="IJ31"/>
      <c r="IK31"/>
      <c r="IL31"/>
      <c r="IM31"/>
      <c r="IN31"/>
      <c r="IO31"/>
      <c r="IP31"/>
      <c r="IQ31"/>
      <c r="IR31"/>
      <c r="IS31"/>
      <c r="IT31"/>
      <c r="IU31"/>
      <c r="IV31"/>
    </row>
    <row r="32" s="541" customFormat="1" customHeight="1" spans="1:256">
      <c r="A32" s="550">
        <v>28</v>
      </c>
      <c r="B32" s="551" t="s">
        <v>1281</v>
      </c>
      <c r="C32" s="554">
        <v>100</v>
      </c>
      <c r="IG32"/>
      <c r="IH32"/>
      <c r="II32"/>
      <c r="IJ32"/>
      <c r="IK32"/>
      <c r="IL32"/>
      <c r="IM32"/>
      <c r="IN32"/>
      <c r="IO32"/>
      <c r="IP32"/>
      <c r="IQ32"/>
      <c r="IR32"/>
      <c r="IS32"/>
      <c r="IT32"/>
      <c r="IU32"/>
      <c r="IV32"/>
    </row>
    <row r="33" s="541" customFormat="1" customHeight="1" spans="1:256">
      <c r="A33" s="550">
        <v>29</v>
      </c>
      <c r="B33" s="551" t="s">
        <v>1282</v>
      </c>
      <c r="C33" s="554">
        <v>4</v>
      </c>
      <c r="IG33"/>
      <c r="IH33"/>
      <c r="II33"/>
      <c r="IJ33"/>
      <c r="IK33"/>
      <c r="IL33"/>
      <c r="IM33"/>
      <c r="IN33"/>
      <c r="IO33"/>
      <c r="IP33"/>
      <c r="IQ33"/>
      <c r="IR33"/>
      <c r="IS33"/>
      <c r="IT33"/>
      <c r="IU33"/>
      <c r="IV33"/>
    </row>
    <row r="34" s="541" customFormat="1" customHeight="1" spans="1:256">
      <c r="A34" s="550">
        <v>30</v>
      </c>
      <c r="B34" s="551" t="s">
        <v>1283</v>
      </c>
      <c r="C34" s="554">
        <v>39</v>
      </c>
      <c r="IG34"/>
      <c r="IH34"/>
      <c r="II34"/>
      <c r="IJ34"/>
      <c r="IK34"/>
      <c r="IL34"/>
      <c r="IM34"/>
      <c r="IN34"/>
      <c r="IO34"/>
      <c r="IP34"/>
      <c r="IQ34"/>
      <c r="IR34"/>
      <c r="IS34"/>
      <c r="IT34"/>
      <c r="IU34"/>
      <c r="IV34"/>
    </row>
    <row r="35" s="541" customFormat="1" customHeight="1" spans="1:256">
      <c r="A35" s="550">
        <v>31</v>
      </c>
      <c r="B35" s="551" t="s">
        <v>1284</v>
      </c>
      <c r="C35" s="554">
        <v>3</v>
      </c>
      <c r="IG35"/>
      <c r="IH35"/>
      <c r="II35"/>
      <c r="IJ35"/>
      <c r="IK35"/>
      <c r="IL35"/>
      <c r="IM35"/>
      <c r="IN35"/>
      <c r="IO35"/>
      <c r="IP35"/>
      <c r="IQ35"/>
      <c r="IR35"/>
      <c r="IS35"/>
      <c r="IT35"/>
      <c r="IU35"/>
      <c r="IV35"/>
    </row>
    <row r="36" s="541" customFormat="1" customHeight="1" spans="1:256">
      <c r="A36" s="550">
        <v>32</v>
      </c>
      <c r="B36" s="551" t="s">
        <v>1285</v>
      </c>
      <c r="C36" s="554">
        <v>20</v>
      </c>
      <c r="IG36"/>
      <c r="IH36"/>
      <c r="II36"/>
      <c r="IJ36"/>
      <c r="IK36"/>
      <c r="IL36"/>
      <c r="IM36"/>
      <c r="IN36"/>
      <c r="IO36"/>
      <c r="IP36"/>
      <c r="IQ36"/>
      <c r="IR36"/>
      <c r="IS36"/>
      <c r="IT36"/>
      <c r="IU36"/>
      <c r="IV36"/>
    </row>
    <row r="37" s="541" customFormat="1" customHeight="1" spans="1:256">
      <c r="A37" s="550">
        <v>33</v>
      </c>
      <c r="B37" s="551" t="s">
        <v>1286</v>
      </c>
      <c r="C37" s="554">
        <v>12</v>
      </c>
      <c r="IG37"/>
      <c r="IH37"/>
      <c r="II37"/>
      <c r="IJ37"/>
      <c r="IK37"/>
      <c r="IL37"/>
      <c r="IM37"/>
      <c r="IN37"/>
      <c r="IO37"/>
      <c r="IP37"/>
      <c r="IQ37"/>
      <c r="IR37"/>
      <c r="IS37"/>
      <c r="IT37"/>
      <c r="IU37"/>
      <c r="IV37"/>
    </row>
    <row r="38" s="541" customFormat="1" customHeight="1" spans="1:256">
      <c r="A38" s="550">
        <v>34</v>
      </c>
      <c r="B38" s="551" t="s">
        <v>1287</v>
      </c>
      <c r="C38" s="554">
        <v>5</v>
      </c>
      <c r="IG38"/>
      <c r="IH38"/>
      <c r="II38"/>
      <c r="IJ38"/>
      <c r="IK38"/>
      <c r="IL38"/>
      <c r="IM38"/>
      <c r="IN38"/>
      <c r="IO38"/>
      <c r="IP38"/>
      <c r="IQ38"/>
      <c r="IR38"/>
      <c r="IS38"/>
      <c r="IT38"/>
      <c r="IU38"/>
      <c r="IV38"/>
    </row>
    <row r="39" s="541" customFormat="1" customHeight="1" spans="1:256">
      <c r="A39" s="550">
        <v>35</v>
      </c>
      <c r="B39" s="551" t="s">
        <v>1288</v>
      </c>
      <c r="C39" s="554">
        <v>12</v>
      </c>
      <c r="IG39"/>
      <c r="IH39"/>
      <c r="II39"/>
      <c r="IJ39"/>
      <c r="IK39"/>
      <c r="IL39"/>
      <c r="IM39"/>
      <c r="IN39"/>
      <c r="IO39"/>
      <c r="IP39"/>
      <c r="IQ39"/>
      <c r="IR39"/>
      <c r="IS39"/>
      <c r="IT39"/>
      <c r="IU39"/>
      <c r="IV39"/>
    </row>
    <row r="40" s="541" customFormat="1" customHeight="1" spans="1:256">
      <c r="A40" s="550">
        <v>36</v>
      </c>
      <c r="B40" s="551" t="s">
        <v>1289</v>
      </c>
      <c r="C40" s="554">
        <v>5</v>
      </c>
      <c r="IG40"/>
      <c r="IH40"/>
      <c r="II40"/>
      <c r="IJ40"/>
      <c r="IK40"/>
      <c r="IL40"/>
      <c r="IM40"/>
      <c r="IN40"/>
      <c r="IO40"/>
      <c r="IP40"/>
      <c r="IQ40"/>
      <c r="IR40"/>
      <c r="IS40"/>
      <c r="IT40"/>
      <c r="IU40"/>
      <c r="IV40"/>
    </row>
    <row r="41" s="541" customFormat="1" customHeight="1" spans="1:256">
      <c r="A41" s="550">
        <v>37</v>
      </c>
      <c r="B41" s="551" t="s">
        <v>1290</v>
      </c>
      <c r="C41" s="554">
        <v>5</v>
      </c>
      <c r="IG41"/>
      <c r="IH41"/>
      <c r="II41"/>
      <c r="IJ41"/>
      <c r="IK41"/>
      <c r="IL41"/>
      <c r="IM41"/>
      <c r="IN41"/>
      <c r="IO41"/>
      <c r="IP41"/>
      <c r="IQ41"/>
      <c r="IR41"/>
      <c r="IS41"/>
      <c r="IT41"/>
      <c r="IU41"/>
      <c r="IV41"/>
    </row>
    <row r="42" s="541" customFormat="1" customHeight="1" spans="1:256">
      <c r="A42" s="550">
        <v>38</v>
      </c>
      <c r="B42" s="551" t="s">
        <v>1291</v>
      </c>
      <c r="C42" s="554">
        <v>34</v>
      </c>
      <c r="IG42"/>
      <c r="IH42"/>
      <c r="II42"/>
      <c r="IJ42"/>
      <c r="IK42"/>
      <c r="IL42"/>
      <c r="IM42"/>
      <c r="IN42"/>
      <c r="IO42"/>
      <c r="IP42"/>
      <c r="IQ42"/>
      <c r="IR42"/>
      <c r="IS42"/>
      <c r="IT42"/>
      <c r="IU42"/>
      <c r="IV42"/>
    </row>
    <row r="43" s="541" customFormat="1" customHeight="1" spans="1:256">
      <c r="A43" s="550">
        <v>39</v>
      </c>
      <c r="B43" s="551" t="s">
        <v>1292</v>
      </c>
      <c r="C43" s="554">
        <v>4</v>
      </c>
      <c r="IG43"/>
      <c r="IH43"/>
      <c r="II43"/>
      <c r="IJ43"/>
      <c r="IK43"/>
      <c r="IL43"/>
      <c r="IM43"/>
      <c r="IN43"/>
      <c r="IO43"/>
      <c r="IP43"/>
      <c r="IQ43"/>
      <c r="IR43"/>
      <c r="IS43"/>
      <c r="IT43"/>
      <c r="IU43"/>
      <c r="IV43"/>
    </row>
    <row r="44" s="541" customFormat="1" customHeight="1" spans="1:256">
      <c r="A44" s="550">
        <v>40</v>
      </c>
      <c r="B44" s="551" t="s">
        <v>1293</v>
      </c>
      <c r="C44" s="554">
        <v>21</v>
      </c>
      <c r="IG44"/>
      <c r="IH44"/>
      <c r="II44"/>
      <c r="IJ44"/>
      <c r="IK44"/>
      <c r="IL44"/>
      <c r="IM44"/>
      <c r="IN44"/>
      <c r="IO44"/>
      <c r="IP44"/>
      <c r="IQ44"/>
      <c r="IR44"/>
      <c r="IS44"/>
      <c r="IT44"/>
      <c r="IU44"/>
      <c r="IV44"/>
    </row>
    <row r="45" s="541" customFormat="1" customHeight="1" spans="1:256">
      <c r="A45" s="550">
        <v>41</v>
      </c>
      <c r="B45" s="551" t="s">
        <v>1294</v>
      </c>
      <c r="C45" s="554">
        <v>21</v>
      </c>
      <c r="IG45"/>
      <c r="IH45"/>
      <c r="II45"/>
      <c r="IJ45"/>
      <c r="IK45"/>
      <c r="IL45"/>
      <c r="IM45"/>
      <c r="IN45"/>
      <c r="IO45"/>
      <c r="IP45"/>
      <c r="IQ45"/>
      <c r="IR45"/>
      <c r="IS45"/>
      <c r="IT45"/>
      <c r="IU45"/>
      <c r="IV45"/>
    </row>
    <row r="46" s="541" customFormat="1" customHeight="1" spans="1:256">
      <c r="A46" s="550">
        <v>42</v>
      </c>
      <c r="B46" s="551" t="s">
        <v>1295</v>
      </c>
      <c r="C46" s="554">
        <v>241</v>
      </c>
      <c r="IG46"/>
      <c r="IH46"/>
      <c r="II46"/>
      <c r="IJ46"/>
      <c r="IK46"/>
      <c r="IL46"/>
      <c r="IM46"/>
      <c r="IN46"/>
      <c r="IO46"/>
      <c r="IP46"/>
      <c r="IQ46"/>
      <c r="IR46"/>
      <c r="IS46"/>
      <c r="IT46"/>
      <c r="IU46"/>
      <c r="IV46"/>
    </row>
    <row r="47" s="541" customFormat="1" customHeight="1" spans="1:256">
      <c r="A47" s="550">
        <v>43</v>
      </c>
      <c r="B47" s="551" t="s">
        <v>1296</v>
      </c>
      <c r="C47" s="554">
        <v>100</v>
      </c>
      <c r="IG47"/>
      <c r="IH47"/>
      <c r="II47"/>
      <c r="IJ47"/>
      <c r="IK47"/>
      <c r="IL47"/>
      <c r="IM47"/>
      <c r="IN47"/>
      <c r="IO47"/>
      <c r="IP47"/>
      <c r="IQ47"/>
      <c r="IR47"/>
      <c r="IS47"/>
      <c r="IT47"/>
      <c r="IU47"/>
      <c r="IV47"/>
    </row>
    <row r="48" s="541" customFormat="1" customHeight="1" spans="1:256">
      <c r="A48" s="550">
        <v>44</v>
      </c>
      <c r="B48" s="551" t="s">
        <v>1297</v>
      </c>
      <c r="C48" s="554">
        <v>103</v>
      </c>
      <c r="IG48"/>
      <c r="IH48"/>
      <c r="II48"/>
      <c r="IJ48"/>
      <c r="IK48"/>
      <c r="IL48"/>
      <c r="IM48"/>
      <c r="IN48"/>
      <c r="IO48"/>
      <c r="IP48"/>
      <c r="IQ48"/>
      <c r="IR48"/>
      <c r="IS48"/>
      <c r="IT48"/>
      <c r="IU48"/>
      <c r="IV48"/>
    </row>
    <row r="49" s="541" customFormat="1" customHeight="1" spans="1:256">
      <c r="A49" s="550">
        <v>45</v>
      </c>
      <c r="B49" s="551" t="s">
        <v>1298</v>
      </c>
      <c r="C49" s="554">
        <v>40</v>
      </c>
      <c r="IG49"/>
      <c r="IH49"/>
      <c r="II49"/>
      <c r="IJ49"/>
      <c r="IK49"/>
      <c r="IL49"/>
      <c r="IM49"/>
      <c r="IN49"/>
      <c r="IO49"/>
      <c r="IP49"/>
      <c r="IQ49"/>
      <c r="IR49"/>
      <c r="IS49"/>
      <c r="IT49"/>
      <c r="IU49"/>
      <c r="IV49"/>
    </row>
    <row r="50" s="541" customFormat="1" customHeight="1" spans="1:256">
      <c r="A50" s="550">
        <v>46</v>
      </c>
      <c r="B50" s="551" t="s">
        <v>1299</v>
      </c>
      <c r="C50" s="554">
        <v>13</v>
      </c>
      <c r="IG50"/>
      <c r="IH50"/>
      <c r="II50"/>
      <c r="IJ50"/>
      <c r="IK50"/>
      <c r="IL50"/>
      <c r="IM50"/>
      <c r="IN50"/>
      <c r="IO50"/>
      <c r="IP50"/>
      <c r="IQ50"/>
      <c r="IR50"/>
      <c r="IS50"/>
      <c r="IT50"/>
      <c r="IU50"/>
      <c r="IV50"/>
    </row>
  </sheetData>
  <mergeCells count="2">
    <mergeCell ref="A1:C1"/>
    <mergeCell ref="A4:B4"/>
  </mergeCells>
  <printOptions horizontalCentered="1"/>
  <pageMargins left="0.751388888888889" right="0.751388888888889" top="0.207638888888889" bottom="0.80625" header="0.5" footer="0.5"/>
  <pageSetup paperSize="9" scale="94" firstPageNumber="66" fitToHeight="0" orientation="landscape" useFirstPageNumber="1" horizontalDpi="600"/>
  <headerFooter>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1"/>
  <sheetViews>
    <sheetView workbookViewId="0">
      <pane xSplit="1" ySplit="4" topLeftCell="B5" activePane="bottomRight" state="frozen"/>
      <selection/>
      <selection pane="topRight"/>
      <selection pane="bottomLeft"/>
      <selection pane="bottomRight" activeCell="A55" sqref="A55"/>
    </sheetView>
  </sheetViews>
  <sheetFormatPr defaultColWidth="9" defaultRowHeight="14.25" outlineLevelCol="7"/>
  <cols>
    <col min="1" max="1" width="63.5" style="477" customWidth="1"/>
    <col min="2" max="7" width="13.625" style="478" customWidth="1"/>
    <col min="8" max="8" width="13.625" style="479" customWidth="1"/>
    <col min="9" max="252" width="9" style="477"/>
  </cols>
  <sheetData>
    <row r="1" s="477" customFormat="1" ht="59.25" customHeight="1" spans="1:8">
      <c r="A1" s="191" t="s">
        <v>21</v>
      </c>
      <c r="B1" s="191"/>
      <c r="C1" s="191"/>
      <c r="D1" s="191"/>
      <c r="E1" s="191"/>
      <c r="F1" s="191"/>
      <c r="G1" s="191"/>
      <c r="H1" s="191"/>
    </row>
    <row r="2" s="477" customFormat="1" ht="15.95" customHeight="1" spans="1:8">
      <c r="A2" s="480" t="s">
        <v>20</v>
      </c>
      <c r="B2" s="481"/>
      <c r="C2" s="481"/>
      <c r="D2" s="481"/>
      <c r="E2" s="481"/>
      <c r="F2" s="481"/>
      <c r="G2" s="481"/>
      <c r="H2" s="508" t="s">
        <v>72</v>
      </c>
    </row>
    <row r="3" s="475" customFormat="1" ht="24.95" customHeight="1" spans="1:8">
      <c r="A3" s="509" t="s">
        <v>73</v>
      </c>
      <c r="B3" s="123" t="s">
        <v>74</v>
      </c>
      <c r="C3" s="118" t="s">
        <v>75</v>
      </c>
      <c r="D3" s="432"/>
      <c r="E3" s="119"/>
      <c r="F3" s="118" t="s">
        <v>76</v>
      </c>
      <c r="G3" s="432"/>
      <c r="H3" s="119"/>
    </row>
    <row r="4" s="477" customFormat="1" ht="39.75" customHeight="1" spans="1:8">
      <c r="A4" s="509"/>
      <c r="B4" s="123"/>
      <c r="C4" s="123" t="s">
        <v>77</v>
      </c>
      <c r="D4" s="123" t="s">
        <v>78</v>
      </c>
      <c r="E4" s="123" t="s">
        <v>79</v>
      </c>
      <c r="F4" s="123" t="s">
        <v>80</v>
      </c>
      <c r="G4" s="323" t="s">
        <v>81</v>
      </c>
      <c r="H4" s="323" t="s">
        <v>82</v>
      </c>
    </row>
    <row r="5" s="476" customFormat="1" ht="24" customHeight="1" spans="1:8">
      <c r="A5" s="260" t="s">
        <v>1300</v>
      </c>
      <c r="B5" s="510"/>
      <c r="C5" s="511"/>
      <c r="D5" s="511"/>
      <c r="E5" s="511"/>
      <c r="F5" s="512" t="str">
        <f t="shared" ref="F5:F36" si="0">IF(OR(VALUE(E5)=0,ISERROR(E5/B5-1)),"",E5/B5-1)</f>
        <v/>
      </c>
      <c r="G5" s="512" t="str">
        <f t="shared" ref="G5:G36" si="1">IF(OR(VALUE(E5)=0,ISERROR(E5/C5)),"",E5/C5)</f>
        <v/>
      </c>
      <c r="H5" s="512" t="str">
        <f t="shared" ref="H5:H36" si="2">IF(OR(VALUE(E5)=0,ISERROR(E5/D5)),"",E5/D5)</f>
        <v/>
      </c>
    </row>
    <row r="6" s="476" customFormat="1" ht="24" customHeight="1" spans="1:8">
      <c r="A6" s="260" t="s">
        <v>1301</v>
      </c>
      <c r="B6" s="511"/>
      <c r="C6" s="511"/>
      <c r="D6" s="511"/>
      <c r="E6" s="511"/>
      <c r="F6" s="512" t="str">
        <f t="shared" si="0"/>
        <v/>
      </c>
      <c r="G6" s="512" t="str">
        <f t="shared" si="1"/>
        <v/>
      </c>
      <c r="H6" s="513" t="str">
        <f t="shared" si="2"/>
        <v/>
      </c>
    </row>
    <row r="7" s="476" customFormat="1" ht="24" customHeight="1" spans="1:8">
      <c r="A7" s="265" t="s">
        <v>1302</v>
      </c>
      <c r="B7" s="514">
        <f>SUM(B8:B12)</f>
        <v>5597</v>
      </c>
      <c r="C7" s="515">
        <f>SUM(C8:C12)</f>
        <v>5105</v>
      </c>
      <c r="D7" s="516">
        <f>SUM(D8:D12)</f>
        <v>5055</v>
      </c>
      <c r="E7" s="517">
        <f>SUM(E8:E12)</f>
        <v>3033</v>
      </c>
      <c r="F7" s="518">
        <f t="shared" si="0"/>
        <v>-0.458102554940147</v>
      </c>
      <c r="G7" s="518">
        <f t="shared" si="1"/>
        <v>0.594123408423115</v>
      </c>
      <c r="H7" s="519">
        <f t="shared" si="2"/>
        <v>0.6</v>
      </c>
    </row>
    <row r="8" s="476" customFormat="1" ht="24" customHeight="1" spans="1:8">
      <c r="A8" s="267" t="s">
        <v>1303</v>
      </c>
      <c r="B8" s="510">
        <v>5214</v>
      </c>
      <c r="C8" s="520">
        <v>5105</v>
      </c>
      <c r="D8" s="521">
        <v>5055</v>
      </c>
      <c r="E8" s="511">
        <v>3124</v>
      </c>
      <c r="F8" s="512">
        <f t="shared" si="0"/>
        <v>-0.40084388185654</v>
      </c>
      <c r="G8" s="512">
        <f t="shared" si="1"/>
        <v>0.611949069539667</v>
      </c>
      <c r="H8" s="522">
        <f t="shared" si="2"/>
        <v>0.618001978239367</v>
      </c>
    </row>
    <row r="9" s="476" customFormat="1" ht="24" customHeight="1" spans="1:8">
      <c r="A9" s="269" t="s">
        <v>1304</v>
      </c>
      <c r="B9" s="511">
        <v>255</v>
      </c>
      <c r="C9" s="517"/>
      <c r="D9" s="517"/>
      <c r="E9" s="511">
        <v>54</v>
      </c>
      <c r="F9" s="512">
        <f t="shared" si="0"/>
        <v>-0.788235294117647</v>
      </c>
      <c r="G9" s="518" t="str">
        <f t="shared" si="1"/>
        <v/>
      </c>
      <c r="H9" s="519" t="str">
        <f t="shared" si="2"/>
        <v/>
      </c>
    </row>
    <row r="10" s="476" customFormat="1" ht="24" customHeight="1" spans="1:8">
      <c r="A10" s="260" t="s">
        <v>1305</v>
      </c>
      <c r="B10" s="510">
        <v>168</v>
      </c>
      <c r="C10" s="520"/>
      <c r="D10" s="523"/>
      <c r="E10" s="511">
        <v>416</v>
      </c>
      <c r="F10" s="512">
        <f t="shared" si="0"/>
        <v>1.47619047619048</v>
      </c>
      <c r="G10" s="512" t="str">
        <f t="shared" si="1"/>
        <v/>
      </c>
      <c r="H10" s="522" t="str">
        <f t="shared" si="2"/>
        <v/>
      </c>
    </row>
    <row r="11" s="476" customFormat="1" ht="24" customHeight="1" spans="1:8">
      <c r="A11" s="260" t="s">
        <v>1306</v>
      </c>
      <c r="B11" s="511">
        <v>-40</v>
      </c>
      <c r="C11" s="511"/>
      <c r="D11" s="511"/>
      <c r="E11" s="511">
        <v>-561</v>
      </c>
      <c r="F11" s="512">
        <f t="shared" si="0"/>
        <v>13.025</v>
      </c>
      <c r="G11" s="512" t="str">
        <f t="shared" si="1"/>
        <v/>
      </c>
      <c r="H11" s="522" t="str">
        <f t="shared" si="2"/>
        <v/>
      </c>
    </row>
    <row r="12" s="476" customFormat="1" ht="24" customHeight="1" spans="1:8">
      <c r="A12" s="260" t="s">
        <v>1307</v>
      </c>
      <c r="B12" s="511"/>
      <c r="C12" s="511"/>
      <c r="D12" s="511"/>
      <c r="E12" s="511"/>
      <c r="F12" s="512" t="str">
        <f t="shared" si="0"/>
        <v/>
      </c>
      <c r="G12" s="512" t="str">
        <f t="shared" si="1"/>
        <v/>
      </c>
      <c r="H12" s="522" t="str">
        <f t="shared" si="2"/>
        <v/>
      </c>
    </row>
    <row r="13" s="476" customFormat="1" ht="24" customHeight="1" spans="1:8">
      <c r="A13" s="260" t="s">
        <v>1308</v>
      </c>
      <c r="B13" s="511"/>
      <c r="C13" s="511"/>
      <c r="D13" s="511"/>
      <c r="E13" s="511"/>
      <c r="F13" s="512" t="str">
        <f t="shared" si="0"/>
        <v/>
      </c>
      <c r="G13" s="512" t="str">
        <f t="shared" si="1"/>
        <v/>
      </c>
      <c r="H13" s="522" t="str">
        <f t="shared" si="2"/>
        <v/>
      </c>
    </row>
    <row r="14" s="476" customFormat="1" ht="24" customHeight="1" spans="1:8">
      <c r="A14" s="265" t="s">
        <v>1309</v>
      </c>
      <c r="B14" s="517">
        <f>SUM(B15:B16)</f>
        <v>0</v>
      </c>
      <c r="C14" s="517">
        <f>SUM(C15:C16)</f>
        <v>0</v>
      </c>
      <c r="D14" s="517">
        <f>SUM(D15:D16)</f>
        <v>0</v>
      </c>
      <c r="E14" s="517">
        <f>SUM(E15:E16)</f>
        <v>0</v>
      </c>
      <c r="F14" s="518" t="str">
        <f t="shared" si="0"/>
        <v/>
      </c>
      <c r="G14" s="518" t="str">
        <f t="shared" si="1"/>
        <v/>
      </c>
      <c r="H14" s="519" t="str">
        <f t="shared" si="2"/>
        <v/>
      </c>
    </row>
    <row r="15" s="476" customFormat="1" ht="24" customHeight="1" spans="1:8">
      <c r="A15" s="260" t="s">
        <v>1310</v>
      </c>
      <c r="B15" s="511"/>
      <c r="C15" s="511"/>
      <c r="D15" s="511"/>
      <c r="E15" s="511"/>
      <c r="F15" s="512" t="str">
        <f t="shared" si="0"/>
        <v/>
      </c>
      <c r="G15" s="512" t="str">
        <f t="shared" si="1"/>
        <v/>
      </c>
      <c r="H15" s="522" t="str">
        <f t="shared" si="2"/>
        <v/>
      </c>
    </row>
    <row r="16" s="476" customFormat="1" ht="24" customHeight="1" spans="1:8">
      <c r="A16" s="260" t="s">
        <v>1311</v>
      </c>
      <c r="B16" s="524"/>
      <c r="C16" s="524"/>
      <c r="D16" s="524"/>
      <c r="E16" s="524"/>
      <c r="F16" s="518" t="str">
        <f t="shared" si="0"/>
        <v/>
      </c>
      <c r="G16" s="518" t="str">
        <f t="shared" si="1"/>
        <v/>
      </c>
      <c r="H16" s="519" t="str">
        <f t="shared" si="2"/>
        <v/>
      </c>
    </row>
    <row r="17" s="476" customFormat="1" ht="24" customHeight="1" spans="1:8">
      <c r="A17" s="260" t="s">
        <v>1312</v>
      </c>
      <c r="B17" s="525"/>
      <c r="C17" s="525"/>
      <c r="D17" s="525"/>
      <c r="E17" s="525"/>
      <c r="F17" s="512" t="str">
        <f t="shared" si="0"/>
        <v/>
      </c>
      <c r="G17" s="512" t="str">
        <f t="shared" si="1"/>
        <v/>
      </c>
      <c r="H17" s="522" t="str">
        <f t="shared" si="2"/>
        <v/>
      </c>
    </row>
    <row r="18" s="476" customFormat="1" ht="24" customHeight="1" spans="1:8">
      <c r="A18" s="260" t="s">
        <v>1313</v>
      </c>
      <c r="B18" s="526"/>
      <c r="C18" s="527"/>
      <c r="D18" s="527"/>
      <c r="E18" s="528"/>
      <c r="F18" s="512" t="str">
        <f t="shared" si="0"/>
        <v/>
      </c>
      <c r="G18" s="512" t="str">
        <f t="shared" si="1"/>
        <v/>
      </c>
      <c r="H18" s="522" t="str">
        <f t="shared" si="2"/>
        <v/>
      </c>
    </row>
    <row r="19" s="476" customFormat="1" ht="24" customHeight="1" spans="1:8">
      <c r="A19" s="270" t="s">
        <v>1314</v>
      </c>
      <c r="B19" s="529">
        <v>440</v>
      </c>
      <c r="C19" s="515">
        <v>330</v>
      </c>
      <c r="D19" s="530">
        <v>366</v>
      </c>
      <c r="E19" s="531">
        <v>477</v>
      </c>
      <c r="F19" s="518">
        <f t="shared" si="0"/>
        <v>0.084090909090909</v>
      </c>
      <c r="G19" s="518">
        <f t="shared" si="1"/>
        <v>1.44545454545455</v>
      </c>
      <c r="H19" s="519">
        <f t="shared" si="2"/>
        <v>1.30327868852459</v>
      </c>
    </row>
    <row r="20" s="476" customFormat="1" ht="24" customHeight="1" spans="1:8">
      <c r="A20" s="248" t="s">
        <v>1315</v>
      </c>
      <c r="B20" s="528"/>
      <c r="C20" s="532"/>
      <c r="D20" s="532"/>
      <c r="E20" s="528"/>
      <c r="F20" s="512" t="str">
        <f t="shared" si="0"/>
        <v/>
      </c>
      <c r="G20" s="512" t="str">
        <f t="shared" si="1"/>
        <v/>
      </c>
      <c r="H20" s="522" t="str">
        <f t="shared" si="2"/>
        <v/>
      </c>
    </row>
    <row r="21" s="476" customFormat="1" ht="24" customHeight="1" spans="1:8">
      <c r="A21" s="270" t="s">
        <v>1316</v>
      </c>
      <c r="B21" s="514">
        <f>SUM(B22)</f>
        <v>4709</v>
      </c>
      <c r="C21" s="515">
        <f>SUM(C22)</f>
        <v>8952</v>
      </c>
      <c r="D21" s="530">
        <f>SUM(D22)</f>
        <v>7691</v>
      </c>
      <c r="E21" s="531">
        <f>SUM(E22)</f>
        <v>4849</v>
      </c>
      <c r="F21" s="518">
        <f t="shared" si="0"/>
        <v>0.0297303036738161</v>
      </c>
      <c r="G21" s="518">
        <f t="shared" si="1"/>
        <v>0.541666666666667</v>
      </c>
      <c r="H21" s="519">
        <f t="shared" si="2"/>
        <v>0.630477181120791</v>
      </c>
    </row>
    <row r="22" s="476" customFormat="1" ht="24" customHeight="1" spans="1:8">
      <c r="A22" s="270" t="s">
        <v>1317</v>
      </c>
      <c r="B22" s="524">
        <f>SUM(B23:B24)</f>
        <v>4709</v>
      </c>
      <c r="C22" s="524">
        <f>SUM(C23:C24)</f>
        <v>8952</v>
      </c>
      <c r="D22" s="524">
        <f>SUM(D23:D24)</f>
        <v>7691</v>
      </c>
      <c r="E22" s="524">
        <f>SUM(E23:E24)</f>
        <v>4849</v>
      </c>
      <c r="F22" s="533">
        <f t="shared" si="0"/>
        <v>0.0297303036738161</v>
      </c>
      <c r="G22" s="533">
        <f t="shared" si="1"/>
        <v>0.541666666666667</v>
      </c>
      <c r="H22" s="519">
        <f t="shared" si="2"/>
        <v>0.630477181120791</v>
      </c>
    </row>
    <row r="23" s="477" customFormat="1" ht="24" customHeight="1" spans="1:8">
      <c r="A23" s="271" t="s">
        <v>1318</v>
      </c>
      <c r="B23" s="534">
        <v>4709</v>
      </c>
      <c r="C23" s="534">
        <v>8952</v>
      </c>
      <c r="D23" s="534">
        <v>7691</v>
      </c>
      <c r="E23" s="534">
        <v>4849</v>
      </c>
      <c r="F23" s="535">
        <f t="shared" si="0"/>
        <v>0.0297303036738161</v>
      </c>
      <c r="G23" s="535">
        <f t="shared" si="1"/>
        <v>0.541666666666667</v>
      </c>
      <c r="H23" s="536">
        <f t="shared" si="2"/>
        <v>0.630477181120791</v>
      </c>
    </row>
    <row r="24" s="477" customFormat="1" ht="24" customHeight="1" spans="1:8">
      <c r="A24" s="271" t="s">
        <v>1319</v>
      </c>
      <c r="B24" s="537"/>
      <c r="C24" s="537"/>
      <c r="D24" s="537"/>
      <c r="E24" s="537"/>
      <c r="F24" s="538" t="str">
        <f t="shared" si="0"/>
        <v/>
      </c>
      <c r="G24" s="538" t="str">
        <f t="shared" si="1"/>
        <v/>
      </c>
      <c r="H24" s="539" t="str">
        <f t="shared" si="2"/>
        <v/>
      </c>
    </row>
    <row r="25" s="477" customFormat="1" ht="24" customHeight="1" spans="1:8">
      <c r="A25" s="272" t="s">
        <v>1320</v>
      </c>
      <c r="B25" s="537">
        <f>SUM(B5:B7,B14,B17:B21)</f>
        <v>10746</v>
      </c>
      <c r="C25" s="537">
        <f>SUM(C5:C7,C14,C17:C21)</f>
        <v>14387</v>
      </c>
      <c r="D25" s="537">
        <f>SUM(D5:D7,D14,D17:D21)</f>
        <v>13112</v>
      </c>
      <c r="E25" s="537">
        <f>SUM(E5:E7,E14,E17:E21)</f>
        <v>8359</v>
      </c>
      <c r="F25" s="538">
        <f t="shared" si="0"/>
        <v>-0.22212916434022</v>
      </c>
      <c r="G25" s="538">
        <f t="shared" si="1"/>
        <v>0.581010634600681</v>
      </c>
      <c r="H25" s="539">
        <f t="shared" si="2"/>
        <v>0.637507626601586</v>
      </c>
    </row>
    <row r="26" s="477" customFormat="1" ht="25" customHeight="1" spans="1:8">
      <c r="A26" s="273" t="s">
        <v>109</v>
      </c>
      <c r="B26" s="537">
        <f>SUM(B27,B28,B30,B32,B34)</f>
        <v>117194</v>
      </c>
      <c r="C26" s="537">
        <f>SUM(C27,C28,C30,C32,C34)</f>
        <v>94489</v>
      </c>
      <c r="D26" s="537">
        <f>SUM(D27,D28,D30,D32,D34)</f>
        <v>132802</v>
      </c>
      <c r="E26" s="537">
        <f>SUM(E27,E28,E30,E32,E34)</f>
        <v>133049</v>
      </c>
      <c r="F26" s="538">
        <f t="shared" si="0"/>
        <v>0.135288495998089</v>
      </c>
      <c r="G26" s="538">
        <f t="shared" si="1"/>
        <v>1.40808983056229</v>
      </c>
      <c r="H26" s="539">
        <f t="shared" si="2"/>
        <v>1.00185991174832</v>
      </c>
    </row>
    <row r="27" s="477" customFormat="1" ht="24" customHeight="1" spans="1:8">
      <c r="A27" s="274" t="s">
        <v>1321</v>
      </c>
      <c r="B27" s="537">
        <v>9101</v>
      </c>
      <c r="C27" s="537">
        <v>2</v>
      </c>
      <c r="D27" s="537">
        <v>3468</v>
      </c>
      <c r="E27" s="537">
        <v>3470</v>
      </c>
      <c r="F27" s="538">
        <f t="shared" si="0"/>
        <v>-0.618723217228876</v>
      </c>
      <c r="G27" s="538">
        <f t="shared" si="1"/>
        <v>1735</v>
      </c>
      <c r="H27" s="539">
        <f t="shared" si="2"/>
        <v>1.00057670126874</v>
      </c>
    </row>
    <row r="28" s="477" customFormat="1" ht="24" customHeight="1" spans="1:8">
      <c r="A28" s="274" t="s">
        <v>1322</v>
      </c>
      <c r="B28" s="537">
        <f>SUM(B29)</f>
        <v>0</v>
      </c>
      <c r="C28" s="537">
        <f>SUM(C29)</f>
        <v>0</v>
      </c>
      <c r="D28" s="537">
        <f>SUM(D29)</f>
        <v>0</v>
      </c>
      <c r="E28" s="537">
        <f>SUM(E29)</f>
        <v>0</v>
      </c>
      <c r="F28" s="538" t="str">
        <f t="shared" si="0"/>
        <v/>
      </c>
      <c r="G28" s="538" t="str">
        <f t="shared" si="1"/>
        <v/>
      </c>
      <c r="H28" s="539" t="str">
        <f t="shared" si="2"/>
        <v/>
      </c>
    </row>
    <row r="29" s="477" customFormat="1" ht="24" customHeight="1" spans="1:8">
      <c r="A29" s="275" t="s">
        <v>1323</v>
      </c>
      <c r="B29" s="537"/>
      <c r="C29" s="537"/>
      <c r="D29" s="537"/>
      <c r="E29" s="537"/>
      <c r="F29" s="538" t="str">
        <f t="shared" si="0"/>
        <v/>
      </c>
      <c r="G29" s="538" t="str">
        <f t="shared" si="1"/>
        <v/>
      </c>
      <c r="H29" s="539" t="str">
        <f t="shared" si="2"/>
        <v/>
      </c>
    </row>
    <row r="30" s="477" customFormat="1" ht="24" customHeight="1" spans="1:8">
      <c r="A30" s="274" t="s">
        <v>151</v>
      </c>
      <c r="B30" s="537">
        <v>10116</v>
      </c>
      <c r="C30" s="537">
        <v>14287</v>
      </c>
      <c r="D30" s="537">
        <v>14287</v>
      </c>
      <c r="E30" s="537">
        <v>14287</v>
      </c>
      <c r="F30" s="538">
        <f t="shared" si="0"/>
        <v>0.412317121391854</v>
      </c>
      <c r="G30" s="538">
        <f t="shared" si="1"/>
        <v>1</v>
      </c>
      <c r="H30" s="539">
        <f t="shared" si="2"/>
        <v>1</v>
      </c>
    </row>
    <row r="31" s="477" customFormat="1" ht="24" customHeight="1" spans="1:8">
      <c r="A31" s="275" t="s">
        <v>1324</v>
      </c>
      <c r="B31" s="534"/>
      <c r="C31" s="534"/>
      <c r="D31" s="534"/>
      <c r="E31" s="534"/>
      <c r="F31" s="535" t="str">
        <f t="shared" si="0"/>
        <v/>
      </c>
      <c r="G31" s="535" t="str">
        <f t="shared" si="1"/>
        <v/>
      </c>
      <c r="H31" s="536" t="str">
        <f t="shared" si="2"/>
        <v/>
      </c>
    </row>
    <row r="32" s="477" customFormat="1" ht="24" customHeight="1" spans="1:8">
      <c r="A32" s="274" t="s">
        <v>152</v>
      </c>
      <c r="B32" s="537">
        <f>SUM(B33)</f>
        <v>77</v>
      </c>
      <c r="C32" s="537">
        <f>SUM(C33)</f>
        <v>0</v>
      </c>
      <c r="D32" s="537">
        <f>SUM(D33)</f>
        <v>5097</v>
      </c>
      <c r="E32" s="537">
        <f>SUM(E33)</f>
        <v>5342</v>
      </c>
      <c r="F32" s="538">
        <f t="shared" si="0"/>
        <v>68.3766233766234</v>
      </c>
      <c r="G32" s="538" t="str">
        <f t="shared" si="1"/>
        <v/>
      </c>
      <c r="H32" s="539">
        <f t="shared" si="2"/>
        <v>1.04806749068079</v>
      </c>
    </row>
    <row r="33" s="477" customFormat="1" ht="24" customHeight="1" spans="1:8">
      <c r="A33" s="275" t="s">
        <v>1325</v>
      </c>
      <c r="B33" s="534">
        <v>77</v>
      </c>
      <c r="C33" s="534"/>
      <c r="D33" s="534">
        <v>5097</v>
      </c>
      <c r="E33" s="534">
        <v>5342</v>
      </c>
      <c r="F33" s="535">
        <f t="shared" si="0"/>
        <v>68.3766233766234</v>
      </c>
      <c r="G33" s="535" t="str">
        <f t="shared" si="1"/>
        <v/>
      </c>
      <c r="H33" s="536">
        <f t="shared" si="2"/>
        <v>1.04806749068079</v>
      </c>
    </row>
    <row r="34" s="477" customFormat="1" ht="24" customHeight="1" spans="1:8">
      <c r="A34" s="276" t="s">
        <v>156</v>
      </c>
      <c r="B34" s="537">
        <f>SUM(B35)</f>
        <v>97900</v>
      </c>
      <c r="C34" s="537">
        <f>SUM(C35)</f>
        <v>80200</v>
      </c>
      <c r="D34" s="537">
        <f>SUM(D35)</f>
        <v>109950</v>
      </c>
      <c r="E34" s="537">
        <f>SUM(E35)</f>
        <v>109950</v>
      </c>
      <c r="F34" s="538">
        <f t="shared" si="0"/>
        <v>0.123084780388151</v>
      </c>
      <c r="G34" s="538">
        <f t="shared" si="1"/>
        <v>1.37094763092269</v>
      </c>
      <c r="H34" s="539">
        <f t="shared" si="2"/>
        <v>1</v>
      </c>
    </row>
    <row r="35" s="477" customFormat="1" ht="24" customHeight="1" spans="1:8">
      <c r="A35" s="277" t="s">
        <v>1326</v>
      </c>
      <c r="B35" s="534">
        <v>97900</v>
      </c>
      <c r="C35" s="534">
        <v>80200</v>
      </c>
      <c r="D35" s="534">
        <v>109950</v>
      </c>
      <c r="E35" s="534">
        <v>109950</v>
      </c>
      <c r="F35" s="535">
        <f t="shared" si="0"/>
        <v>0.123084780388151</v>
      </c>
      <c r="G35" s="535">
        <f t="shared" si="1"/>
        <v>1.37094763092269</v>
      </c>
      <c r="H35" s="536">
        <f t="shared" si="2"/>
        <v>1</v>
      </c>
    </row>
    <row r="36" s="477" customFormat="1" ht="24" customHeight="1" spans="1:8">
      <c r="A36" s="272" t="s">
        <v>1327</v>
      </c>
      <c r="B36" s="537">
        <f>SUM(B25:B26)</f>
        <v>127940</v>
      </c>
      <c r="C36" s="537">
        <f>SUM(C25:C26)</f>
        <v>108876</v>
      </c>
      <c r="D36" s="537">
        <f>SUM(D25:D26)</f>
        <v>145914</v>
      </c>
      <c r="E36" s="537">
        <f>SUM(E25:E26)</f>
        <v>141408</v>
      </c>
      <c r="F36" s="538">
        <f t="shared" si="0"/>
        <v>0.105268094419259</v>
      </c>
      <c r="G36" s="538">
        <f t="shared" si="1"/>
        <v>1.29879863330762</v>
      </c>
      <c r="H36" s="539">
        <f t="shared" si="2"/>
        <v>0.969118796003125</v>
      </c>
    </row>
    <row r="37" s="477" customFormat="1" hidden="1" spans="2:8">
      <c r="B37" s="478"/>
      <c r="C37" s="478"/>
      <c r="D37" s="478"/>
      <c r="E37" s="478"/>
      <c r="F37" s="478"/>
      <c r="G37" s="478"/>
      <c r="H37" s="479"/>
    </row>
    <row r="38" s="477" customFormat="1" hidden="1" spans="2:8">
      <c r="B38" s="478"/>
      <c r="C38" s="478"/>
      <c r="D38" s="478"/>
      <c r="E38" s="478"/>
      <c r="F38" s="478"/>
      <c r="G38" s="478"/>
      <c r="H38" s="479"/>
    </row>
    <row r="39" s="477" customFormat="1" spans="2:8">
      <c r="B39" s="478"/>
      <c r="C39" s="478"/>
      <c r="D39" s="478"/>
      <c r="E39" s="478"/>
      <c r="F39" s="478"/>
      <c r="G39" s="478"/>
      <c r="H39" s="479"/>
    </row>
    <row r="40" s="477" customFormat="1" hidden="1" spans="2:8">
      <c r="B40" s="478"/>
      <c r="C40" s="478"/>
      <c r="D40" s="478"/>
      <c r="E40" s="478"/>
      <c r="F40" s="478"/>
      <c r="G40" s="478"/>
      <c r="H40" s="479"/>
    </row>
    <row r="41" s="477" customFormat="1" hidden="1" spans="2:8">
      <c r="B41" s="478"/>
      <c r="C41" s="478"/>
      <c r="D41" s="478"/>
      <c r="E41" s="478"/>
      <c r="F41" s="478"/>
      <c r="G41" s="478"/>
      <c r="H41" s="479"/>
    </row>
  </sheetData>
  <mergeCells count="5">
    <mergeCell ref="A1:H1"/>
    <mergeCell ref="C3:E3"/>
    <mergeCell ref="F3:H3"/>
    <mergeCell ref="A3:A4"/>
    <mergeCell ref="B3:B4"/>
  </mergeCells>
  <conditionalFormatting sqref="H6">
    <cfRule type="cellIs" dxfId="0" priority="66" stopIfTrue="1" operator="lessThan">
      <formula>0</formula>
    </cfRule>
  </conditionalFormatting>
  <conditionalFormatting sqref="A34">
    <cfRule type="expression" dxfId="2" priority="19" stopIfTrue="1">
      <formula>"len($A:$A)=3"</formula>
    </cfRule>
  </conditionalFormatting>
  <conditionalFormatting sqref="A35">
    <cfRule type="expression" dxfId="2" priority="24" stopIfTrue="1">
      <formula>"len($A:$A)=3"</formula>
    </cfRule>
    <cfRule type="expression" dxfId="1" priority="26" stopIfTrue="1">
      <formula>"len($A:$A)=3"</formula>
    </cfRule>
    <cfRule type="expression" dxfId="2" priority="27" stopIfTrue="1">
      <formula>"len($A:$A)=3"</formula>
    </cfRule>
  </conditionalFormatting>
  <conditionalFormatting sqref="A5:A18">
    <cfRule type="expression" dxfId="1" priority="30" stopIfTrue="1">
      <formula>"len($A:$A)=3"</formula>
    </cfRule>
  </conditionalFormatting>
  <conditionalFormatting sqref="A26:A29">
    <cfRule type="expression" dxfId="1" priority="29" stopIfTrue="1">
      <formula>"len($A:$A)=3"</formula>
    </cfRule>
  </conditionalFormatting>
  <printOptions horizontalCentered="1"/>
  <pageMargins left="0.751388888888889" right="0.751388888888889" top="0.601388888888889" bottom="0.601388888888889" header="0.5" footer="0.5"/>
  <pageSetup paperSize="9" scale="76" firstPageNumber="68" fitToHeight="0" orientation="landscape" useFirstPageNumber="1"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2"/>
  <sheetViews>
    <sheetView showZeros="0" workbookViewId="0">
      <pane xSplit="1" ySplit="4" topLeftCell="B5" activePane="bottomRight" state="frozen"/>
      <selection/>
      <selection pane="topRight"/>
      <selection pane="bottomLeft"/>
      <selection pane="bottomRight" activeCell="A55" sqref="A55"/>
    </sheetView>
  </sheetViews>
  <sheetFormatPr defaultColWidth="9" defaultRowHeight="14.25" outlineLevelCol="7"/>
  <cols>
    <col min="1" max="1" width="30.5" style="477" customWidth="1"/>
    <col min="2" max="2" width="19.125" style="478" customWidth="1"/>
    <col min="3" max="3" width="17.5" style="478" customWidth="1"/>
    <col min="4" max="4" width="17" style="478" customWidth="1"/>
    <col min="5" max="5" width="18.25" style="478" customWidth="1"/>
    <col min="6" max="7" width="13.625" style="478" customWidth="1"/>
    <col min="8" max="8" width="13.625" style="479" customWidth="1"/>
    <col min="9" max="16384" width="9" style="477"/>
  </cols>
  <sheetData>
    <row r="1" ht="59.25" customHeight="1" spans="1:8">
      <c r="A1" s="191" t="s">
        <v>24</v>
      </c>
      <c r="B1" s="191"/>
      <c r="C1" s="191"/>
      <c r="D1" s="191"/>
      <c r="E1" s="191"/>
      <c r="F1" s="191"/>
      <c r="G1" s="191"/>
      <c r="H1" s="191"/>
    </row>
    <row r="2" ht="15.95" customHeight="1" spans="1:8">
      <c r="A2" s="480" t="s">
        <v>23</v>
      </c>
      <c r="B2" s="481"/>
      <c r="C2" s="481"/>
      <c r="D2" s="481"/>
      <c r="E2" s="482" t="s">
        <v>72</v>
      </c>
      <c r="F2" s="482"/>
      <c r="G2" s="482"/>
      <c r="H2" s="482"/>
    </row>
    <row r="3" s="475" customFormat="1" ht="24.95" customHeight="1" spans="1:8">
      <c r="A3" s="483" t="s">
        <v>159</v>
      </c>
      <c r="B3" s="123" t="s">
        <v>74</v>
      </c>
      <c r="C3" s="118" t="s">
        <v>75</v>
      </c>
      <c r="D3" s="432"/>
      <c r="E3" s="432"/>
      <c r="F3" s="118" t="s">
        <v>76</v>
      </c>
      <c r="G3" s="432"/>
      <c r="H3" s="119"/>
    </row>
    <row r="4" ht="39.75" customHeight="1" spans="1:8">
      <c r="A4" s="484"/>
      <c r="B4" s="123"/>
      <c r="C4" s="123" t="s">
        <v>77</v>
      </c>
      <c r="D4" s="123" t="s">
        <v>78</v>
      </c>
      <c r="E4" s="123" t="s">
        <v>79</v>
      </c>
      <c r="F4" s="123" t="s">
        <v>80</v>
      </c>
      <c r="G4" s="323" t="s">
        <v>81</v>
      </c>
      <c r="H4" s="323" t="s">
        <v>82</v>
      </c>
    </row>
    <row r="5" s="476" customFormat="1" ht="24" customHeight="1" spans="1:8">
      <c r="A5" s="166" t="s">
        <v>1328</v>
      </c>
      <c r="B5" s="485"/>
      <c r="C5" s="486"/>
      <c r="D5" s="486"/>
      <c r="E5" s="485"/>
      <c r="F5" s="487" t="str">
        <f t="shared" ref="F5:F23" si="0">IF(OR(VALUE(E5)=0,ISERROR(E5/B5-1)),"",E5/B5-1)</f>
        <v/>
      </c>
      <c r="G5" s="487" t="str">
        <f t="shared" ref="G5:G23" si="1">IF(OR(VALUE(E5)=0,ISERROR(E5/C5)),"",E5/C5)</f>
        <v/>
      </c>
      <c r="H5" s="488" t="str">
        <f t="shared" ref="H5:H23" si="2">IF(OR(VALUE(E5)=0,ISERROR(E5/D5)),"",E5/D5)</f>
        <v/>
      </c>
    </row>
    <row r="6" s="476" customFormat="1" ht="24" customHeight="1" spans="1:8">
      <c r="A6" s="166" t="s">
        <v>1329</v>
      </c>
      <c r="B6" s="485"/>
      <c r="C6" s="489"/>
      <c r="D6" s="490">
        <v>1</v>
      </c>
      <c r="E6" s="485"/>
      <c r="F6" s="487" t="str">
        <f t="shared" si="0"/>
        <v/>
      </c>
      <c r="G6" s="487" t="str">
        <f t="shared" si="1"/>
        <v/>
      </c>
      <c r="H6" s="488" t="str">
        <f t="shared" si="2"/>
        <v/>
      </c>
    </row>
    <row r="7" s="476" customFormat="1" ht="24" customHeight="1" spans="1:8">
      <c r="A7" s="166" t="s">
        <v>1330</v>
      </c>
      <c r="B7" s="491"/>
      <c r="C7" s="394"/>
      <c r="D7" s="490"/>
      <c r="E7" s="485"/>
      <c r="F7" s="487" t="str">
        <f t="shared" si="0"/>
        <v/>
      </c>
      <c r="G7" s="487" t="str">
        <f t="shared" si="1"/>
        <v/>
      </c>
      <c r="H7" s="487" t="str">
        <f t="shared" si="2"/>
        <v/>
      </c>
    </row>
    <row r="8" s="476" customFormat="1" ht="24" customHeight="1" spans="1:8">
      <c r="A8" s="166" t="s">
        <v>1331</v>
      </c>
      <c r="B8" s="485"/>
      <c r="C8" s="485"/>
      <c r="D8" s="486"/>
      <c r="E8" s="485"/>
      <c r="F8" s="487" t="str">
        <f t="shared" si="0"/>
        <v/>
      </c>
      <c r="G8" s="487" t="str">
        <f t="shared" si="1"/>
        <v/>
      </c>
      <c r="H8" s="488" t="str">
        <f t="shared" si="2"/>
        <v/>
      </c>
    </row>
    <row r="9" s="476" customFormat="1" ht="24" customHeight="1" spans="1:8">
      <c r="A9" s="166" t="s">
        <v>1332</v>
      </c>
      <c r="B9" s="491">
        <v>3354</v>
      </c>
      <c r="C9" s="394">
        <v>8222</v>
      </c>
      <c r="D9" s="490">
        <v>12422</v>
      </c>
      <c r="E9" s="485">
        <v>9694</v>
      </c>
      <c r="F9" s="487">
        <f t="shared" si="0"/>
        <v>1.89028026237329</v>
      </c>
      <c r="G9" s="487">
        <f t="shared" si="1"/>
        <v>1.1790318657261</v>
      </c>
      <c r="H9" s="488">
        <f t="shared" si="2"/>
        <v>0.780389631299308</v>
      </c>
    </row>
    <row r="10" s="476" customFormat="1" ht="24" customHeight="1" spans="1:8">
      <c r="A10" s="166" t="s">
        <v>1333</v>
      </c>
      <c r="B10" s="491">
        <v>2563</v>
      </c>
      <c r="C10" s="394">
        <v>4264</v>
      </c>
      <c r="D10" s="490">
        <v>5965</v>
      </c>
      <c r="E10" s="485">
        <v>521</v>
      </c>
      <c r="F10" s="487">
        <f t="shared" si="0"/>
        <v>-0.796722590714007</v>
      </c>
      <c r="G10" s="487">
        <f t="shared" si="1"/>
        <v>0.12218574108818</v>
      </c>
      <c r="H10" s="488">
        <f t="shared" si="2"/>
        <v>0.0873428331936295</v>
      </c>
    </row>
    <row r="11" s="476" customFormat="1" ht="24" customHeight="1" spans="1:8">
      <c r="A11" s="492" t="s">
        <v>1334</v>
      </c>
      <c r="B11" s="485"/>
      <c r="C11" s="486"/>
      <c r="D11" s="486"/>
      <c r="E11" s="485"/>
      <c r="F11" s="487" t="str">
        <f t="shared" si="0"/>
        <v/>
      </c>
      <c r="G11" s="487" t="str">
        <f t="shared" si="1"/>
        <v/>
      </c>
      <c r="H11" s="488" t="str">
        <f t="shared" si="2"/>
        <v/>
      </c>
    </row>
    <row r="12" s="476" customFormat="1" ht="24" customHeight="1" spans="1:8">
      <c r="A12" s="166" t="s">
        <v>1335</v>
      </c>
      <c r="B12" s="485"/>
      <c r="C12" s="486"/>
      <c r="D12" s="486"/>
      <c r="E12" s="485"/>
      <c r="F12" s="487" t="str">
        <f t="shared" si="0"/>
        <v/>
      </c>
      <c r="G12" s="487" t="str">
        <f t="shared" si="1"/>
        <v/>
      </c>
      <c r="H12" s="488" t="str">
        <f t="shared" si="2"/>
        <v/>
      </c>
    </row>
    <row r="13" s="476" customFormat="1" ht="24" customHeight="1" spans="1:8">
      <c r="A13" s="166" t="s">
        <v>1336</v>
      </c>
      <c r="B13" s="491">
        <v>14469</v>
      </c>
      <c r="C13" s="489">
        <v>2133</v>
      </c>
      <c r="D13" s="490">
        <v>26431</v>
      </c>
      <c r="E13" s="486">
        <v>23284</v>
      </c>
      <c r="F13" s="487">
        <f t="shared" si="0"/>
        <v>0.609233533761836</v>
      </c>
      <c r="G13" s="487">
        <f t="shared" si="1"/>
        <v>10.9160806375996</v>
      </c>
      <c r="H13" s="488">
        <f t="shared" si="2"/>
        <v>0.880935265408044</v>
      </c>
    </row>
    <row r="14" s="476" customFormat="1" ht="24" customHeight="1" spans="1:8">
      <c r="A14" s="166" t="s">
        <v>1337</v>
      </c>
      <c r="B14" s="491">
        <v>5827</v>
      </c>
      <c r="C14" s="489">
        <v>10333</v>
      </c>
      <c r="D14" s="490">
        <v>10333</v>
      </c>
      <c r="E14" s="485">
        <v>7805</v>
      </c>
      <c r="F14" s="487">
        <f t="shared" si="0"/>
        <v>0.33945426463017</v>
      </c>
      <c r="G14" s="487">
        <f t="shared" si="1"/>
        <v>0.755346946675699</v>
      </c>
      <c r="H14" s="488">
        <f t="shared" si="2"/>
        <v>0.755346946675699</v>
      </c>
    </row>
    <row r="15" s="476" customFormat="1" ht="24" customHeight="1" spans="1:8">
      <c r="A15" s="166" t="s">
        <v>1338</v>
      </c>
      <c r="B15" s="491">
        <v>101</v>
      </c>
      <c r="C15" s="394">
        <v>160</v>
      </c>
      <c r="D15" s="490">
        <v>160</v>
      </c>
      <c r="E15" s="485">
        <v>116</v>
      </c>
      <c r="F15" s="487">
        <f t="shared" si="0"/>
        <v>0.148514851485148</v>
      </c>
      <c r="G15" s="487">
        <f t="shared" si="1"/>
        <v>0.725</v>
      </c>
      <c r="H15" s="488">
        <f t="shared" si="2"/>
        <v>0.725</v>
      </c>
    </row>
    <row r="16" s="476" customFormat="1" ht="24" customHeight="1" spans="1:8">
      <c r="A16" s="493" t="s">
        <v>1339</v>
      </c>
      <c r="B16" s="494">
        <f>SUM(B5:B15)</f>
        <v>26314</v>
      </c>
      <c r="C16" s="494">
        <f>SUM(C5:C15)</f>
        <v>25112</v>
      </c>
      <c r="D16" s="494">
        <f>SUM(D5:D15)</f>
        <v>55312</v>
      </c>
      <c r="E16" s="494">
        <f>SUM(E5:E15)</f>
        <v>41420</v>
      </c>
      <c r="F16" s="495">
        <f t="shared" si="0"/>
        <v>0.574067036558486</v>
      </c>
      <c r="G16" s="495">
        <f t="shared" si="1"/>
        <v>1.64941064033132</v>
      </c>
      <c r="H16" s="496">
        <f t="shared" si="2"/>
        <v>0.748842927393694</v>
      </c>
    </row>
    <row r="17" s="476" customFormat="1" ht="24" customHeight="1" spans="1:8">
      <c r="A17" s="497" t="s">
        <v>1340</v>
      </c>
      <c r="B17" s="494">
        <f>SUM(B18:B21)</f>
        <v>15326</v>
      </c>
      <c r="C17" s="494">
        <f>SUM(C18:C21)</f>
        <v>179</v>
      </c>
      <c r="D17" s="494">
        <f>SUM(D18:D21)</f>
        <v>177</v>
      </c>
      <c r="E17" s="494">
        <f>SUM(E18:E21)</f>
        <v>14763</v>
      </c>
      <c r="F17" s="495">
        <f t="shared" si="0"/>
        <v>-0.0367349601983558</v>
      </c>
      <c r="G17" s="495">
        <f t="shared" si="1"/>
        <v>82.4748603351955</v>
      </c>
      <c r="H17" s="496">
        <f t="shared" si="2"/>
        <v>83.406779661017</v>
      </c>
    </row>
    <row r="18" s="476" customFormat="1" ht="24" customHeight="1" spans="1:8">
      <c r="A18" s="498" t="s">
        <v>1341</v>
      </c>
      <c r="B18" s="499"/>
      <c r="C18" s="394"/>
      <c r="D18" s="490"/>
      <c r="E18" s="490"/>
      <c r="F18" s="487" t="str">
        <f t="shared" si="0"/>
        <v/>
      </c>
      <c r="G18" s="487" t="str">
        <f t="shared" si="1"/>
        <v/>
      </c>
      <c r="H18" s="488" t="str">
        <f t="shared" si="2"/>
        <v/>
      </c>
    </row>
    <row r="19" s="476" customFormat="1" ht="24" customHeight="1" spans="1:8">
      <c r="A19" s="498" t="s">
        <v>1342</v>
      </c>
      <c r="B19" s="499">
        <v>176</v>
      </c>
      <c r="C19" s="394">
        <v>179</v>
      </c>
      <c r="D19" s="490">
        <v>177</v>
      </c>
      <c r="E19" s="500">
        <v>106</v>
      </c>
      <c r="F19" s="487">
        <f t="shared" si="0"/>
        <v>-0.397727272727273</v>
      </c>
      <c r="G19" s="487">
        <f t="shared" si="1"/>
        <v>0.592178770949721</v>
      </c>
      <c r="H19" s="488">
        <f t="shared" si="2"/>
        <v>0.598870056497175</v>
      </c>
    </row>
    <row r="20" s="476" customFormat="1" ht="24" customHeight="1" spans="1:8">
      <c r="A20" s="501" t="s">
        <v>1343</v>
      </c>
      <c r="B20" s="499">
        <v>863</v>
      </c>
      <c r="C20" s="502"/>
      <c r="D20" s="490"/>
      <c r="E20" s="503">
        <v>395</v>
      </c>
      <c r="F20" s="487">
        <f t="shared" si="0"/>
        <v>-0.542294322132097</v>
      </c>
      <c r="G20" s="487" t="str">
        <f t="shared" si="1"/>
        <v/>
      </c>
      <c r="H20" s="488" t="str">
        <f t="shared" si="2"/>
        <v/>
      </c>
    </row>
    <row r="21" s="476" customFormat="1" ht="24" customHeight="1" spans="1:8">
      <c r="A21" s="501" t="s">
        <v>1344</v>
      </c>
      <c r="B21" s="504">
        <v>14287</v>
      </c>
      <c r="C21" s="503"/>
      <c r="D21" s="503"/>
      <c r="E21" s="503">
        <v>14262</v>
      </c>
      <c r="F21" s="487">
        <f t="shared" si="0"/>
        <v>-0.00174984251417376</v>
      </c>
      <c r="G21" s="487" t="str">
        <f t="shared" si="1"/>
        <v/>
      </c>
      <c r="H21" s="488" t="str">
        <f t="shared" si="2"/>
        <v/>
      </c>
    </row>
    <row r="22" s="476" customFormat="1" ht="24" customHeight="1" spans="1:8">
      <c r="A22" s="497" t="s">
        <v>1345</v>
      </c>
      <c r="B22" s="505">
        <v>86300</v>
      </c>
      <c r="C22" s="390">
        <v>83585</v>
      </c>
      <c r="D22" s="506">
        <v>90425</v>
      </c>
      <c r="E22" s="507">
        <v>85225</v>
      </c>
      <c r="F22" s="495">
        <f t="shared" si="0"/>
        <v>-0.0124565469293163</v>
      </c>
      <c r="G22" s="495">
        <f t="shared" si="1"/>
        <v>1.01962074534905</v>
      </c>
      <c r="H22" s="496">
        <f t="shared" si="2"/>
        <v>0.942493779375173</v>
      </c>
    </row>
    <row r="23" s="476" customFormat="1" ht="24" customHeight="1" spans="1:8">
      <c r="A23" s="493" t="s">
        <v>196</v>
      </c>
      <c r="B23" s="494">
        <f>SUM(B16,B17,B22)</f>
        <v>127940</v>
      </c>
      <c r="C23" s="494">
        <f>SUM(C16,C17,C22)</f>
        <v>108876</v>
      </c>
      <c r="D23" s="494">
        <f>SUM(D16,D17,D22)</f>
        <v>145914</v>
      </c>
      <c r="E23" s="494">
        <f>SUM(E16,E17,E22)</f>
        <v>141408</v>
      </c>
      <c r="F23" s="495">
        <f t="shared" si="0"/>
        <v>0.105268094419259</v>
      </c>
      <c r="G23" s="495">
        <f t="shared" si="1"/>
        <v>1.29879863330762</v>
      </c>
      <c r="H23" s="496">
        <f t="shared" si="2"/>
        <v>0.969118796003125</v>
      </c>
    </row>
    <row r="48" hidden="1"/>
    <row r="49" hidden="1"/>
    <row r="51" hidden="1"/>
    <row r="52" hidden="1"/>
  </sheetData>
  <sheetProtection selectLockedCells="1" selectUnlockedCells="1"/>
  <mergeCells count="6">
    <mergeCell ref="A1:H1"/>
    <mergeCell ref="E2:H2"/>
    <mergeCell ref="C3:E3"/>
    <mergeCell ref="F3:H3"/>
    <mergeCell ref="A3:A4"/>
    <mergeCell ref="B3:B4"/>
  </mergeCells>
  <printOptions horizontalCentered="1"/>
  <pageMargins left="0.790277777777778" right="0.790277777777778" top="0.388888888888889" bottom="0.401388888888889" header="0.468055555555556" footer="0.511805555555556"/>
  <pageSetup paperSize="9" scale="80" firstPageNumber="70" orientation="landscape" blackAndWhite="1" useFirstPageNumber="1" horizontalDpi="600" verticalDpi="600"/>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1"/>
  <sheetViews>
    <sheetView workbookViewId="0">
      <pane xSplit="1" ySplit="4" topLeftCell="B5" activePane="bottomRight" state="frozen"/>
      <selection/>
      <selection pane="topRight"/>
      <selection pane="bottomLeft"/>
      <selection pane="bottomRight" activeCell="A55" sqref="A55"/>
    </sheetView>
  </sheetViews>
  <sheetFormatPr defaultColWidth="9.125" defaultRowHeight="14.25" outlineLevelCol="7"/>
  <cols>
    <col min="1" max="1" width="51.875" style="142" customWidth="1"/>
    <col min="2" max="7" width="13.625" style="142" customWidth="1"/>
    <col min="8" max="8" width="13.625" style="143" customWidth="1"/>
    <col min="9" max="239" width="9.125" style="142"/>
  </cols>
  <sheetData>
    <row r="1" s="139" customFormat="1" ht="42" customHeight="1" spans="1:8">
      <c r="A1" s="191" t="s">
        <v>27</v>
      </c>
      <c r="B1" s="191"/>
      <c r="C1" s="191"/>
      <c r="D1" s="191"/>
      <c r="E1" s="191"/>
      <c r="F1" s="191"/>
      <c r="G1" s="191"/>
      <c r="H1" s="191"/>
    </row>
    <row r="2" s="139" customFormat="1" ht="23" customHeight="1" spans="1:8">
      <c r="A2" s="145" t="s">
        <v>26</v>
      </c>
      <c r="B2" s="146"/>
      <c r="C2" s="146"/>
      <c r="D2" s="146"/>
      <c r="E2" s="146"/>
      <c r="F2" s="146"/>
      <c r="G2" s="146"/>
      <c r="H2" s="446" t="s">
        <v>72</v>
      </c>
    </row>
    <row r="3" s="139" customFormat="1" ht="24.75" customHeight="1" spans="1:8">
      <c r="A3" s="468" t="s">
        <v>73</v>
      </c>
      <c r="B3" s="448" t="s">
        <v>74</v>
      </c>
      <c r="C3" s="469" t="s">
        <v>75</v>
      </c>
      <c r="D3" s="469"/>
      <c r="E3" s="469"/>
      <c r="F3" s="470" t="s">
        <v>76</v>
      </c>
      <c r="G3" s="470"/>
      <c r="H3" s="470"/>
    </row>
    <row r="4" s="139" customFormat="1" ht="28.5" spans="1:8">
      <c r="A4" s="468"/>
      <c r="B4" s="448"/>
      <c r="C4" s="123" t="s">
        <v>77</v>
      </c>
      <c r="D4" s="123" t="s">
        <v>78</v>
      </c>
      <c r="E4" s="448" t="s">
        <v>79</v>
      </c>
      <c r="F4" s="123" t="s">
        <v>80</v>
      </c>
      <c r="G4" s="323" t="s">
        <v>81</v>
      </c>
      <c r="H4" s="323" t="s">
        <v>82</v>
      </c>
    </row>
    <row r="5" s="139" customFormat="1" ht="24" customHeight="1" spans="1:8">
      <c r="A5" s="155" t="s">
        <v>1346</v>
      </c>
      <c r="B5" s="448">
        <f>SUM(B6:B7)</f>
        <v>320</v>
      </c>
      <c r="C5" s="448">
        <f>SUM(C6:C7)</f>
        <v>358</v>
      </c>
      <c r="D5" s="448">
        <f>SUM(D6:D7)</f>
        <v>286</v>
      </c>
      <c r="E5" s="448">
        <f>SUM(E6:E7)</f>
        <v>286</v>
      </c>
      <c r="F5" s="453">
        <f t="shared" ref="F5:F21" si="0">IF(OR(VALUE(E5)=0,ISERROR(E5/B5-1)),"",E5/B5-1)</f>
        <v>-0.10625</v>
      </c>
      <c r="G5" s="460">
        <f t="shared" ref="G5:G21" si="1">IF(OR(VALUE(E5)=0,ISERROR(E5/C5)),"",E5/C5)</f>
        <v>0.798882681564246</v>
      </c>
      <c r="H5" s="460">
        <f t="shared" ref="H5:H21" si="2">IF(OR(VALUE(E5)=0,ISERROR(E5/D5)),"",E5/D5)</f>
        <v>1</v>
      </c>
    </row>
    <row r="6" s="139" customFormat="1" ht="24" customHeight="1" spans="1:8">
      <c r="A6" s="174" t="s">
        <v>1347</v>
      </c>
      <c r="B6" s="471"/>
      <c r="C6" s="458"/>
      <c r="D6" s="458"/>
      <c r="E6" s="457"/>
      <c r="F6" s="459" t="str">
        <f t="shared" si="0"/>
        <v/>
      </c>
      <c r="G6" s="454" t="str">
        <f t="shared" si="1"/>
        <v/>
      </c>
      <c r="H6" s="454" t="str">
        <f t="shared" si="2"/>
        <v/>
      </c>
    </row>
    <row r="7" s="139" customFormat="1" ht="24" customHeight="1" spans="1:8">
      <c r="A7" s="174" t="s">
        <v>1348</v>
      </c>
      <c r="B7" s="457">
        <v>320</v>
      </c>
      <c r="C7" s="457">
        <v>358</v>
      </c>
      <c r="D7" s="457">
        <v>286</v>
      </c>
      <c r="E7" s="457">
        <v>286</v>
      </c>
      <c r="F7" s="459">
        <f t="shared" si="0"/>
        <v>-0.10625</v>
      </c>
      <c r="G7" s="459">
        <f t="shared" si="1"/>
        <v>0.798882681564246</v>
      </c>
      <c r="H7" s="454">
        <f t="shared" si="2"/>
        <v>1</v>
      </c>
    </row>
    <row r="8" s="139" customFormat="1" ht="24" customHeight="1" spans="1:8">
      <c r="A8" s="155" t="s">
        <v>1349</v>
      </c>
      <c r="B8" s="455">
        <f>SUM(B9:B10)</f>
        <v>0</v>
      </c>
      <c r="C8" s="455">
        <f>SUM(C9:C10)</f>
        <v>0</v>
      </c>
      <c r="D8" s="455">
        <f>SUM(D9:D10)</f>
        <v>0</v>
      </c>
      <c r="E8" s="455">
        <f>SUM(E9:E10)</f>
        <v>0</v>
      </c>
      <c r="F8" s="456" t="str">
        <f t="shared" si="0"/>
        <v/>
      </c>
      <c r="G8" s="456" t="str">
        <f t="shared" si="1"/>
        <v/>
      </c>
      <c r="H8" s="460" t="str">
        <f t="shared" si="2"/>
        <v/>
      </c>
    </row>
    <row r="9" s="139" customFormat="1" ht="24" customHeight="1" spans="1:8">
      <c r="A9" s="180" t="s">
        <v>1350</v>
      </c>
      <c r="B9" s="471"/>
      <c r="C9" s="457"/>
      <c r="D9" s="457"/>
      <c r="E9" s="457"/>
      <c r="F9" s="459" t="str">
        <f t="shared" si="0"/>
        <v/>
      </c>
      <c r="G9" s="459" t="str">
        <f t="shared" si="1"/>
        <v/>
      </c>
      <c r="H9" s="454" t="str">
        <f t="shared" si="2"/>
        <v/>
      </c>
    </row>
    <row r="10" s="139" customFormat="1" ht="24" customHeight="1" spans="1:8">
      <c r="A10" s="180" t="s">
        <v>1351</v>
      </c>
      <c r="B10" s="471"/>
      <c r="C10" s="457"/>
      <c r="D10" s="457"/>
      <c r="E10" s="457"/>
      <c r="F10" s="459" t="str">
        <f t="shared" si="0"/>
        <v/>
      </c>
      <c r="G10" s="459" t="str">
        <f t="shared" si="1"/>
        <v/>
      </c>
      <c r="H10" s="454" t="str">
        <f t="shared" si="2"/>
        <v/>
      </c>
    </row>
    <row r="11" s="139" customFormat="1" ht="24" customHeight="1" spans="1:8">
      <c r="A11" s="155" t="s">
        <v>1352</v>
      </c>
      <c r="B11" s="261">
        <f>SUM(B12:B12)</f>
        <v>0</v>
      </c>
      <c r="C11" s="261">
        <f>SUM(C12:C12)</f>
        <v>0</v>
      </c>
      <c r="D11" s="261">
        <f>SUM(D12:D12)</f>
        <v>0</v>
      </c>
      <c r="E11" s="261">
        <f>SUM(E12:E12)</f>
        <v>0</v>
      </c>
      <c r="F11" s="266" t="str">
        <f t="shared" si="0"/>
        <v/>
      </c>
      <c r="G11" s="460" t="str">
        <f t="shared" si="1"/>
        <v/>
      </c>
      <c r="H11" s="460" t="str">
        <f t="shared" si="2"/>
        <v/>
      </c>
    </row>
    <row r="12" s="139" customFormat="1" ht="24" customHeight="1" spans="1:8">
      <c r="A12" s="180" t="s">
        <v>1353</v>
      </c>
      <c r="B12" s="457"/>
      <c r="C12" s="457"/>
      <c r="D12" s="457"/>
      <c r="E12" s="457"/>
      <c r="F12" s="263" t="str">
        <f t="shared" si="0"/>
        <v/>
      </c>
      <c r="G12" s="263" t="str">
        <f t="shared" si="1"/>
        <v/>
      </c>
      <c r="H12" s="454" t="str">
        <f t="shared" si="2"/>
        <v/>
      </c>
    </row>
    <row r="13" s="139" customFormat="1" ht="24" customHeight="1" spans="1:8">
      <c r="A13" s="155" t="s">
        <v>1354</v>
      </c>
      <c r="B13" s="455">
        <f>SUM(B14:B14)</f>
        <v>0</v>
      </c>
      <c r="C13" s="455">
        <f>SUM(C14:C14)</f>
        <v>0</v>
      </c>
      <c r="D13" s="455">
        <f>SUM(D14:D14)</f>
        <v>0</v>
      </c>
      <c r="E13" s="455">
        <f>SUM(E14:E14)</f>
        <v>0</v>
      </c>
      <c r="F13" s="263" t="str">
        <f t="shared" si="0"/>
        <v/>
      </c>
      <c r="G13" s="263" t="str">
        <f t="shared" si="1"/>
        <v/>
      </c>
      <c r="H13" s="454" t="str">
        <f t="shared" si="2"/>
        <v/>
      </c>
    </row>
    <row r="14" s="139" customFormat="1" ht="24" customHeight="1" spans="1:8">
      <c r="A14" s="180" t="s">
        <v>1355</v>
      </c>
      <c r="B14" s="457"/>
      <c r="C14" s="472"/>
      <c r="D14" s="473"/>
      <c r="E14" s="457"/>
      <c r="F14" s="263" t="str">
        <f t="shared" si="0"/>
        <v/>
      </c>
      <c r="G14" s="263" t="str">
        <f t="shared" si="1"/>
        <v/>
      </c>
      <c r="H14" s="263" t="str">
        <f t="shared" si="2"/>
        <v/>
      </c>
    </row>
    <row r="15" s="142" customFormat="1" ht="24" customHeight="1" spans="1:8">
      <c r="A15" s="155" t="s">
        <v>1356</v>
      </c>
      <c r="B15" s="261">
        <f>SUM(B11,B12)</f>
        <v>0</v>
      </c>
      <c r="C15" s="261"/>
      <c r="D15" s="261">
        <f>SUM(D11,D12)</f>
        <v>0</v>
      </c>
      <c r="E15" s="261">
        <f>SUM(E11,E12)</f>
        <v>0</v>
      </c>
      <c r="F15" s="266" t="str">
        <f t="shared" si="0"/>
        <v/>
      </c>
      <c r="G15" s="266" t="str">
        <f t="shared" si="1"/>
        <v/>
      </c>
      <c r="H15" s="266" t="str">
        <f t="shared" si="2"/>
        <v/>
      </c>
    </row>
    <row r="16" ht="24" customHeight="1" spans="1:8">
      <c r="A16" s="185" t="s">
        <v>1357</v>
      </c>
      <c r="B16" s="461">
        <f>B5+B8+B11+B13+B15</f>
        <v>320</v>
      </c>
      <c r="C16" s="461">
        <f>C5+C8+C11+C13+C15</f>
        <v>358</v>
      </c>
      <c r="D16" s="461">
        <f>D5+D8+D11+D13+D15</f>
        <v>286</v>
      </c>
      <c r="E16" s="461">
        <f>E5+E8+E11+E13+E15</f>
        <v>286</v>
      </c>
      <c r="F16" s="456">
        <f t="shared" si="0"/>
        <v>-0.10625</v>
      </c>
      <c r="G16" s="456">
        <f t="shared" si="1"/>
        <v>0.798882681564246</v>
      </c>
      <c r="H16" s="325">
        <f t="shared" si="2"/>
        <v>1</v>
      </c>
    </row>
    <row r="17" ht="24" customHeight="1" spans="1:8">
      <c r="A17" s="186" t="s">
        <v>109</v>
      </c>
      <c r="B17" s="461">
        <f>SUM(B18:B20)</f>
        <v>6</v>
      </c>
      <c r="C17" s="461">
        <f>SUM(C18:C20)</f>
        <v>6</v>
      </c>
      <c r="D17" s="461">
        <f>SUM(D18:D20)</f>
        <v>6</v>
      </c>
      <c r="E17" s="461">
        <f>SUM(E18:E20)</f>
        <v>6</v>
      </c>
      <c r="F17" s="456">
        <f t="shared" si="0"/>
        <v>0</v>
      </c>
      <c r="G17" s="456">
        <f t="shared" si="1"/>
        <v>1</v>
      </c>
      <c r="H17" s="325">
        <f t="shared" si="2"/>
        <v>1</v>
      </c>
    </row>
    <row r="18" ht="24" customHeight="1" spans="1:8">
      <c r="A18" s="187" t="s">
        <v>1358</v>
      </c>
      <c r="B18" s="463">
        <v>6</v>
      </c>
      <c r="C18" s="463">
        <v>6</v>
      </c>
      <c r="D18" s="463">
        <v>6</v>
      </c>
      <c r="E18" s="463">
        <v>6</v>
      </c>
      <c r="F18" s="464">
        <f t="shared" si="0"/>
        <v>0</v>
      </c>
      <c r="G18" s="464">
        <f t="shared" si="1"/>
        <v>1</v>
      </c>
      <c r="H18" s="465">
        <f t="shared" si="2"/>
        <v>1</v>
      </c>
    </row>
    <row r="19" ht="24" customHeight="1" spans="1:8">
      <c r="A19" s="187" t="s">
        <v>1322</v>
      </c>
      <c r="B19" s="474"/>
      <c r="C19" s="463"/>
      <c r="D19" s="474"/>
      <c r="E19" s="474"/>
      <c r="F19" s="464" t="str">
        <f t="shared" si="0"/>
        <v/>
      </c>
      <c r="G19" s="464" t="str">
        <f t="shared" si="1"/>
        <v/>
      </c>
      <c r="H19" s="465" t="str">
        <f t="shared" si="2"/>
        <v/>
      </c>
    </row>
    <row r="20" ht="24" customHeight="1" spans="1:8">
      <c r="A20" s="187" t="s">
        <v>151</v>
      </c>
      <c r="B20" s="474"/>
      <c r="C20" s="463"/>
      <c r="D20" s="474"/>
      <c r="E20" s="474"/>
      <c r="F20" s="464" t="str">
        <f t="shared" si="0"/>
        <v/>
      </c>
      <c r="G20" s="464" t="str">
        <f t="shared" si="1"/>
        <v/>
      </c>
      <c r="H20" s="465" t="str">
        <f t="shared" si="2"/>
        <v/>
      </c>
    </row>
    <row r="21" ht="24" customHeight="1" spans="1:8">
      <c r="A21" s="185" t="s">
        <v>158</v>
      </c>
      <c r="B21" s="461">
        <f>B16+B17+B20</f>
        <v>326</v>
      </c>
      <c r="C21" s="461">
        <f>C16+C17+C20</f>
        <v>364</v>
      </c>
      <c r="D21" s="461">
        <f>D16+D17+D20</f>
        <v>292</v>
      </c>
      <c r="E21" s="461">
        <f>E16+E17+E20</f>
        <v>292</v>
      </c>
      <c r="F21" s="456">
        <f t="shared" si="0"/>
        <v>-0.104294478527607</v>
      </c>
      <c r="G21" s="456">
        <f t="shared" si="1"/>
        <v>0.802197802197802</v>
      </c>
      <c r="H21" s="325">
        <f t="shared" si="2"/>
        <v>1</v>
      </c>
    </row>
  </sheetData>
  <mergeCells count="5">
    <mergeCell ref="A1:H1"/>
    <mergeCell ref="C3:E3"/>
    <mergeCell ref="F3:H3"/>
    <mergeCell ref="A3:A4"/>
    <mergeCell ref="B3:B4"/>
  </mergeCells>
  <conditionalFormatting sqref="G5">
    <cfRule type="cellIs" dxfId="0" priority="2" stopIfTrue="1" operator="lessThan">
      <formula>0</formula>
    </cfRule>
  </conditionalFormatting>
  <conditionalFormatting sqref="G6">
    <cfRule type="cellIs" dxfId="0" priority="3" stopIfTrue="1" operator="lessThan">
      <formula>0</formula>
    </cfRule>
  </conditionalFormatting>
  <conditionalFormatting sqref="G11">
    <cfRule type="cellIs" dxfId="0" priority="1" stopIfTrue="1" operator="lessThan">
      <formula>0</formula>
    </cfRule>
  </conditionalFormatting>
  <conditionalFormatting sqref="H5:H13">
    <cfRule type="cellIs" dxfId="0" priority="4" stopIfTrue="1" operator="lessThan">
      <formula>0</formula>
    </cfRule>
  </conditionalFormatting>
  <pageMargins left="0.75" right="0.75" top="1" bottom="1" header="0.5" footer="0.5"/>
  <pageSetup paperSize="9" scale="82" firstPageNumber="71"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封面</vt:lpstr>
      <vt:lpstr>目录</vt:lpstr>
      <vt:lpstr>2025年一般公共预算收入</vt:lpstr>
      <vt:lpstr>2025年一般公共预算支出</vt:lpstr>
      <vt:lpstr>2025年一般公共预算支出功能分类</vt:lpstr>
      <vt:lpstr>2025年预备费支出</vt:lpstr>
      <vt:lpstr>2025年政府基金收入</vt:lpstr>
      <vt:lpstr>2025年政府基金支出</vt:lpstr>
      <vt:lpstr>2025年国有资本收入</vt:lpstr>
      <vt:lpstr>2025年国有资本支出</vt:lpstr>
      <vt:lpstr>2025年社保基金</vt:lpstr>
      <vt:lpstr>2026年一般公共预算收入</vt:lpstr>
      <vt:lpstr>2026年一般公共预算支出</vt:lpstr>
      <vt:lpstr>2026年一般公共预算支出功能分类</vt:lpstr>
      <vt:lpstr>2026年一般公共预算支出经济分类</vt:lpstr>
      <vt:lpstr>2026年政府性基金收入</vt:lpstr>
      <vt:lpstr>2026年政府性基金支出</vt:lpstr>
      <vt:lpstr>2026年国有资本收入</vt:lpstr>
      <vt:lpstr>2026年国有资本支出</vt:lpstr>
      <vt:lpstr>2026年社保基金收支表</vt:lpstr>
      <vt:lpstr>2025年政府债务限额、余额</vt:lpstr>
      <vt:lpstr>2025年政府债务投向</vt:lpstr>
      <vt:lpstr>2025年债务转贷明细</vt:lpstr>
      <vt:lpstr>2026年债务限额、余额</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段建光</cp:lastModifiedBy>
  <cp:revision>1</cp:revision>
  <dcterms:created xsi:type="dcterms:W3CDTF">1996-12-17T01:32:00Z</dcterms:created>
  <cp:lastPrinted>2020-01-06T09:02:00Z</cp:lastPrinted>
  <dcterms:modified xsi:type="dcterms:W3CDTF">2026-03-23T13:19:07Z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F186F256ADD5472399561C11660D8A84_13</vt:lpwstr>
  </property>
</Properties>
</file>