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1"/>
  </bookViews>
  <sheets>
    <sheet name="封面" sheetId="1" r:id="rId1"/>
    <sheet name="目录" sheetId="2" r:id="rId2"/>
    <sheet name="表一" sheetId="3" r:id="rId3"/>
    <sheet name="表二" sheetId="4" r:id="rId4"/>
    <sheet name="表三" sheetId="5" r:id="rId5"/>
    <sheet name="表四" sheetId="6" r:id="rId6"/>
    <sheet name="表五" sheetId="7" r:id="rId7"/>
    <sheet name="表六" sheetId="8" r:id="rId8"/>
    <sheet name="表七" sheetId="9" r:id="rId9"/>
    <sheet name="表八" sheetId="10" r:id="rId10"/>
    <sheet name="表九" sheetId="11" r:id="rId11"/>
    <sheet name="表十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6" hidden="1">表五!$A$3:$F$102</definedName>
    <definedName name="_ESF8902" localSheetId="4">表三!$B$2:$P$2</definedName>
    <definedName name="_ESF8903" localSheetId="4">表三!$B$4:$P$4</definedName>
    <definedName name="_ESF8904" localSheetId="4">表三!#REF!</definedName>
    <definedName name="_ESF8905" localSheetId="4">表三!#REF!</definedName>
    <definedName name="_ESF8906" localSheetId="4">表三!$B$5:$P$27</definedName>
    <definedName name="_EST1541" localSheetId="4">表三!$B$2:$P$27</definedName>
    <definedName name="_xlnm._FilterDatabase" localSheetId="9" hidden="1">#REF!</definedName>
    <definedName name="_xlnm._FilterDatabase" localSheetId="11" hidden="1">表十!$A$4:$G$7</definedName>
    <definedName name="_xlnm._FilterDatabase" localSheetId="2" hidden="1">表一!$A$5:$H$72</definedName>
    <definedName name="_xlnm._FilterDatabase" hidden="1">#REF!</definedName>
    <definedName name="_Order1" hidden="1">255</definedName>
    <definedName name="_Order2" hidden="1">255</definedName>
    <definedName name="a" localSheetId="9">#REF!</definedName>
    <definedName name="a">#REF!</definedName>
    <definedName name="aaaa" localSheetId="9">#REF!</definedName>
    <definedName name="aaaa">#REF!</definedName>
    <definedName name="AccessDatabase" hidden="1">"D:\文_件\省长专项\2000省长专项审批.mdb"</definedName>
    <definedName name="bbb">#REF!</definedName>
    <definedName name="ccc" localSheetId="9">#REF!</definedName>
    <definedName name="ccc">#REF!</definedName>
    <definedName name="Database" localSheetId="9">#REF!</definedName>
    <definedName name="Database" localSheetId="4" hidden="1">#REF!</definedName>
    <definedName name="Database" localSheetId="5">#REF!</definedName>
    <definedName name="Database" localSheetId="2">#REF!</definedName>
    <definedName name="Database">#REF!</definedName>
    <definedName name="database2" localSheetId="9">#REF!</definedName>
    <definedName name="database2">#REF!</definedName>
    <definedName name="database3" localSheetId="9">#REF!</definedName>
    <definedName name="database3">#REF!</definedName>
    <definedName name="fg" localSheetId="9">#REF!</definedName>
    <definedName name="fg">#REF!</definedName>
    <definedName name="gxxe2003">'[1]P1012001'!$A$6:$E$117</definedName>
    <definedName name="gxxe20032">'[2]P1012001'!$A$6:$E$117</definedName>
    <definedName name="hhhh" localSheetId="9">#REF!</definedName>
    <definedName name="hhhh">#REF!</definedName>
    <definedName name="kkkk" localSheetId="9">#REF!</definedName>
    <definedName name="kkkk">#REF!</definedName>
    <definedName name="_xlnm.Print_Area" localSheetId="9" hidden="1">#REF!</definedName>
    <definedName name="_xlnm.Print_Area" hidden="1">#REF!</definedName>
    <definedName name="Print_Area_MI" localSheetId="9">#REF!</definedName>
    <definedName name="Print_Area_MI">#REF!</definedName>
    <definedName name="_xlnm.Print_Titles" localSheetId="9" hidden="1">#REF!</definedName>
    <definedName name="_xlnm.Print_Titles" localSheetId="4">表三!$1:$4</definedName>
    <definedName name="_xlnm.Print_Titles" localSheetId="11">表十!$2:$4</definedName>
    <definedName name="_xlnm.Print_Titles" localSheetId="5">表四!$1:$4</definedName>
    <definedName name="_xlnm.Print_Titles" localSheetId="6">表五!$1:$3</definedName>
    <definedName name="_xlnm.Print_Titles" localSheetId="2">表一!$2:$4</definedName>
    <definedName name="_xlnm.Print_Titles" hidden="1">#REF!</definedName>
    <definedName name="zhe" localSheetId="9">#REF!</definedName>
    <definedName name="zhe">#REF!</definedName>
    <definedName name="表4" localSheetId="9">#REF!</definedName>
    <definedName name="表4" localSheetId="4">#REF!</definedName>
    <definedName name="表4" localSheetId="5">#REF!</definedName>
    <definedName name="表4" localSheetId="2">#REF!</definedName>
    <definedName name="表4">#REF!</definedName>
    <definedName name="城维费" localSheetId="9">#REF!</definedName>
    <definedName name="城维费">#REF!</definedName>
    <definedName name="大调动" localSheetId="9">#REF!</definedName>
    <definedName name="大调动">#REF!</definedName>
    <definedName name="地区名称" localSheetId="9">#REF!</definedName>
    <definedName name="地区名称">#REF!</definedName>
    <definedName name="鹅eee" localSheetId="9">#REF!</definedName>
    <definedName name="鹅eee">#REF!</definedName>
    <definedName name="饿" localSheetId="9">#REF!</definedName>
    <definedName name="饿">#REF!</definedName>
    <definedName name="汇率" localSheetId="9">#REF!</definedName>
    <definedName name="汇率">#REF!</definedName>
    <definedName name="胶" localSheetId="9">#REF!</definedName>
    <definedName name="胶">#REF!</definedName>
    <definedName name="结构" localSheetId="9">#REF!</definedName>
    <definedName name="结构">#REF!</definedName>
    <definedName name="经7" localSheetId="9">#REF!</definedName>
    <definedName name="经7">#REF!</definedName>
    <definedName name="经二7" localSheetId="9">#REF!</definedName>
    <definedName name="经二7">#REF!</definedName>
    <definedName name="经二8" localSheetId="9">#REF!</definedName>
    <definedName name="经二8">#REF!</definedName>
    <definedName name="经一7" localSheetId="9">#REF!</definedName>
    <definedName name="经一7">#REF!</definedName>
    <definedName name="全额差额比例" localSheetId="9">'[3]C01-1'!#REF!</definedName>
    <definedName name="全额差额比例">'[3]C01-1'!#REF!</definedName>
    <definedName name="生产列1" localSheetId="9">#REF!</definedName>
    <definedName name="生产列1">#REF!</definedName>
    <definedName name="生产列11" localSheetId="9">#REF!</definedName>
    <definedName name="生产列11">#REF!</definedName>
    <definedName name="生产列15" localSheetId="9">#REF!</definedName>
    <definedName name="生产列15">#REF!</definedName>
    <definedName name="生产列16" localSheetId="9">#REF!</definedName>
    <definedName name="生产列16">#REF!</definedName>
    <definedName name="生产列17" localSheetId="9">#REF!</definedName>
    <definedName name="生产列17">#REF!</definedName>
    <definedName name="生产列19" localSheetId="9">#REF!</definedName>
    <definedName name="生产列19">#REF!</definedName>
    <definedName name="生产列2" localSheetId="9">#REF!</definedName>
    <definedName name="生产列2">#REF!</definedName>
    <definedName name="生产列20" localSheetId="9">#REF!</definedName>
    <definedName name="生产列20">#REF!</definedName>
    <definedName name="生产列3" localSheetId="9">#REF!</definedName>
    <definedName name="生产列3">#REF!</definedName>
    <definedName name="生产列4" localSheetId="9">#REF!</definedName>
    <definedName name="生产列4">#REF!</definedName>
    <definedName name="生产列5" localSheetId="9">#REF!</definedName>
    <definedName name="生产列5">#REF!</definedName>
    <definedName name="生产列6" localSheetId="9">#REF!</definedName>
    <definedName name="生产列6">#REF!</definedName>
    <definedName name="生产列7" localSheetId="9">#REF!</definedName>
    <definedName name="生产列7">#REF!</definedName>
    <definedName name="生产列8" localSheetId="9">#REF!</definedName>
    <definedName name="生产列8">#REF!</definedName>
    <definedName name="生产列9" localSheetId="9">#REF!</definedName>
    <definedName name="生产列9">#REF!</definedName>
    <definedName name="生产期" localSheetId="9">#REF!</definedName>
    <definedName name="生产期">#REF!</definedName>
    <definedName name="生产期1" localSheetId="9">#REF!</definedName>
    <definedName name="生产期1">#REF!</definedName>
    <definedName name="生产期11" localSheetId="9">#REF!</definedName>
    <definedName name="生产期11">#REF!</definedName>
    <definedName name="生产期15" localSheetId="9">#REF!</definedName>
    <definedName name="生产期15">#REF!</definedName>
    <definedName name="生产期16" localSheetId="9">#REF!</definedName>
    <definedName name="生产期16">#REF!</definedName>
    <definedName name="生产期17" localSheetId="9">#REF!</definedName>
    <definedName name="生产期17">#REF!</definedName>
    <definedName name="生产期19" localSheetId="9">#REF!</definedName>
    <definedName name="生产期19">#REF!</definedName>
    <definedName name="生产期2" localSheetId="9">#REF!</definedName>
    <definedName name="生产期2">#REF!</definedName>
    <definedName name="生产期20" localSheetId="9">#REF!</definedName>
    <definedName name="生产期20">#REF!</definedName>
    <definedName name="生产期3" localSheetId="9">#REF!</definedName>
    <definedName name="生产期3">#REF!</definedName>
    <definedName name="生产期4" localSheetId="9">#REF!</definedName>
    <definedName name="生产期4">#REF!</definedName>
    <definedName name="生产期5" localSheetId="9">#REF!</definedName>
    <definedName name="生产期5">#REF!</definedName>
    <definedName name="生产期6" localSheetId="9">#REF!</definedName>
    <definedName name="生产期6">#REF!</definedName>
    <definedName name="生产期7" localSheetId="9">#REF!</definedName>
    <definedName name="生产期7">#REF!</definedName>
    <definedName name="生产期8" localSheetId="9">#REF!</definedName>
    <definedName name="生产期8">#REF!</definedName>
    <definedName name="生产期9" localSheetId="9">#REF!</definedName>
    <definedName name="生产期9">#REF!</definedName>
    <definedName name="是" localSheetId="9">#REF!</definedName>
    <definedName name="是">#REF!</definedName>
    <definedName name="脱钩" localSheetId="9">#REF!</definedName>
    <definedName name="脱钩">#REF!</definedName>
    <definedName name="位次d" localSheetId="9">[4]四月份月报!#REF!</definedName>
    <definedName name="位次d">[4]四月份月报!#REF!</definedName>
    <definedName name="先征后返徐2" localSheetId="9">#REF!</definedName>
    <definedName name="先征后返徐2">#REF!</definedName>
    <definedName name="预备费分项目" localSheetId="9">#REF!</definedName>
    <definedName name="预备费分项目">#REF!</definedName>
    <definedName name="综合" localSheetId="9">#REF!</definedName>
    <definedName name="综合">#REF!</definedName>
    <definedName name="综核" localSheetId="9">#REF!</definedName>
    <definedName name="综核">#REF!</definedName>
    <definedName name="전" localSheetId="9">#REF!</definedName>
    <definedName name="전">#REF!</definedName>
    <definedName name="주택사업본부" localSheetId="9">#REF!</definedName>
    <definedName name="주택사업본부">#REF!</definedName>
    <definedName name="철구사업본부" localSheetId="9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<sst xmlns="http://schemas.openxmlformats.org/spreadsheetml/2006/main" count="2056" uniqueCount="1490">
  <si>
    <t>陇川县</t>
  </si>
  <si>
    <t>2019年度县级财政预算调整</t>
  </si>
  <si>
    <t>陇 川 县 财  政  局</t>
  </si>
  <si>
    <t>目                           录</t>
  </si>
  <si>
    <t>序号</t>
  </si>
  <si>
    <t>表名</t>
  </si>
  <si>
    <t>页码</t>
  </si>
  <si>
    <t>表一</t>
  </si>
  <si>
    <t>2019年陇川县一般公共预算收支调整表</t>
  </si>
  <si>
    <t>1-3</t>
  </si>
  <si>
    <t>表二</t>
  </si>
  <si>
    <t>2019年陇川县一般公共预算支出变动情况表</t>
  </si>
  <si>
    <t>4</t>
  </si>
  <si>
    <t>表三</t>
  </si>
  <si>
    <t>2019年陇川县一般公共预算基本支出经济分类调整表</t>
  </si>
  <si>
    <t>5</t>
  </si>
  <si>
    <t>表四</t>
  </si>
  <si>
    <t>2019年陇川县一般公共预算支出功能分类调整表</t>
  </si>
  <si>
    <r>
      <rPr>
        <sz val="11"/>
        <color theme="1"/>
        <rFont val="宋体"/>
        <charset val="134"/>
      </rPr>
      <t>6-3</t>
    </r>
    <r>
      <rPr>
        <sz val="11"/>
        <color theme="1"/>
        <rFont val="宋体"/>
        <charset val="134"/>
      </rPr>
      <t>4</t>
    </r>
  </si>
  <si>
    <t>表五</t>
  </si>
  <si>
    <t>2019年陇川县一般公共预算支出调整预算项目明细表</t>
  </si>
  <si>
    <t>35-38</t>
  </si>
  <si>
    <t>表六</t>
  </si>
  <si>
    <t>2019年陇川县政府性基金预算收支调整表</t>
  </si>
  <si>
    <t>39</t>
  </si>
  <si>
    <t>表七</t>
  </si>
  <si>
    <t>2019年陇川县政府性基金预算支出调整变动情况表</t>
  </si>
  <si>
    <t>40</t>
  </si>
  <si>
    <t>表八</t>
  </si>
  <si>
    <t>2019年陇川县社会保险基金预算收支调整表</t>
  </si>
  <si>
    <t>41</t>
  </si>
  <si>
    <t>表九</t>
  </si>
  <si>
    <t>2019年陇川县国有资本经营预算收支表</t>
  </si>
  <si>
    <t>42</t>
  </si>
  <si>
    <t>表十</t>
  </si>
  <si>
    <t>2019年陇川县债务转贷还本分项目支出明细表</t>
  </si>
  <si>
    <t>43</t>
  </si>
  <si>
    <t>单位：（万元）</t>
  </si>
  <si>
    <t>收入</t>
  </si>
  <si>
    <t>年初预算数</t>
  </si>
  <si>
    <t>本次调整数</t>
  </si>
  <si>
    <r>
      <rPr>
        <b/>
        <sz val="11"/>
        <rFont val="宋体"/>
        <charset val="134"/>
      </rPr>
      <t>本次调整数较年初预算数</t>
    </r>
    <r>
      <rPr>
        <b/>
        <sz val="11"/>
        <rFont val="MS Gothic"/>
        <charset val="128"/>
      </rPr>
      <t>±</t>
    </r>
  </si>
  <si>
    <t>支出</t>
  </si>
  <si>
    <t>101 税收收入</t>
  </si>
  <si>
    <t>201 一般公共服务支出</t>
  </si>
  <si>
    <t>10101 增值税</t>
  </si>
  <si>
    <t>202 外交支出</t>
  </si>
  <si>
    <t>10104 企业所得税</t>
  </si>
  <si>
    <t>203 国防支出</t>
  </si>
  <si>
    <t>10105 企业所得税退税</t>
  </si>
  <si>
    <t>204 公共安全支出</t>
  </si>
  <si>
    <t>10106 个人所得税</t>
  </si>
  <si>
    <t>205 教育支出</t>
  </si>
  <si>
    <t>10107 资源税</t>
  </si>
  <si>
    <t>206 科学技术支出</t>
  </si>
  <si>
    <t>10109 城市维护建设税</t>
  </si>
  <si>
    <t>207 文化旅游体育与传媒支出</t>
  </si>
  <si>
    <t>10110 房产税</t>
  </si>
  <si>
    <t>208 社会保障和就业支出</t>
  </si>
  <si>
    <t>10111 印花税</t>
  </si>
  <si>
    <t>210 卫生健康支出</t>
  </si>
  <si>
    <t>10112 城镇土地使用税</t>
  </si>
  <si>
    <t>211 节能环保支出</t>
  </si>
  <si>
    <t>10113 土地增值税</t>
  </si>
  <si>
    <t>212 城乡社区支出</t>
  </si>
  <si>
    <t>10114 车船税</t>
  </si>
  <si>
    <t>213 农林水支出</t>
  </si>
  <si>
    <t>10118 耕地占用税</t>
  </si>
  <si>
    <t>214 交通运输支出</t>
  </si>
  <si>
    <t>10119 契税</t>
  </si>
  <si>
    <t>215 资源勘探信息等支出</t>
  </si>
  <si>
    <t>10120 烟叶税</t>
  </si>
  <si>
    <t>216 商业服务业等支出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</si>
  <si>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</si>
  <si>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217 金融支出</t>
  </si>
  <si>
    <t>10199 其他税收收入</t>
  </si>
  <si>
    <t>220 自然资源海洋气象等支出</t>
  </si>
  <si>
    <t>103 非税收入</t>
  </si>
  <si>
    <t>221 住房保障支出</t>
  </si>
  <si>
    <t>10302 专项收入</t>
  </si>
  <si>
    <t>222 粮油物资储备支出</t>
  </si>
  <si>
    <t>10304 行政事业性收费收入</t>
  </si>
  <si>
    <t>224 灾害防治及应急管理支出</t>
  </si>
  <si>
    <t>10305 罚没收入</t>
  </si>
  <si>
    <t>227 预备费</t>
  </si>
  <si>
    <t>10306 国有资本经营收入</t>
  </si>
  <si>
    <t>229 其他支出</t>
  </si>
  <si>
    <t>10307 国有资源（资产）有偿使用收入</t>
  </si>
  <si>
    <t>232 债务付息支出</t>
  </si>
  <si>
    <r>
      <rPr>
        <sz val="12"/>
        <rFont val="宋体"/>
        <charset val="134"/>
      </rPr>
      <t>1030</t>
    </r>
    <r>
      <rPr>
        <sz val="11"/>
        <color theme="1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</si>
  <si>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233 债务发行费用支出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</si>
  <si>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</si>
  <si>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</si>
  <si>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</si>
  <si>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</si>
  <si>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</si>
  <si>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</si>
  <si>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</si>
  <si>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</si>
  <si>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所得税基数返还收入</t>
  </si>
  <si>
    <t xml:space="preserve">    2300201体制补助支出</t>
  </si>
  <si>
    <t>增值税税收返还收入</t>
  </si>
  <si>
    <t xml:space="preserve">    2300227固定数额补助支出</t>
  </si>
  <si>
    <t>消费税税收返还收入</t>
  </si>
  <si>
    <t xml:space="preserve">    2300299其他一般性转移支付支出</t>
  </si>
  <si>
    <t>增值税五五分享税收返还收入</t>
  </si>
  <si>
    <t>其他税收返还收入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</si>
  <si>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</si>
  <si>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>11002  一般性转移支付收入</t>
  </si>
  <si>
    <t xml:space="preserve">    2300601体制上解支出</t>
  </si>
  <si>
    <t>体制补助收入</t>
  </si>
  <si>
    <t xml:space="preserve">    2300602专项上解支出</t>
  </si>
  <si>
    <t>均衡性转移支付收入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</si>
  <si>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</si>
  <si>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</si>
  <si>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</si>
  <si>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</si>
  <si>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</si>
  <si>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</si>
  <si>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</si>
  <si>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城乡居民基本医疗保险转移支付收入</t>
  </si>
  <si>
    <t>重点生态功能区转移支付收入</t>
  </si>
  <si>
    <t>产粮（油）大县奖励资金收入</t>
  </si>
  <si>
    <t>民族地区转移支付收入</t>
  </si>
  <si>
    <t>边境地区转移支付收入</t>
  </si>
  <si>
    <t>贫困地区转移支付收入</t>
  </si>
  <si>
    <t>公共安全共同财政事权转移支付收入</t>
  </si>
  <si>
    <t>教育共同财政事权转移支付收入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</si>
  <si>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</si>
  <si>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</si>
  <si>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</si>
  <si>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</si>
  <si>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住房保障共同财政事权转移支付收入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</si>
  <si>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</si>
  <si>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</si>
  <si>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</si>
  <si>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</si>
  <si>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</si>
  <si>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</si>
  <si>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 xml:space="preserve"> 专项结转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</si>
  <si>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</si>
  <si>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净结余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</si>
  <si>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结转下年支出</t>
    </r>
  </si>
  <si>
    <t>11009 调入资金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</si>
  <si>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</si>
  <si>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</si>
  <si>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</si>
  <si>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</si>
  <si>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收入合计</t>
  </si>
  <si>
    <t>支出合计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</si>
  <si>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年陇川县一般公共预算支出变动情况表</t>
    </r>
  </si>
  <si>
    <t>单位：万元</t>
  </si>
  <si>
    <t>本次调增（减）</t>
  </si>
  <si>
    <t>债券转贷资金</t>
  </si>
  <si>
    <t>公共安全、教育、社会保障、医疗等一般性转移支付</t>
  </si>
  <si>
    <t>上级专项转移支付</t>
  </si>
  <si>
    <t>动支年初预留</t>
  </si>
  <si>
    <t>动支预备费</t>
  </si>
  <si>
    <t>调整预算数</t>
  </si>
  <si>
    <t>调整预算数较年初预算数±</t>
  </si>
  <si>
    <t>1-10月实际下达+预测数</t>
  </si>
  <si>
    <t>年初预算预测安排数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</si>
  <si>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</si>
  <si>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>一般公共预算支出合计</t>
  </si>
  <si>
    <t>231债务还本支出</t>
  </si>
  <si>
    <t>2300602专项上解支出</t>
  </si>
  <si>
    <t>515安排预算稳定调节基金</t>
  </si>
  <si>
    <t>支出总合计</t>
  </si>
  <si>
    <t xml:space="preserve">   单位：万元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</si>
  <si>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</si>
  <si>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</si>
  <si>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</si>
  <si>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</si>
  <si>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</si>
  <si>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</si>
  <si>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年初数</t>
  </si>
  <si>
    <t>本次调整预算数</t>
  </si>
  <si>
    <t>较年初数增减</t>
  </si>
  <si>
    <t>207 文化体育与传媒支出</t>
  </si>
  <si>
    <t>210 医疗卫生与计划生育支出</t>
  </si>
  <si>
    <t>220 自然资源气象等支出</t>
  </si>
  <si>
    <t>233 债务发行费支出</t>
  </si>
  <si>
    <t>支 出 总 计</t>
  </si>
  <si>
    <t>支出科目名称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</si>
  <si>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</si>
  <si>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</si>
  <si>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</si>
  <si>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</si>
  <si>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</si>
  <si>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</si>
  <si>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</si>
  <si>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</si>
  <si>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</si>
  <si>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</si>
  <si>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</si>
  <si>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</si>
  <si>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</si>
  <si>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</si>
  <si>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</si>
  <si>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</si>
  <si>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</si>
  <si>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</si>
  <si>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政府办公厅（室）及相关机构事务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</si>
  <si>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</si>
  <si>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</si>
  <si>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</si>
  <si>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</si>
  <si>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</si>
  <si>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</si>
  <si>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</si>
  <si>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</si>
  <si>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</si>
  <si>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</si>
  <si>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</si>
  <si>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</si>
  <si>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</si>
  <si>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</si>
  <si>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</si>
  <si>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</si>
  <si>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</si>
  <si>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</si>
  <si>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</si>
  <si>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</si>
  <si>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</si>
  <si>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</si>
  <si>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</si>
  <si>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</si>
  <si>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</si>
  <si>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</si>
  <si>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</si>
  <si>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</si>
  <si>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</si>
  <si>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</si>
  <si>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</si>
  <si>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</si>
  <si>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</si>
  <si>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</si>
  <si>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</si>
  <si>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</si>
  <si>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</si>
  <si>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</si>
  <si>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</si>
  <si>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</si>
  <si>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</si>
  <si>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</si>
  <si>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</si>
  <si>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</si>
  <si>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</si>
  <si>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</si>
  <si>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</si>
  <si>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</si>
  <si>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</si>
  <si>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</si>
  <si>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</si>
  <si>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</si>
  <si>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</si>
  <si>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</si>
  <si>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</si>
  <si>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</si>
  <si>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</si>
  <si>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</si>
  <si>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</si>
  <si>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</si>
  <si>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</si>
  <si>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</si>
  <si>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</si>
  <si>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</si>
  <si>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</si>
  <si>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</si>
  <si>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</si>
  <si>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</si>
  <si>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</si>
  <si>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</si>
  <si>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</si>
  <si>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</si>
  <si>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</si>
  <si>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</si>
  <si>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</si>
  <si>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</si>
  <si>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</si>
  <si>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</si>
  <si>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</si>
  <si>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</si>
  <si>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</si>
  <si>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</si>
  <si>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</si>
  <si>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</si>
  <si>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</si>
  <si>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</si>
  <si>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</si>
  <si>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</si>
  <si>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</si>
  <si>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</si>
  <si>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</si>
  <si>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</si>
  <si>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</si>
  <si>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</si>
  <si>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</si>
  <si>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</si>
  <si>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</si>
  <si>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</si>
  <si>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</si>
  <si>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</si>
  <si>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</si>
  <si>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</si>
  <si>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</si>
  <si>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</si>
  <si>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</si>
  <si>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</si>
  <si>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</si>
  <si>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</si>
  <si>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</si>
  <si>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</si>
  <si>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</si>
  <si>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</si>
  <si>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</si>
  <si>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</si>
  <si>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</si>
  <si>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</si>
  <si>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</si>
  <si>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</si>
  <si>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</si>
  <si>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</si>
  <si>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</si>
  <si>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</si>
  <si>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</si>
  <si>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</si>
  <si>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</si>
  <si>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</si>
  <si>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</si>
  <si>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</si>
  <si>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</si>
  <si>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</si>
  <si>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</si>
  <si>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</si>
  <si>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</si>
  <si>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</si>
  <si>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</si>
  <si>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</si>
  <si>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</si>
  <si>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</si>
  <si>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</si>
  <si>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</si>
  <si>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</si>
  <si>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</si>
  <si>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</si>
  <si>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</si>
  <si>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</si>
  <si>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</si>
  <si>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</si>
  <si>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</si>
  <si>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</si>
  <si>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</si>
  <si>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</si>
  <si>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</si>
  <si>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</si>
  <si>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</si>
  <si>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</si>
  <si>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</si>
  <si>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</si>
  <si>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</si>
  <si>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</si>
  <si>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</si>
  <si>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</si>
  <si>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</si>
  <si>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</si>
  <si>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</si>
  <si>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</si>
  <si>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</si>
  <si>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</si>
  <si>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</si>
  <si>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</si>
  <si>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</si>
  <si>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</si>
  <si>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</si>
  <si>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</si>
  <si>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</si>
  <si>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</si>
  <si>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</si>
  <si>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</si>
  <si>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</si>
  <si>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</si>
  <si>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</si>
  <si>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</si>
  <si>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</si>
  <si>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</si>
  <si>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</si>
  <si>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</si>
  <si>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</si>
  <si>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</si>
  <si>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</si>
  <si>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</si>
  <si>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</si>
  <si>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</si>
  <si>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</si>
  <si>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</si>
  <si>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</si>
  <si>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</si>
  <si>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</si>
  <si>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</si>
  <si>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</si>
  <si>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</si>
  <si>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</si>
  <si>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</si>
  <si>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</si>
  <si>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</si>
  <si>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</si>
  <si>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</si>
  <si>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</si>
  <si>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</si>
  <si>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</si>
  <si>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</si>
  <si>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</si>
  <si>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</si>
  <si>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</si>
  <si>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</si>
  <si>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</si>
  <si>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</si>
  <si>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</si>
  <si>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</si>
  <si>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</si>
  <si>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</si>
  <si>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</si>
  <si>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</si>
  <si>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</si>
  <si>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</si>
  <si>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</si>
  <si>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</si>
  <si>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</si>
  <si>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</si>
  <si>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</si>
  <si>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</si>
  <si>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</si>
  <si>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</si>
  <si>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</si>
  <si>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</si>
  <si>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</si>
  <si>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</si>
  <si>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</si>
  <si>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</si>
  <si>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</si>
  <si>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</si>
  <si>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</si>
  <si>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</si>
  <si>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</si>
  <si>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</si>
  <si>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</si>
  <si>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</si>
  <si>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</si>
  <si>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</si>
  <si>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</si>
  <si>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</si>
  <si>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</si>
  <si>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</si>
  <si>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</si>
  <si>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</si>
  <si>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</si>
  <si>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</si>
  <si>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</si>
  <si>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</si>
  <si>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</si>
  <si>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</si>
  <si>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</si>
  <si>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</si>
  <si>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</si>
  <si>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</si>
  <si>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</si>
  <si>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</si>
  <si>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</si>
  <si>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</si>
  <si>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</si>
  <si>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</si>
  <si>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</si>
  <si>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</si>
  <si>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</si>
  <si>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</si>
  <si>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</si>
  <si>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</si>
  <si>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</si>
  <si>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</si>
  <si>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</si>
  <si>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</si>
  <si>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</si>
  <si>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</si>
  <si>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</si>
  <si>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</si>
  <si>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</si>
  <si>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</si>
  <si>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</si>
  <si>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</si>
  <si>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</si>
  <si>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</si>
  <si>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</si>
  <si>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</si>
  <si>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</si>
  <si>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</si>
  <si>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</si>
  <si>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</si>
  <si>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</si>
  <si>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</si>
  <si>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</si>
  <si>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</si>
  <si>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</si>
  <si>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</si>
  <si>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</si>
  <si>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</si>
  <si>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</si>
  <si>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</si>
  <si>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</si>
  <si>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</si>
  <si>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</si>
  <si>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</si>
  <si>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</si>
  <si>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</si>
  <si>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</si>
  <si>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</si>
  <si>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</si>
  <si>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</si>
  <si>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</si>
  <si>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</si>
  <si>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</si>
  <si>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</si>
  <si>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</si>
  <si>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</si>
  <si>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</si>
  <si>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</si>
  <si>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</si>
  <si>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</si>
  <si>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</si>
  <si>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</si>
  <si>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</si>
  <si>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</si>
  <si>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</si>
  <si>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</si>
  <si>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</si>
  <si>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</si>
  <si>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</si>
  <si>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</si>
  <si>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</si>
  <si>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</si>
  <si>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</si>
  <si>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</si>
  <si>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</si>
  <si>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</si>
  <si>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</si>
  <si>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</si>
  <si>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</si>
  <si>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</si>
  <si>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</si>
  <si>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</si>
  <si>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</si>
  <si>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</si>
  <si>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</si>
  <si>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</si>
  <si>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</si>
  <si>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</si>
  <si>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</si>
  <si>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</si>
  <si>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</si>
  <si>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</si>
  <si>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</si>
  <si>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</si>
  <si>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</si>
  <si>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</si>
  <si>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</si>
  <si>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</si>
  <si>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</si>
  <si>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</si>
  <si>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</si>
  <si>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</si>
  <si>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</si>
  <si>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</si>
  <si>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</si>
  <si>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</si>
  <si>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</si>
  <si>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</si>
  <si>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</si>
  <si>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</si>
  <si>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</si>
  <si>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</si>
  <si>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</si>
  <si>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</si>
  <si>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</si>
  <si>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</si>
  <si>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</si>
  <si>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</si>
  <si>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</si>
  <si>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</si>
  <si>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</si>
  <si>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</si>
  <si>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</si>
  <si>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</si>
  <si>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</si>
  <si>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</si>
  <si>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</si>
  <si>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</si>
  <si>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</si>
  <si>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</si>
  <si>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</si>
  <si>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</si>
  <si>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</si>
  <si>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</si>
  <si>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</si>
  <si>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</si>
  <si>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</si>
  <si>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</si>
  <si>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</si>
  <si>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</si>
  <si>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</si>
  <si>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</si>
  <si>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</si>
  <si>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</si>
  <si>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</si>
  <si>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</si>
  <si>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</si>
  <si>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</si>
  <si>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</si>
  <si>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</si>
  <si>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</si>
  <si>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</si>
  <si>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</si>
  <si>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</si>
  <si>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</si>
  <si>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</si>
  <si>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</si>
  <si>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</si>
  <si>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</si>
  <si>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</si>
  <si>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</si>
  <si>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</si>
  <si>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</si>
  <si>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</si>
  <si>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</si>
  <si>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</si>
  <si>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</si>
  <si>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</si>
  <si>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</si>
  <si>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</si>
  <si>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</si>
  <si>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</si>
  <si>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</si>
  <si>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</si>
  <si>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</si>
  <si>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</si>
  <si>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</si>
  <si>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</si>
  <si>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</si>
  <si>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</si>
  <si>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</si>
  <si>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</si>
  <si>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</si>
  <si>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</si>
  <si>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</si>
  <si>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</si>
  <si>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</si>
  <si>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</si>
  <si>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</si>
  <si>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</si>
  <si>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</si>
  <si>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</si>
  <si>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</si>
  <si>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</si>
  <si>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</si>
  <si>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</si>
  <si>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</si>
  <si>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</si>
  <si>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</si>
  <si>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</si>
  <si>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</si>
  <si>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</si>
  <si>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</si>
  <si>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</si>
  <si>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</si>
  <si>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</si>
  <si>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</si>
  <si>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</si>
  <si>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</si>
  <si>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</si>
  <si>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</si>
  <si>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</si>
  <si>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</si>
  <si>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</si>
  <si>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</si>
  <si>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</si>
  <si>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</si>
  <si>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</si>
  <si>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</si>
  <si>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</si>
  <si>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</si>
  <si>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</si>
  <si>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</si>
  <si>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</si>
  <si>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</si>
  <si>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</si>
  <si>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</si>
  <si>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</si>
  <si>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</si>
  <si>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</si>
  <si>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</si>
  <si>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</si>
  <si>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</si>
  <si>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</si>
  <si>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</si>
  <si>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</si>
  <si>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</si>
  <si>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</si>
  <si>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</si>
  <si>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</si>
  <si>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</si>
  <si>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</si>
  <si>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</si>
  <si>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</si>
  <si>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</si>
  <si>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</si>
  <si>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</si>
  <si>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</si>
  <si>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</si>
  <si>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</si>
  <si>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</si>
  <si>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</si>
  <si>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</si>
  <si>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</si>
  <si>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</si>
  <si>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</si>
  <si>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</si>
  <si>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</si>
  <si>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</si>
  <si>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</si>
  <si>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</si>
  <si>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</si>
  <si>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</si>
  <si>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</si>
  <si>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</si>
  <si>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</si>
  <si>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</si>
  <si>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</si>
  <si>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</si>
  <si>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</si>
  <si>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</si>
  <si>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</si>
  <si>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</si>
  <si>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</si>
  <si>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</si>
  <si>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</si>
  <si>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</si>
  <si>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</si>
  <si>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</si>
  <si>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</si>
  <si>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</si>
  <si>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</si>
  <si>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</si>
  <si>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</si>
  <si>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</si>
  <si>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</si>
  <si>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</si>
  <si>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</si>
  <si>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</si>
  <si>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</si>
  <si>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</si>
  <si>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</si>
  <si>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</si>
  <si>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</si>
  <si>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</si>
  <si>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</si>
  <si>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</si>
  <si>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</si>
  <si>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</si>
  <si>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</si>
  <si>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</si>
  <si>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</si>
  <si>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</si>
  <si>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</si>
  <si>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</si>
  <si>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</si>
  <si>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</si>
  <si>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</si>
  <si>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</si>
  <si>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</si>
  <si>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</si>
  <si>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</si>
  <si>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</si>
  <si>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</si>
  <si>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</si>
  <si>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</si>
  <si>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</si>
  <si>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</si>
  <si>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</si>
  <si>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</si>
  <si>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</si>
  <si>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</si>
  <si>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</si>
  <si>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</si>
  <si>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</si>
  <si>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</si>
  <si>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</si>
  <si>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</si>
  <si>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</si>
  <si>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</si>
  <si>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</si>
  <si>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</si>
  <si>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</si>
  <si>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</si>
  <si>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</si>
  <si>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</si>
  <si>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</si>
  <si>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</si>
  <si>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</si>
  <si>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</si>
  <si>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</si>
  <si>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</si>
  <si>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</si>
  <si>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</si>
  <si>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</si>
  <si>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</si>
  <si>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</si>
  <si>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</si>
  <si>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</si>
  <si>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</si>
  <si>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</si>
  <si>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</si>
  <si>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</si>
  <si>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</si>
  <si>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</si>
  <si>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</si>
  <si>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</si>
  <si>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</si>
  <si>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</si>
  <si>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</si>
  <si>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</si>
  <si>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</si>
  <si>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</si>
  <si>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</si>
  <si>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</si>
  <si>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</si>
  <si>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</si>
  <si>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</si>
  <si>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</si>
  <si>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</si>
  <si>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</si>
  <si>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</si>
  <si>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</si>
  <si>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</si>
  <si>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</si>
  <si>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</si>
  <si>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</si>
  <si>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</si>
  <si>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</si>
  <si>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</si>
  <si>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</si>
  <si>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</si>
  <si>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</si>
  <si>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</si>
  <si>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</si>
  <si>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</si>
  <si>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</si>
  <si>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</si>
  <si>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</si>
  <si>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</si>
  <si>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</si>
  <si>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</si>
  <si>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</si>
  <si>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</si>
  <si>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</si>
  <si>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</si>
  <si>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</si>
  <si>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</si>
  <si>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</si>
  <si>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</si>
  <si>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</si>
  <si>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</si>
  <si>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</si>
  <si>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</si>
  <si>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</si>
  <si>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</si>
  <si>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</si>
  <si>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</si>
  <si>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</si>
  <si>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</si>
  <si>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</si>
  <si>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</si>
  <si>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</si>
  <si>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</si>
  <si>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</si>
  <si>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</si>
  <si>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</si>
  <si>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</si>
  <si>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</si>
  <si>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</si>
  <si>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</si>
  <si>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</si>
  <si>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</si>
  <si>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</si>
  <si>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</si>
  <si>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</si>
  <si>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</si>
  <si>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</si>
  <si>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</si>
  <si>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</si>
  <si>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</si>
  <si>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</si>
  <si>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</si>
  <si>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</si>
  <si>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</si>
  <si>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</si>
  <si>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</si>
  <si>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</si>
  <si>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</si>
  <si>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</si>
  <si>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</si>
  <si>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</si>
  <si>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</si>
  <si>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</si>
  <si>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</si>
  <si>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</si>
  <si>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</si>
  <si>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</si>
  <si>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</si>
  <si>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</si>
  <si>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</si>
  <si>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</si>
  <si>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</si>
  <si>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</si>
  <si>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</si>
  <si>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</si>
  <si>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</si>
  <si>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</si>
  <si>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</si>
  <si>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</si>
  <si>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</si>
  <si>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</si>
  <si>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</si>
  <si>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</si>
  <si>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</si>
  <si>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</si>
  <si>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</si>
  <si>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</si>
  <si>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</si>
  <si>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</si>
  <si>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</si>
  <si>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</si>
  <si>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</si>
  <si>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</si>
  <si>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</si>
  <si>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</si>
  <si>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</si>
  <si>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</si>
  <si>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</si>
  <si>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</si>
  <si>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</si>
  <si>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</si>
  <si>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</si>
  <si>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</si>
  <si>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</si>
  <si>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</si>
  <si>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</si>
  <si>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</si>
  <si>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</si>
  <si>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</si>
  <si>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</si>
  <si>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</si>
  <si>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</si>
  <si>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</si>
  <si>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</si>
  <si>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</si>
  <si>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</si>
  <si>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</si>
  <si>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</si>
  <si>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</si>
  <si>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</si>
  <si>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</si>
  <si>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</si>
  <si>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</si>
  <si>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</si>
  <si>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</si>
  <si>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</si>
  <si>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</si>
  <si>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</si>
  <si>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</si>
  <si>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</si>
  <si>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</si>
  <si>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</si>
  <si>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</si>
  <si>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</si>
  <si>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</si>
  <si>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</si>
  <si>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</si>
  <si>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</si>
  <si>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</si>
  <si>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</si>
  <si>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</si>
  <si>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</si>
  <si>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</si>
  <si>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</si>
  <si>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</si>
  <si>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</si>
  <si>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</si>
  <si>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</si>
  <si>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</si>
  <si>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</si>
  <si>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</si>
  <si>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</si>
  <si>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</si>
  <si>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</si>
  <si>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</si>
  <si>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</si>
  <si>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</si>
  <si>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</si>
  <si>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</si>
  <si>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</si>
  <si>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</si>
  <si>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</si>
  <si>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</si>
  <si>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</si>
  <si>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</si>
  <si>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</si>
  <si>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</si>
  <si>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</si>
  <si>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</si>
  <si>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</si>
  <si>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</si>
  <si>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</si>
  <si>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</si>
  <si>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</si>
  <si>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</si>
  <si>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</si>
  <si>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</si>
  <si>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</si>
  <si>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</si>
  <si>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</si>
  <si>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</si>
  <si>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</si>
  <si>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</si>
  <si>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</si>
  <si>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</si>
  <si>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</si>
  <si>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</si>
  <si>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</si>
  <si>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</si>
  <si>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</si>
  <si>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</si>
  <si>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</si>
  <si>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</si>
  <si>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</si>
  <si>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</si>
  <si>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</si>
  <si>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</si>
  <si>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</si>
  <si>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</si>
  <si>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</si>
  <si>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</si>
  <si>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</si>
  <si>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</si>
  <si>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</si>
  <si>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</si>
  <si>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</si>
  <si>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</si>
  <si>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</si>
  <si>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</si>
  <si>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</si>
  <si>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</si>
  <si>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</si>
  <si>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</si>
  <si>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</si>
  <si>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</si>
  <si>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</si>
  <si>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</si>
  <si>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</si>
  <si>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</si>
  <si>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</si>
  <si>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</si>
  <si>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</si>
  <si>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</si>
  <si>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</si>
  <si>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</si>
  <si>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</si>
  <si>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</si>
  <si>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</si>
  <si>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</si>
  <si>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</si>
  <si>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</si>
  <si>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</si>
  <si>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</si>
  <si>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</si>
  <si>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</si>
  <si>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</si>
  <si>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</si>
  <si>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</si>
  <si>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</si>
  <si>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</si>
  <si>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</si>
  <si>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</si>
  <si>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</si>
  <si>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</si>
  <si>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</si>
  <si>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</si>
  <si>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</si>
  <si>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</si>
  <si>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</si>
  <si>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</si>
  <si>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</si>
  <si>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</si>
  <si>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</si>
  <si>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</si>
  <si>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</si>
  <si>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</si>
  <si>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</si>
  <si>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</si>
  <si>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</si>
  <si>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</si>
  <si>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</si>
  <si>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</si>
  <si>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</si>
  <si>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</si>
  <si>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</si>
  <si>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</si>
  <si>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</si>
  <si>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</si>
  <si>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</si>
  <si>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</si>
  <si>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</si>
  <si>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</si>
  <si>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</si>
  <si>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</si>
  <si>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</si>
  <si>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</si>
  <si>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</si>
  <si>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</si>
  <si>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</si>
  <si>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</si>
  <si>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</si>
  <si>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</si>
  <si>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</si>
  <si>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</si>
  <si>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</si>
  <si>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</si>
  <si>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</si>
  <si>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</si>
  <si>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</si>
  <si>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</si>
  <si>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</si>
  <si>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</si>
  <si>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</si>
  <si>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</si>
  <si>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</si>
  <si>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</si>
  <si>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</si>
  <si>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</si>
  <si>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</si>
  <si>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</si>
  <si>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</si>
  <si>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</si>
  <si>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</si>
  <si>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</si>
  <si>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</si>
  <si>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</si>
  <si>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</si>
  <si>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</si>
  <si>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</si>
  <si>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</si>
  <si>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</si>
  <si>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</si>
  <si>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</si>
  <si>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</si>
  <si>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</si>
  <si>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</si>
  <si>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</si>
  <si>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</si>
  <si>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</si>
  <si>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</si>
  <si>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</si>
  <si>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</si>
  <si>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</si>
  <si>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</si>
  <si>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</si>
  <si>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</si>
  <si>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</si>
  <si>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</si>
  <si>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</si>
  <si>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</si>
  <si>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</si>
  <si>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</si>
  <si>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</si>
  <si>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</si>
  <si>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</si>
  <si>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</si>
  <si>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</si>
  <si>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</si>
  <si>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</si>
  <si>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</si>
  <si>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</si>
  <si>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</si>
  <si>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</si>
  <si>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</si>
  <si>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</si>
  <si>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</si>
  <si>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</si>
  <si>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</si>
  <si>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</si>
  <si>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</si>
  <si>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</si>
  <si>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</si>
  <si>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</si>
  <si>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</si>
  <si>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</si>
  <si>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</si>
  <si>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</si>
  <si>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</si>
  <si>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</si>
  <si>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</si>
  <si>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</si>
  <si>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</si>
  <si>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</si>
  <si>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</si>
  <si>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</si>
  <si>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</si>
  <si>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</si>
  <si>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</si>
  <si>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</si>
  <si>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</si>
  <si>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</si>
  <si>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</si>
  <si>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</si>
  <si>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</si>
  <si>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</si>
  <si>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</si>
  <si>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</si>
  <si>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</si>
  <si>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</si>
  <si>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</si>
  <si>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</si>
  <si>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</si>
  <si>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</si>
  <si>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</si>
  <si>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</si>
  <si>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</si>
  <si>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</si>
  <si>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</si>
  <si>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</si>
  <si>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</si>
  <si>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</si>
  <si>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</si>
  <si>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</si>
  <si>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</si>
  <si>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</si>
  <si>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</si>
  <si>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</si>
  <si>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</si>
  <si>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</si>
  <si>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</si>
  <si>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</si>
  <si>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</si>
  <si>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</si>
  <si>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</si>
  <si>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</si>
  <si>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</si>
  <si>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</si>
  <si>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</si>
  <si>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</si>
  <si>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</si>
  <si>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r>
      <rPr>
        <b/>
        <sz val="11"/>
        <color theme="1"/>
        <rFont val="Arial"/>
        <charset val="134"/>
      </rPr>
      <t xml:space="preserve">   </t>
    </r>
    <r>
      <rPr>
        <b/>
        <sz val="11"/>
        <color indexed="8"/>
        <rFont val="方正黑体_GBK"/>
        <charset val="134"/>
      </rPr>
      <t>分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方正黑体_GBK"/>
        <charset val="134"/>
      </rPr>
      <t>类</t>
    </r>
  </si>
  <si>
    <r>
      <rPr>
        <b/>
        <sz val="11"/>
        <color theme="1"/>
        <rFont val="方正黑体_GBK"/>
        <charset val="134"/>
      </rPr>
      <t>项</t>
    </r>
    <r>
      <rPr>
        <b/>
        <sz val="11"/>
        <color indexed="8"/>
        <rFont val="Arial"/>
        <charset val="134"/>
      </rPr>
      <t xml:space="preserve">                   </t>
    </r>
    <r>
      <rPr>
        <b/>
        <sz val="11"/>
        <color indexed="8"/>
        <rFont val="方正黑体_GBK"/>
        <charset val="134"/>
      </rPr>
      <t>目</t>
    </r>
  </si>
  <si>
    <t>功能科目</t>
  </si>
  <si>
    <t>政府经济分类</t>
  </si>
  <si>
    <t>本次调整金额（万元）</t>
  </si>
  <si>
    <t>备注</t>
  </si>
  <si>
    <t>其他一般公共服务支出</t>
  </si>
  <si>
    <t>陇川县章凤粮食储备库建设资金</t>
  </si>
  <si>
    <t>存量资金安排</t>
  </si>
  <si>
    <t>非税收入安排市场监管协管员经费（20人×3.5万元/人.年）</t>
  </si>
  <si>
    <t>项目结余</t>
  </si>
  <si>
    <t>委员视察</t>
  </si>
  <si>
    <t>政协委员活动经费（159人×2000元/人.年）</t>
  </si>
  <si>
    <t>其他组织事务支出</t>
  </si>
  <si>
    <t>村（居）民小组党支部年活动经费</t>
  </si>
  <si>
    <t>边境转移支付安排“德宏边疆好声音—农村小喇叭”工程建设经费</t>
  </si>
  <si>
    <t>城子粮库建设县级配套</t>
  </si>
  <si>
    <t>口岸协管员、自养人员工资及保险</t>
  </si>
  <si>
    <t>非税收入安排环卫站自养人员工资</t>
  </si>
  <si>
    <t>其他人力资源事务支出</t>
  </si>
  <si>
    <t>三支一扶”大学生补助</t>
  </si>
  <si>
    <t>代垫资金</t>
  </si>
  <si>
    <t>公务用车购置经费</t>
  </si>
  <si>
    <t>其他政协事务支出</t>
  </si>
  <si>
    <t>公务用车购置</t>
  </si>
  <si>
    <t>县委联系专家工作经费（92人×0.2万元/年）</t>
  </si>
  <si>
    <t>基层党组织、党员产业发展金</t>
  </si>
  <si>
    <t>乡（镇）党代表活动经费（453人×400元/人.年）</t>
  </si>
  <si>
    <t>2013299</t>
  </si>
  <si>
    <t>乡镇（农场）宣传工作经费</t>
  </si>
  <si>
    <t>2013301</t>
  </si>
  <si>
    <t>电子政务内网中心机房建设</t>
  </si>
  <si>
    <t>其他党委办公厅（室）及相关机构事务支出</t>
  </si>
  <si>
    <t>外籍人员服务管理工作经费</t>
  </si>
  <si>
    <t>其他财政事务支出</t>
  </si>
  <si>
    <t>其他对外联络事务支出</t>
  </si>
  <si>
    <t>其他统计信息事务支出</t>
  </si>
  <si>
    <t>其他政府办公厅（室）及相关机构事务支出</t>
  </si>
  <si>
    <t>2019年全县打私工作经费</t>
  </si>
  <si>
    <t>2010399</t>
  </si>
  <si>
    <t>2019999</t>
  </si>
  <si>
    <t>专项业务活动</t>
  </si>
  <si>
    <t>公车平台车辆运行维护费</t>
  </si>
  <si>
    <t>公车平台公务用车购置经费</t>
  </si>
  <si>
    <t>2010305</t>
  </si>
  <si>
    <t>政策性融资担保机构（德宏分公司）注册资本金</t>
  </si>
  <si>
    <t>边境转移支付安排边防辅警生活补助（3700元/人.月×343人）</t>
  </si>
  <si>
    <t>边境转移支付安排社区戒毒社区康复专职人员生活补助
（3000元/人.月×177人）</t>
  </si>
  <si>
    <t>2040201</t>
  </si>
  <si>
    <t>陇川县“平安陇川”视频监控系统建设</t>
  </si>
  <si>
    <t>执法办案</t>
  </si>
  <si>
    <t>收戒吸毒人员工作补助经费</t>
  </si>
  <si>
    <t>查获毒品案件补助经费</t>
  </si>
  <si>
    <t>2040220</t>
  </si>
  <si>
    <t>法律援助</t>
  </si>
  <si>
    <t>法律援助业务经费</t>
  </si>
  <si>
    <t>培训支出</t>
  </si>
  <si>
    <t>农村党员教育培训经费</t>
  </si>
  <si>
    <t>公务用车购置费</t>
  </si>
  <si>
    <t>其他普通教育支出</t>
  </si>
  <si>
    <t>非税收入安排公租房管理和维护费</t>
  </si>
  <si>
    <t>小学教育</t>
  </si>
  <si>
    <t>西发项目贷款本金</t>
  </si>
  <si>
    <t>2019年单位缴纳养老保险结余</t>
  </si>
  <si>
    <t>结余资金</t>
  </si>
  <si>
    <t>社会保险补贴</t>
  </si>
  <si>
    <t>村干部（村务监督委员会主任）社会养老保险</t>
  </si>
  <si>
    <t>社区专职干部基本养老保险</t>
  </si>
  <si>
    <t>2080704</t>
  </si>
  <si>
    <t>农村最低生活保障金支出</t>
  </si>
  <si>
    <t>农村最低生活保障</t>
  </si>
  <si>
    <t>城市最低生活保障金支出</t>
  </si>
  <si>
    <t>城市最低生活保障</t>
  </si>
  <si>
    <t>其他民政管理事务支出</t>
  </si>
  <si>
    <t>边境转移支付安排沿边居民补助</t>
  </si>
  <si>
    <t>80岁以上老年人高龄保健和长寿补助</t>
  </si>
  <si>
    <t>2080299</t>
  </si>
  <si>
    <t>财政对机关生育保险补助</t>
  </si>
  <si>
    <t>机关事业单位养老保险收支缺口</t>
  </si>
  <si>
    <t>其他人力资源和社会保障管理事务支出</t>
  </si>
  <si>
    <t>县基层就业和社会保障服务中心附属工程建设项目</t>
  </si>
  <si>
    <t>殡葬改革工作经费</t>
  </si>
  <si>
    <t>火化奖励补助</t>
  </si>
  <si>
    <t>其他行政事业单位离退休支出</t>
  </si>
  <si>
    <t>国有企业办中小学退休教师待遇补助</t>
  </si>
  <si>
    <t>基层政权和社区建设</t>
  </si>
  <si>
    <t>社区工作人员生活补助</t>
  </si>
  <si>
    <t>村（居）委会“两委”换届经费</t>
  </si>
  <si>
    <t>建档立卡健康扶贫医疗救助资金（33304人×10元/人）</t>
  </si>
  <si>
    <t>城乡居民基本医疗保险建档立卡人员兜底保障经费（建档立卡人员33304人×60元/人）</t>
  </si>
  <si>
    <t>2101202</t>
  </si>
  <si>
    <t>建档立卡贫困人口城乡居民基本医疗保险个人缴费县级配套</t>
  </si>
  <si>
    <t>离休干部医疗费</t>
  </si>
  <si>
    <t>财政对城镇职工基本医疗保险基金补助</t>
  </si>
  <si>
    <t>其他行政事业单位医疗支出</t>
  </si>
  <si>
    <t>财政对大病补充医疗保险补助</t>
  </si>
  <si>
    <t>疾病预防控制机构</t>
  </si>
  <si>
    <t>世行贷款结核项目偿债资金</t>
  </si>
  <si>
    <t>其他环境保护管理事务支出</t>
  </si>
  <si>
    <t>环保专项支出</t>
  </si>
  <si>
    <t>2110199</t>
  </si>
  <si>
    <t>大气</t>
  </si>
  <si>
    <t>陇川县县域生态环境质量监测评价与考核工作</t>
  </si>
  <si>
    <t>小城镇基础设施建设</t>
  </si>
  <si>
    <t>小城镇建设资金</t>
  </si>
  <si>
    <t>陇川县路灯维护费及电费</t>
  </si>
  <si>
    <t>213农林水事务支出</t>
  </si>
  <si>
    <t>其他扶贫支出</t>
  </si>
  <si>
    <t>森林植被恢复安排中央省级护林员劳务费</t>
  </si>
  <si>
    <t>涉农贷款增量奖励</t>
  </si>
  <si>
    <t>涉农贷款增量奖励县级资金</t>
  </si>
  <si>
    <t>水利工程建设</t>
  </si>
  <si>
    <t>水利建设资金收入安排支出</t>
  </si>
  <si>
    <t>收入缺口</t>
  </si>
  <si>
    <t xml:space="preserve"> 农田水利</t>
  </si>
  <si>
    <t>农田水利建设资金收入安排支出</t>
  </si>
  <si>
    <t>其他农业支出</t>
  </si>
  <si>
    <t>2018年烟草产业发展基金（含人工增雨防雹经费90万元）</t>
  </si>
  <si>
    <t>非税收入安排征管成本</t>
  </si>
  <si>
    <t>2130101</t>
  </si>
  <si>
    <t>脱贫成效巩固评比奖励金</t>
  </si>
  <si>
    <t>生产发展</t>
  </si>
  <si>
    <t>产业发展基金（科技成果转化基金200万元、旅游发展基金300万元）</t>
  </si>
  <si>
    <t>公共租赁住房</t>
  </si>
  <si>
    <t>非税收入安排公共租赁住房管理维护费</t>
  </si>
  <si>
    <t>年初预留</t>
  </si>
  <si>
    <t>机关事业单位养老保险年初预留</t>
  </si>
  <si>
    <t>医保资金年初预留</t>
  </si>
  <si>
    <t>22902</t>
  </si>
  <si>
    <t>教育基金安排支出（上年253万元）</t>
  </si>
  <si>
    <t>教育、卫生人才引进专项资金</t>
  </si>
  <si>
    <t>税收征管经费</t>
  </si>
  <si>
    <t>综合绩效</t>
  </si>
  <si>
    <t>地方政府一般债务发行费用支出</t>
  </si>
  <si>
    <t>一般公共预算调整合计</t>
  </si>
  <si>
    <t>230转移性支出</t>
  </si>
  <si>
    <t>专项上解支出</t>
  </si>
  <si>
    <t>安排预算稳定调节基金</t>
  </si>
  <si>
    <t>支出调整合计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</si>
  <si>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年陇川县政府性基金预算收支调整表</t>
    </r>
  </si>
  <si>
    <t>县十七届人大常委会第二十次会议调整数</t>
  </si>
  <si>
    <r>
      <rPr>
        <b/>
        <sz val="11"/>
        <rFont val="宋体"/>
        <charset val="134"/>
      </rPr>
      <t>本次调整数较上次调整预算数</t>
    </r>
    <r>
      <rPr>
        <b/>
        <sz val="11"/>
        <rFont val="MS Gothic"/>
        <charset val="128"/>
      </rPr>
      <t>±</t>
    </r>
  </si>
  <si>
    <t>1030146 国有土地收益基金收入</t>
  </si>
  <si>
    <t>206  科学技支出</t>
  </si>
  <si>
    <t>1030148 国有土地使用权出让收入</t>
  </si>
  <si>
    <t>207  文化旅游体育与传媒支出</t>
  </si>
  <si>
    <t>1030147 农业土地开发资金收入</t>
  </si>
  <si>
    <t>208  社会保障和就业支出</t>
  </si>
  <si>
    <t>1030178 污水处理费收入</t>
  </si>
  <si>
    <t>211  节能环保支出</t>
  </si>
  <si>
    <t>1030199 其他政府性基金收入</t>
  </si>
  <si>
    <t>212  城乡社区支出</t>
  </si>
  <si>
    <t>1050402 专项债务收入</t>
  </si>
  <si>
    <t>213  农林水支出</t>
  </si>
  <si>
    <t>214  交通运输支出</t>
  </si>
  <si>
    <t>215  资源勘探信息等支出</t>
  </si>
  <si>
    <t>217  金融支出</t>
  </si>
  <si>
    <t>229  其他支出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</si>
  <si>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</si>
  <si>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</si>
  <si>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</si>
  <si>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</si>
  <si>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</si>
  <si>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</si>
  <si>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</si>
  <si>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</si>
  <si>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</si>
  <si>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调增调减预算数</t>
  </si>
  <si>
    <t>专项转移支付资金</t>
  </si>
  <si>
    <t>本资调整预算数</t>
  </si>
  <si>
    <t>本次调整数较上次调整预算数±</t>
  </si>
  <si>
    <t>年初预算
预测安排数</t>
  </si>
  <si>
    <t>本级支出小计</t>
  </si>
  <si>
    <t>231 债务还本支出</t>
  </si>
  <si>
    <t>政府性基金支出总合计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</si>
  <si>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</si>
  <si>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</si>
  <si>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</si>
  <si>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</si>
  <si>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</si>
  <si>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年初
预算数</t>
  </si>
  <si>
    <t>本次
调整数</t>
  </si>
  <si>
    <t>一、收入</t>
  </si>
  <si>
    <t>（一）本级收入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</si>
  <si>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</si>
  <si>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</si>
  <si>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</si>
  <si>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</si>
  <si>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</si>
  <si>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</si>
  <si>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（二）上级补助收入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</si>
  <si>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</si>
  <si>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</si>
  <si>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</si>
  <si>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</si>
  <si>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</si>
  <si>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</si>
  <si>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</si>
  <si>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年陇川县国有资本经营预算收支表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</si>
  <si>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</si>
  <si>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1"/>
        <color theme="1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</si>
  <si>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</si>
  <si>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</si>
  <si>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</si>
  <si>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</si>
  <si>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1"/>
        <color theme="1"/>
        <rFont val="宋体"/>
        <charset val="134"/>
      </rPr>
      <t>9</t>
    </r>
    <r>
      <rPr>
        <sz val="12"/>
        <rFont val="宋体"/>
        <charset val="134"/>
      </rPr>
      <t>8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</si>
  <si>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</si>
  <si>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</si>
  <si>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30  转移性支出</t>
    </r>
  </si>
  <si>
    <t>23005 国有资本经营预算转移支付支出</t>
  </si>
  <si>
    <t xml:space="preserve">   国有资本经营转移性收入</t>
  </si>
  <si>
    <t>10120 上年结余收入</t>
  </si>
  <si>
    <t>年终结余</t>
  </si>
  <si>
    <t xml:space="preserve">  其中:本级</t>
  </si>
  <si>
    <t>收  入  合  计</t>
  </si>
  <si>
    <t>支  出  合  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</si>
  <si>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年陇川县债务转贷还本分项目支出明细表</t>
    </r>
  </si>
  <si>
    <t>债券名称</t>
  </si>
  <si>
    <t>支出日期</t>
  </si>
  <si>
    <t>项目名称</t>
  </si>
  <si>
    <t>金额</t>
  </si>
  <si>
    <t>批次</t>
  </si>
  <si>
    <t>2019年云南省政府公开再融资一般债券（七期）</t>
  </si>
  <si>
    <t xml:space="preserve">陇川县通用机场 </t>
  </si>
  <si>
    <t>第一批</t>
  </si>
  <si>
    <t>潞梁公路（锁定的政府还贷二级公路60%部分）</t>
  </si>
  <si>
    <t xml:space="preserve">潞梁公路（锁定的政府还贷二级公路40%部分） </t>
  </si>
  <si>
    <t>一般债务转贷还本支出合计</t>
  </si>
  <si>
    <t>2019年云南省政府公开再融资专项债券（四期）</t>
  </si>
  <si>
    <t>陇川县章凤南片区新农村建设项目</t>
  </si>
  <si>
    <t>专项债务转贷还本支出合计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</si>
</sst>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#,##0;\-#,##0;&quot;-&quot;"/>
    <numFmt numFmtId="178" formatCode="#,##0;\(#,##0\)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_-* #,##0_$_-;\-* #,##0_$_-;_-* &quot;-&quot;_$_-;_-@_-"/>
    <numFmt numFmtId="183" formatCode="_-* #,##0&quot;$&quot;_-;\-* #,##0&quot;$&quot;_-;_-* &quot;-&quot;&quot;$&quot;_-;_-@_-"/>
    <numFmt numFmtId="184" formatCode="yyyy&quot;年&quot;m&quot;月&quot;d&quot;日&quot;;@"/>
    <numFmt numFmtId="185" formatCode="_-* #,##0.00_$_-;\-* #,##0.00_$_-;_-* &quot;-&quot;??_$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.00_);\(#,##0.00\)"/>
    <numFmt numFmtId="190" formatCode="#,##0_ ;[Red]\-#,##0\ "/>
    <numFmt numFmtId="191" formatCode="0.0%"/>
    <numFmt numFmtId="192" formatCode="#,##0_ "/>
    <numFmt numFmtId="193" formatCode="#,##0_);\(#,##0\)"/>
    <numFmt numFmtId="194" formatCode="#,##0_);[Red]\(#,##0\)"/>
    <numFmt numFmtId="195" formatCode="0.00_ "/>
    <numFmt numFmtId="196" formatCode="0_ "/>
    <numFmt numFmtId="197" formatCode="0.00_);\(0.00\)"/>
    <numFmt numFmtId="198" formatCode="0.00_);[Red]\(0.00\)"/>
    <numFmt numFmtId="199" formatCode="#,##0.00_);[Red]\(#,##0.00\)"/>
    <numFmt numFmtId="200" formatCode="yyyy&quot;年&quot;m&quot;月&quot;;@"/>
  </numFmts>
  <fonts count="11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华文中宋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宋体"/>
      <charset val="134"/>
    </font>
    <font>
      <sz val="18"/>
      <color theme="1"/>
      <name val="方正黑体_GBK"/>
      <charset val="134"/>
    </font>
    <font>
      <b/>
      <sz val="11"/>
      <color theme="1"/>
      <name val="Arial"/>
      <charset val="134"/>
    </font>
    <font>
      <b/>
      <sz val="11"/>
      <color theme="1"/>
      <name val="方正黑体_GBK"/>
      <charset val="134"/>
    </font>
    <font>
      <b/>
      <sz val="12"/>
      <color theme="1"/>
      <name val="方正黑体_GBK"/>
      <charset val="134"/>
    </font>
    <font>
      <sz val="11"/>
      <color theme="1"/>
      <name val="Arial"/>
      <charset val="134"/>
    </font>
    <font>
      <sz val="11"/>
      <color theme="1"/>
      <name val="方正黑体_GBK"/>
      <charset val="134"/>
    </font>
    <font>
      <sz val="10"/>
      <name val="方正黑体_GBK"/>
      <charset val="134"/>
    </font>
    <font>
      <b/>
      <sz val="11"/>
      <color theme="1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name val="宋体"/>
      <charset val="134"/>
    </font>
    <font>
      <sz val="2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2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name val="바탕체"/>
      <charset val="134"/>
    </font>
    <font>
      <sz val="12"/>
      <name val="官帕眉"/>
      <charset val="134"/>
    </font>
    <font>
      <sz val="12"/>
      <name val="Courier"/>
      <charset val="134"/>
    </font>
    <font>
      <b/>
      <sz val="11"/>
      <name val="MS Gothic"/>
      <charset val="128"/>
    </font>
    <font>
      <b/>
      <sz val="11"/>
      <color indexed="8"/>
      <name val="方正黑体_GBK"/>
      <charset val="134"/>
    </font>
    <font>
      <b/>
      <sz val="11"/>
      <color indexed="8"/>
      <name val="Arial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7" borderId="17" applyNumberFormat="0" applyAlignment="0" applyProtection="0">
      <alignment vertical="center"/>
    </xf>
    <xf numFmtId="0" fontId="63" fillId="8" borderId="18" applyNumberFormat="0" applyAlignment="0" applyProtection="0">
      <alignment vertical="center"/>
    </xf>
    <xf numFmtId="0" fontId="64" fillId="8" borderId="17" applyNumberFormat="0" applyAlignment="0" applyProtection="0">
      <alignment vertical="center"/>
    </xf>
    <xf numFmtId="0" fontId="65" fillId="9" borderId="19" applyNumberFormat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22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82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8" fillId="39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4" fillId="0" borderId="0"/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4" fillId="0" borderId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2" fillId="0" borderId="0">
      <alignment vertical="center"/>
    </xf>
    <xf numFmtId="0" fontId="75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7" fillId="44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2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8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8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8" fillId="0" borderId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4" fillId="0" borderId="0"/>
    <xf numFmtId="0" fontId="82" fillId="0" borderId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4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76" fillId="4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" fillId="0" borderId="0"/>
    <xf numFmtId="0" fontId="11" fillId="4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76" fillId="5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5" fillId="0" borderId="0"/>
    <xf numFmtId="0" fontId="77" fillId="3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5" fillId="0" borderId="0"/>
    <xf numFmtId="0" fontId="77" fillId="37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5" fillId="0" borderId="0"/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5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9" fontId="4" fillId="0" borderId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91" fillId="0" borderId="28" applyNumberFormat="0" applyFill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177" fontId="92" fillId="0" borderId="0" applyFill="0" applyBorder="0" applyAlignment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41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178" fontId="93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180" fontId="93" fillId="0" borderId="0">
      <alignment vertical="center"/>
    </xf>
    <xf numFmtId="0" fontId="11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94" fillId="0" borderId="0" applyProtection="0">
      <alignment vertical="center"/>
    </xf>
    <xf numFmtId="181" fontId="93" fillId="0" borderId="0">
      <alignment vertical="center"/>
    </xf>
    <xf numFmtId="2" fontId="94" fillId="0" borderId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6" fillId="0" borderId="29" applyNumberFormat="0" applyAlignment="0" applyProtection="0">
      <alignment horizontal="left" vertical="center"/>
    </xf>
    <xf numFmtId="0" fontId="90" fillId="47" borderId="25" applyNumberFormat="0" applyAlignment="0" applyProtection="0">
      <alignment vertical="center"/>
    </xf>
    <xf numFmtId="0" fontId="96" fillId="0" borderId="30">
      <alignment horizontal="left"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97" fillId="0" borderId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96" fillId="0" borderId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5" fillId="3" borderId="2" applyNumberFormat="0" applyBorder="0" applyAlignment="0" applyProtection="0">
      <alignment vertical="center"/>
    </xf>
    <xf numFmtId="37" fontId="98" fillId="0" borderId="0"/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9" fillId="0" borderId="0">
      <alignment vertical="center"/>
    </xf>
    <xf numFmtId="0" fontId="75" fillId="0" borderId="0"/>
    <xf numFmtId="0" fontId="100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1" fillId="0" borderId="0">
      <alignment vertical="center"/>
    </xf>
    <xf numFmtId="10" fontId="11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4" fillId="0" borderId="0"/>
    <xf numFmtId="1" fontId="75" fillId="0" borderId="0">
      <alignment vertical="center"/>
    </xf>
    <xf numFmtId="0" fontId="4" fillId="0" borderId="0">
      <alignment vertical="center"/>
    </xf>
    <xf numFmtId="0" fontId="102" fillId="3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4" fillId="0" borderId="31" applyProtection="0">
      <alignment vertical="center"/>
    </xf>
    <xf numFmtId="0" fontId="78" fillId="3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40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4" fillId="0" borderId="0">
      <alignment vertical="center"/>
    </xf>
    <xf numFmtId="0" fontId="79" fillId="0" borderId="23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4" fillId="0" borderId="0"/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5" fillId="0" borderId="0"/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5" fillId="0" borderId="0"/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2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5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4" fillId="0" borderId="0"/>
    <xf numFmtId="0" fontId="80" fillId="0" borderId="24" applyNumberFormat="0" applyFill="0" applyAlignment="0" applyProtection="0">
      <alignment vertical="center"/>
    </xf>
    <xf numFmtId="0" fontId="104" fillId="3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2" fillId="0" borderId="0">
      <alignment vertical="center"/>
    </xf>
    <xf numFmtId="0" fontId="11" fillId="0" borderId="0">
      <alignment vertical="center"/>
    </xf>
    <xf numFmtId="0" fontId="102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39" fillId="0" borderId="0"/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32" fillId="0" borderId="2">
      <alignment horizontal="distributed" vertical="center" wrapText="1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5" fillId="0" borderId="0"/>
    <xf numFmtId="0" fontId="75" fillId="0" borderId="0"/>
    <xf numFmtId="0" fontId="106" fillId="42" borderId="33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8" fillId="45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5" fillId="0" borderId="0"/>
    <xf numFmtId="0" fontId="11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4" fillId="0" borderId="0"/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7" fillId="40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5" fillId="0" borderId="0"/>
    <xf numFmtId="0" fontId="89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3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4" fillId="0" borderId="0"/>
    <xf numFmtId="0" fontId="73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86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90" fillId="47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87" fillId="44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5" fillId="0" borderId="0"/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5" fillId="0" borderId="0"/>
    <xf numFmtId="0" fontId="75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45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78" fillId="45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9" borderId="32" applyNumberFormat="0" applyFon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2" fillId="0" borderId="0"/>
    <xf numFmtId="0" fontId="90" fillId="47" borderId="2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7" fillId="4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84" fillId="41" borderId="26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6" fillId="42" borderId="33" applyNumberFormat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83" fillId="41" borderId="2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7" fillId="4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5" fillId="0" borderId="0"/>
    <xf numFmtId="0" fontId="4" fillId="0" borderId="0">
      <alignment vertical="center"/>
    </xf>
    <xf numFmtId="0" fontId="4" fillId="0" borderId="0"/>
    <xf numFmtId="0" fontId="84" fillId="41" borderId="26" applyNumberFormat="0" applyAlignment="0" applyProtection="0">
      <alignment vertical="center"/>
    </xf>
    <xf numFmtId="0" fontId="4" fillId="0" borderId="0">
      <alignment vertical="center"/>
    </xf>
    <xf numFmtId="0" fontId="8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8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8" fillId="39" borderId="0" applyNumberFormat="0" applyBorder="0" applyAlignment="0" applyProtection="0">
      <alignment vertical="center"/>
    </xf>
    <xf numFmtId="0" fontId="4" fillId="0" borderId="0"/>
    <xf numFmtId="0" fontId="90" fillId="47" borderId="25" applyNumberFormat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9" borderId="32" applyNumberFormat="0" applyFont="0" applyAlignment="0" applyProtection="0">
      <alignment vertical="center"/>
    </xf>
    <xf numFmtId="0" fontId="75" fillId="0" borderId="0"/>
    <xf numFmtId="0" fontId="4" fillId="0" borderId="0"/>
    <xf numFmtId="0" fontId="78" fillId="39" borderId="0" applyNumberFormat="0" applyBorder="0" applyAlignment="0" applyProtection="0">
      <alignment vertical="center"/>
    </xf>
    <xf numFmtId="0" fontId="4" fillId="0" borderId="0"/>
    <xf numFmtId="0" fontId="75" fillId="0" borderId="0"/>
    <xf numFmtId="0" fontId="4" fillId="0" borderId="0"/>
    <xf numFmtId="0" fontId="78" fillId="45" borderId="0" applyNumberFormat="0" applyBorder="0" applyAlignment="0" applyProtection="0">
      <alignment vertical="center"/>
    </xf>
    <xf numFmtId="0" fontId="4" fillId="0" borderId="0"/>
    <xf numFmtId="0" fontId="10" fillId="0" borderId="22" applyNumberFormat="0" applyFill="0" applyAlignment="0" applyProtection="0">
      <alignment vertical="center"/>
    </xf>
    <xf numFmtId="0" fontId="4" fillId="0" borderId="0"/>
    <xf numFmtId="0" fontId="4" fillId="0" borderId="0"/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0" borderId="0"/>
    <xf numFmtId="0" fontId="75" fillId="0" borderId="0"/>
    <xf numFmtId="0" fontId="78" fillId="39" borderId="0" applyNumberFormat="0" applyBorder="0" applyAlignment="0" applyProtection="0">
      <alignment vertical="center"/>
    </xf>
    <xf numFmtId="0" fontId="75" fillId="0" borderId="0"/>
    <xf numFmtId="0" fontId="4" fillId="59" borderId="32" applyNumberFormat="0" applyFont="0" applyAlignment="0" applyProtection="0">
      <alignment vertical="center"/>
    </xf>
    <xf numFmtId="0" fontId="75" fillId="0" borderId="0"/>
    <xf numFmtId="0" fontId="4" fillId="59" borderId="32" applyNumberFormat="0" applyFont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2" fillId="0" borderId="0"/>
    <xf numFmtId="0" fontId="78" fillId="39" borderId="0" applyNumberFormat="0" applyBorder="0" applyAlignment="0" applyProtection="0">
      <alignment vertical="center"/>
    </xf>
    <xf numFmtId="0" fontId="82" fillId="0" borderId="0"/>
    <xf numFmtId="0" fontId="109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182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1" fontId="32" fillId="0" borderId="2">
      <alignment vertical="center"/>
      <protection locked="0"/>
    </xf>
    <xf numFmtId="0" fontId="78" fillId="39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183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1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184" fontId="11" fillId="0" borderId="0" applyFont="0" applyFill="0" applyBorder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83" fillId="41" borderId="25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106" fillId="42" borderId="33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185" fontId="11" fillId="0" borderId="0" applyFont="0" applyFill="0" applyBorder="0" applyAlignment="0" applyProtection="0">
      <alignment vertical="center"/>
    </xf>
    <xf numFmtId="186" fontId="11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87" fontId="11" fillId="0" borderId="0" applyFont="0" applyFill="0" applyBorder="0" applyAlignment="0" applyProtection="0">
      <alignment vertical="center"/>
    </xf>
    <xf numFmtId="0" fontId="112" fillId="0" borderId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84" fillId="41" borderId="26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90" fillId="47" borderId="25" applyNumberFormat="0" applyAlignment="0" applyProtection="0">
      <alignment vertical="center"/>
    </xf>
    <xf numFmtId="0" fontId="113" fillId="0" borderId="0">
      <alignment vertical="center"/>
    </xf>
    <xf numFmtId="188" fontId="32" fillId="0" borderId="2">
      <alignment vertical="center"/>
      <protection locked="0"/>
    </xf>
    <xf numFmtId="0" fontId="76" fillId="63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0" fontId="4" fillId="59" borderId="32" applyNumberFormat="0" applyFont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344" applyFont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14" fontId="0" fillId="0" borderId="2" xfId="0" applyNumberFormat="1" applyFont="1" applyBorder="1" applyAlignment="1">
      <alignment horizontal="center" vertical="center"/>
    </xf>
    <xf numFmtId="18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>
      <alignment vertical="center"/>
    </xf>
    <xf numFmtId="189" fontId="2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>
      <alignment vertical="center"/>
    </xf>
    <xf numFmtId="189" fontId="0" fillId="0" borderId="2" xfId="0" applyNumberFormat="1" applyBorder="1" applyAlignment="1">
      <alignment horizontal="center" vertical="center" wrapText="1"/>
    </xf>
    <xf numFmtId="0" fontId="0" fillId="3" borderId="0" xfId="0" applyFill="1" applyAlignment="1" applyProtection="1">
      <protection locked="0"/>
    </xf>
    <xf numFmtId="0" fontId="0" fillId="0" borderId="0" xfId="0" applyFill="1" applyAlignment="1" applyProtection="1">
      <protection locked="0"/>
    </xf>
    <xf numFmtId="190" fontId="0" fillId="0" borderId="0" xfId="1344" applyNumberFormat="1" applyFont="1" applyAlignment="1" applyProtection="1">
      <alignment horizontal="left" vertical="center"/>
      <protection locked="0"/>
    </xf>
    <xf numFmtId="190" fontId="4" fillId="0" borderId="1" xfId="1344" applyNumberFormat="1" applyFont="1" applyBorder="1" applyAlignment="1" applyProtection="1">
      <alignment vertical="center"/>
      <protection locked="0"/>
    </xf>
    <xf numFmtId="190" fontId="4" fillId="0" borderId="1" xfId="1344" applyNumberFormat="1" applyFont="1" applyFill="1" applyBorder="1" applyAlignment="1" applyProtection="1">
      <alignment vertical="center"/>
      <protection locked="0"/>
    </xf>
    <xf numFmtId="190" fontId="4" fillId="0" borderId="1" xfId="1344" applyNumberFormat="1" applyFont="1" applyFill="1" applyBorder="1" applyAlignment="1" applyProtection="1">
      <alignment horizontal="center" vertical="center"/>
      <protection locked="0"/>
    </xf>
    <xf numFmtId="190" fontId="5" fillId="0" borderId="3" xfId="1344" applyNumberFormat="1" applyFont="1" applyBorder="1" applyAlignment="1" applyProtection="1">
      <alignment horizontal="distributed" vertical="center" wrapText="1" indent="3"/>
      <protection locked="0"/>
    </xf>
    <xf numFmtId="190" fontId="6" fillId="0" borderId="2" xfId="129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294" applyFont="1" applyFill="1" applyBorder="1" applyAlignment="1" applyProtection="1">
      <alignment horizontal="center" vertical="center" wrapText="1"/>
      <protection locked="0"/>
    </xf>
    <xf numFmtId="190" fontId="5" fillId="0" borderId="2" xfId="1344" applyNumberFormat="1" applyFont="1" applyBorder="1" applyAlignment="1" applyProtection="1">
      <alignment horizontal="distributed" vertical="center" wrapText="1" indent="3"/>
      <protection locked="0"/>
    </xf>
    <xf numFmtId="49" fontId="4" fillId="3" borderId="2" xfId="0" applyNumberFormat="1" applyFont="1" applyFill="1" applyBorder="1" applyAlignment="1" applyProtection="1">
      <alignment horizontal="left" vertical="center"/>
      <protection locked="0"/>
    </xf>
    <xf numFmtId="190" fontId="4" fillId="0" borderId="2" xfId="1294" applyNumberFormat="1" applyFont="1" applyBorder="1" applyAlignment="1" applyProtection="1">
      <alignment horizontal="center" vertical="center" wrapText="1"/>
      <protection locked="0"/>
    </xf>
    <xf numFmtId="190" fontId="7" fillId="0" borderId="2" xfId="1294" applyNumberFormat="1" applyFont="1" applyBorder="1" applyAlignment="1" applyProtection="1">
      <alignment horizontal="center"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1345" applyFont="1" applyFill="1" applyBorder="1" applyAlignment="1" applyProtection="1">
      <alignment horizontal="left" vertical="center"/>
      <protection locked="0"/>
    </xf>
    <xf numFmtId="190" fontId="5" fillId="0" borderId="2" xfId="1294" applyNumberFormat="1" applyFont="1" applyBorder="1" applyAlignment="1" applyProtection="1">
      <alignment horizontal="center" vertical="center" wrapText="1"/>
      <protection locked="0"/>
    </xf>
    <xf numFmtId="191" fontId="4" fillId="0" borderId="2" xfId="3" applyNumberFormat="1" applyFont="1" applyFill="1" applyBorder="1" applyAlignment="1" applyProtection="1">
      <alignment vertical="center"/>
    </xf>
    <xf numFmtId="3" fontId="4" fillId="3" borderId="2" xfId="0" applyNumberFormat="1" applyFont="1" applyFill="1" applyBorder="1" applyAlignment="1" applyProtection="1">
      <alignment horizontal="left" vertical="center"/>
      <protection locked="0"/>
    </xf>
    <xf numFmtId="3" fontId="0" fillId="3" borderId="2" xfId="0" applyNumberFormat="1" applyFont="1" applyFill="1" applyBorder="1" applyAlignment="1" applyProtection="1">
      <alignment horizontal="center" vertical="center"/>
      <protection locked="0"/>
    </xf>
    <xf numFmtId="192" fontId="4" fillId="0" borderId="2" xfId="3" applyNumberFormat="1" applyFont="1" applyFill="1" applyBorder="1" applyAlignment="1" applyProtection="1">
      <alignment vertical="center"/>
    </xf>
    <xf numFmtId="0" fontId="4" fillId="3" borderId="2" xfId="1294" applyFont="1" applyFill="1" applyBorder="1" applyAlignment="1" applyProtection="1">
      <alignment horizontal="left" vertical="center"/>
      <protection locked="0"/>
    </xf>
    <xf numFmtId="3" fontId="0" fillId="3" borderId="2" xfId="0" applyNumberFormat="1" applyFont="1" applyFill="1" applyBorder="1" applyAlignment="1" applyProtection="1">
      <alignment horizontal="right" vertical="center"/>
      <protection locked="0"/>
    </xf>
    <xf numFmtId="0" fontId="4" fillId="3" borderId="2" xfId="1294" applyFont="1" applyFill="1" applyBorder="1" applyAlignment="1" applyProtection="1">
      <alignment horizontal="left" vertical="center" wrapText="1"/>
      <protection locked="0"/>
    </xf>
    <xf numFmtId="192" fontId="4" fillId="0" borderId="2" xfId="3" applyNumberFormat="1" applyFont="1" applyFill="1" applyBorder="1" applyAlignment="1" applyProtection="1">
      <alignment vertical="center"/>
      <protection locked="0"/>
    </xf>
    <xf numFmtId="191" fontId="4" fillId="0" borderId="2" xfId="3" applyNumberFormat="1" applyFont="1" applyFill="1" applyBorder="1" applyAlignment="1" applyProtection="1">
      <alignment vertical="center"/>
      <protection locked="0"/>
    </xf>
    <xf numFmtId="0" fontId="5" fillId="4" borderId="2" xfId="1294" applyFont="1" applyFill="1" applyBorder="1" applyAlignment="1" applyProtection="1">
      <alignment horizontal="distributed" vertical="center" indent="2"/>
      <protection locked="0"/>
    </xf>
    <xf numFmtId="3" fontId="5" fillId="4" borderId="4" xfId="0" applyNumberFormat="1" applyFont="1" applyFill="1" applyBorder="1" applyAlignment="1" applyProtection="1">
      <alignment horizontal="center" vertical="center"/>
    </xf>
    <xf numFmtId="192" fontId="5" fillId="4" borderId="4" xfId="0" applyNumberFormat="1" applyFont="1" applyFill="1" applyBorder="1" applyAlignment="1" applyProtection="1">
      <alignment horizontal="right" vertical="center"/>
    </xf>
    <xf numFmtId="3" fontId="5" fillId="4" borderId="2" xfId="0" applyNumberFormat="1" applyFont="1" applyFill="1" applyBorder="1" applyAlignment="1" applyProtection="1">
      <alignment horizontal="center" vertical="center"/>
    </xf>
    <xf numFmtId="3" fontId="5" fillId="4" borderId="2" xfId="0" applyNumberFormat="1" applyFont="1" applyFill="1" applyBorder="1" applyAlignment="1" applyProtection="1">
      <alignment horizontal="right" vertical="center"/>
    </xf>
    <xf numFmtId="3" fontId="0" fillId="3" borderId="4" xfId="0" applyNumberFormat="1" applyFont="1" applyFill="1" applyBorder="1" applyAlignment="1" applyProtection="1">
      <alignment horizontal="center" vertical="center"/>
      <protection locked="0"/>
    </xf>
    <xf numFmtId="192" fontId="4" fillId="0" borderId="2" xfId="0" applyNumberFormat="1" applyFont="1" applyFill="1" applyBorder="1" applyAlignment="1" applyProtection="1">
      <alignment horizontal="left" vertical="center"/>
      <protection locked="0"/>
    </xf>
    <xf numFmtId="3" fontId="0" fillId="0" borderId="2" xfId="0" applyNumberFormat="1" applyFont="1" applyFill="1" applyBorder="1" applyAlignment="1" applyProtection="1">
      <alignment horizontal="right" vertical="center"/>
      <protection locked="0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left" vertical="center"/>
      <protection locked="0"/>
    </xf>
    <xf numFmtId="191" fontId="5" fillId="0" borderId="2" xfId="3" applyNumberFormat="1" applyFont="1" applyFill="1" applyBorder="1" applyAlignment="1" applyProtection="1">
      <alignment vertical="center"/>
    </xf>
    <xf numFmtId="0" fontId="4" fillId="0" borderId="0" xfId="1233" applyBorder="1" applyAlignment="1">
      <alignment vertical="center"/>
    </xf>
    <xf numFmtId="0" fontId="4" fillId="0" borderId="0" xfId="1233" applyAlignment="1">
      <alignment vertical="center"/>
    </xf>
    <xf numFmtId="0" fontId="8" fillId="0" borderId="0" xfId="1233" applyNumberFormat="1" applyFont="1" applyFill="1" applyBorder="1" applyAlignment="1" applyProtection="1">
      <alignment vertical="center"/>
      <protection locked="0"/>
    </xf>
    <xf numFmtId="0" fontId="4" fillId="0" borderId="0" xfId="1233" applyNumberFormat="1" applyFont="1" applyFill="1" applyBorder="1" applyAlignment="1" applyProtection="1">
      <protection locked="0"/>
    </xf>
    <xf numFmtId="0" fontId="3" fillId="0" borderId="0" xfId="310" applyFont="1" applyFill="1" applyAlignment="1" applyProtection="1">
      <alignment horizontal="center" vertical="center"/>
      <protection locked="0"/>
    </xf>
    <xf numFmtId="0" fontId="4" fillId="0" borderId="0" xfId="1233" applyNumberFormat="1" applyFont="1" applyFill="1" applyBorder="1" applyAlignment="1" applyProtection="1">
      <alignment vertical="center"/>
      <protection locked="0"/>
    </xf>
    <xf numFmtId="0" fontId="9" fillId="0" borderId="0" xfId="1233" applyNumberFormat="1" applyFont="1" applyFill="1" applyBorder="1" applyAlignment="1" applyProtection="1">
      <alignment vertical="center"/>
      <protection locked="0"/>
    </xf>
    <xf numFmtId="0" fontId="10" fillId="3" borderId="2" xfId="1233" applyFont="1" applyFill="1" applyBorder="1" applyAlignment="1">
      <alignment horizontal="center" vertical="center" wrapText="1"/>
    </xf>
    <xf numFmtId="0" fontId="10" fillId="3" borderId="5" xfId="1233" applyFont="1" applyFill="1" applyBorder="1" applyAlignment="1">
      <alignment horizontal="center" vertical="center" wrapText="1"/>
    </xf>
    <xf numFmtId="0" fontId="10" fillId="3" borderId="6" xfId="1233" applyFont="1" applyFill="1" applyBorder="1" applyAlignment="1">
      <alignment horizontal="center" vertical="center" wrapText="1"/>
    </xf>
    <xf numFmtId="0" fontId="10" fillId="3" borderId="7" xfId="1233" applyFont="1" applyFill="1" applyBorder="1" applyAlignment="1">
      <alignment horizontal="center" vertical="center" wrapText="1"/>
    </xf>
    <xf numFmtId="0" fontId="10" fillId="2" borderId="8" xfId="1233" applyFont="1" applyFill="1" applyBorder="1" applyAlignment="1">
      <alignment vertical="center"/>
    </xf>
    <xf numFmtId="192" fontId="11" fillId="2" borderId="7" xfId="1233" applyNumberFormat="1" applyFont="1" applyFill="1" applyBorder="1" applyAlignment="1">
      <alignment horizontal="center" vertical="center"/>
    </xf>
    <xf numFmtId="192" fontId="11" fillId="2" borderId="5" xfId="1233" applyNumberFormat="1" applyFont="1" applyFill="1" applyBorder="1" applyAlignment="1">
      <alignment horizontal="center" vertical="center" wrapText="1"/>
    </xf>
    <xf numFmtId="192" fontId="11" fillId="2" borderId="7" xfId="1233" applyNumberFormat="1" applyFont="1" applyFill="1" applyBorder="1" applyAlignment="1">
      <alignment horizontal="right" vertical="center"/>
    </xf>
    <xf numFmtId="0" fontId="10" fillId="0" borderId="9" xfId="1233" applyFont="1" applyFill="1" applyBorder="1" applyAlignment="1">
      <alignment vertical="center"/>
    </xf>
    <xf numFmtId="192" fontId="11" fillId="0" borderId="7" xfId="1233" applyNumberFormat="1" applyFont="1" applyFill="1" applyBorder="1" applyAlignment="1">
      <alignment horizontal="center" vertical="center"/>
    </xf>
    <xf numFmtId="192" fontId="11" fillId="0" borderId="7" xfId="1233" applyNumberFormat="1" applyFont="1" applyFill="1" applyBorder="1" applyAlignment="1">
      <alignment horizontal="right" vertical="center"/>
    </xf>
    <xf numFmtId="192" fontId="11" fillId="0" borderId="7" xfId="1233" applyNumberFormat="1" applyFont="1" applyFill="1" applyBorder="1" applyAlignment="1">
      <alignment vertical="center"/>
    </xf>
    <xf numFmtId="0" fontId="11" fillId="3" borderId="7" xfId="1233" applyFont="1" applyFill="1" applyBorder="1" applyAlignment="1">
      <alignment vertical="center"/>
    </xf>
    <xf numFmtId="192" fontId="11" fillId="3" borderId="5" xfId="1233" applyNumberFormat="1" applyFont="1" applyFill="1" applyBorder="1" applyAlignment="1">
      <alignment horizontal="center" vertical="center" wrapText="1"/>
    </xf>
    <xf numFmtId="192" fontId="11" fillId="0" borderId="5" xfId="1233" applyNumberFormat="1" applyFont="1" applyFill="1" applyBorder="1" applyAlignment="1">
      <alignment horizontal="center" vertical="center" wrapText="1"/>
    </xf>
    <xf numFmtId="0" fontId="11" fillId="3" borderId="10" xfId="1233" applyFont="1" applyFill="1" applyBorder="1" applyAlignment="1">
      <alignment vertical="center"/>
    </xf>
    <xf numFmtId="0" fontId="11" fillId="3" borderId="11" xfId="1233" applyFont="1" applyFill="1" applyBorder="1" applyAlignment="1">
      <alignment vertical="center"/>
    </xf>
    <xf numFmtId="0" fontId="10" fillId="2" borderId="7" xfId="1233" applyFont="1" applyFill="1" applyBorder="1" applyAlignment="1">
      <alignment vertical="center"/>
    </xf>
    <xf numFmtId="192" fontId="11" fillId="5" borderId="7" xfId="1233" applyNumberFormat="1" applyFont="1" applyFill="1" applyBorder="1" applyAlignment="1">
      <alignment horizontal="center" vertical="center"/>
    </xf>
    <xf numFmtId="0" fontId="10" fillId="0" borderId="7" xfId="1233" applyFont="1" applyFill="1" applyBorder="1" applyAlignment="1">
      <alignment vertical="center"/>
    </xf>
    <xf numFmtId="193" fontId="11" fillId="0" borderId="7" xfId="1233" applyNumberFormat="1" applyFont="1" applyFill="1" applyBorder="1" applyAlignment="1">
      <alignment horizontal="right" vertical="center"/>
    </xf>
    <xf numFmtId="192" fontId="4" fillId="0" borderId="0" xfId="1233" applyNumberFormat="1" applyAlignment="1">
      <alignment vertical="center"/>
    </xf>
    <xf numFmtId="0" fontId="4" fillId="0" borderId="0" xfId="1233" applyNumberFormat="1" applyFont="1" applyFill="1" applyBorder="1" applyAlignment="1" applyProtection="1">
      <alignment horizontal="center" vertical="center"/>
      <protection locked="0"/>
    </xf>
    <xf numFmtId="0" fontId="12" fillId="0" borderId="0" xfId="1344" applyFont="1" applyFill="1" applyProtection="1">
      <alignment vertical="center"/>
      <protection locked="0"/>
    </xf>
    <xf numFmtId="0" fontId="3" fillId="0" borderId="0" xfId="1294" applyFont="1" applyFill="1" applyAlignment="1" applyProtection="1">
      <alignment horizontal="center" vertical="center"/>
      <protection locked="0"/>
    </xf>
    <xf numFmtId="190" fontId="4" fillId="0" borderId="0" xfId="1344" applyNumberFormat="1" applyFont="1" applyFill="1" applyAlignment="1" applyProtection="1">
      <alignment vertical="center"/>
      <protection locked="0"/>
    </xf>
    <xf numFmtId="190" fontId="5" fillId="0" borderId="3" xfId="1344" applyNumberFormat="1" applyFont="1" applyFill="1" applyBorder="1" applyAlignment="1" applyProtection="1">
      <alignment horizontal="center" vertical="center" wrapText="1"/>
      <protection locked="0"/>
    </xf>
    <xf numFmtId="190" fontId="6" fillId="0" borderId="3" xfId="1294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294" applyFont="1" applyFill="1" applyBorder="1" applyAlignment="1" applyProtection="1">
      <alignment horizontal="center" vertical="center" wrapText="1"/>
      <protection locked="0"/>
    </xf>
    <xf numFmtId="0" fontId="6" fillId="0" borderId="12" xfId="1294" applyFont="1" applyFill="1" applyBorder="1" applyAlignment="1" applyProtection="1">
      <alignment horizontal="center" vertical="center"/>
      <protection locked="0"/>
    </xf>
    <xf numFmtId="0" fontId="6" fillId="0" borderId="4" xfId="1294" applyFont="1" applyFill="1" applyBorder="1" applyAlignment="1" applyProtection="1">
      <alignment horizontal="center" vertical="center"/>
      <protection locked="0"/>
    </xf>
    <xf numFmtId="190" fontId="5" fillId="0" borderId="13" xfId="1344" applyNumberFormat="1" applyFont="1" applyFill="1" applyBorder="1" applyAlignment="1" applyProtection="1">
      <alignment horizontal="center" vertical="center" wrapText="1"/>
      <protection locked="0"/>
    </xf>
    <xf numFmtId="190" fontId="6" fillId="0" borderId="13" xfId="129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294" applyFont="1" applyFill="1" applyBorder="1" applyAlignment="1" applyProtection="1">
      <alignment horizontal="center" vertical="center" wrapText="1"/>
      <protection locked="0"/>
    </xf>
    <xf numFmtId="0" fontId="4" fillId="0" borderId="2" xfId="1345" applyFont="1" applyFill="1" applyBorder="1" applyAlignment="1" applyProtection="1">
      <alignment horizontal="left" vertical="center"/>
      <protection locked="0"/>
    </xf>
    <xf numFmtId="190" fontId="4" fillId="0" borderId="2" xfId="1294" applyNumberFormat="1" applyFont="1" applyFill="1" applyBorder="1" applyAlignment="1" applyProtection="1">
      <alignment horizontal="center" vertical="center"/>
      <protection locked="0"/>
    </xf>
    <xf numFmtId="190" fontId="4" fillId="0" borderId="2" xfId="1294" applyNumberFormat="1" applyFont="1" applyFill="1" applyBorder="1" applyAlignment="1" applyProtection="1">
      <alignment horizontal="center" vertical="center"/>
    </xf>
    <xf numFmtId="192" fontId="4" fillId="0" borderId="2" xfId="1294" applyNumberFormat="1" applyFont="1" applyFill="1" applyBorder="1" applyAlignment="1" applyProtection="1">
      <alignment horizontal="center" vertical="center"/>
      <protection locked="0"/>
    </xf>
    <xf numFmtId="0" fontId="4" fillId="0" borderId="2" xfId="1345" applyFont="1" applyFill="1" applyBorder="1" applyAlignment="1" applyProtection="1">
      <alignment horizontal="left" vertical="center" wrapText="1"/>
      <protection locked="0"/>
    </xf>
    <xf numFmtId="0" fontId="4" fillId="0" borderId="2" xfId="1294" applyFill="1" applyBorder="1" applyAlignment="1" applyProtection="1">
      <alignment horizontal="center" vertical="center"/>
      <protection locked="0"/>
    </xf>
    <xf numFmtId="0" fontId="4" fillId="0" borderId="2" xfId="1294" applyFont="1" applyFill="1" applyBorder="1" applyAlignment="1" applyProtection="1">
      <alignment horizontal="left" vertical="center"/>
      <protection locked="0"/>
    </xf>
    <xf numFmtId="0" fontId="5" fillId="4" borderId="2" xfId="1294" applyFont="1" applyFill="1" applyBorder="1" applyAlignment="1" applyProtection="1">
      <alignment horizontal="center" vertical="center"/>
      <protection locked="0"/>
    </xf>
    <xf numFmtId="190" fontId="5" fillId="4" borderId="2" xfId="1294" applyNumberFormat="1" applyFont="1" applyFill="1" applyBorder="1" applyAlignment="1" applyProtection="1">
      <alignment horizontal="center" vertical="center"/>
    </xf>
    <xf numFmtId="192" fontId="5" fillId="4" borderId="2" xfId="1294" applyNumberFormat="1" applyFont="1" applyFill="1" applyBorder="1" applyAlignment="1" applyProtection="1">
      <alignment horizontal="center" vertical="center"/>
    </xf>
    <xf numFmtId="190" fontId="4" fillId="0" borderId="2" xfId="1294" applyNumberFormat="1" applyFill="1" applyBorder="1" applyAlignment="1" applyProtection="1">
      <alignment horizontal="center" vertical="center"/>
      <protection locked="0"/>
    </xf>
    <xf numFmtId="192" fontId="4" fillId="0" borderId="2" xfId="1294" applyNumberFormat="1" applyFill="1" applyBorder="1" applyAlignment="1" applyProtection="1">
      <alignment horizontal="center" vertical="center"/>
      <protection locked="0"/>
    </xf>
    <xf numFmtId="10" fontId="12" fillId="0" borderId="0" xfId="1344" applyNumberFormat="1" applyFont="1" applyFill="1" applyProtection="1">
      <alignment vertical="center"/>
      <protection locked="0"/>
    </xf>
    <xf numFmtId="10" fontId="4" fillId="0" borderId="1" xfId="1344" applyNumberFormat="1" applyFont="1" applyFill="1" applyBorder="1" applyAlignment="1" applyProtection="1">
      <alignment vertical="center"/>
      <protection locked="0"/>
    </xf>
    <xf numFmtId="194" fontId="4" fillId="0" borderId="2" xfId="3" applyNumberFormat="1" applyFont="1" applyFill="1" applyBorder="1" applyAlignment="1" applyProtection="1">
      <alignment horizontal="center" vertical="center"/>
    </xf>
    <xf numFmtId="192" fontId="4" fillId="0" borderId="2" xfId="3" applyNumberFormat="1" applyFont="1" applyFill="1" applyBorder="1" applyAlignment="1" applyProtection="1">
      <alignment horizontal="center" vertical="center"/>
    </xf>
    <xf numFmtId="0" fontId="13" fillId="0" borderId="0" xfId="1344" applyFont="1" applyFill="1" applyProtection="1">
      <alignment vertical="center"/>
      <protection locked="0"/>
    </xf>
    <xf numFmtId="0" fontId="4" fillId="0" borderId="0" xfId="1294" applyFill="1" applyProtection="1">
      <alignment vertical="center"/>
      <protection locked="0"/>
    </xf>
    <xf numFmtId="0" fontId="5" fillId="0" borderId="0" xfId="1294" applyFont="1" applyFill="1" applyProtection="1">
      <alignment vertical="center"/>
      <protection locked="0"/>
    </xf>
    <xf numFmtId="190" fontId="0" fillId="0" borderId="0" xfId="1344" applyNumberFormat="1" applyFont="1" applyFill="1" applyAlignment="1" applyProtection="1">
      <alignment vertical="center"/>
      <protection locked="0"/>
    </xf>
    <xf numFmtId="10" fontId="4" fillId="0" borderId="0" xfId="1344" applyNumberFormat="1" applyFont="1" applyFill="1" applyAlignment="1" applyProtection="1">
      <alignment vertical="center"/>
      <protection locked="0"/>
    </xf>
    <xf numFmtId="190" fontId="5" fillId="0" borderId="3" xfId="1344" applyNumberFormat="1" applyFont="1" applyFill="1" applyBorder="1" applyAlignment="1" applyProtection="1">
      <alignment horizontal="distributed" vertical="center" wrapText="1" indent="3"/>
      <protection locked="0"/>
    </xf>
    <xf numFmtId="0" fontId="6" fillId="0" borderId="2" xfId="1294" applyFont="1" applyFill="1" applyBorder="1" applyAlignment="1" applyProtection="1">
      <alignment vertical="center"/>
      <protection locked="0"/>
    </xf>
    <xf numFmtId="0" fontId="14" fillId="3" borderId="2" xfId="1294" applyFont="1" applyFill="1" applyBorder="1" applyAlignment="1" applyProtection="1">
      <alignment horizontal="left" vertical="center"/>
      <protection locked="0"/>
    </xf>
    <xf numFmtId="190" fontId="14" fillId="0" borderId="2" xfId="1294" applyNumberFormat="1" applyFont="1" applyFill="1" applyBorder="1" applyAlignment="1" applyProtection="1">
      <alignment horizontal="center" vertical="center"/>
      <protection locked="0"/>
    </xf>
    <xf numFmtId="192" fontId="14" fillId="0" borderId="2" xfId="1294" applyNumberFormat="1" applyFont="1" applyFill="1" applyBorder="1" applyAlignment="1" applyProtection="1">
      <alignment horizontal="center" vertical="center"/>
      <protection locked="0"/>
    </xf>
    <xf numFmtId="192" fontId="14" fillId="0" borderId="2" xfId="3" applyNumberFormat="1" applyFont="1" applyFill="1" applyBorder="1" applyAlignment="1" applyProtection="1">
      <alignment horizontal="center" vertical="center"/>
    </xf>
    <xf numFmtId="0" fontId="14" fillId="0" borderId="2" xfId="1294" applyFont="1" applyFill="1" applyBorder="1" applyAlignment="1" applyProtection="1">
      <alignment horizontal="left" vertical="center"/>
      <protection locked="0"/>
    </xf>
    <xf numFmtId="0" fontId="15" fillId="3" borderId="2" xfId="1294" applyFont="1" applyFill="1" applyBorder="1" applyAlignment="1" applyProtection="1">
      <alignment horizontal="left" vertical="center"/>
      <protection locked="0"/>
    </xf>
    <xf numFmtId="190" fontId="15" fillId="0" borderId="2" xfId="1294" applyNumberFormat="1" applyFont="1" applyFill="1" applyBorder="1" applyAlignment="1" applyProtection="1">
      <alignment horizontal="center" vertical="center"/>
      <protection locked="0"/>
    </xf>
    <xf numFmtId="0" fontId="15" fillId="0" borderId="2" xfId="1294" applyFont="1" applyFill="1" applyBorder="1" applyAlignment="1" applyProtection="1">
      <alignment horizontal="left" vertical="center"/>
      <protection locked="0"/>
    </xf>
    <xf numFmtId="0" fontId="5" fillId="4" borderId="2" xfId="1294" applyFont="1" applyFill="1" applyBorder="1" applyAlignment="1" applyProtection="1">
      <alignment horizontal="distributed" vertical="center" indent="1"/>
      <protection locked="0"/>
    </xf>
    <xf numFmtId="0" fontId="4" fillId="0" borderId="2" xfId="1294" applyFill="1" applyBorder="1" applyAlignment="1" applyProtection="1">
      <alignment horizontal="left" vertical="center"/>
      <protection locked="0"/>
    </xf>
    <xf numFmtId="0" fontId="5" fillId="4" borderId="2" xfId="1294" applyNumberFormat="1" applyFont="1" applyFill="1" applyBorder="1" applyProtection="1">
      <alignment vertical="center"/>
      <protection locked="0"/>
    </xf>
    <xf numFmtId="0" fontId="5" fillId="4" borderId="2" xfId="1294" applyFont="1" applyFill="1" applyBorder="1" applyAlignment="1" applyProtection="1">
      <alignment horizontal="left" vertical="center"/>
      <protection locked="0"/>
    </xf>
    <xf numFmtId="194" fontId="4" fillId="0" borderId="12" xfId="648" applyNumberFormat="1" applyFont="1" applyFill="1" applyBorder="1" applyAlignment="1" applyProtection="1">
      <alignment horizontal="center" vertical="center"/>
      <protection locked="0"/>
    </xf>
    <xf numFmtId="190" fontId="4" fillId="0" borderId="2" xfId="1294" applyNumberFormat="1" applyFill="1" applyBorder="1" applyAlignment="1" applyProtection="1">
      <alignment horizontal="center" vertical="center"/>
    </xf>
    <xf numFmtId="0" fontId="5" fillId="0" borderId="2" xfId="1294" applyFont="1" applyFill="1" applyBorder="1" applyAlignment="1" applyProtection="1">
      <alignment horizontal="left" vertical="center"/>
      <protection locked="0"/>
    </xf>
    <xf numFmtId="190" fontId="5" fillId="0" borderId="2" xfId="1294" applyNumberFormat="1" applyFont="1" applyFill="1" applyBorder="1" applyAlignment="1" applyProtection="1">
      <alignment horizontal="center" vertical="center"/>
    </xf>
    <xf numFmtId="0" fontId="16" fillId="0" borderId="0" xfId="1344" applyFont="1" applyFill="1" applyProtection="1">
      <alignment vertical="center"/>
      <protection locked="0"/>
    </xf>
    <xf numFmtId="192" fontId="4" fillId="0" borderId="2" xfId="1294" applyNumberFormat="1" applyFill="1" applyBorder="1" applyAlignment="1" applyProtection="1">
      <alignment horizontal="center" vertical="center"/>
    </xf>
    <xf numFmtId="0" fontId="7" fillId="0" borderId="0" xfId="0" applyFont="1" applyFill="1" applyAlignment="1"/>
    <xf numFmtId="0" fontId="17" fillId="0" borderId="0" xfId="0" applyFont="1" applyFill="1" applyAlignment="1"/>
    <xf numFmtId="0" fontId="18" fillId="0" borderId="0" xfId="1346" applyFont="1" applyFill="1"/>
    <xf numFmtId="0" fontId="19" fillId="0" borderId="0" xfId="1346" applyFont="1" applyFill="1"/>
    <xf numFmtId="0" fontId="19" fillId="0" borderId="0" xfId="1346" applyFont="1" applyFill="1" applyAlignment="1">
      <alignment horizontal="center" vertical="center"/>
    </xf>
    <xf numFmtId="195" fontId="19" fillId="0" borderId="0" xfId="1346" applyNumberFormat="1" applyFont="1" applyFill="1" applyAlignment="1">
      <alignment horizontal="center"/>
    </xf>
    <xf numFmtId="195" fontId="19" fillId="0" borderId="0" xfId="1346" applyNumberFormat="1" applyFont="1" applyFill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195" fontId="22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 vertical="center" wrapText="1"/>
    </xf>
    <xf numFmtId="4" fontId="23" fillId="0" borderId="2" xfId="1348" applyNumberFormat="1" applyFont="1" applyFill="1" applyBorder="1" applyAlignment="1">
      <alignment horizontal="center" vertical="center" wrapText="1"/>
    </xf>
    <xf numFmtId="4" fontId="24" fillId="0" borderId="2" xfId="1348" applyNumberFormat="1" applyFont="1" applyFill="1" applyBorder="1" applyAlignment="1">
      <alignment horizontal="center" vertical="center" wrapText="1"/>
    </xf>
    <xf numFmtId="195" fontId="25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196" fontId="24" fillId="0" borderId="2" xfId="0" applyNumberFormat="1" applyFont="1" applyFill="1" applyBorder="1" applyAlignment="1">
      <alignment horizontal="center" vertical="center"/>
    </xf>
    <xf numFmtId="195" fontId="24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195" fontId="26" fillId="0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>
      <alignment vertical="center"/>
    </xf>
    <xf numFmtId="0" fontId="0" fillId="5" borderId="2" xfId="0" applyFill="1" applyBorder="1">
      <alignment vertical="center"/>
    </xf>
    <xf numFmtId="0" fontId="0" fillId="5" borderId="2" xfId="0" applyFont="1" applyFill="1" applyBorder="1" applyAlignment="1">
      <alignment horizontal="left" vertical="center" wrapText="1"/>
    </xf>
    <xf numFmtId="0" fontId="19" fillId="0" borderId="2" xfId="1346" applyFont="1" applyFill="1" applyBorder="1"/>
    <xf numFmtId="0" fontId="18" fillId="0" borderId="2" xfId="1346" applyFont="1" applyFill="1" applyBorder="1"/>
    <xf numFmtId="195" fontId="2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 wrapText="1"/>
    </xf>
    <xf numFmtId="196" fontId="29" fillId="0" borderId="2" xfId="104" applyNumberFormat="1" applyFont="1" applyFill="1" applyBorder="1" applyAlignment="1" applyProtection="1">
      <alignment horizontal="center" vertical="center" wrapText="1"/>
      <protection locked="0"/>
    </xf>
    <xf numFmtId="195" fontId="23" fillId="0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21" fillId="0" borderId="2" xfId="1346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 wrapText="1" shrinkToFit="1"/>
    </xf>
    <xf numFmtId="196" fontId="27" fillId="0" borderId="2" xfId="0" applyNumberFormat="1" applyFont="1" applyFill="1" applyBorder="1" applyAlignment="1">
      <alignment horizontal="center" vertical="center"/>
    </xf>
    <xf numFmtId="0" fontId="29" fillId="0" borderId="2" xfId="1346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196" fontId="18" fillId="0" borderId="2" xfId="1346" applyNumberFormat="1" applyFont="1" applyFill="1" applyBorder="1" applyAlignment="1">
      <alignment horizontal="center" vertical="center"/>
    </xf>
    <xf numFmtId="196" fontId="18" fillId="0" borderId="2" xfId="1346" applyNumberFormat="1" applyFont="1" applyFill="1" applyBorder="1" applyAlignment="1">
      <alignment horizontal="center"/>
    </xf>
    <xf numFmtId="0" fontId="27" fillId="0" borderId="12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195" fontId="18" fillId="0" borderId="2" xfId="1346" applyNumberFormat="1" applyFont="1" applyFill="1" applyBorder="1" applyAlignment="1">
      <alignment horizontal="center" vertical="center"/>
    </xf>
    <xf numFmtId="0" fontId="30" fillId="0" borderId="0" xfId="1254" applyFont="1" applyFill="1" applyProtection="1">
      <protection locked="0"/>
    </xf>
    <xf numFmtId="0" fontId="7" fillId="0" borderId="0" xfId="1294" applyFont="1" applyFill="1" applyProtection="1">
      <alignment vertical="center"/>
      <protection locked="0"/>
    </xf>
    <xf numFmtId="192" fontId="4" fillId="0" borderId="0" xfId="1294" applyNumberFormat="1" applyFill="1" applyProtection="1">
      <alignment vertical="center"/>
      <protection locked="0"/>
    </xf>
    <xf numFmtId="1" fontId="30" fillId="0" borderId="0" xfId="1254" applyNumberFormat="1" applyFont="1" applyFill="1" applyProtection="1">
      <protection locked="0"/>
    </xf>
    <xf numFmtId="1" fontId="31" fillId="0" borderId="0" xfId="1254" applyNumberFormat="1" applyFont="1" applyFill="1" applyProtection="1">
      <protection locked="0"/>
    </xf>
    <xf numFmtId="0" fontId="31" fillId="0" borderId="0" xfId="1254" applyFont="1" applyFill="1" applyProtection="1">
      <protection locked="0"/>
    </xf>
    <xf numFmtId="192" fontId="30" fillId="0" borderId="0" xfId="1254" applyNumberFormat="1" applyFont="1" applyFill="1" applyProtection="1">
      <protection locked="0"/>
    </xf>
    <xf numFmtId="0" fontId="4" fillId="0" borderId="0" xfId="1294" applyFont="1" applyFill="1" applyProtection="1">
      <alignment vertical="center"/>
      <protection locked="0"/>
    </xf>
    <xf numFmtId="190" fontId="7" fillId="0" borderId="0" xfId="1294" applyNumberFormat="1" applyFont="1" applyFill="1" applyBorder="1" applyAlignment="1" applyProtection="1">
      <alignment horizontal="right" vertical="center"/>
      <protection locked="0"/>
    </xf>
    <xf numFmtId="192" fontId="32" fillId="0" borderId="0" xfId="1294" applyNumberFormat="1" applyFont="1" applyFill="1" applyBorder="1" applyAlignment="1" applyProtection="1">
      <alignment horizontal="right" vertical="center"/>
      <protection locked="0"/>
    </xf>
    <xf numFmtId="0" fontId="5" fillId="0" borderId="2" xfId="1294" applyFont="1" applyFill="1" applyBorder="1" applyAlignment="1" applyProtection="1">
      <alignment horizontal="center" vertical="center" wrapText="1"/>
      <protection locked="0"/>
    </xf>
    <xf numFmtId="0" fontId="6" fillId="0" borderId="2" xfId="1294" applyFont="1" applyFill="1" applyBorder="1" applyAlignment="1" applyProtection="1">
      <alignment horizontal="center" vertical="center"/>
      <protection locked="0"/>
    </xf>
    <xf numFmtId="192" fontId="6" fillId="0" borderId="2" xfId="1294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1232" applyNumberFormat="1" applyFont="1" applyFill="1" applyBorder="1" applyAlignment="1" applyProtection="1">
      <alignment horizontal="left" vertical="center"/>
      <protection locked="0"/>
    </xf>
    <xf numFmtId="190" fontId="17" fillId="0" borderId="2" xfId="1294" applyNumberFormat="1" applyFont="1" applyFill="1" applyBorder="1" applyProtection="1">
      <alignment vertical="center"/>
    </xf>
    <xf numFmtId="192" fontId="5" fillId="0" borderId="2" xfId="379" applyNumberFormat="1" applyFont="1" applyFill="1" applyBorder="1" applyAlignment="1" applyProtection="1">
      <alignment vertical="center"/>
    </xf>
    <xf numFmtId="49" fontId="7" fillId="0" borderId="2" xfId="1232" applyNumberFormat="1" applyFont="1" applyFill="1" applyBorder="1" applyAlignment="1" applyProtection="1">
      <alignment horizontal="left" vertical="center"/>
      <protection locked="0"/>
    </xf>
    <xf numFmtId="190" fontId="7" fillId="0" borderId="4" xfId="1294" applyNumberFormat="1" applyFont="1" applyFill="1" applyBorder="1" applyProtection="1">
      <alignment vertical="center"/>
      <protection locked="0"/>
    </xf>
    <xf numFmtId="192" fontId="4" fillId="0" borderId="2" xfId="379" applyNumberFormat="1" applyFont="1" applyFill="1" applyBorder="1" applyAlignment="1" applyProtection="1">
      <alignment vertical="center"/>
    </xf>
    <xf numFmtId="49" fontId="7" fillId="0" borderId="2" xfId="1232" applyNumberFormat="1" applyFont="1" applyFill="1" applyBorder="1" applyAlignment="1" applyProtection="1">
      <alignment vertical="center"/>
      <protection locked="0"/>
    </xf>
    <xf numFmtId="49" fontId="4" fillId="0" borderId="2" xfId="1232" applyNumberFormat="1" applyFont="1" applyFill="1" applyBorder="1" applyAlignment="1" applyProtection="1">
      <alignment horizontal="left" vertical="center"/>
      <protection locked="0"/>
    </xf>
    <xf numFmtId="49" fontId="4" fillId="0" borderId="2" xfId="1232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1232" applyNumberFormat="1" applyFont="1" applyFill="1" applyBorder="1" applyAlignment="1" applyProtection="1">
      <alignment vertical="center"/>
      <protection locked="0"/>
    </xf>
    <xf numFmtId="190" fontId="7" fillId="0" borderId="2" xfId="1294" applyNumberFormat="1" applyFont="1" applyFill="1" applyBorder="1" applyProtection="1">
      <alignment vertical="center"/>
      <protection locked="0"/>
    </xf>
    <xf numFmtId="190" fontId="17" fillId="3" borderId="2" xfId="1294" applyNumberFormat="1" applyFont="1" applyFill="1" applyBorder="1" applyProtection="1">
      <alignment vertical="center"/>
    </xf>
    <xf numFmtId="190" fontId="17" fillId="0" borderId="4" xfId="1294" applyNumberFormat="1" applyFont="1" applyFill="1" applyBorder="1" applyProtection="1">
      <alignment vertical="center"/>
      <protection locked="0"/>
    </xf>
    <xf numFmtId="190" fontId="7" fillId="0" borderId="2" xfId="1294" applyNumberFormat="1" applyFont="1" applyFill="1" applyBorder="1" applyProtection="1">
      <alignment vertical="center"/>
    </xf>
    <xf numFmtId="49" fontId="4" fillId="0" borderId="2" xfId="1232" applyNumberFormat="1" applyFont="1" applyFill="1" applyBorder="1" applyAlignment="1" applyProtection="1">
      <alignment horizontal="left" vertical="center" indent="2"/>
      <protection locked="0"/>
    </xf>
    <xf numFmtId="190" fontId="7" fillId="0" borderId="4" xfId="1294" applyNumberFormat="1" applyFont="1" applyFill="1" applyBorder="1" applyProtection="1">
      <alignment vertical="center"/>
    </xf>
    <xf numFmtId="49" fontId="4" fillId="0" borderId="2" xfId="1232" applyNumberFormat="1" applyFill="1" applyBorder="1" applyAlignment="1" applyProtection="1">
      <alignment horizontal="left" vertical="center"/>
      <protection locked="0"/>
    </xf>
    <xf numFmtId="49" fontId="4" fillId="0" borderId="2" xfId="1232" applyNumberFormat="1" applyFill="1" applyBorder="1" applyAlignment="1" applyProtection="1">
      <alignment horizontal="left" vertical="center" indent="2"/>
      <protection locked="0"/>
    </xf>
    <xf numFmtId="190" fontId="17" fillId="0" borderId="2" xfId="1294" applyNumberFormat="1" applyFont="1" applyFill="1" applyBorder="1" applyProtection="1">
      <alignment vertical="center"/>
      <protection locked="0"/>
    </xf>
    <xf numFmtId="49" fontId="4" fillId="0" borderId="2" xfId="208" applyNumberFormat="1" applyFont="1" applyFill="1" applyBorder="1" applyAlignment="1" applyProtection="1">
      <alignment vertical="center" wrapText="1"/>
      <protection locked="0"/>
    </xf>
    <xf numFmtId="49" fontId="0" fillId="0" borderId="2" xfId="208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2" xfId="208" applyNumberFormat="1" applyFont="1" applyFill="1" applyBorder="1" applyAlignment="1" applyProtection="1">
      <alignment vertical="center" wrapText="1"/>
      <protection locked="0"/>
    </xf>
    <xf numFmtId="49" fontId="4" fillId="0" borderId="2" xfId="208" applyNumberFormat="1" applyFont="1" applyFill="1" applyBorder="1" applyAlignment="1" applyProtection="1">
      <alignment horizontal="left" vertical="center" wrapText="1" indent="2"/>
      <protection locked="0"/>
    </xf>
    <xf numFmtId="49" fontId="4" fillId="0" borderId="2" xfId="1232" applyNumberFormat="1" applyFont="1" applyBorder="1" applyAlignment="1" applyProtection="1">
      <alignment vertical="center"/>
      <protection locked="0"/>
    </xf>
    <xf numFmtId="49" fontId="4" fillId="0" borderId="2" xfId="208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1232" applyNumberFormat="1" applyFont="1" applyFill="1" applyBorder="1" applyAlignment="1" applyProtection="1">
      <alignment vertical="center" wrapText="1"/>
      <protection locked="0"/>
    </xf>
    <xf numFmtId="0" fontId="7" fillId="0" borderId="2" xfId="1294" applyFont="1" applyFill="1" applyBorder="1" applyProtection="1">
      <alignment vertical="center"/>
      <protection locked="0"/>
    </xf>
    <xf numFmtId="49" fontId="5" fillId="0" borderId="2" xfId="1232" applyNumberFormat="1" applyFont="1" applyFill="1" applyBorder="1" applyAlignment="1" applyProtection="1">
      <alignment vertical="center"/>
      <protection locked="0"/>
    </xf>
    <xf numFmtId="190" fontId="17" fillId="0" borderId="2" xfId="1294" applyNumberFormat="1" applyFont="1" applyFill="1" applyBorder="1" applyAlignment="1" applyProtection="1">
      <alignment horizontal="center" vertical="center"/>
    </xf>
    <xf numFmtId="192" fontId="4" fillId="0" borderId="2" xfId="379" applyNumberFormat="1" applyFont="1" applyFill="1" applyBorder="1" applyAlignment="1" applyProtection="1">
      <alignment horizontal="center" vertical="center"/>
    </xf>
    <xf numFmtId="49" fontId="5" fillId="0" borderId="2" xfId="208" applyNumberFormat="1" applyFont="1" applyFill="1" applyBorder="1" applyAlignment="1" applyProtection="1">
      <alignment horizontal="left" vertical="center" wrapText="1"/>
      <protection locked="0"/>
    </xf>
    <xf numFmtId="190" fontId="17" fillId="0" borderId="4" xfId="1294" applyNumberFormat="1" applyFont="1" applyFill="1" applyBorder="1" applyProtection="1">
      <alignment vertical="center"/>
    </xf>
    <xf numFmtId="0" fontId="5" fillId="0" borderId="2" xfId="1294" applyFont="1" applyFill="1" applyBorder="1" applyAlignment="1" applyProtection="1">
      <alignment horizontal="distributed" vertical="center" indent="2"/>
      <protection locked="0"/>
    </xf>
    <xf numFmtId="194" fontId="17" fillId="0" borderId="2" xfId="1294" applyNumberFormat="1" applyFont="1" applyFill="1" applyBorder="1" applyProtection="1">
      <alignment vertical="center"/>
    </xf>
    <xf numFmtId="0" fontId="5" fillId="0" borderId="2" xfId="1294" applyFont="1" applyFill="1" applyBorder="1" applyAlignment="1" applyProtection="1">
      <alignment horizontal="left" vertical="center" indent="1"/>
      <protection locked="0"/>
    </xf>
    <xf numFmtId="0" fontId="4" fillId="0" borderId="2" xfId="1294" applyFont="1" applyFill="1" applyBorder="1" applyAlignment="1" applyProtection="1">
      <alignment horizontal="left" vertical="center" indent="1"/>
      <protection locked="0"/>
    </xf>
    <xf numFmtId="0" fontId="5" fillId="0" borderId="2" xfId="1294" applyFont="1" applyFill="1" applyBorder="1" applyAlignment="1" applyProtection="1">
      <alignment vertical="center"/>
      <protection locked="0"/>
    </xf>
    <xf numFmtId="0" fontId="33" fillId="0" borderId="0" xfId="288" applyFont="1" applyFill="1" applyAlignment="1" applyProtection="1">
      <alignment vertical="center"/>
    </xf>
    <xf numFmtId="0" fontId="5" fillId="0" borderId="0" xfId="288" applyFont="1" applyFill="1" applyAlignment="1" applyProtection="1">
      <alignment vertical="center"/>
    </xf>
    <xf numFmtId="0" fontId="0" fillId="0" borderId="0" xfId="288" applyFont="1" applyFill="1" applyAlignment="1" applyProtection="1">
      <alignment vertical="center"/>
    </xf>
    <xf numFmtId="0" fontId="34" fillId="0" borderId="0" xfId="288" applyFont="1" applyFill="1" applyAlignment="1" applyProtection="1">
      <alignment horizontal="center" vertical="center"/>
      <protection hidden="1"/>
    </xf>
    <xf numFmtId="0" fontId="0" fillId="0" borderId="0" xfId="295" applyFont="1" applyFill="1">
      <alignment vertical="center"/>
    </xf>
    <xf numFmtId="0" fontId="0" fillId="0" borderId="0" xfId="288" applyFont="1" applyFill="1" applyBorder="1" applyAlignment="1" applyProtection="1">
      <alignment vertical="center"/>
    </xf>
    <xf numFmtId="0" fontId="5" fillId="0" borderId="2" xfId="288" applyFont="1" applyFill="1" applyBorder="1" applyAlignment="1" applyProtection="1">
      <alignment horizontal="center" vertical="center"/>
    </xf>
    <xf numFmtId="0" fontId="6" fillId="0" borderId="2" xfId="288" applyFont="1" applyFill="1" applyBorder="1" applyAlignment="1" applyProtection="1">
      <alignment horizontal="center" vertical="center"/>
    </xf>
    <xf numFmtId="0" fontId="5" fillId="0" borderId="2" xfId="288" applyFont="1" applyFill="1" applyBorder="1" applyAlignment="1" applyProtection="1">
      <alignment horizontal="center" vertical="center" wrapText="1"/>
    </xf>
    <xf numFmtId="0" fontId="5" fillId="5" borderId="2" xfId="288" applyFont="1" applyFill="1" applyBorder="1" applyAlignment="1" applyProtection="1">
      <alignment horizontal="center" vertical="center" wrapText="1"/>
    </xf>
    <xf numFmtId="0" fontId="5" fillId="3" borderId="2" xfId="295" applyFont="1" applyFill="1" applyBorder="1">
      <alignment vertical="center"/>
    </xf>
    <xf numFmtId="194" fontId="35" fillId="3" borderId="2" xfId="295" applyNumberFormat="1" applyFont="1" applyFill="1" applyBorder="1">
      <alignment vertical="center"/>
    </xf>
    <xf numFmtId="192" fontId="36" fillId="0" borderId="2" xfId="288" applyNumberFormat="1" applyFont="1" applyFill="1" applyBorder="1" applyAlignment="1" applyProtection="1">
      <alignment vertical="center" shrinkToFit="1"/>
    </xf>
    <xf numFmtId="192" fontId="37" fillId="0" borderId="2" xfId="288" applyNumberFormat="1" applyFont="1" applyFill="1" applyBorder="1" applyAlignment="1" applyProtection="1">
      <alignment vertical="center" shrinkToFit="1"/>
      <protection hidden="1"/>
    </xf>
    <xf numFmtId="192" fontId="37" fillId="0" borderId="2" xfId="288" applyNumberFormat="1" applyFont="1" applyFill="1" applyBorder="1" applyAlignment="1" applyProtection="1">
      <alignment vertical="center" shrinkToFit="1"/>
    </xf>
    <xf numFmtId="0" fontId="5" fillId="3" borderId="2" xfId="295" applyFont="1" applyFill="1" applyBorder="1" applyAlignment="1">
      <alignment horizontal="left" vertical="center"/>
    </xf>
    <xf numFmtId="0" fontId="5" fillId="3" borderId="2" xfId="295" applyFont="1" applyFill="1" applyBorder="1" applyAlignment="1">
      <alignment horizontal="left" vertical="center" wrapText="1"/>
    </xf>
    <xf numFmtId="0" fontId="38" fillId="0" borderId="2" xfId="288" applyFont="1" applyFill="1" applyBorder="1" applyAlignment="1" applyProtection="1">
      <alignment horizontal="center" vertical="center"/>
    </xf>
    <xf numFmtId="192" fontId="35" fillId="0" borderId="2" xfId="288" applyNumberFormat="1" applyFont="1" applyFill="1" applyBorder="1" applyAlignment="1" applyProtection="1">
      <alignment vertical="center" shrinkToFit="1"/>
      <protection hidden="1"/>
    </xf>
    <xf numFmtId="0" fontId="39" fillId="0" borderId="0" xfId="288" applyFont="1" applyFill="1" applyBorder="1" applyAlignment="1" applyProtection="1">
      <alignment vertical="center"/>
    </xf>
    <xf numFmtId="192" fontId="37" fillId="0" borderId="2" xfId="288" applyNumberFormat="1" applyFont="1" applyFill="1" applyBorder="1" applyAlignment="1" applyProtection="1">
      <alignment horizontal="center" vertical="center" shrinkToFit="1"/>
    </xf>
    <xf numFmtId="0" fontId="32" fillId="0" borderId="0" xfId="1294" applyFont="1" applyFill="1" applyProtection="1">
      <alignment vertical="center"/>
      <protection locked="0"/>
    </xf>
    <xf numFmtId="197" fontId="4" fillId="0" borderId="0" xfId="1294" applyNumberFormat="1" applyFill="1" applyProtection="1">
      <alignment vertical="center"/>
      <protection locked="0"/>
    </xf>
    <xf numFmtId="198" fontId="4" fillId="0" borderId="0" xfId="1294" applyNumberFormat="1" applyFill="1" applyProtection="1">
      <alignment vertical="center"/>
      <protection locked="0"/>
    </xf>
    <xf numFmtId="10" fontId="4" fillId="0" borderId="0" xfId="1294" applyNumberFormat="1" applyFill="1" applyProtection="1">
      <alignment vertical="center"/>
      <protection locked="0"/>
    </xf>
    <xf numFmtId="197" fontId="30" fillId="0" borderId="0" xfId="1254" applyNumberFormat="1" applyFont="1" applyFill="1" applyProtection="1">
      <protection locked="0"/>
    </xf>
    <xf numFmtId="198" fontId="30" fillId="0" borderId="0" xfId="1254" applyNumberFormat="1" applyFont="1" applyFill="1" applyProtection="1">
      <protection locked="0"/>
    </xf>
    <xf numFmtId="197" fontId="4" fillId="0" borderId="0" xfId="1294" applyNumberFormat="1" applyFill="1" applyBorder="1" applyAlignment="1" applyProtection="1">
      <alignment horizontal="right" vertical="center"/>
      <protection locked="0"/>
    </xf>
    <xf numFmtId="198" fontId="4" fillId="0" borderId="0" xfId="1294" applyNumberFormat="1" applyFill="1" applyBorder="1" applyAlignment="1" applyProtection="1">
      <alignment horizontal="right" vertical="center"/>
      <protection locked="0"/>
    </xf>
    <xf numFmtId="197" fontId="6" fillId="0" borderId="2" xfId="1294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345" applyFont="1" applyFill="1" applyBorder="1" applyProtection="1">
      <alignment vertical="center"/>
    </xf>
    <xf numFmtId="194" fontId="4" fillId="0" borderId="2" xfId="1345" applyNumberFormat="1" applyFont="1" applyFill="1" applyBorder="1" applyProtection="1">
      <alignment vertical="center"/>
    </xf>
    <xf numFmtId="192" fontId="32" fillId="0" borderId="2" xfId="1294" applyNumberFormat="1" applyFont="1" applyFill="1" applyBorder="1" applyProtection="1">
      <alignment vertical="center"/>
    </xf>
    <xf numFmtId="194" fontId="32" fillId="0" borderId="2" xfId="1294" applyNumberFormat="1" applyFont="1" applyFill="1" applyBorder="1" applyProtection="1">
      <alignment vertical="center"/>
    </xf>
    <xf numFmtId="192" fontId="32" fillId="0" borderId="2" xfId="1294" applyNumberFormat="1" applyFont="1" applyFill="1" applyBorder="1" applyAlignment="1" applyProtection="1">
      <alignment horizontal="center" vertical="center"/>
    </xf>
    <xf numFmtId="0" fontId="5" fillId="0" borderId="2" xfId="1345" applyFont="1" applyFill="1" applyBorder="1" applyAlignment="1" applyProtection="1">
      <alignment horizontal="left" vertical="center"/>
    </xf>
    <xf numFmtId="199" fontId="4" fillId="0" borderId="2" xfId="1345" applyNumberFormat="1" applyFont="1" applyFill="1" applyBorder="1" applyProtection="1">
      <alignment vertical="center"/>
    </xf>
    <xf numFmtId="192" fontId="32" fillId="0" borderId="2" xfId="1294" applyNumberFormat="1" applyFont="1" applyFill="1" applyBorder="1" applyProtection="1">
      <alignment vertical="center"/>
      <protection locked="0"/>
    </xf>
    <xf numFmtId="199" fontId="32" fillId="0" borderId="2" xfId="1294" applyNumberFormat="1" applyFont="1" applyFill="1" applyBorder="1" applyProtection="1">
      <alignment vertical="center"/>
      <protection locked="0"/>
    </xf>
    <xf numFmtId="192" fontId="32" fillId="0" borderId="2" xfId="1294" applyNumberFormat="1" applyFont="1" applyFill="1" applyBorder="1" applyAlignment="1" applyProtection="1">
      <alignment horizontal="center" vertical="center"/>
      <protection locked="0"/>
    </xf>
    <xf numFmtId="0" fontId="5" fillId="3" borderId="2" xfId="1345" applyFont="1" applyFill="1" applyBorder="1" applyAlignment="1" applyProtection="1">
      <alignment horizontal="left" vertical="center"/>
    </xf>
    <xf numFmtId="0" fontId="5" fillId="3" borderId="2" xfId="1345" applyFont="1" applyFill="1" applyBorder="1" applyAlignment="1" applyProtection="1">
      <alignment horizontal="left" vertical="center" wrapText="1"/>
    </xf>
    <xf numFmtId="194" fontId="32" fillId="0" borderId="2" xfId="1294" applyNumberFormat="1" applyFont="1" applyFill="1" applyBorder="1" applyProtection="1">
      <alignment vertical="center"/>
      <protection locked="0"/>
    </xf>
    <xf numFmtId="194" fontId="7" fillId="0" borderId="2" xfId="1345" applyNumberFormat="1" applyFont="1" applyFill="1" applyBorder="1" applyProtection="1">
      <alignment vertical="center"/>
    </xf>
    <xf numFmtId="0" fontId="6" fillId="4" borderId="2" xfId="1294" applyFont="1" applyFill="1" applyBorder="1" applyAlignment="1" applyProtection="1">
      <alignment horizontal="distributed" vertical="center" indent="2"/>
      <protection locked="0"/>
    </xf>
    <xf numFmtId="190" fontId="6" fillId="4" borderId="2" xfId="1294" applyNumberFormat="1" applyFont="1" applyFill="1" applyBorder="1" applyProtection="1">
      <alignment vertical="center"/>
    </xf>
    <xf numFmtId="196" fontId="6" fillId="4" borderId="2" xfId="1294" applyNumberFormat="1" applyFont="1" applyFill="1" applyBorder="1" applyProtection="1">
      <alignment vertical="center"/>
    </xf>
    <xf numFmtId="197" fontId="6" fillId="4" borderId="2" xfId="1294" applyNumberFormat="1" applyFont="1" applyFill="1" applyBorder="1" applyProtection="1">
      <alignment vertical="center"/>
    </xf>
    <xf numFmtId="0" fontId="32" fillId="0" borderId="2" xfId="1294" applyFont="1" applyFill="1" applyBorder="1" applyAlignment="1" applyProtection="1">
      <alignment horizontal="left" vertical="center"/>
      <protection locked="0"/>
    </xf>
    <xf numFmtId="194" fontId="32" fillId="0" borderId="2" xfId="1294" applyNumberFormat="1" applyFont="1" applyFill="1" applyBorder="1" applyAlignment="1" applyProtection="1">
      <alignment vertical="center"/>
      <protection locked="0"/>
    </xf>
    <xf numFmtId="197" fontId="32" fillId="0" borderId="2" xfId="1294" applyNumberFormat="1" applyFont="1" applyFill="1" applyBorder="1" applyAlignment="1" applyProtection="1">
      <alignment vertical="center"/>
      <protection locked="0"/>
    </xf>
    <xf numFmtId="198" fontId="32" fillId="0" borderId="2" xfId="1294" applyNumberFormat="1" applyFont="1" applyFill="1" applyBorder="1" applyAlignment="1" applyProtection="1">
      <alignment vertical="center"/>
      <protection locked="0"/>
    </xf>
    <xf numFmtId="0" fontId="4" fillId="0" borderId="2" xfId="1294" applyFont="1" applyFill="1" applyBorder="1" applyAlignment="1" applyProtection="1">
      <alignment vertical="center"/>
      <protection locked="0"/>
    </xf>
    <xf numFmtId="0" fontId="6" fillId="4" borderId="2" xfId="1294" applyFont="1" applyFill="1" applyBorder="1" applyAlignment="1" applyProtection="1">
      <alignment horizontal="center" vertical="center"/>
      <protection locked="0"/>
    </xf>
    <xf numFmtId="194" fontId="6" fillId="4" borderId="2" xfId="1294" applyNumberFormat="1" applyFont="1" applyFill="1" applyBorder="1" applyProtection="1">
      <alignment vertical="center"/>
    </xf>
    <xf numFmtId="194" fontId="4" fillId="0" borderId="0" xfId="1294" applyNumberFormat="1" applyFill="1" applyProtection="1">
      <alignment vertical="center"/>
      <protection locked="0"/>
    </xf>
    <xf numFmtId="10" fontId="30" fillId="0" borderId="0" xfId="1254" applyNumberFormat="1" applyFont="1" applyFill="1" applyProtection="1">
      <protection locked="0"/>
    </xf>
    <xf numFmtId="194" fontId="32" fillId="0" borderId="2" xfId="3" applyNumberFormat="1" applyFont="1" applyFill="1" applyBorder="1" applyAlignment="1" applyProtection="1">
      <alignment vertical="center"/>
    </xf>
    <xf numFmtId="192" fontId="40" fillId="0" borderId="2" xfId="0" applyNumberFormat="1" applyFont="1" applyBorder="1" applyAlignment="1" applyProtection="1">
      <alignment horizontal="center" vertical="center"/>
      <protection locked="0"/>
    </xf>
    <xf numFmtId="194" fontId="32" fillId="0" borderId="0" xfId="1294" applyNumberFormat="1" applyFont="1" applyFill="1" applyProtection="1">
      <alignment vertical="center"/>
      <protection locked="0"/>
    </xf>
    <xf numFmtId="192" fontId="6" fillId="4" borderId="2" xfId="1294" applyNumberFormat="1" applyFont="1" applyFill="1" applyBorder="1" applyProtection="1">
      <alignment vertical="center"/>
    </xf>
    <xf numFmtId="0" fontId="30" fillId="0" borderId="0" xfId="1254" applyFont="1" applyFill="1" applyProtection="1"/>
    <xf numFmtId="0" fontId="4" fillId="0" borderId="0" xfId="1345" applyFill="1" applyProtection="1">
      <alignment vertical="center"/>
    </xf>
    <xf numFmtId="1" fontId="41" fillId="0" borderId="0" xfId="1254" applyNumberFormat="1" applyFont="1" applyFill="1" applyProtection="1"/>
    <xf numFmtId="1" fontId="30" fillId="0" borderId="0" xfId="1254" applyNumberFormat="1" applyFont="1" applyFill="1" applyProtection="1"/>
    <xf numFmtId="0" fontId="3" fillId="0" borderId="0" xfId="1345" applyFont="1" applyFill="1" applyAlignment="1" applyProtection="1">
      <alignment horizontal="center" vertical="center"/>
    </xf>
    <xf numFmtId="0" fontId="4" fillId="0" borderId="0" xfId="1345" applyFont="1" applyFill="1" applyProtection="1">
      <alignment vertical="center"/>
    </xf>
    <xf numFmtId="0" fontId="42" fillId="0" borderId="0" xfId="1345" applyFont="1" applyFill="1" applyProtection="1">
      <alignment vertical="center"/>
    </xf>
    <xf numFmtId="0" fontId="4" fillId="0" borderId="1" xfId="1345" applyFill="1" applyBorder="1" applyAlignment="1" applyProtection="1">
      <alignment horizontal="center" vertical="center"/>
    </xf>
    <xf numFmtId="0" fontId="5" fillId="0" borderId="2" xfId="1345" applyFont="1" applyFill="1" applyBorder="1" applyAlignment="1" applyProtection="1">
      <alignment horizontal="center" vertical="center" wrapText="1"/>
    </xf>
    <xf numFmtId="0" fontId="5" fillId="0" borderId="2" xfId="1345" applyNumberFormat="1" applyFont="1" applyFill="1" applyBorder="1" applyProtection="1">
      <alignment vertical="center"/>
    </xf>
    <xf numFmtId="190" fontId="5" fillId="0" borderId="2" xfId="1345" applyNumberFormat="1" applyFont="1" applyFill="1" applyBorder="1" applyProtection="1">
      <alignment vertical="center"/>
    </xf>
    <xf numFmtId="192" fontId="5" fillId="0" borderId="2" xfId="1345" applyNumberFormat="1" applyFont="1" applyFill="1" applyBorder="1" applyProtection="1">
      <alignment vertical="center"/>
    </xf>
    <xf numFmtId="0" fontId="4" fillId="0" borderId="2" xfId="1345" applyFont="1" applyFill="1" applyBorder="1" applyProtection="1">
      <alignment vertical="center"/>
    </xf>
    <xf numFmtId="192" fontId="7" fillId="0" borderId="2" xfId="1345" applyNumberFormat="1" applyFont="1" applyFill="1" applyBorder="1" applyProtection="1">
      <alignment vertical="center"/>
    </xf>
    <xf numFmtId="0" fontId="4" fillId="0" borderId="2" xfId="1345" applyFill="1" applyBorder="1" applyAlignment="1" applyProtection="1">
      <alignment horizontal="left" vertical="center"/>
    </xf>
    <xf numFmtId="190" fontId="4" fillId="0" borderId="2" xfId="1345" applyNumberFormat="1" applyFont="1" applyFill="1" applyBorder="1" applyProtection="1">
      <alignment vertical="center"/>
    </xf>
    <xf numFmtId="192" fontId="4" fillId="0" borderId="2" xfId="1345" applyNumberFormat="1" applyFont="1" applyFill="1" applyBorder="1" applyProtection="1">
      <alignment vertical="center"/>
    </xf>
    <xf numFmtId="0" fontId="4" fillId="0" borderId="2" xfId="1345" applyFont="1" applyFill="1" applyBorder="1" applyAlignment="1" applyProtection="1">
      <alignment horizontal="left" vertical="center"/>
    </xf>
    <xf numFmtId="199" fontId="43" fillId="0" borderId="2" xfId="1345" applyNumberFormat="1" applyFont="1" applyFill="1" applyBorder="1" applyProtection="1">
      <alignment vertical="center"/>
    </xf>
    <xf numFmtId="0" fontId="4" fillId="3" borderId="2" xfId="1345" applyFont="1" applyFill="1" applyBorder="1" applyAlignment="1" applyProtection="1">
      <alignment horizontal="left" vertical="center"/>
    </xf>
    <xf numFmtId="0" fontId="4" fillId="3" borderId="2" xfId="1345" applyFont="1" applyFill="1" applyBorder="1" applyAlignment="1" applyProtection="1">
      <alignment horizontal="left" vertical="center" wrapText="1"/>
    </xf>
    <xf numFmtId="0" fontId="4" fillId="0" borderId="2" xfId="1345" applyNumberFormat="1" applyFont="1" applyFill="1" applyBorder="1" applyProtection="1">
      <alignment vertical="center"/>
    </xf>
    <xf numFmtId="0" fontId="4" fillId="0" borderId="2" xfId="1345" applyFill="1" applyBorder="1" applyProtection="1">
      <alignment vertical="center"/>
    </xf>
    <xf numFmtId="198" fontId="4" fillId="0" borderId="2" xfId="1345" applyNumberFormat="1" applyFont="1" applyFill="1" applyBorder="1" applyAlignment="1" applyProtection="1">
      <alignment vertical="center"/>
    </xf>
    <xf numFmtId="190" fontId="4" fillId="0" borderId="2" xfId="1345" applyNumberFormat="1" applyFont="1" applyFill="1" applyBorder="1" applyAlignment="1" applyProtection="1">
      <alignment vertical="center"/>
    </xf>
    <xf numFmtId="0" fontId="5" fillId="0" borderId="2" xfId="1345" applyFont="1" applyFill="1" applyBorder="1" applyAlignment="1" applyProtection="1">
      <alignment horizontal="distributed" vertical="center" indent="2"/>
    </xf>
    <xf numFmtId="190" fontId="5" fillId="0" borderId="2" xfId="1345" applyNumberFormat="1" applyFont="1" applyFill="1" applyBorder="1" applyAlignment="1" applyProtection="1">
      <alignment vertical="center"/>
    </xf>
    <xf numFmtId="194" fontId="5" fillId="0" borderId="2" xfId="1345" applyNumberFormat="1" applyFont="1" applyFill="1" applyBorder="1" applyProtection="1">
      <alignment vertical="center"/>
    </xf>
    <xf numFmtId="0" fontId="5" fillId="0" borderId="2" xfId="1345" applyFont="1" applyFill="1" applyBorder="1" applyAlignment="1" applyProtection="1">
      <alignment horizontal="left" vertical="center" indent="1"/>
    </xf>
    <xf numFmtId="0" fontId="4" fillId="0" borderId="2" xfId="1345" applyFill="1" applyBorder="1" applyAlignment="1" applyProtection="1">
      <alignment horizontal="left" vertical="center" indent="2"/>
    </xf>
    <xf numFmtId="190" fontId="4" fillId="0" borderId="2" xfId="1345" applyNumberFormat="1" applyFill="1" applyBorder="1" applyProtection="1">
      <alignment vertical="center"/>
    </xf>
    <xf numFmtId="0" fontId="0" fillId="0" borderId="2" xfId="1345" applyFont="1" applyFill="1" applyBorder="1" applyAlignment="1" applyProtection="1">
      <alignment horizontal="left" vertical="center" indent="2"/>
    </xf>
    <xf numFmtId="0" fontId="4" fillId="0" borderId="2" xfId="1345" applyFont="1" applyFill="1" applyBorder="1" applyAlignment="1" applyProtection="1">
      <alignment horizontal="left" vertical="center" indent="2"/>
    </xf>
    <xf numFmtId="0" fontId="4" fillId="0" borderId="2" xfId="1345" applyFont="1" applyFill="1" applyBorder="1" applyAlignment="1" applyProtection="1">
      <alignment horizontal="left" vertical="center" wrapText="1" indent="2"/>
    </xf>
    <xf numFmtId="0" fontId="0" fillId="0" borderId="2" xfId="1345" applyFont="1" applyFill="1" applyBorder="1" applyAlignment="1" applyProtection="1">
      <alignment horizontal="left" vertical="center" wrapText="1" indent="2"/>
    </xf>
    <xf numFmtId="0" fontId="4" fillId="0" borderId="2" xfId="1345" applyFont="1" applyFill="1" applyBorder="1" applyAlignment="1" applyProtection="1">
      <alignment horizontal="left" vertical="center" wrapText="1" indent="2" shrinkToFit="1"/>
    </xf>
    <xf numFmtId="0" fontId="4" fillId="0" borderId="2" xfId="1345" applyFont="1" applyFill="1" applyBorder="1" applyAlignment="1" applyProtection="1">
      <alignment horizontal="left" vertical="center" indent="1"/>
    </xf>
    <xf numFmtId="194" fontId="4" fillId="0" borderId="2" xfId="1345" applyNumberFormat="1" applyFont="1" applyFill="1" applyBorder="1" applyAlignment="1" applyProtection="1">
      <alignment vertical="center"/>
    </xf>
    <xf numFmtId="194" fontId="4" fillId="0" borderId="0" xfId="1345" applyNumberFormat="1" applyFill="1" applyProtection="1">
      <alignment vertical="center"/>
    </xf>
    <xf numFmtId="0" fontId="5" fillId="0" borderId="2" xfId="1345" applyFont="1" applyFill="1" applyBorder="1" applyAlignment="1" applyProtection="1">
      <alignment horizontal="left" vertical="center" wrapText="1" indent="1"/>
    </xf>
    <xf numFmtId="0" fontId="0" fillId="0" borderId="2" xfId="1345" applyFont="1" applyFill="1" applyBorder="1" applyAlignment="1" applyProtection="1">
      <alignment horizontal="left" vertical="center" indent="1"/>
    </xf>
    <xf numFmtId="0" fontId="5" fillId="0" borderId="2" xfId="1345" applyFont="1" applyFill="1" applyBorder="1" applyAlignment="1" applyProtection="1">
      <alignment vertical="center"/>
    </xf>
    <xf numFmtId="0" fontId="4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7" fillId="0" borderId="2" xfId="0" applyFont="1" applyBorder="1" applyAlignment="1" applyProtection="1">
      <alignment horizontal="center" vertical="center"/>
      <protection locked="0"/>
    </xf>
    <xf numFmtId="0" fontId="47" fillId="0" borderId="2" xfId="0" applyFont="1" applyBorder="1" applyAlignment="1" applyProtection="1">
      <alignment horizontal="distributed" vertical="center" indent="7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48" fillId="0" borderId="2" xfId="0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wrapText="1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200" fontId="53" fillId="0" borderId="0" xfId="0" applyNumberFormat="1" applyFont="1" applyAlignment="1" applyProtection="1">
      <alignment horizontal="center"/>
      <protection locked="0"/>
    </xf>
    <xf numFmtId="0" fontId="14" fillId="0" borderId="0" xfId="0" applyFont="1" applyFill="1" applyAlignment="1" applyProtection="1">
      <protection locked="0"/>
    </xf>
  </cellXfs>
  <cellStyles count="18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gdp" xfId="49"/>
    <cellStyle name="解释性文本 3 2_州本级" xfId="50"/>
    <cellStyle name="常规 44" xfId="51"/>
    <cellStyle name="60% - 着色 2" xfId="52"/>
    <cellStyle name="常规 2 2 4" xfId="53"/>
    <cellStyle name="汇总 6" xfId="54"/>
    <cellStyle name="差_30云南_1" xfId="55"/>
    <cellStyle name="好_行政(燃修费)_民生政策最低支出需求_03_2010年各地区一般预算平衡表" xfId="56"/>
    <cellStyle name="好_县市旗测算-新科目（20080626）_财力性转移支付2010年预算参考数_03_2010年各地区一般预算平衡表" xfId="57"/>
    <cellStyle name="标题 1 4_州本级" xfId="58"/>
    <cellStyle name="好 3 2 2" xfId="59"/>
    <cellStyle name="差_行政(燃修费)_03_2010年各地区一般预算平衡表" xfId="60"/>
    <cellStyle name="差_30云南_1_财力性转移支付2010年预算参考数" xfId="61"/>
    <cellStyle name="好_人员工资和公用经费3" xfId="62"/>
    <cellStyle name="差_平邑_03_2010年各地区一般预算平衡表" xfId="63"/>
    <cellStyle name="Accent2 - 40%" xfId="64"/>
    <cellStyle name="差_Book1_财力性转移支付2010年预算参考数_03_2010年各地区一般预算平衡表" xfId="65"/>
    <cellStyle name="好_市辖区测算-新科目（20080626）_03_2010年各地区一般预算平衡表" xfId="66"/>
    <cellStyle name="常规 7 3" xfId="67"/>
    <cellStyle name="差_市辖区测算-新科目（20080626）" xfId="68"/>
    <cellStyle name="标题 3 4_州本级" xfId="69"/>
    <cellStyle name="差_缺口县区测算(财政部标准)" xfId="70"/>
    <cellStyle name="Accent2 - 60%" xfId="71"/>
    <cellStyle name="好_其他部门(按照总人口测算）—20080416_县市旗测算-新科目（含人口规模效应）_财力性转移支付2010年预算参考数_03_2010年各地区一般预算平衡表" xfId="72"/>
    <cellStyle name="好_县市旗测算20080508_县市旗测算-新科目（含人口规模效应）" xfId="73"/>
    <cellStyle name="标题 6 2_州本级" xfId="74"/>
    <cellStyle name="差_安徽 缺口县区测算(地方填报)1_财力性转移支付2010年预算参考数" xfId="75"/>
    <cellStyle name="常规 6" xfId="76"/>
    <cellStyle name="差_12滨州_财力性转移支付2010年预算参考数_03_2010年各地区一般预算平衡表" xfId="77"/>
    <cellStyle name="好_教育(按照总人口测算）—20080416_不含人员经费系数_财力性转移支付2010年预算参考数" xfId="78"/>
    <cellStyle name="常规 5 2" xfId="79"/>
    <cellStyle name="_2013年市级年初预算平衡表（初步匡算2012年10月11日）杨局改---报兴国前再调整11.1----11.27" xfId="80"/>
    <cellStyle name="好_行政（人员）_不含人员经费系数_03_2010年各地区一般预算平衡表" xfId="81"/>
    <cellStyle name="解释性文本 2 2_州本级" xfId="82"/>
    <cellStyle name="差_2006年22湖南_财力性转移支付2010年预算参考数_03_2010年各地区一般预算平衡表" xfId="83"/>
    <cellStyle name="标题 1 5 2" xfId="84"/>
    <cellStyle name="差_2006年28四川" xfId="85"/>
    <cellStyle name="差 6" xfId="86"/>
    <cellStyle name="差_测算结果汇总_财力性转移支付2010年预算参考数" xfId="87"/>
    <cellStyle name="百分比 4" xfId="88"/>
    <cellStyle name="好_卫生(按照总人口测算）—20080416_民生政策最低支出需求_03_2010年各地区一般预算平衡表" xfId="89"/>
    <cellStyle name="常规 5 2 2" xfId="90"/>
    <cellStyle name="差 7" xfId="91"/>
    <cellStyle name="好_Book2_财力性转移支付2010年预算参考数" xfId="92"/>
    <cellStyle name="差_农林水和城市维护标准支出20080505－县区合计_财力性转移支付2010年预算参考数" xfId="93"/>
    <cellStyle name="差_核定人数下发表" xfId="94"/>
    <cellStyle name="标题 4 2_州本级" xfId="95"/>
    <cellStyle name="差_成本差异系数_03_2010年各地区一般预算平衡表" xfId="96"/>
    <cellStyle name="百分比 5" xfId="97"/>
    <cellStyle name="差_测算结果_财力性转移支付2010年预算参考数" xfId="98"/>
    <cellStyle name="差_县区合并测算20080423(按照各省比重）_民生政策最低支出需求_03_2010年各地区一般预算平衡表" xfId="99"/>
    <cellStyle name="好_汇总表_财力性转移支付2010年预算参考数" xfId="100"/>
    <cellStyle name="百分比 6" xfId="101"/>
    <cellStyle name="差_2007一般预算支出口径剔除表" xfId="102"/>
    <cellStyle name="计算 3 2" xfId="103"/>
    <cellStyle name="常规_芒政办发〔2012〕238号  附件" xfId="104"/>
    <cellStyle name="标题 3 3 2_州本级" xfId="105"/>
    <cellStyle name="好_卫生(按照总人口测算）—20080416_不含人员经费系数_03_2010年各地区一般预算平衡表" xfId="106"/>
    <cellStyle name="Currency [0]" xfId="107"/>
    <cellStyle name="好_2_03_2010年各地区一般预算平衡表" xfId="108"/>
    <cellStyle name="好_县市旗测算-新科目（20080626）_不含人员经费系数_财力性转移支付2010年预算参考数" xfId="109"/>
    <cellStyle name="标题 4 5 3" xfId="110"/>
    <cellStyle name="差_Book2" xfId="111"/>
    <cellStyle name="差_平邑_财力性转移支付2010年预算参考数" xfId="112"/>
    <cellStyle name="差 3 4" xfId="113"/>
    <cellStyle name="差_行政(燃修费)_民生政策最低支出需求_03_2010年各地区一般预算平衡表" xfId="114"/>
    <cellStyle name="输出 3 3" xfId="115"/>
    <cellStyle name="常规 2 2 2 4" xfId="116"/>
    <cellStyle name="差_行政（人员）_县市旗测算-新科目（含人口规模效应）" xfId="117"/>
    <cellStyle name="标题 4 5 2" xfId="118"/>
    <cellStyle name="好_行政公检法测算_县市旗测算-新科目（含人口规模效应）_财力性转移支付2010年预算参考数_03_2010年各地区一般预算平衡表" xfId="119"/>
    <cellStyle name="差_县市旗测算-新科目（20080626）_不含人员经费系数" xfId="120"/>
    <cellStyle name="差_缺口县区测算(按核定人数)_财力性转移支付2010年预算参考数_03_2010年各地区一般预算平衡表" xfId="121"/>
    <cellStyle name="标题 5 4" xfId="122"/>
    <cellStyle name="标题 2 2_州本级" xfId="123"/>
    <cellStyle name="差_云南省2008年转移支付测算——州市本级考核部分及政策性测算_03_2010年各地区一般预算平衡表" xfId="124"/>
    <cellStyle name="差_14安徽_03_2010年各地区一般预算平衡表" xfId="125"/>
    <cellStyle name="汇总 3 4" xfId="126"/>
    <cellStyle name="常规 2 6_州本级" xfId="127"/>
    <cellStyle name="输出 4_州本级" xfId="128"/>
    <cellStyle name="差_县区合并测算20080423(按照各省比重）_03_2010年各地区一般预算平衡表" xfId="129"/>
    <cellStyle name="差_其他部门(按照总人口测算）—20080416_不含人员经费系数_财力性转移支付2010年预算参考数" xfId="130"/>
    <cellStyle name="差_2006年34青海_财力性转移支付2010年预算参考数" xfId="131"/>
    <cellStyle name="差_行政公检法测算_县市旗测算-新科目（含人口规模效应）_03_2010年各地区一般预算平衡表" xfId="132"/>
    <cellStyle name="20% - 着色 1" xfId="133"/>
    <cellStyle name="好_其他部门(按照总人口测算）—20080416_县市旗测算-新科目（含人口规模效应）_财力性转移支付2010年预算参考数" xfId="134"/>
    <cellStyle name="计算 3" xfId="135"/>
    <cellStyle name="标题 2 4 2_州本级" xfId="136"/>
    <cellStyle name="差_行政公检法测算_县市旗测算-新科目（含人口规模效应）" xfId="137"/>
    <cellStyle name="好_不含人员经费系数_财力性转移支付2010年预算参考数_03_2010年各地区一般预算平衡表" xfId="138"/>
    <cellStyle name="20% - 着色 2" xfId="139"/>
    <cellStyle name="计算 4" xfId="140"/>
    <cellStyle name="差_县区合并测算20080421_03_2010年各地区一般预算平衡表" xfId="141"/>
    <cellStyle name="差_汇总表4_03_2010年各地区一般预算平衡表" xfId="142"/>
    <cellStyle name="标题 7 2_州本级" xfId="143"/>
    <cellStyle name="差_行政(燃修费)_民生政策最低支出需求" xfId="144"/>
    <cellStyle name="标题 1 4 2" xfId="145"/>
    <cellStyle name="好_1_财力性转移支付2010年预算参考数_03_2010年各地区一般预算平衡表" xfId="146"/>
    <cellStyle name="差_2006年全省财力计算表（中央、决算）" xfId="147"/>
    <cellStyle name="差_市辖区测算20080510_民生政策最低支出需求_财力性转移支付2010年预算参考数" xfId="148"/>
    <cellStyle name="好_分县成本差异系数_民生政策最低支出需求_03_2010年各地区一般预算平衡表" xfId="149"/>
    <cellStyle name="好_县区合并测算20080421_县市旗测算-新科目（含人口规模效应）_财力性转移支付2010年预算参考数_03_2010年各地区一般预算平衡表" xfId="150"/>
    <cellStyle name="差_分县成本差异系数_民生政策最低支出需求_财力性转移支付2010年预算参考数" xfId="151"/>
    <cellStyle name="差_2_财力性转移支付2010年预算参考数" xfId="152"/>
    <cellStyle name="20% - 着色 3" xfId="153"/>
    <cellStyle name="计算 5" xfId="154"/>
    <cellStyle name="好_市辖区测算20080510_不含人员经费系数_财力性转移支付2010年预算参考数_03_2010年各地区一般预算平衡表" xfId="155"/>
    <cellStyle name="差_县市旗测算20080508_不含人员经费系数_财力性转移支付2010年预算参考数_03_2010年各地区一般预算平衡表" xfId="156"/>
    <cellStyle name="标题 1 4 3" xfId="157"/>
    <cellStyle name="差_自行调整差异系数顺序" xfId="158"/>
    <cellStyle name="_2013年土地（20120921）" xfId="159"/>
    <cellStyle name="_ET_STYLE_NoName_00_" xfId="160"/>
    <cellStyle name="标题 4 2 2" xfId="161"/>
    <cellStyle name="常规 3 2 2" xfId="162"/>
    <cellStyle name="适中 4" xfId="163"/>
    <cellStyle name="差_人员工资和公用经费3_财力性转移支付2010年预算参考数" xfId="164"/>
    <cellStyle name="20% - 着色 5" xfId="165"/>
    <cellStyle name="计算 7" xfId="166"/>
    <cellStyle name="着色 1" xfId="167"/>
    <cellStyle name="差_县市旗测算-新科目（20080626）_县市旗测算-新科目（含人口规模效应）_财力性转移支付2010年预算参考数_03_2010年各地区一般预算平衡表" xfId="168"/>
    <cellStyle name="_平衡稿附表（预算部分）" xfId="169"/>
    <cellStyle name="标题 4 3 2" xfId="170"/>
    <cellStyle name="_2011年全市政府性债务情况表（总体和明细）---调整" xfId="171"/>
    <cellStyle name="标题 4 2 2 2" xfId="172"/>
    <cellStyle name="警告文本 2_州本级" xfId="173"/>
    <cellStyle name="差_34青海_1_财力性转移支付2010年预算参考数" xfId="174"/>
    <cellStyle name="标题 2 5_州本级" xfId="175"/>
    <cellStyle name="警告文本 3 4" xfId="176"/>
    <cellStyle name="_重点项目2013年预算调整情况" xfId="177"/>
    <cellStyle name="标题 3 5 3" xfId="178"/>
    <cellStyle name="_2012年部门重点项目情况表（2012-02-08）" xfId="179"/>
    <cellStyle name="标题 6" xfId="180"/>
    <cellStyle name="常规 4_2008年横排表0721" xfId="181"/>
    <cellStyle name="好 3 3" xfId="182"/>
    <cellStyle name="差_行政公检法测算_不含人员经费系数" xfId="183"/>
    <cellStyle name="_2011年全市政府性债务情况表（总体和明细）" xfId="184"/>
    <cellStyle name="标题 2 2 4" xfId="185"/>
    <cellStyle name="差_行政公检法测算_不含人员经费系数_财力性转移支付2010年预算参考数" xfId="186"/>
    <cellStyle name="差_03昭通" xfId="187"/>
    <cellStyle name="好_行政公检法测算_不含人员经费系数_03_2010年各地区一般预算平衡表" xfId="188"/>
    <cellStyle name="计算 5 2" xfId="189"/>
    <cellStyle name="常规 2 7 2" xfId="190"/>
    <cellStyle name="_Book1" xfId="191"/>
    <cellStyle name="差_财政供养人员_财力性转移支付2010年预算参考数_03_2010年各地区一般预算平衡表" xfId="192"/>
    <cellStyle name="差_其他部门(按照总人口测算）—20080416_民生政策最低支出需求_财力性转移支付2010年预算参考数_03_2010年各地区一般预算平衡表" xfId="193"/>
    <cellStyle name="20% - 着色 4" xfId="194"/>
    <cellStyle name="计算 6" xfId="195"/>
    <cellStyle name="常规 3 2 3" xfId="196"/>
    <cellStyle name="Accent2 - 20%" xfId="197"/>
    <cellStyle name="适中 5" xfId="198"/>
    <cellStyle name="20% - 着色 6" xfId="199"/>
    <cellStyle name="着色 2" xfId="200"/>
    <cellStyle name="40% - 着色 1" xfId="201"/>
    <cellStyle name="差_教育(按照总人口测算）—20080416_民生政策最低支出需求_03_2010年各地区一般预算平衡表" xfId="202"/>
    <cellStyle name="40% - 着色 2" xfId="203"/>
    <cellStyle name="40% - 着色 3" xfId="204"/>
    <cellStyle name="差_行政(燃修费)" xfId="205"/>
    <cellStyle name="差_行政公检法测算_不含人员经费系数_财力性转移支付2010年预算参考数_03_2010年各地区一般预算平衡表" xfId="206"/>
    <cellStyle name="40% - 着色 4" xfId="207"/>
    <cellStyle name="常规_附件2：二维表" xfId="208"/>
    <cellStyle name="40% - 着色 5" xfId="209"/>
    <cellStyle name="40% - 着色 6" xfId="210"/>
    <cellStyle name="常规 2 2 3" xfId="211"/>
    <cellStyle name="好_分析缺口率_财力性转移支付2010年预算参考数_03_2010年各地区一般预算平衡表" xfId="212"/>
    <cellStyle name="60% - 着色 1" xfId="213"/>
    <cellStyle name="常规 2 2 5" xfId="214"/>
    <cellStyle name="60% - 着色 3" xfId="215"/>
    <cellStyle name="好_文体广播事业(按照总人口测算）—20080416_民生政策最低支出需求_财力性转移支付2010年预算参考数_03_2010年各地区一般预算平衡表" xfId="216"/>
    <cellStyle name="常规 6_州本级" xfId="217"/>
    <cellStyle name="好_教育(按照总人口测算）—20080416_县市旗测算-新科目（含人口规模效应）" xfId="218"/>
    <cellStyle name="60% - 着色 4" xfId="219"/>
    <cellStyle name="标题 1 2" xfId="220"/>
    <cellStyle name="常规 46" xfId="221"/>
    <cellStyle name="差_2007年收支情况及2008年收支预计表(汇总表)_财力性转移支付2010年预算参考数" xfId="222"/>
    <cellStyle name="60% - 着色 5" xfId="223"/>
    <cellStyle name="标题 1 3" xfId="224"/>
    <cellStyle name="好_县市旗测算-新科目（20080627）_县市旗测算-新科目（含人口规模效应）_财力性转移支付2010年预算参考数" xfId="225"/>
    <cellStyle name="常规 47" xfId="226"/>
    <cellStyle name="差_行政(燃修费)_不含人员经费系数_财力性转移支付2010年预算参考数" xfId="227"/>
    <cellStyle name="60% - 着色 6" xfId="228"/>
    <cellStyle name="标题 1 4" xfId="229"/>
    <cellStyle name="常规 53" xfId="230"/>
    <cellStyle name="差_2008年支出调整_财力性转移支付2010年预算参考数_03_2010年各地区一般预算平衡表" xfId="231"/>
    <cellStyle name="好_分县成本差异系数_财力性转移支付2010年预算参考数" xfId="232"/>
    <cellStyle name="Accent1" xfId="233"/>
    <cellStyle name="差_成本差异系数（含人口规模）_03_2010年各地区一般预算平衡表" xfId="234"/>
    <cellStyle name="好_缺口县区测算(财政部标准)_财力性转移支付2010年预算参考数" xfId="235"/>
    <cellStyle name="Accent1 - 20%" xfId="236"/>
    <cellStyle name="差_2007年一般预算支出剔除_财力性转移支付2010年预算参考数_03_2010年各地区一般预算平衡表" xfId="237"/>
    <cellStyle name="差_2008年全省汇总收支计算表_财力性转移支付2010年预算参考数" xfId="238"/>
    <cellStyle name="好_2008年全省汇总收支计算表_财力性转移支付2010年预算参考数_03_2010年各地区一般预算平衡表" xfId="239"/>
    <cellStyle name="差_青海 缺口县区测算(地方填报)_财力性转移支付2010年预算参考数_03_2010年各地区一般预算平衡表" xfId="240"/>
    <cellStyle name="Accent1 - 40%" xfId="241"/>
    <cellStyle name="标题 6 2 2" xfId="242"/>
    <cellStyle name="好_2006年34青海_03_2010年各地区一般预算平衡表" xfId="243"/>
    <cellStyle name="差_县市旗测算20080508_民生政策最低支出需求" xfId="244"/>
    <cellStyle name="Accent1 - 60%" xfId="245"/>
    <cellStyle name="Accent1_2006年33甘肃" xfId="246"/>
    <cellStyle name="常规 3 3 2_州本级" xfId="247"/>
    <cellStyle name="Accent2" xfId="248"/>
    <cellStyle name="标题 5 2 2" xfId="249"/>
    <cellStyle name="Accent2_2006年33甘肃" xfId="250"/>
    <cellStyle name="差_2_03_2010年各地区一般预算平衡表" xfId="251"/>
    <cellStyle name="Accent3" xfId="252"/>
    <cellStyle name="好_Book1_03_2010年各地区一般预算平衡表" xfId="253"/>
    <cellStyle name="Accent3 - 20%" xfId="254"/>
    <cellStyle name="Accent3 - 40%" xfId="255"/>
    <cellStyle name="差_县市旗测算-新科目（20080627）" xfId="256"/>
    <cellStyle name="Accent3 - 60%" xfId="257"/>
    <cellStyle name="差_行政（人员）_民生政策最低支出需求_财力性转移支付2010年预算参考数_03_2010年各地区一般预算平衡表" xfId="258"/>
    <cellStyle name="标题 2 4_州本级" xfId="259"/>
    <cellStyle name="差_县市旗测算20080508_县市旗测算-新科目（含人口规模效应）_财力性转移支付2010年预算参考数" xfId="260"/>
    <cellStyle name="标题 2 5 3" xfId="261"/>
    <cellStyle name="Accent3_2006年33甘肃" xfId="262"/>
    <cellStyle name="Accent4" xfId="263"/>
    <cellStyle name="差_市辖区测算20080510_不含人员经费系数_03_2010年各地区一般预算平衡表" xfId="264"/>
    <cellStyle name="差_分县成本差异系数_不含人员经费系数_03_2010年各地区一般预算平衡表" xfId="265"/>
    <cellStyle name="Accent4 - 20%" xfId="266"/>
    <cellStyle name="差 4 2 2" xfId="267"/>
    <cellStyle name="好_行政（人员）_不含人员经费系数" xfId="268"/>
    <cellStyle name="百分比 2 2 2" xfId="269"/>
    <cellStyle name="差_2006年22湖南_财力性转移支付2010年预算参考数" xfId="270"/>
    <cellStyle name="Accent4 - 40%" xfId="271"/>
    <cellStyle name="好_县市旗测算-新科目（20080626）_不含人员经费系数_财力性转移支付2010年预算参考数_03_2010年各地区一般预算平衡表" xfId="272"/>
    <cellStyle name="输入 4" xfId="273"/>
    <cellStyle name="百分比 2 4 2" xfId="274"/>
    <cellStyle name="Accent4 - 60%" xfId="275"/>
    <cellStyle name="好_分县成本差异系数_民生政策最低支出需求_财力性转移支付2010年预算参考数_03_2010年各地区一般预算平衡表" xfId="276"/>
    <cellStyle name="好_行政(燃修费)" xfId="277"/>
    <cellStyle name="差_安徽 缺口县区测算(地方填报)1" xfId="278"/>
    <cellStyle name="差_县区合并测算20080423(按照各省比重）_县市旗测算-新科目（含人口规模效应）_财力性转移支付2010年预算参考数" xfId="279"/>
    <cellStyle name="差_市辖区测算-新科目（20080626）_不含人员经费系数_财力性转移支付2010年预算参考数_03_2010年各地区一般预算平衡表" xfId="280"/>
    <cellStyle name="Accent5" xfId="281"/>
    <cellStyle name="好_2008年支出调整_03_2010年各地区一般预算平衡表" xfId="282"/>
    <cellStyle name="常规 2 3 3 3" xfId="283"/>
    <cellStyle name="Accent5 - 20%" xfId="284"/>
    <cellStyle name="Accent5 - 40%" xfId="285"/>
    <cellStyle name="好_不含人员经费系数_财力性转移支付2010年预算参考数" xfId="286"/>
    <cellStyle name="千分位[0]_ 白土" xfId="287"/>
    <cellStyle name="常规 12" xfId="288"/>
    <cellStyle name="好 4 2" xfId="289"/>
    <cellStyle name="好_农林水和城市维护标准支出20080505－县区合计_县市旗测算-新科目（含人口规模效应）" xfId="290"/>
    <cellStyle name="Accent5 - 60%" xfId="291"/>
    <cellStyle name="标题 2 3 3" xfId="292"/>
    <cellStyle name="差_2006年28四川_财力性转移支付2010年预算参考数" xfId="293"/>
    <cellStyle name="Accent6" xfId="294"/>
    <cellStyle name="常规_2007年云南省向人大报送政府收支预算表格式编制过程表 3" xfId="295"/>
    <cellStyle name="链接单元格 5_州本级" xfId="296"/>
    <cellStyle name="Accent6 - 20%" xfId="297"/>
    <cellStyle name="常规 3 3" xfId="298"/>
    <cellStyle name="差_文体广播事业(按照总人口测算）—20080416_民生政策最低支出需求_03_2010年各地区一般预算平衡表" xfId="299"/>
    <cellStyle name="好_县区合并测算20080421_不含人员经费系数" xfId="300"/>
    <cellStyle name="差_07临沂" xfId="301"/>
    <cellStyle name="输入 4 2" xfId="302"/>
    <cellStyle name="Accent6 - 40%" xfId="303"/>
    <cellStyle name="差_34青海_03_2010年各地区一般预算平衡表" xfId="304"/>
    <cellStyle name="好_县市旗测算20080508_不含人员经费系数_03_2010年各地区一般预算平衡表" xfId="305"/>
    <cellStyle name="Accent6 - 60%" xfId="306"/>
    <cellStyle name="好_县区合并测算20080421_民生政策最低支出需求_财力性转移支付2010年预算参考数_03_2010年各地区一般预算平衡表" xfId="307"/>
    <cellStyle name="Accent6_2006年33甘肃" xfId="308"/>
    <cellStyle name="差_分析缺口率_财力性转移支付2010年预算参考数_03_2010年各地区一般预算平衡表" xfId="309"/>
    <cellStyle name="常规_2004年基金预算(二稿) 2 2" xfId="310"/>
    <cellStyle name="差_Book2_03_2010年各地区一般预算平衡表" xfId="311"/>
    <cellStyle name="Calc Currency (0)" xfId="312"/>
    <cellStyle name="好_缺口县区测算(按2007支出增长25%测算)" xfId="313"/>
    <cellStyle name="好_云南 缺口县区测算(地方填报)_03_2010年各地区一般预算平衡表" xfId="314"/>
    <cellStyle name="常规 3 6" xfId="315"/>
    <cellStyle name="Comma [0]" xfId="316"/>
    <cellStyle name="好_县市旗测算20080508" xfId="317"/>
    <cellStyle name="差_其他部门(按照总人口测算）—20080416_县市旗测算-新科目（含人口规模效应）_03_2010年各地区一般预算平衡表" xfId="318"/>
    <cellStyle name="comma zerodec" xfId="319"/>
    <cellStyle name="好_教育(按照总人口测算）—20080416_民生政策最低支出需求_财力性转移支付2010年预算参考数_03_2010年各地区一般预算平衡表" xfId="320"/>
    <cellStyle name="통화_BOILER-CO1" xfId="321"/>
    <cellStyle name="常规 2 2" xfId="322"/>
    <cellStyle name="Comma_1995" xfId="323"/>
    <cellStyle name="差_同德" xfId="324"/>
    <cellStyle name="差_河南 缺口县区测算(地方填报白)" xfId="325"/>
    <cellStyle name="Currency_1995" xfId="326"/>
    <cellStyle name="差_一般预算支出口径剔除表_财力性转移支付2010年预算参考数" xfId="327"/>
    <cellStyle name="Currency1" xfId="328"/>
    <cellStyle name="常规 13" xfId="329"/>
    <cellStyle name="好 4 3" xfId="330"/>
    <cellStyle name="标题 2 3 4" xfId="331"/>
    <cellStyle name="Date" xfId="332"/>
    <cellStyle name="Dollar (zero dec)" xfId="333"/>
    <cellStyle name="Fixed" xfId="334"/>
    <cellStyle name="差_文体广播事业(按照总人口测算）—20080416_不含人员经费系数" xfId="335"/>
    <cellStyle name="百分比 2 3 3" xfId="336"/>
    <cellStyle name="差_行政公检法测算" xfId="337"/>
    <cellStyle name="好_卫生(按照总人口测算）—20080416_03_2010年各地区一般预算平衡表" xfId="338"/>
    <cellStyle name="标题 2 2" xfId="339"/>
    <cellStyle name="Grey" xfId="340"/>
    <cellStyle name="标题 4 2 2_州本级" xfId="341"/>
    <cellStyle name="常规 3 3_州本级" xfId="342"/>
    <cellStyle name="Header1" xfId="343"/>
    <cellStyle name="输入 4 2_州本级" xfId="344"/>
    <cellStyle name="Header2" xfId="345"/>
    <cellStyle name="差_市辖区测算20080510_民生政策最低支出需求_财力性转移支付2010年预算参考数_03_2010年各地区一般预算平衡表" xfId="346"/>
    <cellStyle name="标题 8_州本级" xfId="347"/>
    <cellStyle name="差_分县成本差异系数_民生政策最低支出需求_财力性转移支付2010年预算参考数_03_2010年各地区一般预算平衡表" xfId="348"/>
    <cellStyle name="差_文体广播事业(按照总人口测算）—20080416_不含人员经费系数_财力性转移支付2010年预算参考数_03_2010年各地区一般预算平衡表" xfId="349"/>
    <cellStyle name="汇总 3_州本级" xfId="350"/>
    <cellStyle name="HEADING1" xfId="351"/>
    <cellStyle name="标题 1 3 2_州本级" xfId="352"/>
    <cellStyle name="HEADING2" xfId="353"/>
    <cellStyle name="标题 4 3 2 2" xfId="354"/>
    <cellStyle name="警告文本 3_州本级" xfId="355"/>
    <cellStyle name="Input [yellow]" xfId="356"/>
    <cellStyle name="no dec" xfId="357"/>
    <cellStyle name="好_县市旗测算-新科目（20080627）_不含人员经费系数_财力性转移支付2010年预算参考数_03_2010年各地区一般预算平衡表" xfId="358"/>
    <cellStyle name="差_27重庆" xfId="359"/>
    <cellStyle name="好_2007年一般预算支出剔除_财力性转移支付2010年预算参考数" xfId="360"/>
    <cellStyle name="差_行政（人员）_不含人员经费系数_财力性转移支付2010年预算参考数_03_2010年各地区一般预算平衡表" xfId="361"/>
    <cellStyle name="Norma,_laroux_4_营业在建 (2)_E21" xfId="362"/>
    <cellStyle name="常规 71" xfId="363"/>
    <cellStyle name="Normal - Style1" xfId="364"/>
    <cellStyle name="好_山东省民生支出标准" xfId="365"/>
    <cellStyle name="差_县区合并测算20080423(按照各省比重）_不含人员经费系数" xfId="366"/>
    <cellStyle name="Normal_#10-Headcount" xfId="367"/>
    <cellStyle name="Percent [2]" xfId="368"/>
    <cellStyle name="差_市辖区测算-新科目（20080626）_03_2010年各地区一般预算平衡表" xfId="369"/>
    <cellStyle name="标题 2 2 2 2" xfId="370"/>
    <cellStyle name="常规 3 4" xfId="371"/>
    <cellStyle name="Percent_laroux" xfId="372"/>
    <cellStyle name="常规 2 6 3" xfId="373"/>
    <cellStyle name="好_2008年一般预算支出预计" xfId="374"/>
    <cellStyle name="RowLevel_0" xfId="375"/>
    <cellStyle name="好_市辖区测算-新科目（20080626）_民生政策最低支出需求_财力性转移支付2010年预算参考数_03_2010年各地区一般预算平衡表" xfId="376"/>
    <cellStyle name="Total" xfId="377"/>
    <cellStyle name="好_农林水和城市维护标准支出20080505－县区合计_不含人员经费系数" xfId="378"/>
    <cellStyle name="百分比 2" xfId="379"/>
    <cellStyle name="差_12滨州_财力性转移支付2010年预算参考数" xfId="380"/>
    <cellStyle name="差 4" xfId="381"/>
    <cellStyle name="解释性文本 7" xfId="382"/>
    <cellStyle name="差_2007一般预算支出口径剔除表_03_2010年各地区一般预算平衡表" xfId="383"/>
    <cellStyle name="百分比 2 2" xfId="384"/>
    <cellStyle name="标题 10" xfId="385"/>
    <cellStyle name="差 4 2" xfId="386"/>
    <cellStyle name="差_09黑龙江_财力性转移支付2010年预算参考数_03_2010年各地区一般预算平衡表" xfId="387"/>
    <cellStyle name="百分比 2 2 2 2" xfId="388"/>
    <cellStyle name="好_行政公检法测算_民生政策最低支出需求_财力性转移支付2010年预算参考数_03_2010年各地区一般预算平衡表" xfId="389"/>
    <cellStyle name="差_成本差异系数" xfId="390"/>
    <cellStyle name="百分比 2 2 3" xfId="391"/>
    <cellStyle name="常规 2 4 2_州本级" xfId="392"/>
    <cellStyle name="百分比 2 2 4" xfId="393"/>
    <cellStyle name="差 4 3" xfId="394"/>
    <cellStyle name="好_2007年收支情况及2008年收支预计表(汇总表)" xfId="395"/>
    <cellStyle name="差_县市旗测算-新科目（20080627）_不含人员经费系数_财力性转移支付2010年预算参考数" xfId="396"/>
    <cellStyle name="差_1110洱源县_03_2010年各地区一般预算平衡表" xfId="397"/>
    <cellStyle name="百分比 2 3" xfId="398"/>
    <cellStyle name="百分比 2 3 2" xfId="399"/>
    <cellStyle name="百分比 2 3 2 2" xfId="400"/>
    <cellStyle name="好_农林水和城市维护标准支出20080505－县区合计_03_2010年各地区一般预算平衡表" xfId="401"/>
    <cellStyle name="百分比 2 3 4" xfId="402"/>
    <cellStyle name="输出 2 2_州本级" xfId="403"/>
    <cellStyle name="百分比 2 4" xfId="404"/>
    <cellStyle name="差 4 4" xfId="405"/>
    <cellStyle name="好_行政公检法测算_财力性转移支付2010年预算参考数" xfId="406"/>
    <cellStyle name="差_教育(按照总人口测算）—20080416_县市旗测算-新科目（含人口规模效应）" xfId="407"/>
    <cellStyle name="差_安徽 缺口县区测算(地方填报)1_财力性转移支付2010年预算参考数_03_2010年各地区一般预算平衡表" xfId="408"/>
    <cellStyle name="百分比 2 5" xfId="409"/>
    <cellStyle name="差_文体广播事业(按照总人口测算）—20080416_不含人员经费系数_财力性转移支付2010年预算参考数" xfId="410"/>
    <cellStyle name="百分比 2 6" xfId="411"/>
    <cellStyle name="好_30云南_1_03_2010年各地区一般预算平衡表" xfId="412"/>
    <cellStyle name="差_县市旗测算-新科目（20080626）_县市旗测算-新科目（含人口规模效应）_财力性转移支付2010年预算参考数" xfId="413"/>
    <cellStyle name="百分比 3" xfId="414"/>
    <cellStyle name="差_县市旗测算-新科目（20080627）_民生政策最低支出需求_03_2010年各地区一般预算平衡表" xfId="415"/>
    <cellStyle name="差 5" xfId="416"/>
    <cellStyle name="差 5 2" xfId="417"/>
    <cellStyle name="百分比 3 2" xfId="418"/>
    <cellStyle name="差_1110洱源县_财力性转移支付2010年预算参考数_03_2010年各地区一般预算平衡表" xfId="419"/>
    <cellStyle name="好_平邑_03_2010年各地区一般预算平衡表" xfId="420"/>
    <cellStyle name="百分比 3 3" xfId="421"/>
    <cellStyle name="差_危改资金测算_财力性转移支付2010年预算参考数" xfId="422"/>
    <cellStyle name="差 5 3" xfId="423"/>
    <cellStyle name="差_缺口县区测算（11.13）" xfId="424"/>
    <cellStyle name="差_同德_财力性转移支付2010年预算参考数" xfId="425"/>
    <cellStyle name="标题 1 2 2" xfId="426"/>
    <cellStyle name="标题 1 2 2 2" xfId="427"/>
    <cellStyle name="标题 1 2 2_州本级" xfId="428"/>
    <cellStyle name="标题 3 4 2" xfId="429"/>
    <cellStyle name="差_测算结果汇总" xfId="430"/>
    <cellStyle name="警告文本 2 3" xfId="431"/>
    <cellStyle name="标题 1 2 3" xfId="432"/>
    <cellStyle name="好_其他部门(按照总人口测算）—20080416_民生政策最低支出需求" xfId="433"/>
    <cellStyle name="好_县区合并测算20080423(按照各省比重）_民生政策最低支出需求_财力性转移支付2010年预算参考数_03_2010年各地区一般预算平衡表" xfId="434"/>
    <cellStyle name="标题 1 2 4" xfId="435"/>
    <cellStyle name="标题 1 2_州本级" xfId="436"/>
    <cellStyle name="标题 3 4" xfId="437"/>
    <cellStyle name="标题 1 3 2" xfId="438"/>
    <cellStyle name="差_30云南_1_03_2010年各地区一般预算平衡表" xfId="439"/>
    <cellStyle name="标题 5 3" xfId="440"/>
    <cellStyle name="标题 1 3 2 2" xfId="441"/>
    <cellStyle name="差_行政(燃修费)_县市旗测算-新科目（含人口规模效应）_03_2010年各地区一般预算平衡表" xfId="442"/>
    <cellStyle name="汇总 3 2" xfId="443"/>
    <cellStyle name="标题 1 3 3" xfId="444"/>
    <cellStyle name="标题 1 3 4" xfId="445"/>
    <cellStyle name="好_文体广播事业(按照总人口测算）—20080416_县市旗测算-新科目（含人口规模效应）_财力性转移支付2010年预算参考数_03_2010年各地区一般预算平衡表" xfId="446"/>
    <cellStyle name="标题 1 3_州本级" xfId="447"/>
    <cellStyle name="标题 1 4 2 2" xfId="448"/>
    <cellStyle name="常规 3 3 4" xfId="449"/>
    <cellStyle name="标题 1 4 2_州本级" xfId="450"/>
    <cellStyle name="好_核定人数对比_03_2010年各地区一般预算平衡表" xfId="451"/>
    <cellStyle name="标题 1 4 4" xfId="452"/>
    <cellStyle name="标题 1 5" xfId="453"/>
    <cellStyle name="差_县市旗测算-新科目（20080626）_财力性转移支付2010年预算参考数" xfId="454"/>
    <cellStyle name="标题 1 5 3" xfId="455"/>
    <cellStyle name="标题 2 3_州本级" xfId="456"/>
    <cellStyle name="差_2006年28四川_03_2010年各地区一般预算平衡表" xfId="457"/>
    <cellStyle name="差_平邑" xfId="458"/>
    <cellStyle name="标题 1 5_州本级" xfId="459"/>
    <cellStyle name="差_Book1_财力性转移支付2010年预算参考数" xfId="460"/>
    <cellStyle name="好_市辖区测算-新科目（20080626）" xfId="461"/>
    <cellStyle name="标题 1 6" xfId="462"/>
    <cellStyle name="差_2008计算资料（8月5）" xfId="463"/>
    <cellStyle name="标题 1 7" xfId="464"/>
    <cellStyle name="标题 2 4 2" xfId="465"/>
    <cellStyle name="标题 2 2 2" xfId="466"/>
    <cellStyle name="差_2006年水利统计指标统计表_03_2010年各地区一般预算平衡表" xfId="467"/>
    <cellStyle name="标题 2 2 2_州本级" xfId="468"/>
    <cellStyle name="标题 2 2 3" xfId="469"/>
    <cellStyle name="标题 2 3" xfId="470"/>
    <cellStyle name="常规 11" xfId="471"/>
    <cellStyle name="差_财政供养人员" xfId="472"/>
    <cellStyle name="差_其他部门(按照总人口测算）—20080416_民生政策最低支出需求" xfId="473"/>
    <cellStyle name="标题 2 3 2" xfId="474"/>
    <cellStyle name="常规 11 2" xfId="475"/>
    <cellStyle name="差_人员工资和公用经费3_财力性转移支付2010年预算参考数_03_2010年各地区一般预算平衡表" xfId="476"/>
    <cellStyle name="标题 2 3 2 2" xfId="477"/>
    <cellStyle name="好_县区合并测算20080423(按照各省比重）_民生政策最低支出需求" xfId="478"/>
    <cellStyle name="标题 2 3 2_州本级" xfId="479"/>
    <cellStyle name="差_32陕西" xfId="480"/>
    <cellStyle name="好_云南 缺口县区测算(地方填报)_财力性转移支付2010年预算参考数" xfId="481"/>
    <cellStyle name="差_Book2_财力性转移支付2010年预算参考数" xfId="482"/>
    <cellStyle name="好_农林水和城市维护标准支出20080505－县区合计_民生政策最低支出需求_03_2010年各地区一般预算平衡表" xfId="483"/>
    <cellStyle name="好_文体广播事业(按照总人口测算）—20080416_县市旗测算-新科目（含人口规模效应）" xfId="484"/>
    <cellStyle name="标题 2 4" xfId="485"/>
    <cellStyle name="差_市辖区测算20080510" xfId="486"/>
    <cellStyle name="标题 2 4 2 2" xfId="487"/>
    <cellStyle name="差_分县成本差异系数" xfId="488"/>
    <cellStyle name="常规 57" xfId="489"/>
    <cellStyle name="标题 3 2 2 2" xfId="490"/>
    <cellStyle name="好 5 2" xfId="491"/>
    <cellStyle name="标题 2 4 3" xfId="492"/>
    <cellStyle name="好_市辖区测算20080510" xfId="493"/>
    <cellStyle name="常规 58" xfId="494"/>
    <cellStyle name="好 5 3" xfId="495"/>
    <cellStyle name="差_人员工资和公用经费_03_2010年各地区一般预算平衡表" xfId="496"/>
    <cellStyle name="标题 2 4 4" xfId="497"/>
    <cellStyle name="好_其他部门(按照总人口测算）—20080416_财力性转移支付2010年预算参考数_03_2010年各地区一般预算平衡表" xfId="498"/>
    <cellStyle name="标题 2 5" xfId="499"/>
    <cellStyle name="标题 2 5 2" xfId="500"/>
    <cellStyle name="计算 2 2_州本级" xfId="501"/>
    <cellStyle name="标题 2 7" xfId="502"/>
    <cellStyle name="标题 2 6" xfId="503"/>
    <cellStyle name="常规 4 2 2_州本级" xfId="504"/>
    <cellStyle name="差_农林水和城市维护标准支出20080505－县区合计_县市旗测算-新科目（含人口规模效应）" xfId="505"/>
    <cellStyle name="标题 3 2" xfId="506"/>
    <cellStyle name="差_文体广播事业(按照总人口测算）—20080416_财力性转移支付2010年预算参考数" xfId="507"/>
    <cellStyle name="差_30云南" xfId="508"/>
    <cellStyle name="标题 3 2 2" xfId="509"/>
    <cellStyle name="好 5" xfId="510"/>
    <cellStyle name="好_缺口县区测算（11.13）_财力性转移支付2010年预算参考数_03_2010年各地区一般预算平衡表" xfId="511"/>
    <cellStyle name="差_0605石屏县_财力性转移支付2010年预算参考数_03_2010年各地区一般预算平衡表" xfId="512"/>
    <cellStyle name="好 5_州本级" xfId="513"/>
    <cellStyle name="标题 3 2 2_州本级" xfId="514"/>
    <cellStyle name="好 6" xfId="515"/>
    <cellStyle name="标题 3 2 3" xfId="516"/>
    <cellStyle name="差_行政（人员）_财力性转移支付2010年预算参考数" xfId="517"/>
    <cellStyle name="常规 2_004-2010年增消两税返还情况表" xfId="518"/>
    <cellStyle name="好 7" xfId="519"/>
    <cellStyle name="标题 3 2_州本级" xfId="520"/>
    <cellStyle name="标题 3 2 4" xfId="521"/>
    <cellStyle name="标题 3 3" xfId="522"/>
    <cellStyle name="样式 1" xfId="523"/>
    <cellStyle name="好_卫生部门_财力性转移支付2010年预算参考数_03_2010年各地区一般预算平衡表" xfId="524"/>
    <cellStyle name="差_不含人员经费系数_财力性转移支付2010年预算参考数_03_2010年各地区一般预算平衡表" xfId="525"/>
    <cellStyle name="差_22湖南_财力性转移支付2010年预算参考数_03_2010年各地区一般预算平衡表" xfId="526"/>
    <cellStyle name="标题 3 3 2" xfId="527"/>
    <cellStyle name="标题 3 4 3" xfId="528"/>
    <cellStyle name="好_分县成本差异系数_不含人员经费系数_03_2010年各地区一般预算平衡表" xfId="529"/>
    <cellStyle name="标题 3 3 2 2" xfId="530"/>
    <cellStyle name="标题 3 3 3" xfId="531"/>
    <cellStyle name="标题 3 3 4" xfId="532"/>
    <cellStyle name="差_20河南" xfId="533"/>
    <cellStyle name="差_农林水和城市维护标准支出20080505－县区合计_县市旗测算-新科目（含人口规模效应）_03_2010年各地区一般预算平衡表" xfId="534"/>
    <cellStyle name="标题 4 2 4" xfId="535"/>
    <cellStyle name="标题 3 3_州本级" xfId="536"/>
    <cellStyle name="好_人员工资和公用经费3_财力性转移支付2010年预算参考数" xfId="537"/>
    <cellStyle name="好_行政（人员）" xfId="538"/>
    <cellStyle name="标题 4 4 3" xfId="539"/>
    <cellStyle name="标题 3 4 2 2" xfId="540"/>
    <cellStyle name="标题 3 4 2_州本级" xfId="541"/>
    <cellStyle name="差_汇总表4_财力性转移支付2010年预算参考数_03_2010年各地区一般预算平衡表" xfId="542"/>
    <cellStyle name="差_县区合并测算20080421_财力性转移支付2010年预算参考数_03_2010年各地区一般预算平衡表" xfId="543"/>
    <cellStyle name="标题 3 4 4" xfId="544"/>
    <cellStyle name="差_行政(燃修费)_县市旗测算-新科目（含人口规模效应）_财力性转移支付2010年预算参考数" xfId="545"/>
    <cellStyle name="差_核定人数下发表_财力性转移支付2010年预算参考数_03_2010年各地区一般预算平衡表" xfId="546"/>
    <cellStyle name="差_行政(燃修费)_财力性转移支付2010年预算参考数" xfId="547"/>
    <cellStyle name="差_22湖南_03_2010年各地区一般预算平衡表" xfId="548"/>
    <cellStyle name="标题 3 5" xfId="549"/>
    <cellStyle name="好_卫生部门_03_2010年各地区一般预算平衡表" xfId="550"/>
    <cellStyle name="差_不含人员经费系数_03_2010年各地区一般预算平衡表" xfId="551"/>
    <cellStyle name="标题 3 5 2" xfId="552"/>
    <cellStyle name="常规 9" xfId="553"/>
    <cellStyle name="标题 3 5_州本级" xfId="554"/>
    <cellStyle name="好_530629_2006年县级财政报表附表" xfId="555"/>
    <cellStyle name="标题 3 6" xfId="556"/>
    <cellStyle name="差_县区合并测算20080421_不含人员经费系数_财力性转移支付2010年预算参考数_03_2010年各地区一般预算平衡表" xfId="557"/>
    <cellStyle name="标题 3 7" xfId="558"/>
    <cellStyle name="标题 4 2" xfId="559"/>
    <cellStyle name="差_2006年水利统计指标统计表" xfId="560"/>
    <cellStyle name="标题 4 2 3" xfId="561"/>
    <cellStyle name="差_33甘肃" xfId="562"/>
    <cellStyle name="标题 4 3" xfId="563"/>
    <cellStyle name="差_行政(燃修费)_民生政策最低支出需求_财力性转移支付2010年预算参考数" xfId="564"/>
    <cellStyle name="差_民生政策最低支出需求_03_2010年各地区一般预算平衡表" xfId="565"/>
    <cellStyle name="注释 2 2 2" xfId="566"/>
    <cellStyle name="标题 4 3 2_州本级" xfId="567"/>
    <cellStyle name="差_20河南_财力性转移支付2010年预算参考数" xfId="568"/>
    <cellStyle name="好_2007年一般预算支出剔除" xfId="569"/>
    <cellStyle name="标题 4 3 3" xfId="570"/>
    <cellStyle name="差_同德_财力性转移支付2010年预算参考数_03_2010年各地区一般预算平衡表" xfId="571"/>
    <cellStyle name="标题 4 3 4" xfId="572"/>
    <cellStyle name="标题 4 3_州本级" xfId="573"/>
    <cellStyle name="差_市辖区测算-新科目（20080626）_不含人员经费系数" xfId="574"/>
    <cellStyle name="差_09黑龙江_财力性转移支付2010年预算参考数" xfId="575"/>
    <cellStyle name="标题 4 4" xfId="576"/>
    <cellStyle name="差_第一部分：综合全" xfId="577"/>
    <cellStyle name="标题 4 4 2" xfId="578"/>
    <cellStyle name="警告文本 4_州本级" xfId="579"/>
    <cellStyle name="差_分县成本差异系数_民生政策最低支出需求_03_2010年各地区一般预算平衡表" xfId="580"/>
    <cellStyle name="标题 4 4 2 2" xfId="581"/>
    <cellStyle name="差_市辖区测算20080510_民生政策最低支出需求_03_2010年各地区一般预算平衡表" xfId="582"/>
    <cellStyle name="好_行政公检法测算_民生政策最低支出需求_财力性转移支付2010年预算参考数" xfId="583"/>
    <cellStyle name="差_1_财力性转移支付2010年预算参考数_03_2010年各地区一般预算平衡表" xfId="584"/>
    <cellStyle name="检查单元格 2 2 2" xfId="585"/>
    <cellStyle name="好_行政（人员）_民生政策最低支出需求" xfId="586"/>
    <cellStyle name="常规 16" xfId="587"/>
    <cellStyle name="常规 21" xfId="588"/>
    <cellStyle name="好_2008计算资料（8月5）" xfId="589"/>
    <cellStyle name="标题 4 4 2_州本级" xfId="590"/>
    <cellStyle name="差_一般预算支出口径剔除表_财力性转移支付2010年预算参考数_03_2010年各地区一般预算平衡表" xfId="591"/>
    <cellStyle name="标题 4 4 4" xfId="592"/>
    <cellStyle name="差_卫生(按照总人口测算）—20080416_县市旗测算-新科目（含人口规模效应）_03_2010年各地区一般预算平衡表" xfId="593"/>
    <cellStyle name="好_缺口县区测算(按核定人数)_03_2010年各地区一般预算平衡表" xfId="594"/>
    <cellStyle name="标题 4 4_州本级" xfId="595"/>
    <cellStyle name="差_民生政策最低支出需求" xfId="596"/>
    <cellStyle name="标题 4 5" xfId="597"/>
    <cellStyle name="差_县区合并测算20080423(按照各省比重）_不含人员经费系数_财力性转移支付2010年预算参考数" xfId="598"/>
    <cellStyle name="好_人员工资和公用经费_财力性转移支付2010年预算参考数_03_2010年各地区一般预算平衡表" xfId="599"/>
    <cellStyle name="标题 4 5_州本级" xfId="600"/>
    <cellStyle name="差_分县成本差异系数_财力性转移支付2010年预算参考数" xfId="601"/>
    <cellStyle name="检查单元格 4" xfId="602"/>
    <cellStyle name="好_分县成本差异系数_不含人员经费系数_财力性转移支付2010年预算参考数_03_2010年各地区一般预算平衡表" xfId="603"/>
    <cellStyle name="差_市辖区测算20080510_财力性转移支付2010年预算参考数" xfId="604"/>
    <cellStyle name="差 3_州本级" xfId="605"/>
    <cellStyle name="标题 4 6" xfId="606"/>
    <cellStyle name="差_2006年27重庆_03_2010年各地区一般预算平衡表" xfId="607"/>
    <cellStyle name="好_县市旗测算20080508_财力性转移支付2010年预算参考数_03_2010年各地区一般预算平衡表" xfId="608"/>
    <cellStyle name="标题 4 7" xfId="609"/>
    <cellStyle name="好_第一部分：综合全" xfId="610"/>
    <cellStyle name="标题 5" xfId="611"/>
    <cellStyle name="解释性文本 2 3" xfId="612"/>
    <cellStyle name="差_青海 缺口县区测算(地方填报)" xfId="613"/>
    <cellStyle name="标题 5 2" xfId="614"/>
    <cellStyle name="链接单元格 4 3" xfId="615"/>
    <cellStyle name="标题 5 2_州本级" xfId="616"/>
    <cellStyle name="差_其他部门(按照总人口测算）—20080416_03_2010年各地区一般预算平衡表" xfId="617"/>
    <cellStyle name="差_行政（人员）_03_2010年各地区一般预算平衡表" xfId="618"/>
    <cellStyle name="标题 5_州本级" xfId="619"/>
    <cellStyle name="好_行政(燃修费)_民生政策最低支出需求" xfId="620"/>
    <cellStyle name="差_2007年一般预算支出剔除_03_2010年各地区一般预算平衡表" xfId="621"/>
    <cellStyle name="标题 6 2" xfId="622"/>
    <cellStyle name="标题 6 3" xfId="623"/>
    <cellStyle name="好_核定人数对比_财力性转移支付2010年预算参考数" xfId="624"/>
    <cellStyle name="标题 6 4" xfId="625"/>
    <cellStyle name="差_Book1" xfId="626"/>
    <cellStyle name="标题 6_州本级" xfId="627"/>
    <cellStyle name="好_市辖区测算-新科目（20080626）_不含人员经费系数_财力性转移支付2010年预算参考数_03_2010年各地区一般预算平衡表" xfId="628"/>
    <cellStyle name="好_行政(燃修费)_不含人员经费系数_财力性转移支付2010年预算参考数" xfId="629"/>
    <cellStyle name="标题 7" xfId="630"/>
    <cellStyle name="标题 7 2" xfId="631"/>
    <cellStyle name="好_卫生部门_财力性转移支付2010年预算参考数" xfId="632"/>
    <cellStyle name="好_人员工资和公用经费2_财力性转移支付2010年预算参考数_03_2010年各地区一般预算平衡表" xfId="633"/>
    <cellStyle name="好_财政供养人员_03_2010年各地区一般预算平衡表" xfId="634"/>
    <cellStyle name="差_不含人员经费系数_财力性转移支付2010年预算参考数" xfId="635"/>
    <cellStyle name="千位分季_新建 Microsoft Excel 工作表" xfId="636"/>
    <cellStyle name="标题 7 2 2" xfId="637"/>
    <cellStyle name="差_34青海_1_财力性转移支付2010年预算参考数_03_2010年各地区一般预算平衡表" xfId="638"/>
    <cellStyle name="差_22湖南_财力性转移支付2010年预算参考数" xfId="639"/>
    <cellStyle name="标题 7 3" xfId="640"/>
    <cellStyle name="差_缺口县区测算" xfId="641"/>
    <cellStyle name="标题 7 4" xfId="642"/>
    <cellStyle name="差_分县成本差异系数_财力性转移支付2010年预算参考数_03_2010年各地区一般预算平衡表" xfId="643"/>
    <cellStyle name="差_市辖区测算20080510_财力性转移支付2010年预算参考数_03_2010年各地区一般预算平衡表" xfId="644"/>
    <cellStyle name="常规 2 5 3" xfId="645"/>
    <cellStyle name="标题 7_州本级" xfId="646"/>
    <cellStyle name="差_行政（人员）_县市旗测算-新科目（含人口规模效应）_财力性转移支付2010年预算参考数" xfId="647"/>
    <cellStyle name="常规_exceltmp1" xfId="648"/>
    <cellStyle name="标题 8" xfId="649"/>
    <cellStyle name="标题 8 2" xfId="650"/>
    <cellStyle name="常规 2 7" xfId="651"/>
    <cellStyle name="好_市辖区测算20080510_民生政策最低支出需求_03_2010年各地区一般预算平衡表" xfId="652"/>
    <cellStyle name="差_行政(燃修费)_县市旗测算-新科目（含人口规模效应）" xfId="653"/>
    <cellStyle name="输入 2" xfId="654"/>
    <cellStyle name="标题 8 3" xfId="655"/>
    <cellStyle name="常规 2 8" xfId="656"/>
    <cellStyle name="好_市辖区测算20080510_不含人员经费系数" xfId="657"/>
    <cellStyle name="差_28四川_03_2010年各地区一般预算平衡表" xfId="658"/>
    <cellStyle name="好_0605石屏县_财力性转移支付2010年预算参考数" xfId="659"/>
    <cellStyle name="标题 9" xfId="660"/>
    <cellStyle name="差_卫生(按照总人口测算）—20080416_民生政策最低支出需求_财力性转移支付2010年预算参考数" xfId="661"/>
    <cellStyle name="表标题" xfId="662"/>
    <cellStyle name="解释性文本 5" xfId="663"/>
    <cellStyle name="差 2" xfId="664"/>
    <cellStyle name="差_行政公检法测算_财力性转移支付2010年预算参考数_03_2010年各地区一般预算平衡表" xfId="665"/>
    <cellStyle name="差_教育(按照总人口测算）—20080416_不含人员经费系数" xfId="666"/>
    <cellStyle name="解释性文本 5 2" xfId="667"/>
    <cellStyle name="差 2 2" xfId="668"/>
    <cellStyle name="差 2 4" xfId="669"/>
    <cellStyle name="好_农林水和城市维护标准支出20080505－县区合计_不含人员经费系数_财力性转移支付2010年预算参考数" xfId="670"/>
    <cellStyle name="差 2 2 2" xfId="671"/>
    <cellStyle name="好_市辖区测算-新科目（20080626）_财力性转移支付2010年预算参考数_03_2010年各地区一般预算平衡表" xfId="672"/>
    <cellStyle name="差 2 2_州本级" xfId="673"/>
    <cellStyle name="差_平邑_财力性转移支付2010年预算参考数_03_2010年各地区一般预算平衡表" xfId="674"/>
    <cellStyle name="解释性文本 5 3" xfId="675"/>
    <cellStyle name="差 2 3" xfId="676"/>
    <cellStyle name="解释性文本 5_州本级" xfId="677"/>
    <cellStyle name="差 2_州本级" xfId="678"/>
    <cellStyle name="适中 4 2_州本级" xfId="679"/>
    <cellStyle name="差_2006年水利统计指标统计表_财力性转移支付2010年预算参考数_03_2010年各地区一般预算平衡表" xfId="680"/>
    <cellStyle name="解释性文本 6" xfId="681"/>
    <cellStyle name="差 3" xfId="682"/>
    <cellStyle name="差 3 2" xfId="683"/>
    <cellStyle name="警告文本 6" xfId="684"/>
    <cellStyle name="差 3 2 2" xfId="685"/>
    <cellStyle name="差_教育(按照总人口测算）—20080416_财力性转移支付2010年预算参考数_03_2010年各地区一般预算平衡表" xfId="686"/>
    <cellStyle name="差_其他部门(按照总人口测算）—20080416_财力性转移支付2010年预算参考数" xfId="687"/>
    <cellStyle name="好_缺口县区测算（11.13）" xfId="688"/>
    <cellStyle name="差_0605石屏县" xfId="689"/>
    <cellStyle name="常规 76" xfId="690"/>
    <cellStyle name="常规 81" xfId="691"/>
    <cellStyle name="检查单元格 4 2" xfId="692"/>
    <cellStyle name="差 3 2_州本级" xfId="693"/>
    <cellStyle name="好_一般预算支出口径剔除表_财力性转移支付2010年预算参考数_03_2010年各地区一般预算平衡表" xfId="694"/>
    <cellStyle name="差 3 3" xfId="695"/>
    <cellStyle name="差_汇总_03_2010年各地区一般预算平衡表" xfId="696"/>
    <cellStyle name="差_卫生(按照总人口测算）—20080416_不含人员经费系数_财力性转移支付2010年预算参考数_03_2010年各地区一般预算平衡表" xfId="697"/>
    <cellStyle name="差 4 2_州本级" xfId="698"/>
    <cellStyle name="差_市辖区测算-新科目（20080626）_民生政策最低支出需求_03_2010年各地区一般预算平衡表" xfId="699"/>
    <cellStyle name="警告文本 5 2" xfId="700"/>
    <cellStyle name="好_卫生部门" xfId="701"/>
    <cellStyle name="差_不含人员经费系数" xfId="702"/>
    <cellStyle name="差 4_州本级" xfId="703"/>
    <cellStyle name="好_530623_2006年县级财政报表附表" xfId="704"/>
    <cellStyle name="差_22湖南" xfId="705"/>
    <cellStyle name="差 5_州本级" xfId="706"/>
    <cellStyle name="好_文体广播事业(按照总人口测算）—20080416_民生政策最低支出需求_03_2010年各地区一般预算平衡表" xfId="707"/>
    <cellStyle name="差_2006年27重庆_财力性转移支付2010年预算参考数" xfId="708"/>
    <cellStyle name="差_00省级(打印)" xfId="709"/>
    <cellStyle name="好_县区合并测算20080423(按照各省比重）_财力性转移支付2010年预算参考数_03_2010年各地区一般预算平衡表" xfId="710"/>
    <cellStyle name="差_0502通海县" xfId="711"/>
    <cellStyle name="好_河南 缺口县区测算(地方填报白)" xfId="712"/>
    <cellStyle name="差_05潍坊" xfId="713"/>
    <cellStyle name="好_缺口县区测算（11.13）_03_2010年各地区一般预算平衡表" xfId="714"/>
    <cellStyle name="差_0605石屏县_03_2010年各地区一般预算平衡表" xfId="715"/>
    <cellStyle name="好_2008年支出调整" xfId="716"/>
    <cellStyle name="差_其他部门(按照总人口测算）—20080416_财力性转移支付2010年预算参考数_03_2010年各地区一般预算平衡表" xfId="717"/>
    <cellStyle name="差_市辖区测算-新科目（20080626）_不含人员经费系数_财力性转移支付2010年预算参考数" xfId="718"/>
    <cellStyle name="好_缺口县区测算（11.13）_财力性转移支付2010年预算参考数" xfId="719"/>
    <cellStyle name="差_0605石屏县_财力性转移支付2010年预算参考数" xfId="720"/>
    <cellStyle name="常规 2 2 2 3" xfId="721"/>
    <cellStyle name="差_行政(燃修费)_县市旗测算-新科目（含人口规模效应）_财力性转移支付2010年预算参考数_03_2010年各地区一般预算平衡表" xfId="722"/>
    <cellStyle name="差_09黑龙江" xfId="723"/>
    <cellStyle name="差_2006年水利统计指标统计表_财力性转移支付2010年预算参考数" xfId="724"/>
    <cellStyle name="差_09黑龙江_03_2010年各地区一般预算平衡表" xfId="725"/>
    <cellStyle name="差_1" xfId="726"/>
    <cellStyle name="差_1_03_2010年各地区一般预算平衡表" xfId="727"/>
    <cellStyle name="差_云南 缺口县区测算(地方填报)_财力性转移支付2010年预算参考数" xfId="728"/>
    <cellStyle name="好_卫生(按照总人口测算）—20080416_县市旗测算-新科目（含人口规模效应）_财力性转移支付2010年预算参考数_03_2010年各地区一般预算平衡表" xfId="729"/>
    <cellStyle name="差_分县成本差异系数_民生政策最低支出需求" xfId="730"/>
    <cellStyle name="差_市辖区测算20080510_民生政策最低支出需求" xfId="731"/>
    <cellStyle name="差_1_财力性转移支付2010年预算参考数" xfId="732"/>
    <cellStyle name="差_2006年34青海_财力性转移支付2010年预算参考数_03_2010年各地区一般预算平衡表" xfId="733"/>
    <cellStyle name="差_其他部门(按照总人口测算）—20080416_不含人员经费系数_财力性转移支付2010年预算参考数_03_2010年各地区一般预算平衡表" xfId="734"/>
    <cellStyle name="差_1110洱源县" xfId="735"/>
    <cellStyle name="检查单元格 3 2 2" xfId="736"/>
    <cellStyle name="差_教育(按照总人口测算）—20080416_县市旗测算-新科目（含人口规模效应）_财力性转移支付2010年预算参考数_03_2010年各地区一般预算平衡表" xfId="737"/>
    <cellStyle name="常规 2 6 4" xfId="738"/>
    <cellStyle name="好_平邑" xfId="739"/>
    <cellStyle name="差_1110洱源县_财力性转移支付2010年预算参考数" xfId="740"/>
    <cellStyle name="差_2006年28四川_财力性转移支付2010年预算参考数_03_2010年各地区一般预算平衡表" xfId="741"/>
    <cellStyle name="差_11大理" xfId="742"/>
    <cellStyle name="差_11大理_03_2010年各地区一般预算平衡表" xfId="743"/>
    <cellStyle name="差_2008年全省汇总收支计算表_03_2010年各地区一般预算平衡表" xfId="744"/>
    <cellStyle name="差_11大理_财力性转移支付2010年预算参考数" xfId="745"/>
    <cellStyle name="差_11大理_财力性转移支付2010年预算参考数_03_2010年各地区一般预算平衡表" xfId="746"/>
    <cellStyle name="差_12滨州" xfId="747"/>
    <cellStyle name="差_12滨州_03_2010年各地区一般预算平衡表" xfId="748"/>
    <cellStyle name="差_14安徽" xfId="749"/>
    <cellStyle name="差_云南省2008年转移支付测算——州市本级考核部分及政策性测算" xfId="750"/>
    <cellStyle name="好_总人口" xfId="751"/>
    <cellStyle name="好_00省级(打印)" xfId="752"/>
    <cellStyle name="差_14安徽_财力性转移支付2010年预算参考数" xfId="753"/>
    <cellStyle name="差_行政(燃修费)_不含人员经费系数_03_2010年各地区一般预算平衡表" xfId="754"/>
    <cellStyle name="差_云南省2008年转移支付测算——州市本级考核部分及政策性测算_财力性转移支付2010年预算参考数" xfId="755"/>
    <cellStyle name="常规 79" xfId="756"/>
    <cellStyle name="常规 84" xfId="757"/>
    <cellStyle name="好_总人口_03_2010年各地区一般预算平衡表" xfId="758"/>
    <cellStyle name="差_14安徽_财力性转移支付2010年预算参考数_03_2010年各地区一般预算平衡表" xfId="759"/>
    <cellStyle name="差_云南省2008年转移支付测算——州市本级考核部分及政策性测算_财力性转移支付2010年预算参考数_03_2010年各地区一般预算平衡表" xfId="760"/>
    <cellStyle name="差_2" xfId="761"/>
    <cellStyle name="差_2_财力性转移支付2010年预算参考数_03_2010年各地区一般预算平衡表" xfId="762"/>
    <cellStyle name="好_成本差异系数_03_2010年各地区一般预算平衡表" xfId="763"/>
    <cellStyle name="差_县区合并测算20080423(按照各省比重）" xfId="764"/>
    <cellStyle name="好_2007年一般预算支出剔除_财力性转移支付2010年预算参考数_03_2010年各地区一般预算平衡表" xfId="765"/>
    <cellStyle name="差_27重庆_03_2010年各地区一般预算平衡表" xfId="766"/>
    <cellStyle name="差_2006年22湖南" xfId="767"/>
    <cellStyle name="差_2006年22湖南_03_2010年各地区一般预算平衡表" xfId="768"/>
    <cellStyle name="计算 3_州本级" xfId="769"/>
    <cellStyle name="常规 7" xfId="770"/>
    <cellStyle name="差_2006年27重庆" xfId="771"/>
    <cellStyle name="差_同德_03_2010年各地区一般预算平衡表" xfId="772"/>
    <cellStyle name="好_县市旗测算20080508_财力性转移支付2010年预算参考数" xfId="773"/>
    <cellStyle name="常规 4 3 2" xfId="774"/>
    <cellStyle name="常规 5 4" xfId="775"/>
    <cellStyle name="差_2006年27重庆_财力性转移支付2010年预算参考数_03_2010年各地区一般预算平衡表" xfId="776"/>
    <cellStyle name="链接单元格 3 4" xfId="777"/>
    <cellStyle name="差_县市旗测算-新科目（20080627）_民生政策最低支出需求_财力性转移支付2010年预算参考数" xfId="778"/>
    <cellStyle name="解释性文本 3 2" xfId="779"/>
    <cellStyle name="差_2006年30云南" xfId="780"/>
    <cellStyle name="差_行政公检法测算_03_2010年各地区一般预算平衡表" xfId="781"/>
    <cellStyle name="检查单元格 5_州本级" xfId="782"/>
    <cellStyle name="差_2006年33甘肃" xfId="783"/>
    <cellStyle name="好_市辖区测算-新科目（20080626）_不含人员经费系数_03_2010年各地区一般预算平衡表" xfId="784"/>
    <cellStyle name="差_教育(按照总人口测算）—20080416_民生政策最低支出需求_财力性转移支付2010年预算参考数_03_2010年各地区一般预算平衡表" xfId="785"/>
    <cellStyle name="差_2006年34青海" xfId="786"/>
    <cellStyle name="差_其他部门(按照总人口测算）—20080416_不含人员经费系数" xfId="787"/>
    <cellStyle name="差_一般预算支出口径剔除表_03_2010年各地区一般预算平衡表" xfId="788"/>
    <cellStyle name="差_2006年34青海_03_2010年各地区一般预算平衡表" xfId="789"/>
    <cellStyle name="差_其他部门(按照总人口测算）—20080416_不含人员经费系数_03_2010年各地区一般预算平衡表" xfId="790"/>
    <cellStyle name="差_2007年收支情况及2008年收支预计表(汇总表)" xfId="791"/>
    <cellStyle name="差_2007年收支情况及2008年收支预计表(汇总表)_03_2010年各地区一般预算平衡表" xfId="792"/>
    <cellStyle name="常规 74" xfId="793"/>
    <cellStyle name="警告文本 2 2" xfId="794"/>
    <cellStyle name="好_教育(按照总人口测算）—20080416_县市旗测算-新科目（含人口规模效应）_03_2010年各地区一般预算平衡表" xfId="795"/>
    <cellStyle name="差_28四川" xfId="796"/>
    <cellStyle name="差_2007年收支情况及2008年收支预计表(汇总表)_财力性转移支付2010年预算参考数_03_2010年各地区一般预算平衡表" xfId="797"/>
    <cellStyle name="强调 1" xfId="798"/>
    <cellStyle name="差_2007年一般预算支出剔除" xfId="799"/>
    <cellStyle name="差_县市旗测算20080508_县市旗测算-新科目（含人口规模效应）_03_2010年各地区一般预算平衡表" xfId="800"/>
    <cellStyle name="差_Book1_03_2010年各地区一般预算平衡表" xfId="801"/>
    <cellStyle name="汇总 4 2 2" xfId="802"/>
    <cellStyle name="差_2007年一般预算支出剔除_财力性转移支付2010年预算参考数" xfId="803"/>
    <cellStyle name="差_2007一般预算支出口径剔除表_财力性转移支付2010年预算参考数" xfId="804"/>
    <cellStyle name="差_行政公检法测算_民生政策最低支出需求_财力性转移支付2010年预算参考数_03_2010年各地区一般预算平衡表" xfId="805"/>
    <cellStyle name="常规 2 7_州本级" xfId="806"/>
    <cellStyle name="差_成本差异系数（含人口规模）_财力性转移支付2010年预算参考数" xfId="807"/>
    <cellStyle name="差_2007一般预算支出口径剔除表_财力性转移支付2010年预算参考数_03_2010年各地区一般预算平衡表" xfId="808"/>
    <cellStyle name="差_2008年全省汇总收支计算表" xfId="809"/>
    <cellStyle name="输入 4 2 2" xfId="810"/>
    <cellStyle name="差_2008年全省汇总收支计算表_财力性转移支付2010年预算参考数_03_2010年各地区一般预算平衡表" xfId="811"/>
    <cellStyle name="常规 3 3 2" xfId="812"/>
    <cellStyle name="差_2008年一般预算支出预计" xfId="813"/>
    <cellStyle name="好_县市旗测算-新科目（20080627）" xfId="814"/>
    <cellStyle name="好_市辖区测算-新科目（20080626）_县市旗测算-新科目（含人口规模效应）" xfId="815"/>
    <cellStyle name="差_汇总表_03_2010年各地区一般预算平衡表" xfId="816"/>
    <cellStyle name="差_2008年预计支出与2007年对比" xfId="817"/>
    <cellStyle name="差_县区合并测算20080421_民生政策最低支出需求_03_2010年各地区一般预算平衡表" xfId="818"/>
    <cellStyle name="差_县市旗测算-新科目（20080627）_县市旗测算-新科目（含人口规模效应）_03_2010年各地区一般预算平衡表" xfId="819"/>
    <cellStyle name="链接单元格 2" xfId="820"/>
    <cellStyle name="常规 4 3 2_州本级" xfId="821"/>
    <cellStyle name="差_2008年支出核定" xfId="822"/>
    <cellStyle name="好_行政（人员）_县市旗测算-新科目（含人口规模效应）_财力性转移支付2010年预算参考数_03_2010年各地区一般预算平衡表" xfId="823"/>
    <cellStyle name="常规 2 4_州本级" xfId="824"/>
    <cellStyle name="差_2008年支出调整" xfId="825"/>
    <cellStyle name="差_人员工资和公用经费2_03_2010年各地区一般预算平衡表" xfId="826"/>
    <cellStyle name="差_农林水和城市维护标准支出20080505－县区合计_民生政策最低支出需求_03_2010年各地区一般预算平衡表" xfId="827"/>
    <cellStyle name="差_卫生(按照总人口测算）—20080416_县市旗测算-新科目（含人口规模效应）_财力性转移支付2010年预算参考数_03_2010年各地区一般预算平衡表" xfId="828"/>
    <cellStyle name="警告文本 3 2_州本级" xfId="829"/>
    <cellStyle name="差_2008年支出调整_03_2010年各地区一般预算平衡表" xfId="830"/>
    <cellStyle name="差_2008年支出调整_财力性转移支付2010年预算参考数" xfId="831"/>
    <cellStyle name="常规 2 5_州本级" xfId="832"/>
    <cellStyle name="差_20河南_03_2010年各地区一般预算平衡表" xfId="833"/>
    <cellStyle name="常规 2 3 5" xfId="834"/>
    <cellStyle name="差_20河南_财力性转移支付2010年预算参考数_03_2010年各地区一般预算平衡表" xfId="835"/>
    <cellStyle name="适中 2 2 2" xfId="836"/>
    <cellStyle name="差_27重庆_财力性转移支付2010年预算参考数" xfId="837"/>
    <cellStyle name="差_27重庆_财力性转移支付2010年预算参考数_03_2010年各地区一般预算平衡表" xfId="838"/>
    <cellStyle name="好_14安徽" xfId="839"/>
    <cellStyle name="差_28四川_财力性转移支付2010年预算参考数" xfId="840"/>
    <cellStyle name="差_检验表（调整后）" xfId="841"/>
    <cellStyle name="好_14安徽_03_2010年各地区一般预算平衡表" xfId="842"/>
    <cellStyle name="差_28四川_财力性转移支付2010年预算参考数_03_2010年各地区一般预算平衡表" xfId="843"/>
    <cellStyle name="差_30云南_1_财力性转移支付2010年预算参考数_03_2010年各地区一般预算平衡表" xfId="844"/>
    <cellStyle name="好_县市旗测算20080508_不含人员经费系数" xfId="845"/>
    <cellStyle name="差_34青海" xfId="846"/>
    <cellStyle name="差_34青海_1" xfId="847"/>
    <cellStyle name="差_34青海_1_03_2010年各地区一般预算平衡表" xfId="848"/>
    <cellStyle name="输出 4 4" xfId="849"/>
    <cellStyle name="好_县市旗测算20080508_不含人员经费系数_财力性转移支付2010年预算参考数" xfId="850"/>
    <cellStyle name="差_34青海_财力性转移支付2010年预算参考数" xfId="851"/>
    <cellStyle name="常规 5" xfId="852"/>
    <cellStyle name="好_县市旗测算20080508_不含人员经费系数_财力性转移支付2010年预算参考数_03_2010年各地区一般预算平衡表" xfId="853"/>
    <cellStyle name="差_34青海_财力性转移支付2010年预算参考数_03_2010年各地区一般预算平衡表" xfId="854"/>
    <cellStyle name="差_530623_2006年县级财政报表附表" xfId="855"/>
    <cellStyle name="差_530629_2006年县级财政报表附表" xfId="856"/>
    <cellStyle name="计算 4 3" xfId="857"/>
    <cellStyle name="好_人员工资和公用经费3_财力性转移支付2010年预算参考数_03_2010年各地区一般预算平衡表" xfId="858"/>
    <cellStyle name="好_行政（人员）_03_2010年各地区一般预算平衡表" xfId="859"/>
    <cellStyle name="差_5334_2006年迪庆县级财政报表附表" xfId="860"/>
    <cellStyle name="好_云南 缺口县区测算(地方填报)_财力性转移支付2010年预算参考数_03_2010年各地区一般预算平衡表" xfId="861"/>
    <cellStyle name="好_一般预算支出口径剔除表" xfId="862"/>
    <cellStyle name="差_汇总_财力性转移支付2010年预算参考数" xfId="863"/>
    <cellStyle name="好_文体广播事业(按照总人口测算）—20080416_县市旗测算-新科目（含人口规模效应）_03_2010年各地区一般预算平衡表" xfId="864"/>
    <cellStyle name="差_Book2_财力性转移支付2010年预算参考数_03_2010年各地区一般预算平衡表" xfId="865"/>
    <cellStyle name="差_卫生(按照总人口测算）—20080416_不含人员经费系数" xfId="866"/>
    <cellStyle name="差_M01-2(州市补助收入)" xfId="867"/>
    <cellStyle name="差_安徽 缺口县区测算(地方填报)1_03_2010年各地区一般预算平衡表" xfId="868"/>
    <cellStyle name="千位_(人代会用)" xfId="869"/>
    <cellStyle name="好_人员工资和公用经费_财力性转移支付2010年预算参考数" xfId="870"/>
    <cellStyle name="差_财政供养人员_03_2010年各地区一般预算平衡表" xfId="871"/>
    <cellStyle name="差_其他部门(按照总人口测算）—20080416_民生政策最低支出需求_03_2010年各地区一般预算平衡表" xfId="872"/>
    <cellStyle name="差_财政供养人员_财力性转移支付2010年预算参考数" xfId="873"/>
    <cellStyle name="差_其他部门(按照总人口测算）—20080416_民生政策最低支出需求_财力性转移支付2010年预算参考数" xfId="874"/>
    <cellStyle name="差_测算结果" xfId="875"/>
    <cellStyle name="常规 2 3 3 2" xfId="876"/>
    <cellStyle name="差_测算结果_03_2010年各地区一般预算平衡表" xfId="877"/>
    <cellStyle name="差_行政（人员）" xfId="878"/>
    <cellStyle name="差_测算结果_财力性转移支付2010年预算参考数_03_2010年各地区一般预算平衡表" xfId="879"/>
    <cellStyle name="差_测算结果汇总_03_2010年各地区一般预算平衡表" xfId="880"/>
    <cellStyle name="差_测算结果汇总_财力性转移支付2010年预算参考数_03_2010年各地区一般预算平衡表" xfId="881"/>
    <cellStyle name="好_不含人员经费系数_03_2010年各地区一般预算平衡表" xfId="882"/>
    <cellStyle name="差_成本差异系数（含人口规模）" xfId="883"/>
    <cellStyle name="好_县区合并测算20080421_03_2010年各地区一般预算平衡表" xfId="884"/>
    <cellStyle name="差_行政(燃修费)_不含人员经费系数" xfId="885"/>
    <cellStyle name="输出 2 2 2" xfId="886"/>
    <cellStyle name="差_成本差异系数（含人口规模）_财力性转移支付2010年预算参考数_03_2010年各地区一般预算平衡表" xfId="887"/>
    <cellStyle name="差_成本差异系数_财力性转移支付2010年预算参考数" xfId="888"/>
    <cellStyle name="差_成本差异系数_财力性转移支付2010年预算参考数_03_2010年各地区一般预算平衡表" xfId="889"/>
    <cellStyle name="差_城建部门" xfId="890"/>
    <cellStyle name="差_农林水和城市维护标准支出20080505－县区合计" xfId="891"/>
    <cellStyle name="常规 4 2 3" xfId="892"/>
    <cellStyle name="常规 4 5" xfId="893"/>
    <cellStyle name="差_第五部分(才淼、饶永宏）" xfId="894"/>
    <cellStyle name="差_分析缺口率" xfId="895"/>
    <cellStyle name="差_分析缺口率_03_2010年各地区一般预算平衡表" xfId="896"/>
    <cellStyle name="差_分析缺口率_财力性转移支付2010年预算参考数" xfId="897"/>
    <cellStyle name="差_分县成本差异系数_03_2010年各地区一般预算平衡表" xfId="898"/>
    <cellStyle name="差_市辖区测算20080510_03_2010年各地区一般预算平衡表" xfId="899"/>
    <cellStyle name="差_分县成本差异系数_不含人员经费系数" xfId="900"/>
    <cellStyle name="差_市辖区测算20080510_不含人员经费系数" xfId="901"/>
    <cellStyle name="好 4" xfId="902"/>
    <cellStyle name="差_分县成本差异系数_不含人员经费系数_财力性转移支付2010年预算参考数" xfId="903"/>
    <cellStyle name="差_市辖区测算20080510_不含人员经费系数_财力性转移支付2010年预算参考数" xfId="904"/>
    <cellStyle name="解释性文本 3 4" xfId="905"/>
    <cellStyle name="差_分县成本差异系数_不含人员经费系数_财力性转移支付2010年预算参考数_03_2010年各地区一般预算平衡表" xfId="906"/>
    <cellStyle name="差_市辖区测算20080510_不含人员经费系数_财力性转移支付2010年预算参考数_03_2010年各地区一般预算平衡表" xfId="907"/>
    <cellStyle name="差_附表" xfId="908"/>
    <cellStyle name="差_县区合并测算20080421_民生政策最低支出需求_财力性转移支付2010年预算参考数_03_2010年各地区一般预算平衡表" xfId="909"/>
    <cellStyle name="差_县市旗测算-新科目（20080627）_县市旗测算-新科目（含人口规模效应）_财力性转移支付2010年预算参考数_03_2010年各地区一般预算平衡表" xfId="910"/>
    <cellStyle name="差_附表_03_2010年各地区一般预算平衡表" xfId="911"/>
    <cellStyle name="好_汇总表4_财力性转移支付2010年预算参考数" xfId="912"/>
    <cellStyle name="常规 4 2" xfId="913"/>
    <cellStyle name="差_附表_财力性转移支付2010年预算参考数" xfId="914"/>
    <cellStyle name="好_行政(燃修费)_不含人员经费系数" xfId="915"/>
    <cellStyle name="差_附表_财力性转移支付2010年预算参考数_03_2010年各地区一般预算平衡表" xfId="916"/>
    <cellStyle name="差_行政(燃修费)_不含人员经费系数_财力性转移支付2010年预算参考数_03_2010年各地区一般预算平衡表" xfId="917"/>
    <cellStyle name="差_行政(燃修费)_财力性转移支付2010年预算参考数_03_2010年各地区一般预算平衡表" xfId="918"/>
    <cellStyle name="好_县市旗测算-新科目（20080626）_03_2010年各地区一般预算平衡表" xfId="919"/>
    <cellStyle name="常规 2 3 3" xfId="920"/>
    <cellStyle name="差_行政(燃修费)_民生政策最低支出需求_财力性转移支付2010年预算参考数_03_2010年各地区一般预算平衡表" xfId="921"/>
    <cellStyle name="常规 5_州本级" xfId="922"/>
    <cellStyle name="输入 3" xfId="923"/>
    <cellStyle name="差_行政（人员）_不含人员经费系数" xfId="924"/>
    <cellStyle name="常规 2 9" xfId="925"/>
    <cellStyle name="差_行政（人员）_不含人员经费系数_03_2010年各地区一般预算平衡表" xfId="926"/>
    <cellStyle name="差_行政（人员）_不含人员经费系数_财力性转移支付2010年预算参考数" xfId="927"/>
    <cellStyle name="差_行政（人员）_财力性转移支付2010年预算参考数_03_2010年各地区一般预算平衡表" xfId="928"/>
    <cellStyle name="差_行政（人员）_民生政策最低支出需求" xfId="929"/>
    <cellStyle name="差_行政（人员）_民生政策最低支出需求_03_2010年各地区一般预算平衡表" xfId="930"/>
    <cellStyle name="差_行政（人员）_民生政策最低支出需求_财力性转移支付2010年预算参考数" xfId="931"/>
    <cellStyle name="差_行政（人员）_县市旗测算-新科目（含人口规模效应）_03_2010年各地区一般预算平衡表" xfId="932"/>
    <cellStyle name="差_行政（人员）_县市旗测算-新科目（含人口规模效应）_财力性转移支付2010年预算参考数_03_2010年各地区一般预算平衡表" xfId="933"/>
    <cellStyle name="好_农林水和城市维护标准支出20080505－县区合计" xfId="934"/>
    <cellStyle name="差_行政公检法测算_不含人员经费系数_03_2010年各地区一般预算平衡表" xfId="935"/>
    <cellStyle name="差_行政公检法测算_财力性转移支付2010年预算参考数" xfId="936"/>
    <cellStyle name="输出 3" xfId="937"/>
    <cellStyle name="差_行政公检法测算_民生政策最低支出需求" xfId="938"/>
    <cellStyle name="差_行政公检法测算_民生政策最低支出需求_03_2010年各地区一般预算平衡表" xfId="939"/>
    <cellStyle name="差_行政公检法测算_民生政策最低支出需求_财力性转移支付2010年预算参考数" xfId="940"/>
    <cellStyle name="差_行政公检法测算_县市旗测算-新科目（含人口规模效应）_财力性转移支付2010年预算参考数" xfId="941"/>
    <cellStyle name="着色 5" xfId="942"/>
    <cellStyle name="链接单元格 5 3" xfId="943"/>
    <cellStyle name="差_教育(按照总人口测算）—20080416_县市旗测算-新科目（含人口规模效应）_财力性转移支付2010年预算参考数" xfId="944"/>
    <cellStyle name="千位[0]_(人代会用)" xfId="945"/>
    <cellStyle name="差_行政公检法测算_县市旗测算-新科目（含人口规模效应）_财力性转移支付2010年预算参考数_03_2010年各地区一般预算平衡表" xfId="946"/>
    <cellStyle name="常规 7_州本级" xfId="947"/>
    <cellStyle name="差_河南 缺口县区测算(地方填报)" xfId="948"/>
    <cellStyle name="差_县区合并测算20080423(按照各省比重）_财力性转移支付2010年预算参考数_03_2010年各地区一般预算平衡表" xfId="949"/>
    <cellStyle name="差_河南 缺口县区测算(地方填报)_03_2010年各地区一般预算平衡表" xfId="950"/>
    <cellStyle name="差_河南 缺口县区测算(地方填报)_财力性转移支付2010年预算参考数" xfId="951"/>
    <cellStyle name="差_县区合并测算20080423(按照各省比重）_不含人员经费系数_财力性转移支付2010年预算参考数_03_2010年各地区一般预算平衡表" xfId="952"/>
    <cellStyle name="差_河南 缺口县区测算(地方填报)_财力性转移支付2010年预算参考数_03_2010年各地区一般预算平衡表" xfId="953"/>
    <cellStyle name="好_文体广播事业(按照总人口测算）—20080416_不含人员经费系数" xfId="954"/>
    <cellStyle name="好_1110洱源县" xfId="955"/>
    <cellStyle name="差_河南 缺口县区测算(地方填报白)_03_2010年各地区一般预算平衡表" xfId="956"/>
    <cellStyle name="检查单元格 3 2_州本级" xfId="957"/>
    <cellStyle name="好_市辖区测算-新科目（20080626）_民生政策最低支出需求" xfId="958"/>
    <cellStyle name="差_河南 缺口县区测算(地方填报白)_财力性转移支付2010年预算参考数" xfId="959"/>
    <cellStyle name="注释 3 2" xfId="960"/>
    <cellStyle name="好_市辖区测算-新科目（20080626）_民生政策最低支出需求_03_2010年各地区一般预算平衡表" xfId="961"/>
    <cellStyle name="差_河南 缺口县区测算(地方填报白)_财力性转移支付2010年预算参考数_03_2010年各地区一般预算平衡表" xfId="962"/>
    <cellStyle name="差_核定人数对比" xfId="963"/>
    <cellStyle name="差_山东省民生支出标准_财力性转移支付2010年预算参考数_03_2010年各地区一般预算平衡表" xfId="964"/>
    <cellStyle name="好_2006年28四川_财力性转移支付2010年预算参考数" xfId="965"/>
    <cellStyle name="差_农林水和城市维护标准支出20080505－县区合计_不含人员经费系数_财力性转移支付2010年预算参考数_03_2010年各地区一般预算平衡表" xfId="966"/>
    <cellStyle name="差_总人口_财力性转移支付2010年预算参考数_03_2010年各地区一般预算平衡表" xfId="967"/>
    <cellStyle name="差_核定人数对比_03_2010年各地区一般预算平衡表" xfId="968"/>
    <cellStyle name="好_县市旗测算-新科目（20080627）_民生政策最低支出需求_财力性转移支付2010年预算参考数_03_2010年各地区一般预算平衡表" xfId="969"/>
    <cellStyle name="差_核定人数对比_财力性转移支付2010年预算参考数" xfId="970"/>
    <cellStyle name="好_缺口县区测算(财政部标准)" xfId="971"/>
    <cellStyle name="好_测算结果汇总_财力性转移支付2010年预算参考数" xfId="972"/>
    <cellStyle name="差_核定人数对比_财力性转移支付2010年预算参考数_03_2010年各地区一般预算平衡表" xfId="973"/>
    <cellStyle name="常规 4 3 4" xfId="974"/>
    <cellStyle name="差_核定人数下发表_03_2010年各地区一般预算平衡表" xfId="975"/>
    <cellStyle name="差_农林水和城市维护标准支出20080505－县区合计_财力性转移支付2010年预算参考数_03_2010年各地区一般预算平衡表" xfId="976"/>
    <cellStyle name="好_27重庆_财力性转移支付2010年预算参考数_03_2010年各地区一般预算平衡表" xfId="977"/>
    <cellStyle name="差_核定人数下发表_财力性转移支付2010年预算参考数" xfId="978"/>
    <cellStyle name="输入 3_州本级" xfId="979"/>
    <cellStyle name="差_汇总" xfId="980"/>
    <cellStyle name="差_卫生(按照总人口测算）—20080416_不含人员经费系数_财力性转移支付2010年预算参考数" xfId="981"/>
    <cellStyle name="好_一般预算支出口径剔除表_03_2010年各地区一般预算平衡表" xfId="982"/>
    <cellStyle name="差_汇总_财力性转移支付2010年预算参考数_03_2010年各地区一般预算平衡表" xfId="983"/>
    <cellStyle name="差_卫生(按照总人口测算）—20080416_不含人员经费系数_03_2010年各地区一般预算平衡表" xfId="984"/>
    <cellStyle name="好_县区合并测算20080421_财力性转移支付2010年预算参考数_03_2010年各地区一般预算平衡表" xfId="985"/>
    <cellStyle name="差_汇总表" xfId="986"/>
    <cellStyle name="常规 3 4_州本级" xfId="987"/>
    <cellStyle name="适中 4 4" xfId="988"/>
    <cellStyle name="差_汇总表_财力性转移支付2010年预算参考数" xfId="989"/>
    <cellStyle name="差_云南 缺口县区测算(地方填报)" xfId="990"/>
    <cellStyle name="差_汇总表_财力性转移支付2010年预算参考数_03_2010年各地区一般预算平衡表" xfId="991"/>
    <cellStyle name="差_云南 缺口县区测算(地方填报)_03_2010年各地区一般预算平衡表" xfId="992"/>
    <cellStyle name="差_汇总表4" xfId="993"/>
    <cellStyle name="差_县区合并测算20080421" xfId="994"/>
    <cellStyle name="差_汇总表4_财力性转移支付2010年预算参考数" xfId="995"/>
    <cellStyle name="差_县区合并测算20080421_财力性转移支付2010年预算参考数" xfId="996"/>
    <cellStyle name="分级显示行_1_13区汇总" xfId="997"/>
    <cellStyle name="差_汇总-县级财政报表附表" xfId="998"/>
    <cellStyle name="警告文本 3 3" xfId="999"/>
    <cellStyle name="差_检验表" xfId="1000"/>
    <cellStyle name="好_2007一般预算支出口径剔除表_财力性转移支付2010年预算参考数" xfId="1001"/>
    <cellStyle name="差_教育(按照总人口测算）—20080416" xfId="1002"/>
    <cellStyle name="好_2008年支出核定" xfId="1003"/>
    <cellStyle name="好_2007一般预算支出口径剔除表_财力性转移支付2010年预算参考数_03_2010年各地区一般预算平衡表" xfId="1004"/>
    <cellStyle name="差_教育(按照总人口测算）—20080416_03_2010年各地区一般预算平衡表" xfId="1005"/>
    <cellStyle name="差_教育(按照总人口测算）—20080416_不含人员经费系数_03_2010年各地区一般预算平衡表" xfId="1006"/>
    <cellStyle name="好_行政（人员）_民生政策最低支出需求_财力性转移支付2010年预算参考数_03_2010年各地区一般预算平衡表" xfId="1007"/>
    <cellStyle name="差_教育(按照总人口测算）—20080416_不含人员经费系数_财力性转移支付2010年预算参考数" xfId="1008"/>
    <cellStyle name="好 4 4" xfId="1009"/>
    <cellStyle name="差_教育(按照总人口测算）—20080416_不含人员经费系数_财力性转移支付2010年预算参考数_03_2010年各地区一般预算平衡表" xfId="1010"/>
    <cellStyle name="常规 14" xfId="1011"/>
    <cellStyle name="差_教育(按照总人口测算）—20080416_财力性转移支付2010年预算参考数" xfId="1012"/>
    <cellStyle name="差_教育(按照总人口测算）—20080416_民生政策最低支出需求" xfId="1013"/>
    <cellStyle name="好_市辖区测算-新科目（20080626）_不含人员经费系数" xfId="1014"/>
    <cellStyle name="差_教育(按照总人口测算）—20080416_民生政策最低支出需求_财力性转移支付2010年预算参考数" xfId="1015"/>
    <cellStyle name="差_教育(按照总人口测算）—20080416_县市旗测算-新科目（含人口规模效应）_03_2010年各地区一般预算平衡表" xfId="1016"/>
    <cellStyle name="差_丽江汇总" xfId="1017"/>
    <cellStyle name="差_民生政策最低支出需求_财力性转移支付2010年预算参考数" xfId="1018"/>
    <cellStyle name="差_民生政策最低支出需求_财力性转移支付2010年预算参考数_03_2010年各地区一般预算平衡表" xfId="1019"/>
    <cellStyle name="差_缺口县区测算(按2007支出增长25%测算)_财力性转移支付2010年预算参考数" xfId="1020"/>
    <cellStyle name="差_农林水和城市维护标准支出20080505－县区合计_03_2010年各地区一般预算平衡表" xfId="1021"/>
    <cellStyle name="常规 23" xfId="1022"/>
    <cellStyle name="常规 18" xfId="1023"/>
    <cellStyle name="差_卫生(按照总人口测算）—20080416_民生政策最低支出需求_财力性转移支付2010年预算参考数_03_2010年各地区一般预算平衡表" xfId="1024"/>
    <cellStyle name="差_山东省民生支出标准" xfId="1025"/>
    <cellStyle name="注释 4 3" xfId="1026"/>
    <cellStyle name="好_0605石屏县_财力性转移支付2010年预算参考数_03_2010年各地区一般预算平衡表" xfId="1027"/>
    <cellStyle name="差_总人口" xfId="1028"/>
    <cellStyle name="差_农林水和城市维护标准支出20080505－县区合计_不含人员经费系数" xfId="1029"/>
    <cellStyle name="好_市辖区测算20080510_不含人员经费系数_03_2010年各地区一般预算平衡表" xfId="1030"/>
    <cellStyle name="差_总人口_03_2010年各地区一般预算平衡表" xfId="1031"/>
    <cellStyle name="差_农林水和城市维护标准支出20080505－县区合计_不含人员经费系数_03_2010年各地区一般预算平衡表" xfId="1032"/>
    <cellStyle name="差_山东省民生支出标准_03_2010年各地区一般预算平衡表" xfId="1033"/>
    <cellStyle name="好_市辖区测算-新科目（20080626）_民生政策最低支出需求_财力性转移支付2010年预算参考数" xfId="1034"/>
    <cellStyle name="差_总人口_财力性转移支付2010年预算参考数" xfId="1035"/>
    <cellStyle name="差_农林水和城市维护标准支出20080505－县区合计_不含人员经费系数_财力性转移支付2010年预算参考数" xfId="1036"/>
    <cellStyle name="差_山东省民生支出标准_财力性转移支付2010年预算参考数" xfId="1037"/>
    <cellStyle name="差_卫生(按照总人口测算）—20080416_县市旗测算-新科目（含人口规模效应）_财力性转移支付2010年预算参考数" xfId="1038"/>
    <cellStyle name="差_农林水和城市维护标准支出20080505－县区合计_民生政策最低支出需求" xfId="1039"/>
    <cellStyle name="差_人员工资和公用经费2" xfId="1040"/>
    <cellStyle name="常规 2 6 2_州本级" xfId="1041"/>
    <cellStyle name="差_农林水和城市维护标准支出20080505－县区合计_民生政策最低支出需求_财力性转移支付2010年预算参考数" xfId="1042"/>
    <cellStyle name="输入 2 4" xfId="1043"/>
    <cellStyle name="差_文体广播事业(按照总人口测算）—20080416_民生政策最低支出需求_财力性转移支付2010年预算参考数_03_2010年各地区一般预算平衡表" xfId="1044"/>
    <cellStyle name="差_人员工资和公用经费2_财力性转移支付2010年预算参考数" xfId="1045"/>
    <cellStyle name="差_人员工资和公用经费2_财力性转移支付2010年预算参考数_03_2010年各地区一般预算平衡表" xfId="1046"/>
    <cellStyle name="差_农林水和城市维护标准支出20080505－县区合计_民生政策最低支出需求_财力性转移支付2010年预算参考数_03_2010年各地区一般预算平衡表" xfId="1047"/>
    <cellStyle name="差_农林水和城市维护标准支出20080505－县区合计_县市旗测算-新科目（含人口规模效应）_财力性转移支付2010年预算参考数" xfId="1048"/>
    <cellStyle name="常规 32" xfId="1049"/>
    <cellStyle name="常规 27" xfId="1050"/>
    <cellStyle name="差_县区合并测算20080423(按照各省比重）_民生政策最低支出需求" xfId="1051"/>
    <cellStyle name="差_农林水和城市维护标准支出20080505－县区合计_县市旗测算-新科目（含人口规模效应）_财力性转移支付2010年预算参考数_03_2010年各地区一般预算平衡表" xfId="1052"/>
    <cellStyle name="差_其他部门(按照总人口测算）—20080416" xfId="1053"/>
    <cellStyle name="差_其他部门(按照总人口测算）—20080416_县市旗测算-新科目（含人口规模效应）" xfId="1054"/>
    <cellStyle name="好_教育(按照总人口测算）—20080416_民生政策最低支出需求_财力性转移支付2010年预算参考数" xfId="1055"/>
    <cellStyle name="差_其他部门(按照总人口测算）—20080416_县市旗测算-新科目（含人口规模效应）_财力性转移支付2010年预算参考数" xfId="1056"/>
    <cellStyle name="差_其他部门(按照总人口测算）—20080416_县市旗测算-新科目（含人口规模效应）_财力性转移支付2010年预算参考数_03_2010年各地区一般预算平衡表" xfId="1057"/>
    <cellStyle name="差_青海 缺口县区测算(地方填报)_03_2010年各地区一般预算平衡表" xfId="1058"/>
    <cellStyle name="好_2006年22湖南_财力性转移支付2010年预算参考数" xfId="1059"/>
    <cellStyle name="链接单元格 2 2 2" xfId="1060"/>
    <cellStyle name="差_卫生(按照总人口测算）—20080416_财力性转移支付2010年预算参考数_03_2010年各地区一般预算平衡表" xfId="1061"/>
    <cellStyle name="差_青海 缺口县区测算(地方填报)_财力性转移支付2010年预算参考数" xfId="1062"/>
    <cellStyle name="差_危改资金测算_财力性转移支付2010年预算参考数_03_2010年各地区一般预算平衡表" xfId="1063"/>
    <cellStyle name="差_缺口县区测算（11.13）_03_2010年各地区一般预算平衡表" xfId="1064"/>
    <cellStyle name="差_缺口县区测算（11.13）_财力性转移支付2010年预算参考数" xfId="1065"/>
    <cellStyle name="差_缺口县区测算（11.13）_财力性转移支付2010年预算参考数_03_2010年各地区一般预算平衡表" xfId="1066"/>
    <cellStyle name="差_缺口县区测算(按2007支出增长25%测算)" xfId="1067"/>
    <cellStyle name="差_缺口县区测算(按2007支出增长25%测算)_03_2010年各地区一般预算平衡表" xfId="1068"/>
    <cellStyle name="差_县市旗测算20080508_县市旗测算-新科目（含人口规模效应）" xfId="1069"/>
    <cellStyle name="差_缺口县区测算(按2007支出增长25%测算)_财力性转移支付2010年预算参考数_03_2010年各地区一般预算平衡表" xfId="1070"/>
    <cellStyle name="差_缺口县区测算(按核定人数)" xfId="1071"/>
    <cellStyle name="差_缺口县区测算(按核定人数)_03_2010年各地区一般预算平衡表" xfId="1072"/>
    <cellStyle name="差_缺口县区测算(按核定人数)_财力性转移支付2010年预算参考数" xfId="1073"/>
    <cellStyle name="差_缺口县区测算(财政部标准)_03_2010年各地区一般预算平衡表" xfId="1074"/>
    <cellStyle name="差_缺口县区测算(财政部标准)_财力性转移支付2010年预算参考数" xfId="1075"/>
    <cellStyle name="好_2006年水利统计指标统计表_03_2010年各地区一般预算平衡表" xfId="1076"/>
    <cellStyle name="常规 2 2 3 2" xfId="1077"/>
    <cellStyle name="差_缺口县区测算(财政部标准)_财力性转移支付2010年预算参考数_03_2010年各地区一般预算平衡表" xfId="1078"/>
    <cellStyle name="常规 2 3 2 3" xfId="1079"/>
    <cellStyle name="差_缺口县区测算_03_2010年各地区一般预算平衡表" xfId="1080"/>
    <cellStyle name="常规 2 5 2" xfId="1081"/>
    <cellStyle name="差_缺口县区测算_财力性转移支付2010年预算参考数" xfId="1082"/>
    <cellStyle name="差_缺口县区测算_财力性转移支付2010年预算参考数_03_2010年各地区一般预算平衡表" xfId="1083"/>
    <cellStyle name="差_人员工资和公用经费" xfId="1084"/>
    <cellStyle name="好_其他部门(按照总人口测算）—20080416_财力性转移支付2010年预算参考数" xfId="1085"/>
    <cellStyle name="差_市辖区测算20080510_县市旗测算-新科目（含人口规模效应）" xfId="1086"/>
    <cellStyle name="差_人员工资和公用经费_财力性转移支付2010年预算参考数" xfId="1087"/>
    <cellStyle name="检查单元格 5 2" xfId="1088"/>
    <cellStyle name="差_市辖区测算20080510_县市旗测算-新科目（含人口规模效应）_03_2010年各地区一般预算平衡表" xfId="1089"/>
    <cellStyle name="好_07临沂" xfId="1090"/>
    <cellStyle name="差_人员工资和公用经费_财力性转移支付2010年预算参考数_03_2010年各地区一般预算平衡表" xfId="1091"/>
    <cellStyle name="差_县市旗测算20080508_不含人员经费系数_03_2010年各地区一般预算平衡表" xfId="1092"/>
    <cellStyle name="差_人员工资和公用经费3" xfId="1093"/>
    <cellStyle name="常规 2 4 2" xfId="1094"/>
    <cellStyle name="差_人员工资和公用经费3_03_2010年各地区一般预算平衡表" xfId="1095"/>
    <cellStyle name="差_市辖区测算20080510_县市旗测算-新科目（含人口规模效应）_财力性转移支付2010年预算参考数" xfId="1096"/>
    <cellStyle name="差_市辖区测算20080510_县市旗测算-新科目（含人口规模效应）_财力性转移支付2010年预算参考数_03_2010年各地区一般预算平衡表" xfId="1097"/>
    <cellStyle name="差_市辖区测算-新科目（20080626）_不含人员经费系数_03_2010年各地区一般预算平衡表" xfId="1098"/>
    <cellStyle name="常规 2 4 4" xfId="1099"/>
    <cellStyle name="差_市辖区测算-新科目（20080626）_财力性转移支付2010年预算参考数" xfId="1100"/>
    <cellStyle name="计算 4 2_州本级" xfId="1101"/>
    <cellStyle name="差_市辖区测算-新科目（20080626）_财力性转移支付2010年预算参考数_03_2010年各地区一般预算平衡表" xfId="1102"/>
    <cellStyle name="差_市辖区测算-新科目（20080626）_民生政策最低支出需求" xfId="1103"/>
    <cellStyle name="好_县区合并测算20080421_不含人员经费系数_财力性转移支付2010年预算参考数_03_2010年各地区一般预算平衡表" xfId="1104"/>
    <cellStyle name="差_市辖区测算-新科目（20080626）_民生政策最低支出需求_财力性转移支付2010年预算参考数" xfId="1105"/>
    <cellStyle name="差_市辖区测算-新科目（20080626）_民生政策最低支出需求_财力性转移支付2010年预算参考数_03_2010年各地区一般预算平衡表" xfId="1106"/>
    <cellStyle name="输出 7" xfId="1107"/>
    <cellStyle name="差_县市旗测算-新科目（20080626）_民生政策最低支出需求_财力性转移支付2010年预算参考数" xfId="1108"/>
    <cellStyle name="好_河南 缺口县区测算(地方填报)_03_2010年各地区一般预算平衡表" xfId="1109"/>
    <cellStyle name="差_市辖区测算-新科目（20080626）_县市旗测算-新科目（含人口规模效应）" xfId="1110"/>
    <cellStyle name="汇总 5 2" xfId="1111"/>
    <cellStyle name="差_县市旗测算-新科目（20080626）_民生政策最低支出需求_财力性转移支付2010年预算参考数_03_2010年各地区一般预算平衡表" xfId="1112"/>
    <cellStyle name="链接单元格 3 2 2" xfId="1113"/>
    <cellStyle name="差_市辖区测算-新科目（20080626）_县市旗测算-新科目（含人口规模效应）_03_2010年各地区一般预算平衡表" xfId="1114"/>
    <cellStyle name="常规 3 2_州本级" xfId="1115"/>
    <cellStyle name="好_市辖区测算-新科目（20080626）_县市旗测算-新科目（含人口规模效应）_03_2010年各地区一般预算平衡表" xfId="1116"/>
    <cellStyle name="好_县市旗测算-新科目（20080627）_03_2010年各地区一般预算平衡表" xfId="1117"/>
    <cellStyle name="差_市辖区测算-新科目（20080626）_县市旗测算-新科目（含人口规模效应）_财力性转移支付2010年预算参考数" xfId="1118"/>
    <cellStyle name="常规 2 6 2" xfId="1119"/>
    <cellStyle name="差_市辖区测算-新科目（20080626）_县市旗测算-新科目（含人口规模效应）_财力性转移支付2010年预算参考数_03_2010年各地区一般预算平衡表" xfId="1120"/>
    <cellStyle name="差_危改资金测算" xfId="1121"/>
    <cellStyle name="好_市辖区测算20080510_民生政策最低支出需求_财力性转移支付2010年预算参考数_03_2010年各地区一般预算平衡表" xfId="1122"/>
    <cellStyle name="差_危改资金测算_03_2010年各地区一般预算平衡表" xfId="1123"/>
    <cellStyle name="差_卫生(按照总人口测算）—20080416" xfId="1124"/>
    <cellStyle name="常规 2 3 3_州本级" xfId="1125"/>
    <cellStyle name="差_卫生(按照总人口测算）—20080416_03_2010年各地区一般预算平衡表" xfId="1126"/>
    <cellStyle name="差_卫生(按照总人口测算）—20080416_财力性转移支付2010年预算参考数" xfId="1127"/>
    <cellStyle name="差_县市旗测算-新科目（20080626）_不含人员经费系数_财力性转移支付2010年预算参考数" xfId="1128"/>
    <cellStyle name="差_卫生(按照总人口测算）—20080416_民生政策最低支出需求" xfId="1129"/>
    <cellStyle name="好_0605石屏县" xfId="1130"/>
    <cellStyle name="差_县市旗测算-新科目（20080626）_不含人员经费系数_财力性转移支付2010年预算参考数_03_2010年各地区一般预算平衡表" xfId="1131"/>
    <cellStyle name="差_卫生(按照总人口测算）—20080416_民生政策最低支出需求_03_2010年各地区一般预算平衡表" xfId="1132"/>
    <cellStyle name="好_0605石屏县_03_2010年各地区一般预算平衡表" xfId="1133"/>
    <cellStyle name="差_卫生(按照总人口测算）—20080416_县市旗测算-新科目（含人口规模效应）" xfId="1134"/>
    <cellStyle name="差_卫生部门" xfId="1135"/>
    <cellStyle name="链接单元格 2 2" xfId="1136"/>
    <cellStyle name="差_卫生部门_03_2010年各地区一般预算平衡表" xfId="1137"/>
    <cellStyle name="差_卫生部门_财力性转移支付2010年预算参考数" xfId="1138"/>
    <cellStyle name="计算 3 4" xfId="1139"/>
    <cellStyle name="差_卫生部门_财力性转移支付2010年预算参考数_03_2010年各地区一般预算平衡表" xfId="1140"/>
    <cellStyle name="差_文体广播部门" xfId="1141"/>
    <cellStyle name="差_云南 缺口县区测算(地方填报)_财力性转移支付2010年预算参考数_03_2010年各地区一般预算平衡表" xfId="1142"/>
    <cellStyle name="差_文体广播事业(按照总人口测算）—20080416" xfId="1143"/>
    <cellStyle name="差_文体广播事业(按照总人口测算）—20080416_03_2010年各地区一般预算平衡表" xfId="1144"/>
    <cellStyle name="差_文体广播事业(按照总人口测算）—20080416_不含人员经费系数_03_2010年各地区一般预算平衡表" xfId="1145"/>
    <cellStyle name="计算 3 2_州本级" xfId="1146"/>
    <cellStyle name="差_文体广播事业(按照总人口测算）—20080416_财力性转移支付2010年预算参考数_03_2010年各地区一般预算平衡表" xfId="1147"/>
    <cellStyle name="差_文体广播事业(按照总人口测算）—20080416_民生政策最低支出需求" xfId="1148"/>
    <cellStyle name="差_文体广播事业(按照总人口测算）—20080416_民生政策最低支出需求_财力性转移支付2010年预算参考数" xfId="1149"/>
    <cellStyle name="差_文体广播事业(按照总人口测算）—20080416_县市旗测算-新科目（含人口规模效应）" xfId="1150"/>
    <cellStyle name="好_卫生(按照总人口测算）—20080416_财力性转移支付2010年预算参考数_03_2010年各地区一般预算平衡表" xfId="1151"/>
    <cellStyle name="差_文体广播事业(按照总人口测算）—20080416_县市旗测算-新科目（含人口规模效应）_03_2010年各地区一般预算平衡表" xfId="1152"/>
    <cellStyle name="差_文体广播事业(按照总人口测算）—20080416_县市旗测算-新科目（含人口规模效应）_财力性转移支付2010年预算参考数" xfId="1153"/>
    <cellStyle name="警告文本 5 3" xfId="1154"/>
    <cellStyle name="差_文体广播事业(按照总人口测算）—20080416_县市旗测算-新科目（含人口规模效应）_财力性转移支付2010年预算参考数_03_2010年各地区一般预算平衡表" xfId="1155"/>
    <cellStyle name="好_2007一般预算支出口径剔除表" xfId="1156"/>
    <cellStyle name="差_县区合并测算20080421_不含人员经费系数" xfId="1157"/>
    <cellStyle name="差_县区合并测算20080421_不含人员经费系数_03_2010年各地区一般预算平衡表" xfId="1158"/>
    <cellStyle name="差_县区合并测算20080421_不含人员经费系数_财力性转移支付2010年预算参考数" xfId="1159"/>
    <cellStyle name="差_县市旗测算-新科目（20080627）_县市旗测算-新科目（含人口规模效应）" xfId="1160"/>
    <cellStyle name="差_县区合并测算20080421_民生政策最低支出需求" xfId="1161"/>
    <cellStyle name="链接单元格 3 2" xfId="1162"/>
    <cellStyle name="差_县市旗测算-新科目（20080627）_县市旗测算-新科目（含人口规模效应）_财力性转移支付2010年预算参考数" xfId="1163"/>
    <cellStyle name="差_县区合并测算20080421_民生政策最低支出需求_财力性转移支付2010年预算参考数" xfId="1164"/>
    <cellStyle name="常规 60" xfId="1165"/>
    <cellStyle name="常规 55" xfId="1166"/>
    <cellStyle name="差_县区合并测算20080421_县市旗测算-新科目（含人口规模效应）" xfId="1167"/>
    <cellStyle name="差_县区合并测算20080421_县市旗测算-新科目（含人口规模效应）_03_2010年各地区一般预算平衡表" xfId="1168"/>
    <cellStyle name="差_县区合并测算20080421_县市旗测算-新科目（含人口规模效应）_财力性转移支付2010年预算参考数" xfId="1169"/>
    <cellStyle name="常规 2 3 2 4" xfId="1170"/>
    <cellStyle name="差_县区合并测算20080421_县市旗测算-新科目（含人口规模效应）_财力性转移支付2010年预算参考数_03_2010年各地区一般预算平衡表" xfId="1171"/>
    <cellStyle name="差_县区合并测算20080423(按照各省比重）_不含人员经费系数_03_2010年各地区一般预算平衡表" xfId="1172"/>
    <cellStyle name="常规 2 2 2 2" xfId="1173"/>
    <cellStyle name="差_县区合并测算20080423(按照各省比重）_财力性转移支付2010年预算参考数" xfId="1174"/>
    <cellStyle name="好_市辖区测算20080510_县市旗测算-新科目（含人口规模效应）_财力性转移支付2010年预算参考数_03_2010年各地区一般预算平衡表" xfId="1175"/>
    <cellStyle name="好_同德_财力性转移支付2010年预算参考数_03_2010年各地区一般预算平衡表" xfId="1176"/>
    <cellStyle name="差_县区合并测算20080423(按照各省比重）_民生政策最低支出需求_财力性转移支付2010年预算参考数" xfId="1177"/>
    <cellStyle name="警告文本 4 2" xfId="1178"/>
    <cellStyle name="差_县区合并测算20080423(按照各省比重）_民生政策最低支出需求_财力性转移支付2010年预算参考数_03_2010年各地区一般预算平衡表" xfId="1179"/>
    <cellStyle name="输出 5" xfId="1180"/>
    <cellStyle name="差_县区合并测算20080423(按照各省比重）_县市旗测算-新科目（含人口规模效应）" xfId="1181"/>
    <cellStyle name="好_教育(按照总人口测算）—20080416_县市旗测算-新科目（含人口规模效应）_财力性转移支付2010年预算参考数_03_2010年各地区一般预算平衡表" xfId="1182"/>
    <cellStyle name="常规 4 4" xfId="1183"/>
    <cellStyle name="常规 4 2 2" xfId="1184"/>
    <cellStyle name="差_县区合并测算20080423(按照各省比重）_县市旗测算-新科目（含人口规模效应）_03_2010年各地区一般预算平衡表" xfId="1185"/>
    <cellStyle name="差_县区合并测算20080423(按照各省比重）_县市旗测算-新科目（含人口规模效应）_财力性转移支付2010年预算参考数_03_2010年各地区一般预算平衡表" xfId="1186"/>
    <cellStyle name="差_县市旗测算20080508" xfId="1187"/>
    <cellStyle name="差_县市旗测算20080508_03_2010年各地区一般预算平衡表" xfId="1188"/>
    <cellStyle name="好_县区合并测算20080421_民生政策最低支出需求" xfId="1189"/>
    <cellStyle name="差_县市旗测算20080508_不含人员经费系数" xfId="1190"/>
    <cellStyle name="差_县市旗测算20080508_不含人员经费系数_财力性转移支付2010年预算参考数" xfId="1191"/>
    <cellStyle name="差_县市旗测算20080508_财力性转移支付2010年预算参考数" xfId="1192"/>
    <cellStyle name="差_县市旗测算20080508_财力性转移支付2010年预算参考数_03_2010年各地区一般预算平衡表" xfId="1193"/>
    <cellStyle name="好 2 4" xfId="1194"/>
    <cellStyle name="差_县市旗测算20080508_民生政策最低支出需求_03_2010年各地区一般预算平衡表" xfId="1195"/>
    <cellStyle name="差_县市旗测算20080508_民生政策最低支出需求_财力性转移支付2010年预算参考数" xfId="1196"/>
    <cellStyle name="好_0502通海县" xfId="1197"/>
    <cellStyle name="差_县市旗测算20080508_民生政策最低支出需求_财力性转移支付2010年预算参考数_03_2010年各地区一般预算平衡表" xfId="1198"/>
    <cellStyle name="差_县市旗测算20080508_县市旗测算-新科目（含人口规模效应）_财力性转移支付2010年预算参考数_03_2010年各地区一般预算平衡表" xfId="1199"/>
    <cellStyle name="差_县市旗测算-新科目（20080626）" xfId="1200"/>
    <cellStyle name="适中 2 3" xfId="1201"/>
    <cellStyle name="差_县市旗测算-新科目（20080626）_03_2010年各地区一般预算平衡表" xfId="1202"/>
    <cellStyle name="常规 3 2" xfId="1203"/>
    <cellStyle name="差_县市旗测算-新科目（20080626）_不含人员经费系数_03_2010年各地区一般预算平衡表" xfId="1204"/>
    <cellStyle name="好_危改资金测算" xfId="1205"/>
    <cellStyle name="输出 4 2 2" xfId="1206"/>
    <cellStyle name="差_县市旗测算-新科目（20080627）_财力性转移支付2010年预算参考数" xfId="1207"/>
    <cellStyle name="差_县市旗测算-新科目（20080626）_财力性转移支付2010年预算参考数_03_2010年各地区一般预算平衡表" xfId="1208"/>
    <cellStyle name="差_县市旗测算-新科目（20080626）_民生政策最低支出需求" xfId="1209"/>
    <cellStyle name="差_县市旗测算-新科目（20080626）_民生政策最低支出需求_03_2010年各地区一般预算平衡表" xfId="1210"/>
    <cellStyle name="差_县市旗测算-新科目（20080626）_县市旗测算-新科目（含人口规模效应）" xfId="1211"/>
    <cellStyle name="差_县市旗测算-新科目（20080626）_县市旗测算-新科目（含人口规模效应）_03_2010年各地区一般预算平衡表" xfId="1212"/>
    <cellStyle name="警告文本 3 2" xfId="1213"/>
    <cellStyle name="差_县市旗测算-新科目（20080627）_03_2010年各地区一般预算平衡表" xfId="1214"/>
    <cellStyle name="差_县市旗测算-新科目（20080627）_不含人员经费系数" xfId="1215"/>
    <cellStyle name="常规 2 2 3 3" xfId="1216"/>
    <cellStyle name="差_县市旗测算-新科目（20080627）_不含人员经费系数_03_2010年各地区一般预算平衡表" xfId="1217"/>
    <cellStyle name="差_县市旗测算-新科目（20080627）_不含人员经费系数_财力性转移支付2010年预算参考数_03_2010年各地区一般预算平衡表" xfId="1218"/>
    <cellStyle name="差_县市旗测算-新科目（20080627）_财力性转移支付2010年预算参考数_03_2010年各地区一般预算平衡表" xfId="1219"/>
    <cellStyle name="输出 5_州本级" xfId="1220"/>
    <cellStyle name="差_县市旗测算-新科目（20080627）_民生政策最低支出需求" xfId="1221"/>
    <cellStyle name="差_县市旗测算-新科目（20080627）_民生政策最低支出需求_财力性转移支付2010年预算参考数_03_2010年各地区一般预算平衡表" xfId="1222"/>
    <cellStyle name="差_一般预算支出口径剔除表" xfId="1223"/>
    <cellStyle name="差_重点民生支出需求测算表社保（农村低保）081112" xfId="1224"/>
    <cellStyle name="差_自行调整差异系数顺序_03_2010年各地区一般预算平衡表" xfId="1225"/>
    <cellStyle name="常规 2 2 2_州本级" xfId="1226"/>
    <cellStyle name="好_03昭通" xfId="1227"/>
    <cellStyle name="输出 3 2" xfId="1228"/>
    <cellStyle name="差_自行调整差异系数顺序_财力性转移支付2010年预算参考数" xfId="1229"/>
    <cellStyle name="差_自行调整差异系数顺序_财力性转移支付2010年预算参考数_03_2010年各地区一般预算平衡表" xfId="1230"/>
    <cellStyle name="好_文体广播事业(按照总人口测算）—20080416_财力性转移支付2010年预算参考数" xfId="1231"/>
    <cellStyle name="常规 10" xfId="1232"/>
    <cellStyle name="常规 11 3" xfId="1233"/>
    <cellStyle name="常规 3 3 2 2" xfId="1234"/>
    <cellStyle name="好_12滨州_03_2010年各地区一般预算平衡表" xfId="1235"/>
    <cellStyle name="好_文体广播部门" xfId="1236"/>
    <cellStyle name="常规 11_财力性转移支付2009年预算参考数" xfId="1237"/>
    <cellStyle name="常规 20" xfId="1238"/>
    <cellStyle name="常规 15" xfId="1239"/>
    <cellStyle name="常规 22" xfId="1240"/>
    <cellStyle name="常规 17" xfId="1241"/>
    <cellStyle name="好_青海 缺口县区测算(地方填报)_财力性转移支付2010年预算参考数_03_2010年各地区一般预算平衡表" xfId="1242"/>
    <cellStyle name="注释 4 2" xfId="1243"/>
    <cellStyle name="常规 24" xfId="1244"/>
    <cellStyle name="常规 19" xfId="1245"/>
    <cellStyle name="注释 4 4" xfId="1246"/>
    <cellStyle name="常规 2" xfId="1247"/>
    <cellStyle name="常规 2 10" xfId="1248"/>
    <cellStyle name="常规 2 2 2" xfId="1249"/>
    <cellStyle name="常规 2 2 2 2 2" xfId="1250"/>
    <cellStyle name="常规 2 2 2 2_州本级" xfId="1251"/>
    <cellStyle name="常规 2 2 3_州本级" xfId="1252"/>
    <cellStyle name="常规 2 3" xfId="1253"/>
    <cellStyle name="常规_德宏州2005年地方预算(代报简表)" xfId="1254"/>
    <cellStyle name="输入 3 2 2" xfId="1255"/>
    <cellStyle name="常规 2 3 2" xfId="1256"/>
    <cellStyle name="常规 2 3 2 2" xfId="1257"/>
    <cellStyle name="适中 2_州本级" xfId="1258"/>
    <cellStyle name="常规 2 3 2 2 2" xfId="1259"/>
    <cellStyle name="常规 2 3 2 2_州本级" xfId="1260"/>
    <cellStyle name="好_行政(燃修费)_县市旗测算-新科目（含人口规模效应）_财力性转移支付2010年预算参考数" xfId="1261"/>
    <cellStyle name="好_核定人数下发表_财力性转移支付2010年预算参考数_03_2010年各地区一般预算平衡表" xfId="1262"/>
    <cellStyle name="常规 2 3 2_州本级" xfId="1263"/>
    <cellStyle name="好_2006年水利统计指标统计表" xfId="1264"/>
    <cellStyle name="常规 2 3 4" xfId="1265"/>
    <cellStyle name="常规 2 4" xfId="1266"/>
    <cellStyle name="常规 2 4 2 2" xfId="1267"/>
    <cellStyle name="适中 3_州本级" xfId="1268"/>
    <cellStyle name="常规 2 4 3" xfId="1269"/>
    <cellStyle name="常规 3_州本级" xfId="1270"/>
    <cellStyle name="输出 4 2_州本级" xfId="1271"/>
    <cellStyle name="输入 3 4" xfId="1272"/>
    <cellStyle name="常规 2 5" xfId="1273"/>
    <cellStyle name="常规 3 2 2_州本级" xfId="1274"/>
    <cellStyle name="常规 2 5 2 2" xfId="1275"/>
    <cellStyle name="检查单元格 6" xfId="1276"/>
    <cellStyle name="适中 4_州本级" xfId="1277"/>
    <cellStyle name="常规 2 5 2_州本级" xfId="1278"/>
    <cellStyle name="计算 2 3" xfId="1279"/>
    <cellStyle name="常规 2 5 4" xfId="1280"/>
    <cellStyle name="常规 2 6" xfId="1281"/>
    <cellStyle name="常规 2 6 2 2" xfId="1282"/>
    <cellStyle name="适中 5_州本级" xfId="1283"/>
    <cellStyle name="常规 2 7 3" xfId="1284"/>
    <cellStyle name="常规 25" xfId="1285"/>
    <cellStyle name="常规 31" xfId="1286"/>
    <cellStyle name="常规 26" xfId="1287"/>
    <cellStyle name="常规 3" xfId="1288"/>
    <cellStyle name="输出 4 2" xfId="1289"/>
    <cellStyle name="常规 3 2 2 2" xfId="1290"/>
    <cellStyle name="适中 4 2" xfId="1291"/>
    <cellStyle name="常规 3 2 4" xfId="1292"/>
    <cellStyle name="适中 6" xfId="1293"/>
    <cellStyle name="常规_2007年云南省向人大报送政府收支预算表格式编制过程表" xfId="1294"/>
    <cellStyle name="常规 3 3 3" xfId="1295"/>
    <cellStyle name="常规 3 4 2" xfId="1296"/>
    <cellStyle name="好_2007一般预算支出口径剔除表_03_2010年各地区一般预算平衡表" xfId="1297"/>
    <cellStyle name="常规 3 5" xfId="1298"/>
    <cellStyle name="输入 4_州本级" xfId="1299"/>
    <cellStyle name="常规 33" xfId="1300"/>
    <cellStyle name="常规 34" xfId="1301"/>
    <cellStyle name="常规 36" xfId="1302"/>
    <cellStyle name="常规 37" xfId="1303"/>
    <cellStyle name="常规 38" xfId="1304"/>
    <cellStyle name="常规 4" xfId="1305"/>
    <cellStyle name="好_总人口_财力性转移支付2010年预算参考数" xfId="1306"/>
    <cellStyle name="输出 4 3" xfId="1307"/>
    <cellStyle name="常规 6 4" xfId="1308"/>
    <cellStyle name="常规 4 2 2 2" xfId="1309"/>
    <cellStyle name="常规 4 2 4" xfId="1310"/>
    <cellStyle name="常规 4 2_州本级" xfId="1311"/>
    <cellStyle name="常规 4 3" xfId="1312"/>
    <cellStyle name="常规 4 3 2 2" xfId="1313"/>
    <cellStyle name="常规 4 3 3" xfId="1314"/>
    <cellStyle name="常规 4 3_州本级" xfId="1315"/>
    <cellStyle name="注释 2 3" xfId="1316"/>
    <cellStyle name="常规 45" xfId="1317"/>
    <cellStyle name="常规 5 2_州本级" xfId="1318"/>
    <cellStyle name="好_汇总表4_03_2010年各地区一般预算平衡表" xfId="1319"/>
    <cellStyle name="常规 5 3" xfId="1320"/>
    <cellStyle name="常规 54" xfId="1321"/>
    <cellStyle name="常规 6 2" xfId="1322"/>
    <cellStyle name="好_2006年27重庆" xfId="1323"/>
    <cellStyle name="常规 6 2 2" xfId="1324"/>
    <cellStyle name="汇总 2 2_州本级" xfId="1325"/>
    <cellStyle name="常规 6 2_州本级" xfId="1326"/>
    <cellStyle name="常规 6 3" xfId="1327"/>
    <cellStyle name="好_财政供养人员" xfId="1328"/>
    <cellStyle name="好_人员工资和公用经费2_财力性转移支付2010年预算参考数" xfId="1329"/>
    <cellStyle name="常规 7 2" xfId="1330"/>
    <cellStyle name="常规 70" xfId="1331"/>
    <cellStyle name="好_县区合并测算20080423(按照各省比重）" xfId="1332"/>
    <cellStyle name="常规 72" xfId="1333"/>
    <cellStyle name="注释 5 2" xfId="1334"/>
    <cellStyle name="常规 73" xfId="1335"/>
    <cellStyle name="注释 5 3" xfId="1336"/>
    <cellStyle name="常规 80" xfId="1337"/>
    <cellStyle name="常规 75" xfId="1338"/>
    <cellStyle name="常规 82" xfId="1339"/>
    <cellStyle name="常规 77" xfId="1340"/>
    <cellStyle name="常规 83" xfId="1341"/>
    <cellStyle name="常规 78" xfId="1342"/>
    <cellStyle name="常规 8" xfId="1343"/>
    <cellStyle name="常规_2004年基金预算(二稿)" xfId="1344"/>
    <cellStyle name="常规_2007年云南省向人大报送政府收支预算表格式编制过程表 2" xfId="1345"/>
    <cellStyle name="常规_2014年财政刚性支出明细(10.17) " xfId="1346"/>
    <cellStyle name="好_分县成本差异系数_财力性转移支付2010年预算参考数_03_2010年各地区一般预算平衡表" xfId="1347"/>
    <cellStyle name="常规_追加指标_1" xfId="1348"/>
    <cellStyle name="超级链接" xfId="1349"/>
    <cellStyle name="归盒啦_95" xfId="1350"/>
    <cellStyle name="计算 3 2 2" xfId="1351"/>
    <cellStyle name="好 2" xfId="1352"/>
    <cellStyle name="好 2 2" xfId="1353"/>
    <cellStyle name="好_县市旗测算-新科目（20080627）_民生政策最低支出需求" xfId="1354"/>
    <cellStyle name="好 2 2 2" xfId="1355"/>
    <cellStyle name="好 2 2_州本级" xfId="1356"/>
    <cellStyle name="好 2 3" xfId="1357"/>
    <cellStyle name="好 2_州本级" xfId="1358"/>
    <cellStyle name="好 3" xfId="1359"/>
    <cellStyle name="好 3 2" xfId="1360"/>
    <cellStyle name="好 3 2_州本级" xfId="1361"/>
    <cellStyle name="好 3 4" xfId="1362"/>
    <cellStyle name="好 3_州本级" xfId="1363"/>
    <cellStyle name="好 4 2 2" xfId="1364"/>
    <cellStyle name="好 4 2_州本级" xfId="1365"/>
    <cellStyle name="好_行政(燃修费)_财力性转移支付2010年预算参考数_03_2010年各地区一般预算平衡表" xfId="1366"/>
    <cellStyle name="好 4_州本级" xfId="1367"/>
    <cellStyle name="好_05潍坊" xfId="1368"/>
    <cellStyle name="好_30云南_1_财力性转移支付2010年预算参考数_03_2010年各地区一般预算平衡表" xfId="1369"/>
    <cellStyle name="好_09黑龙江" xfId="1370"/>
    <cellStyle name="好_09黑龙江_03_2010年各地区一般预算平衡表" xfId="1371"/>
    <cellStyle name="好_09黑龙江_财力性转移支付2010年预算参考数" xfId="1372"/>
    <cellStyle name="好_09黑龙江_财力性转移支付2010年预算参考数_03_2010年各地区一般预算平衡表" xfId="1373"/>
    <cellStyle name="好_1" xfId="1374"/>
    <cellStyle name="好_1_03_2010年各地区一般预算平衡表" xfId="1375"/>
    <cellStyle name="霓付 [0]_ +Foil &amp; -FOIL &amp; PAPER" xfId="1376"/>
    <cellStyle name="好_1_财力性转移支付2010年预算参考数" xfId="1377"/>
    <cellStyle name="好_1110洱源县_03_2010年各地区一般预算平衡表" xfId="1378"/>
    <cellStyle name="好_文体广播事业(按照总人口测算）—20080416_不含人员经费系数_03_2010年各地区一般预算平衡表" xfId="1379"/>
    <cellStyle name="好_1110洱源县_财力性转移支付2010年预算参考数" xfId="1380"/>
    <cellStyle name="好_文体广播事业(按照总人口测算）—20080416_不含人员经费系数_财力性转移支付2010年预算参考数" xfId="1381"/>
    <cellStyle name="好_1110洱源县_财力性转移支付2010年预算参考数_03_2010年各地区一般预算平衡表" xfId="1382"/>
    <cellStyle name="好_文体广播事业(按照总人口测算）—20080416_不含人员经费系数_财力性转移支付2010年预算参考数_03_2010年各地区一般预算平衡表" xfId="1383"/>
    <cellStyle name="好_11大理" xfId="1384"/>
    <cellStyle name="好_11大理_03_2010年各地区一般预算平衡表" xfId="1385"/>
    <cellStyle name="好_11大理_财力性转移支付2010年预算参考数" xfId="1386"/>
    <cellStyle name="好_11大理_财力性转移支付2010年预算参考数_03_2010年各地区一般预算平衡表" xfId="1387"/>
    <cellStyle name="好_城建部门" xfId="1388"/>
    <cellStyle name="好_12滨州" xfId="1389"/>
    <cellStyle name="链接单元格 3 3" xfId="1390"/>
    <cellStyle name="好_12滨州_财力性转移支付2010年预算参考数" xfId="1391"/>
    <cellStyle name="好_12滨州_财力性转移支付2010年预算参考数_03_2010年各地区一般预算平衡表" xfId="1392"/>
    <cellStyle name="好_14安徽_财力性转移支付2010年预算参考数" xfId="1393"/>
    <cellStyle name="好_14安徽_财力性转移支付2010年预算参考数_03_2010年各地区一般预算平衡表" xfId="1394"/>
    <cellStyle name="好_2" xfId="1395"/>
    <cellStyle name="好_危改资金测算_财力性转移支付2010年预算参考数_03_2010年各地区一般预算平衡表" xfId="1396"/>
    <cellStyle name="好_2_财力性转移支付2010年预算参考数" xfId="1397"/>
    <cellStyle name="好_2_财力性转移支付2010年预算参考数_03_2010年各地区一般预算平衡表" xfId="1398"/>
    <cellStyle name="好_2006年22湖南" xfId="1399"/>
    <cellStyle name="好_2006年22湖南_03_2010年各地区一般预算平衡表" xfId="1400"/>
    <cellStyle name="好_2006年22湖南_财力性转移支付2010年预算参考数_03_2010年各地区一般预算平衡表" xfId="1401"/>
    <cellStyle name="好_2006年27重庆_03_2010年各地区一般预算平衡表" xfId="1402"/>
    <cellStyle name="好_2006年27重庆_财力性转移支付2010年预算参考数" xfId="1403"/>
    <cellStyle name="好_成本差异系数_财力性转移支付2010年预算参考数_03_2010年各地区一般预算平衡表" xfId="1404"/>
    <cellStyle name="好_县区合并测算20080423(按照各省比重）_不含人员经费系数_03_2010年各地区一般预算平衡表" xfId="1405"/>
    <cellStyle name="好_2006年27重庆_财力性转移支付2010年预算参考数_03_2010年各地区一般预算平衡表" xfId="1406"/>
    <cellStyle name="解释性文本 4 2" xfId="1407"/>
    <cellStyle name="好_2006年28四川" xfId="1408"/>
    <cellStyle name="好_县区合并测算20080421_县市旗测算-新科目（含人口规模效应）_03_2010年各地区一般预算平衡表" xfId="1409"/>
    <cellStyle name="好_2006年28四川_03_2010年各地区一般预算平衡表" xfId="1410"/>
    <cellStyle name="好_2006年28四川_财力性转移支付2010年预算参考数_03_2010年各地区一般预算平衡表" xfId="1411"/>
    <cellStyle name="检查单元格 2_州本级" xfId="1412"/>
    <cellStyle name="好_2006年30云南" xfId="1413"/>
    <cellStyle name="好_2006年33甘肃" xfId="1414"/>
    <cellStyle name="好_2006年34青海" xfId="1415"/>
    <cellStyle name="好_2006年34青海_财力性转移支付2010年预算参考数" xfId="1416"/>
    <cellStyle name="好_2006年34青海_财力性转移支付2010年预算参考数_03_2010年各地区一般预算平衡表" xfId="1417"/>
    <cellStyle name="好_2006年全省财力计算表（中央、决算）" xfId="1418"/>
    <cellStyle name="好_测算结果_财力性转移支付2010年预算参考数" xfId="1419"/>
    <cellStyle name="好_2006年水利统计指标统计表_财力性转移支付2010年预算参考数" xfId="1420"/>
    <cellStyle name="警告文本 2 2_州本级" xfId="1421"/>
    <cellStyle name="好_2006年水利统计指标统计表_财力性转移支付2010年预算参考数_03_2010年各地区一般预算平衡表" xfId="1422"/>
    <cellStyle name="好_2007年收支情况及2008年收支预计表(汇总表)_03_2010年各地区一般预算平衡表" xfId="1423"/>
    <cellStyle name="好_2007年收支情况及2008年收支预计表(汇总表)_财力性转移支付2010年预算参考数" xfId="1424"/>
    <cellStyle name="好_2007年收支情况及2008年收支预计表(汇总表)_财力性转移支付2010年预算参考数_03_2010年各地区一般预算平衡表" xfId="1425"/>
    <cellStyle name="好_2007年一般预算支出剔除_03_2010年各地区一般预算平衡表" xfId="1426"/>
    <cellStyle name="好_2008年全省汇总收支计算表" xfId="1427"/>
    <cellStyle name="好_2008年全省汇总收支计算表_03_2010年各地区一般预算平衡表" xfId="1428"/>
    <cellStyle name="好_2008年全省汇总收支计算表_财力性转移支付2010年预算参考数" xfId="1429"/>
    <cellStyle name="好_2008年预计支出与2007年对比" xfId="1430"/>
    <cellStyle name="好_市辖区测算-新科目（20080626）_县市旗测算-新科目（含人口规模效应）_财力性转移支付2010年预算参考数" xfId="1431"/>
    <cellStyle name="好_县市旗测算-新科目（20080627）_财力性转移支付2010年预算参考数" xfId="1432"/>
    <cellStyle name="输出 3 4" xfId="1433"/>
    <cellStyle name="콤마 [0]_BOILER-CO1" xfId="1434"/>
    <cellStyle name="好_2008年支出调整_财力性转移支付2010年预算参考数" xfId="1435"/>
    <cellStyle name="好_行政公检法测算_县市旗测算-新科目（含人口规模效应）_03_2010年各地区一般预算平衡表" xfId="1436"/>
    <cellStyle name="好_2008年支出调整_财力性转移支付2010年预算参考数_03_2010年各地区一般预算平衡表" xfId="1437"/>
    <cellStyle name="好_20河南" xfId="1438"/>
    <cellStyle name="好_20河南_03_2010年各地区一般预算平衡表" xfId="1439"/>
    <cellStyle name="好_20河南_财力性转移支付2010年预算参考数" xfId="1440"/>
    <cellStyle name="好_20河南_财力性转移支付2010年预算参考数_03_2010年各地区一般预算平衡表" xfId="1441"/>
    <cellStyle name="好_22湖南" xfId="1442"/>
    <cellStyle name="好_22湖南_03_2010年各地区一般预算平衡表" xfId="1443"/>
    <cellStyle name="好_22湖南_财力性转移支付2010年预算参考数" xfId="1444"/>
    <cellStyle name="适中 2" xfId="1445"/>
    <cellStyle name="好_22湖南_财力性转移支付2010年预算参考数_03_2010年各地区一般预算平衡表" xfId="1446"/>
    <cellStyle name="好_27重庆" xfId="1447"/>
    <cellStyle name="好_27重庆_03_2010年各地区一般预算平衡表" xfId="1448"/>
    <cellStyle name="好_27重庆_财力性转移支付2010年预算参考数" xfId="1449"/>
    <cellStyle name="好_28四川" xfId="1450"/>
    <cellStyle name="好_28四川_03_2010年各地区一般预算平衡表" xfId="1451"/>
    <cellStyle name="好_教育(按照总人口测算）—20080416_财力性转移支付2010年预算参考数" xfId="1452"/>
    <cellStyle name="好_28四川_财力性转移支付2010年预算参考数" xfId="1453"/>
    <cellStyle name="好_28四川_财力性转移支付2010年预算参考数_03_2010年各地区一般预算平衡表" xfId="1454"/>
    <cellStyle name="好_30云南" xfId="1455"/>
    <cellStyle name="好_30云南_1" xfId="1456"/>
    <cellStyle name="好_30云南_1_财力性转移支付2010年预算参考数" xfId="1457"/>
    <cellStyle name="数字" xfId="1458"/>
    <cellStyle name="好_32陕西" xfId="1459"/>
    <cellStyle name="好_33甘肃" xfId="1460"/>
    <cellStyle name="好_34青海" xfId="1461"/>
    <cellStyle name="好_34青海_03_2010年各地区一般预算平衡表" xfId="1462"/>
    <cellStyle name="好_34青海_1" xfId="1463"/>
    <cellStyle name="好_教育(按照总人口测算）—20080416_不含人员经费系数_财力性转移支付2010年预算参考数_03_2010年各地区一般预算平衡表" xfId="1464"/>
    <cellStyle name="好_其他部门(按照总人口测算）—20080416_不含人员经费系数" xfId="1465"/>
    <cellStyle name="好_34青海_1_03_2010年各地区一般预算平衡表" xfId="1466"/>
    <cellStyle name="好_其他部门(按照总人口测算）—20080416_不含人员经费系数_03_2010年各地区一般预算平衡表" xfId="1467"/>
    <cellStyle name="好_34青海_1_财力性转移支付2010年预算参考数" xfId="1468"/>
    <cellStyle name="好_其他部门(按照总人口测算）—20080416_不含人员经费系数_财力性转移支付2010年预算参考数" xfId="1469"/>
    <cellStyle name="好_34青海_1_财力性转移支付2010年预算参考数_03_2010年各地区一般预算平衡表" xfId="1470"/>
    <cellStyle name="好_其他部门(按照总人口测算）—20080416_不含人员经费系数_财力性转移支付2010年预算参考数_03_2010年各地区一般预算平衡表" xfId="1471"/>
    <cellStyle name="好_34青海_财力性转移支付2010年预算参考数" xfId="1472"/>
    <cellStyle name="好_34青海_财力性转移支付2010年预算参考数_03_2010年各地区一般预算平衡表" xfId="1473"/>
    <cellStyle name="好_5334_2006年迪庆县级财政报表附表" xfId="1474"/>
    <cellStyle name="好_Book1" xfId="1475"/>
    <cellStyle name="好_Book1_财力性转移支付2010年预算参考数" xfId="1476"/>
    <cellStyle name="好_Book1_财力性转移支付2010年预算参考数_03_2010年各地区一般预算平衡表" xfId="1477"/>
    <cellStyle name="好_危改资金测算_财力性转移支付2010年预算参考数" xfId="1478"/>
    <cellStyle name="注释 3 2 2" xfId="1479"/>
    <cellStyle name="好_Book2" xfId="1480"/>
    <cellStyle name="好_Book2_03_2010年各地区一般预算平衡表" xfId="1481"/>
    <cellStyle name="好_Book2_财力性转移支付2010年预算参考数_03_2010年各地区一般预算平衡表" xfId="1482"/>
    <cellStyle name="好_gdp" xfId="1483"/>
    <cellStyle name="输出 2" xfId="1484"/>
    <cellStyle name="好_M01-2(州市补助收入)" xfId="1485"/>
    <cellStyle name="好_安徽 缺口县区测算(地方填报)1" xfId="1486"/>
    <cellStyle name="好_安徽 缺口县区测算(地方填报)1_03_2010年各地区一般预算平衡表" xfId="1487"/>
    <cellStyle name="好_安徽 缺口县区测算(地方填报)1_财力性转移支付2010年预算参考数" xfId="1488"/>
    <cellStyle name="好_安徽 缺口县区测算(地方填报)1_财力性转移支付2010年预算参考数_03_2010年各地区一般预算平衡表" xfId="1489"/>
    <cellStyle name="好_不含人员经费系数" xfId="1490"/>
    <cellStyle name="好_财政供养人员_财力性转移支付2010年预算参考数" xfId="1491"/>
    <cellStyle name="好_财政供养人员_财力性转移支付2010年预算参考数_03_2010年各地区一般预算平衡表" xfId="1492"/>
    <cellStyle name="好_测算结果" xfId="1493"/>
    <cellStyle name="好_附表_03_2010年各地区一般预算平衡表" xfId="1494"/>
    <cellStyle name="好_测算结果_03_2010年各地区一般预算平衡表" xfId="1495"/>
    <cellStyle name="好_测算结果_财力性转移支付2010年预算参考数_03_2010年各地区一般预算平衡表" xfId="1496"/>
    <cellStyle name="好_测算结果汇总" xfId="1497"/>
    <cellStyle name="烹拳 [0]_ +Foil &amp; -FOIL &amp; PAPER" xfId="1498"/>
    <cellStyle name="好_测算结果汇总_03_2010年各地区一般预算平衡表" xfId="1499"/>
    <cellStyle name="好_测算结果汇总_财力性转移支付2010年预算参考数_03_2010年各地区一般预算平衡表" xfId="1500"/>
    <cellStyle name="好_缺口县区测算(财政部标准)_03_2010年各地区一般预算平衡表" xfId="1501"/>
    <cellStyle name="好_成本差异系数" xfId="1502"/>
    <cellStyle name="好_成本差异系数（含人口规模）" xfId="1503"/>
    <cellStyle name="好_成本差异系数（含人口规模）_03_2010年各地区一般预算平衡表" xfId="1504"/>
    <cellStyle name="输入 2 2 2" xfId="1505"/>
    <cellStyle name="好_成本差异系数（含人口规模）_财力性转移支付2010年预算参考数" xfId="1506"/>
    <cellStyle name="好_成本差异系数（含人口规模）_财力性转移支付2010年预算参考数_03_2010年各地区一般预算平衡表" xfId="1507"/>
    <cellStyle name="好_成本差异系数_财力性转移支付2010年预算参考数" xfId="1508"/>
    <cellStyle name="好_县区合并测算20080423(按照各省比重）_不含人员经费系数" xfId="1509"/>
    <cellStyle name="好_第五部分(才淼、饶永宏）" xfId="1510"/>
    <cellStyle name="好_分析缺口率" xfId="1511"/>
    <cellStyle name="好_检验表（调整后）" xfId="1512"/>
    <cellStyle name="好_分析缺口率_03_2010年各地区一般预算平衡表" xfId="1513"/>
    <cellStyle name="好_分析缺口率_财力性转移支付2010年预算参考数" xfId="1514"/>
    <cellStyle name="好_分县成本差异系数" xfId="1515"/>
    <cellStyle name="好_分县成本差异系数_03_2010年各地区一般预算平衡表" xfId="1516"/>
    <cellStyle name="好_分县成本差异系数_不含人员经费系数" xfId="1517"/>
    <cellStyle name="好_分县成本差异系数_不含人员经费系数_财力性转移支付2010年预算参考数" xfId="1518"/>
    <cellStyle name="好_分县成本差异系数_民生政策最低支出需求" xfId="1519"/>
    <cellStyle name="好_县区合并测算20080421_县市旗测算-新科目（含人口规模效应）_财力性转移支付2010年预算参考数" xfId="1520"/>
    <cellStyle name="好_分县成本差异系数_民生政策最低支出需求_财力性转移支付2010年预算参考数" xfId="1521"/>
    <cellStyle name="好_附表_财力性转移支付2010年预算参考数_03_2010年各地区一般预算平衡表" xfId="1522"/>
    <cellStyle name="好_附表" xfId="1523"/>
    <cellStyle name="好_文体广播事业(按照总人口测算）—20080416_财力性转移支付2010年预算参考数_03_2010年各地区一般预算平衡表" xfId="1524"/>
    <cellStyle name="好_附表_财力性转移支付2010年预算参考数" xfId="1525"/>
    <cellStyle name="好_行政(燃修费)_03_2010年各地区一般预算平衡表" xfId="1526"/>
    <cellStyle name="好_行政(燃修费)_不含人员经费系数_03_2010年各地区一般预算平衡表" xfId="1527"/>
    <cellStyle name="好_行政(燃修费)_不含人员经费系数_财力性转移支付2010年预算参考数_03_2010年各地区一般预算平衡表" xfId="1528"/>
    <cellStyle name="好_行政(燃修费)_财力性转移支付2010年预算参考数" xfId="1529"/>
    <cellStyle name="好_行政(燃修费)_民生政策最低支出需求_财力性转移支付2010年预算参考数" xfId="1530"/>
    <cellStyle name="检查单元格 4 2_州本级" xfId="1531"/>
    <cellStyle name="好_行政(燃修费)_民生政策最低支出需求_财力性转移支付2010年预算参考数_03_2010年各地区一般预算平衡表" xfId="1532"/>
    <cellStyle name="好_行政(燃修费)_县市旗测算-新科目（含人口规模效应）" xfId="1533"/>
    <cellStyle name="好_行政(燃修费)_县市旗测算-新科目（含人口规模效应）_03_2010年各地区一般预算平衡表" xfId="1534"/>
    <cellStyle name="好_行政(燃修费)_县市旗测算-新科目（含人口规模效应）_财力性转移支付2010年预算参考数_03_2010年各地区一般预算平衡表" xfId="1535"/>
    <cellStyle name="好_行政（人员）_不含人员经费系数_财力性转移支付2010年预算参考数" xfId="1536"/>
    <cellStyle name="好_行政（人员）_不含人员经费系数_财力性转移支付2010年预算参考数_03_2010年各地区一般预算平衡表" xfId="1537"/>
    <cellStyle name="好_行政（人员）_财力性转移支付2010年预算参考数" xfId="1538"/>
    <cellStyle name="好_行政（人员）_财力性转移支付2010年预算参考数_03_2010年各地区一般预算平衡表" xfId="1539"/>
    <cellStyle name="好_行政（人员）_民生政策最低支出需求_03_2010年各地区一般预算平衡表" xfId="1540"/>
    <cellStyle name="好_行政（人员）_民生政策最低支出需求_财力性转移支付2010年预算参考数" xfId="1541"/>
    <cellStyle name="好_行政（人员）_县市旗测算-新科目（含人口规模效应）" xfId="1542"/>
    <cellStyle name="好_行政（人员）_县市旗测算-新科目（含人口规模效应）_03_2010年各地区一般预算平衡表" xfId="1543"/>
    <cellStyle name="好_行政（人员）_县市旗测算-新科目（含人口规模效应）_财力性转移支付2010年预算参考数" xfId="1544"/>
    <cellStyle name="解释性文本 4 2_州本级" xfId="1545"/>
    <cellStyle name="好_行政公检法测算" xfId="1546"/>
    <cellStyle name="好_行政公检法测算_03_2010年各地区一般预算平衡表" xfId="1547"/>
    <cellStyle name="好_行政公检法测算_不含人员经费系数" xfId="1548"/>
    <cellStyle name="好_县市旗测算20080508_03_2010年各地区一般预算平衡表" xfId="1549"/>
    <cellStyle name="好_行政公检法测算_不含人员经费系数_财力性转移支付2010年预算参考数" xfId="1550"/>
    <cellStyle name="好_汇总" xfId="1551"/>
    <cellStyle name="好_行政公检法测算_不含人员经费系数_财力性转移支付2010年预算参考数_03_2010年各地区一般预算平衡表" xfId="1552"/>
    <cellStyle name="好_汇总_03_2010年各地区一般预算平衡表" xfId="1553"/>
    <cellStyle name="好_行政公检法测算_财力性转移支付2010年预算参考数_03_2010年各地区一般预算平衡表" xfId="1554"/>
    <cellStyle name="好_行政公检法测算_民生政策最低支出需求" xfId="1555"/>
    <cellStyle name="好_行政公检法测算_民生政策最低支出需求_03_2010年各地区一般预算平衡表" xfId="1556"/>
    <cellStyle name="好_行政公检法测算_县市旗测算-新科目（含人口规模效应）" xfId="1557"/>
    <cellStyle name="好_行政公检法测算_县市旗测算-新科目（含人口规模效应）_财力性转移支付2010年预算参考数" xfId="1558"/>
    <cellStyle name="好_河南 缺口县区测算(地方填报)" xfId="1559"/>
    <cellStyle name="好_河南 缺口县区测算(地方填报)_财力性转移支付2010年预算参考数" xfId="1560"/>
    <cellStyle name="好_河南 缺口县区测算(地方填报)_财力性转移支付2010年预算参考数_03_2010年各地区一般预算平衡表" xfId="1561"/>
    <cellStyle name="好_河南 缺口县区测算(地方填报白)_03_2010年各地区一般预算平衡表" xfId="1562"/>
    <cellStyle name="好_河南 缺口县区测算(地方填报白)_财力性转移支付2010年预算参考数" xfId="1563"/>
    <cellStyle name="好_河南 缺口县区测算(地方填报白)_财力性转移支付2010年预算参考数_03_2010年各地区一般预算平衡表" xfId="1564"/>
    <cellStyle name="好_核定人数对比" xfId="1565"/>
    <cellStyle name="好_核定人数对比_财力性转移支付2010年预算参考数_03_2010年各地区一般预算平衡表" xfId="1566"/>
    <cellStyle name="好_丽江汇总" xfId="1567"/>
    <cellStyle name="好_核定人数下发表" xfId="1568"/>
    <cellStyle name="好_核定人数下发表_03_2010年各地区一般预算平衡表" xfId="1569"/>
    <cellStyle name="好_核定人数下发表_财力性转移支付2010年预算参考数" xfId="1570"/>
    <cellStyle name="好_汇总_财力性转移支付2010年预算参考数" xfId="1571"/>
    <cellStyle name="好_汇总_财力性转移支付2010年预算参考数_03_2010年各地区一般预算平衡表" xfId="1572"/>
    <cellStyle name="好_汇总表" xfId="1573"/>
    <cellStyle name="解释性文本 3" xfId="1574"/>
    <cellStyle name="好_汇总表_03_2010年各地区一般预算平衡表" xfId="1575"/>
    <cellStyle name="好_汇总表_财力性转移支付2010年预算参考数_03_2010年各地区一般预算平衡表" xfId="1576"/>
    <cellStyle name="好_汇总表4" xfId="1577"/>
    <cellStyle name="好_汇总表4_财力性转移支付2010年预算参考数_03_2010年各地区一般预算平衡表" xfId="1578"/>
    <cellStyle name="好_汇总-县级财政报表附表" xfId="1579"/>
    <cellStyle name="好_检验表" xfId="1580"/>
    <cellStyle name="好_教育(按照总人口测算）—20080416" xfId="1581"/>
    <cellStyle name="输入 4 3" xfId="1582"/>
    <cellStyle name="好_教育(按照总人口测算）—20080416_03_2010年各地区一般预算平衡表" xfId="1583"/>
    <cellStyle name="汇总 3 3" xfId="1584"/>
    <cellStyle name="好_教育(按照总人口测算）—20080416_不含人员经费系数" xfId="1585"/>
    <cellStyle name="警告文本 4 2 2" xfId="1586"/>
    <cellStyle name="好_教育(按照总人口测算）—20080416_不含人员经费系数_03_2010年各地区一般预算平衡表" xfId="1587"/>
    <cellStyle name="检查单元格 3_州本级" xfId="1588"/>
    <cellStyle name="好_教育(按照总人口测算）—20080416_财力性转移支付2010年预算参考数_03_2010年各地区一般预算平衡表" xfId="1589"/>
    <cellStyle name="好_教育(按照总人口测算）—20080416_民生政策最低支出需求" xfId="1590"/>
    <cellStyle name="好_教育(按照总人口测算）—20080416_民生政策最低支出需求_03_2010年各地区一般预算平衡表" xfId="1591"/>
    <cellStyle name="好_教育(按照总人口测算）—20080416_县市旗测算-新科目（含人口规模效应）_财力性转移支付2010年预算参考数" xfId="1592"/>
    <cellStyle name="好_民生政策最低支出需求" xfId="1593"/>
    <cellStyle name="好_卫生(按照总人口测算）—20080416_不含人员经费系数_财力性转移支付2010年预算参考数" xfId="1594"/>
    <cellStyle name="好_民生政策最低支出需求_03_2010年各地区一般预算平衡表" xfId="1595"/>
    <cellStyle name="好_卫生(按照总人口测算）—20080416_不含人员经费系数_财力性转移支付2010年预算参考数_03_2010年各地区一般预算平衡表" xfId="1596"/>
    <cellStyle name="好_民生政策最低支出需求_财力性转移支付2010年预算参考数" xfId="1597"/>
    <cellStyle name="汇总 2 2" xfId="1598"/>
    <cellStyle name="好_民生政策最低支出需求_财力性转移支付2010年预算参考数_03_2010年各地区一般预算平衡表" xfId="1599"/>
    <cellStyle name="好_农林水和城市维护标准支出20080505－县区合计_不含人员经费系数_03_2010年各地区一般预算平衡表" xfId="1600"/>
    <cellStyle name="好_农林水和城市维护标准支出20080505－县区合计_不含人员经费系数_财力性转移支付2010年预算参考数_03_2010年各地区一般预算平衡表" xfId="1601"/>
    <cellStyle name="检查单元格 4 4" xfId="1602"/>
    <cellStyle name="好_农林水和城市维护标准支出20080505－县区合计_财力性转移支付2010年预算参考数" xfId="1603"/>
    <cellStyle name="好_农林水和城市维护标准支出20080505－县区合计_财力性转移支付2010年预算参考数_03_2010年各地区一般预算平衡表" xfId="1604"/>
    <cellStyle name="好_县市旗测算-新科目（20080627）_民生政策最低支出需求_财力性转移支付2010年预算参考数" xfId="1605"/>
    <cellStyle name="好_农林水和城市维护标准支出20080505－县区合计_民生政策最低支出需求" xfId="1606"/>
    <cellStyle name="好_农林水和城市维护标准支出20080505－县区合计_民生政策最低支出需求_财力性转移支付2010年预算参考数" xfId="1607"/>
    <cellStyle name="好_农林水和城市维护标准支出20080505－县区合计_民生政策最低支出需求_财力性转移支付2010年预算参考数_03_2010年各地区一般预算平衡表" xfId="1608"/>
    <cellStyle name="好_农林水和城市维护标准支出20080505－县区合计_县市旗测算-新科目（含人口规模效应）_03_2010年各地区一般预算平衡表" xfId="1609"/>
    <cellStyle name="好_农林水和城市维护标准支出20080505－县区合计_县市旗测算-新科目（含人口规模效应）_财力性转移支付2010年预算参考数" xfId="1610"/>
    <cellStyle name="好_农林水和城市维护标准支出20080505－县区合计_县市旗测算-新科目（含人口规模效应）_财力性转移支付2010年预算参考数_03_2010年各地区一般预算平衡表" xfId="1611"/>
    <cellStyle name="好_平邑_财力性转移支付2010年预算参考数" xfId="1612"/>
    <cellStyle name="好_平邑_财力性转移支付2010年预算参考数_03_2010年各地区一般预算平衡表" xfId="1613"/>
    <cellStyle name="好_其他部门(按照总人口测算）—20080416" xfId="1614"/>
    <cellStyle name="好_其他部门(按照总人口测算）—20080416_03_2010年各地区一般预算平衡表" xfId="1615"/>
    <cellStyle name="好_其他部门(按照总人口测算）—20080416_民生政策最低支出需求_03_2010年各地区一般预算平衡表" xfId="1616"/>
    <cellStyle name="好_其他部门(按照总人口测算）—20080416_民生政策最低支出需求_财力性转移支付2010年预算参考数" xfId="1617"/>
    <cellStyle name="好_其他部门(按照总人口测算）—20080416_民生政策最低支出需求_财力性转移支付2010年预算参考数_03_2010年各地区一般预算平衡表" xfId="1618"/>
    <cellStyle name="好_县市旗测算20080508_民生政策最低支出需求_财力性转移支付2010年预算参考数" xfId="1619"/>
    <cellStyle name="好_其他部门(按照总人口测算）—20080416_县市旗测算-新科目（含人口规模效应）" xfId="1620"/>
    <cellStyle name="好_其他部门(按照总人口测算）—20080416_县市旗测算-新科目（含人口规模效应）_03_2010年各地区一般预算平衡表" xfId="1621"/>
    <cellStyle name="好_青海 缺口县区测算(地方填报)" xfId="1622"/>
    <cellStyle name="好_青海 缺口县区测算(地方填报)_03_2010年各地区一般预算平衡表" xfId="1623"/>
    <cellStyle name="好_文体广播事业(按照总人口测算）—20080416_民生政策最低支出需求_财力性转移支付2010年预算参考数" xfId="1624"/>
    <cellStyle name="好_青海 缺口县区测算(地方填报)_财力性转移支付2010年预算参考数" xfId="1625"/>
    <cellStyle name="输出 6" xfId="1626"/>
    <cellStyle name="好_缺口县区测算" xfId="1627"/>
    <cellStyle name="好_缺口县区测算(按2007支出增长25%测算)_03_2010年各地区一般预算平衡表" xfId="1628"/>
    <cellStyle name="适中 3 2" xfId="1629"/>
    <cellStyle name="好_缺口县区测算(按2007支出增长25%测算)_财力性转移支付2010年预算参考数" xfId="1630"/>
    <cellStyle name="好_缺口县区测算(按2007支出增长25%测算)_财力性转移支付2010年预算参考数_03_2010年各地区一般预算平衡表" xfId="1631"/>
    <cellStyle name="好_市辖区测算20080510_不含人员经费系数_财力性转移支付2010年预算参考数" xfId="1632"/>
    <cellStyle name="好_缺口县区测算(按核定人数)" xfId="1633"/>
    <cellStyle name="适中 3" xfId="1634"/>
    <cellStyle name="好_缺口县区测算(按核定人数)_财力性转移支付2010年预算参考数" xfId="1635"/>
    <cellStyle name="好_缺口县区测算(按核定人数)_财力性转移支付2010年预算参考数_03_2010年各地区一般预算平衡表" xfId="1636"/>
    <cellStyle name="好_缺口县区测算(财政部标准)_财力性转移支付2010年预算参考数_03_2010年各地区一般预算平衡表" xfId="1637"/>
    <cellStyle name="好_缺口县区测算_03_2010年各地区一般预算平衡表" xfId="1638"/>
    <cellStyle name="好_缺口县区测算_财力性转移支付2010年预算参考数" xfId="1639"/>
    <cellStyle name="后继超级链接" xfId="1640"/>
    <cellStyle name="好_缺口县区测算_财力性转移支付2010年预算参考数_03_2010年各地区一般预算平衡表" xfId="1641"/>
    <cellStyle name="好_人员工资和公用经费" xfId="1642"/>
    <cellStyle name="好_人员工资和公用经费_03_2010年各地区一般预算平衡表" xfId="1643"/>
    <cellStyle name="好_人员工资和公用经费2" xfId="1644"/>
    <cellStyle name="好_人员工资和公用经费2_03_2010年各地区一般预算平衡表" xfId="1645"/>
    <cellStyle name="好_人员工资和公用经费3_03_2010年各地区一般预算平衡表" xfId="1646"/>
    <cellStyle name="好_山东省民生支出标准_03_2010年各地区一般预算平衡表" xfId="1647"/>
    <cellStyle name="好_山东省民生支出标准_财力性转移支付2010年预算参考数" xfId="1648"/>
    <cellStyle name="注释 2 4" xfId="1649"/>
    <cellStyle name="好_山东省民生支出标准_财力性转移支付2010年预算参考数_03_2010年各地区一般预算平衡表" xfId="1650"/>
    <cellStyle name="输入 3 2_州本级" xfId="1651"/>
    <cellStyle name="好_市辖区测算20080510_03_2010年各地区一般预算平衡表" xfId="1652"/>
    <cellStyle name="好_市辖区测算20080510_财力性转移支付2010年预算参考数" xfId="1653"/>
    <cellStyle name="好_市辖区测算20080510_财力性转移支付2010年预算参考数_03_2010年各地区一般预算平衡表" xfId="1654"/>
    <cellStyle name="好_市辖区测算20080510_民生政策最低支出需求" xfId="1655"/>
    <cellStyle name="好_市辖区测算20080510_民生政策最低支出需求_财力性转移支付2010年预算参考数" xfId="1656"/>
    <cellStyle name="好_市辖区测算20080510_县市旗测算-新科目（含人口规模效应）" xfId="1657"/>
    <cellStyle name="好_同德" xfId="1658"/>
    <cellStyle name="好_市辖区测算20080510_县市旗测算-新科目（含人口规模效应）_03_2010年各地区一般预算平衡表" xfId="1659"/>
    <cellStyle name="好_同德_03_2010年各地区一般预算平衡表" xfId="1660"/>
    <cellStyle name="好_市辖区测算20080510_县市旗测算-新科目（含人口规模效应）_财力性转移支付2010年预算参考数" xfId="1661"/>
    <cellStyle name="好_同德_财力性转移支付2010年预算参考数" xfId="1662"/>
    <cellStyle name="链接单元格 4" xfId="1663"/>
    <cellStyle name="好_市辖区测算-新科目（20080626）_不含人员经费系数_财力性转移支付2010年预算参考数" xfId="1664"/>
    <cellStyle name="好_市辖区测算-新科目（20080626）_财力性转移支付2010年预算参考数" xfId="1665"/>
    <cellStyle name="好_市辖区测算-新科目（20080626）_县市旗测算-新科目（含人口规模效应）_财力性转移支付2010年预算参考数_03_2010年各地区一般预算平衡表" xfId="1666"/>
    <cellStyle name="好_县市旗测算-新科目（20080627）_财力性转移支付2010年预算参考数_03_2010年各地区一般预算平衡表" xfId="1667"/>
    <cellStyle name="통화 [0]_BOILER-CO1" xfId="1668"/>
    <cellStyle name="好_危改资金测算_03_2010年各地区一般预算平衡表" xfId="1669"/>
    <cellStyle name="好_卫生(按照总人口测算）—20080416" xfId="1670"/>
    <cellStyle name="好_卫生(按照总人口测算）—20080416_不含人员经费系数" xfId="1671"/>
    <cellStyle name="好_卫生(按照总人口测算）—20080416_财力性转移支付2010年预算参考数" xfId="1672"/>
    <cellStyle name="好_卫生(按照总人口测算）—20080416_民生政策最低支出需求" xfId="1673"/>
    <cellStyle name="好_卫生(按照总人口测算）—20080416_民生政策最低支出需求_财力性转移支付2010年预算参考数" xfId="1674"/>
    <cellStyle name="好_卫生(按照总人口测算）—20080416_民生政策最低支出需求_财力性转移支付2010年预算参考数_03_2010年各地区一般预算平衡表" xfId="1675"/>
    <cellStyle name="好_卫生(按照总人口测算）—20080416_县市旗测算-新科目（含人口规模效应）" xfId="1676"/>
    <cellStyle name="好_卫生(按照总人口测算）—20080416_县市旗测算-新科目（含人口规模效应）_03_2010年各地区一般预算平衡表" xfId="1677"/>
    <cellStyle name="好_卫生(按照总人口测算）—20080416_县市旗测算-新科目（含人口规模效应）_财力性转移支付2010年预算参考数" xfId="1678"/>
    <cellStyle name="好_文体广播事业(按照总人口测算）—20080416" xfId="1679"/>
    <cellStyle name="好_文体广播事业(按照总人口测算）—20080416_03_2010年各地区一般预算平衡表" xfId="1680"/>
    <cellStyle name="好_文体广播事业(按照总人口测算）—20080416_民生政策最低支出需求" xfId="1681"/>
    <cellStyle name="好_文体广播事业(按照总人口测算）—20080416_县市旗测算-新科目（含人口规模效应）_财力性转移支付2010年预算参考数" xfId="1682"/>
    <cellStyle name="好_县区合并测算20080421" xfId="1683"/>
    <cellStyle name="计算 2 2 2" xfId="1684"/>
    <cellStyle name="好_县区合并测算20080421_不含人员经费系数_03_2010年各地区一般预算平衡表" xfId="1685"/>
    <cellStyle name="好_县区合并测算20080421_不含人员经费系数_财力性转移支付2010年预算参考数" xfId="1686"/>
    <cellStyle name="好_县区合并测算20080421_财力性转移支付2010年预算参考数" xfId="1687"/>
    <cellStyle name="好_县区合并测算20080421_民生政策最低支出需求_03_2010年各地区一般预算平衡表" xfId="1688"/>
    <cellStyle name="好_县区合并测算20080421_民生政策最低支出需求_财力性转移支付2010年预算参考数" xfId="1689"/>
    <cellStyle name="好_县区合并测算20080421_县市旗测算-新科目（含人口规模效应）" xfId="1690"/>
    <cellStyle name="汇总 3" xfId="1691"/>
    <cellStyle name="好_县区合并测算20080423(按照各省比重）_03_2010年各地区一般预算平衡表" xfId="1692"/>
    <cellStyle name="好_县区合并测算20080423(按照各省比重）_不含人员经费系数_财力性转移支付2010年预算参考数" xfId="1693"/>
    <cellStyle name="好_县区合并测算20080423(按照各省比重）_不含人员经费系数_财力性转移支付2010年预算参考数_03_2010年各地区一般预算平衡表" xfId="1694"/>
    <cellStyle name="好_县区合并测算20080423(按照各省比重）_财力性转移支付2010年预算参考数" xfId="1695"/>
    <cellStyle name="好_县区合并测算20080423(按照各省比重）_民生政策最低支出需求_03_2010年各地区一般预算平衡表" xfId="1696"/>
    <cellStyle name="好_县区合并测算20080423(按照各省比重）_民生政策最低支出需求_财力性转移支付2010年预算参考数" xfId="1697"/>
    <cellStyle name="好_县区合并测算20080423(按照各省比重）_县市旗测算-新科目（含人口规模效应）" xfId="1698"/>
    <cellStyle name="好_县区合并测算20080423(按照各省比重）_县市旗测算-新科目（含人口规模效应）_03_2010年各地区一般预算平衡表" xfId="1699"/>
    <cellStyle name="好_县区合并测算20080423(按照各省比重）_县市旗测算-新科目（含人口规模效应）_财力性转移支付2010年预算参考数" xfId="1700"/>
    <cellStyle name="好_县区合并测算20080423(按照各省比重）_县市旗测算-新科目（含人口规模效应）_财力性转移支付2010年预算参考数_03_2010年各地区一般预算平衡表" xfId="1701"/>
    <cellStyle name="好_县市旗测算20080508_民生政策最低支出需求" xfId="1702"/>
    <cellStyle name="好_自行调整差异系数顺序_财力性转移支付2010年预算参考数_03_2010年各地区一般预算平衡表" xfId="1703"/>
    <cellStyle name="好_县市旗测算20080508_民生政策最低支出需求_03_2010年各地区一般预算平衡表" xfId="1704"/>
    <cellStyle name="好_县市旗测算20080508_民生政策最低支出需求_财力性转移支付2010年预算参考数_03_2010年各地区一般预算平衡表" xfId="1705"/>
    <cellStyle name="好_县市旗测算20080508_县市旗测算-新科目（含人口规模效应）_03_2010年各地区一般预算平衡表" xfId="1706"/>
    <cellStyle name="好_县市旗测算20080508_县市旗测算-新科目（含人口规模效应）_财力性转移支付2010年预算参考数" xfId="1707"/>
    <cellStyle name="好_县市旗测算20080508_县市旗测算-新科目（含人口规模效应）_财力性转移支付2010年预算参考数_03_2010年各地区一般预算平衡表" xfId="1708"/>
    <cellStyle name="好_县市旗测算-新科目（20080626）" xfId="1709"/>
    <cellStyle name="好_县市旗测算-新科目（20080626）_不含人员经费系数" xfId="1710"/>
    <cellStyle name="好_县市旗测算-新科目（20080626）_不含人员经费系数_03_2010年各地区一般预算平衡表" xfId="1711"/>
    <cellStyle name="好_县市旗测算-新科目（20080626）_财力性转移支付2010年预算参考数" xfId="1712"/>
    <cellStyle name="好_县市旗测算-新科目（20080626）_民生政策最低支出需求" xfId="1713"/>
    <cellStyle name="好_县市旗测算-新科目（20080626）_民生政策最低支出需求_03_2010年各地区一般预算平衡表" xfId="1714"/>
    <cellStyle name="好_县市旗测算-新科目（20080626）_民生政策最低支出需求_财力性转移支付2010年预算参考数" xfId="1715"/>
    <cellStyle name="好_县市旗测算-新科目（20080626）_民生政策最低支出需求_财力性转移支付2010年预算参考数_03_2010年各地区一般预算平衡表" xfId="1716"/>
    <cellStyle name="好_县市旗测算-新科目（20080626）_县市旗测算-新科目（含人口规模效应）" xfId="1717"/>
    <cellStyle name="链接单元格 3_州本级" xfId="1718"/>
    <cellStyle name="好_县市旗测算-新科目（20080626）_县市旗测算-新科目（含人口规模效应）_03_2010年各地区一般预算平衡表" xfId="1719"/>
    <cellStyle name="好_县市旗测算-新科目（20080626）_县市旗测算-新科目（含人口规模效应）_财力性转移支付2010年预算参考数" xfId="1720"/>
    <cellStyle name="好_县市旗测算-新科目（20080626）_县市旗测算-新科目（含人口规模效应）_财力性转移支付2010年预算参考数_03_2010年各地区一般预算平衡表" xfId="1721"/>
    <cellStyle name="警告文本 4" xfId="1722"/>
    <cellStyle name="표준_0N-HANDLING " xfId="1723"/>
    <cellStyle name="好_县市旗测算-新科目（20080627）_不含人员经费系数" xfId="1724"/>
    <cellStyle name="好_县市旗测算-新科目（20080627）_不含人员经费系数_03_2010年各地区一般预算平衡表" xfId="1725"/>
    <cellStyle name="好_县市旗测算-新科目（20080627）_不含人员经费系数_财力性转移支付2010年预算参考数" xfId="1726"/>
    <cellStyle name="好_重点民生支出需求测算表社保（农村低保）081112" xfId="1727"/>
    <cellStyle name="好_县市旗测算-新科目（20080627）_民生政策最低支出需求_03_2010年各地区一般预算平衡表" xfId="1728"/>
    <cellStyle name="好_县市旗测算-新科目（20080627）_县市旗测算-新科目（含人口规模效应）" xfId="1729"/>
    <cellStyle name="好_县市旗测算-新科目（20080627）_县市旗测算-新科目（含人口规模效应）_03_2010年各地区一般预算平衡表" xfId="1730"/>
    <cellStyle name="好_县市旗测算-新科目（20080627）_县市旗测算-新科目（含人口规模效应）_财力性转移支付2010年预算参考数_03_2010年各地区一般预算平衡表" xfId="1731"/>
    <cellStyle name="好_一般预算支出口径剔除表_财力性转移支付2010年预算参考数" xfId="1732"/>
    <cellStyle name="好_云南 缺口县区测算(地方填报)" xfId="1733"/>
    <cellStyle name="好_云南省2008年转移支付测算——州市本级考核部分及政策性测算" xfId="1734"/>
    <cellStyle name="好_云南省2008年转移支付测算——州市本级考核部分及政策性测算_03_2010年各地区一般预算平衡表" xfId="1735"/>
    <cellStyle name="好_云南省2008年转移支付测算——州市本级考核部分及政策性测算_财力性转移支付2010年预算参考数" xfId="1736"/>
    <cellStyle name="好_云南省2008年转移支付测算——州市本级考核部分及政策性测算_财力性转移支付2010年预算参考数_03_2010年各地区一般预算平衡表" xfId="1737"/>
    <cellStyle name="好_自行调整差异系数顺序" xfId="1738"/>
    <cellStyle name="好_自行调整差异系数顺序_03_2010年各地区一般预算平衡表" xfId="1739"/>
    <cellStyle name="好_自行调整差异系数顺序_财力性转移支付2010年预算参考数" xfId="1740"/>
    <cellStyle name="好_总人口_财力性转移支付2010年预算参考数_03_2010年各地区一般预算平衡表" xfId="1741"/>
    <cellStyle name="后继超链接" xfId="1742"/>
    <cellStyle name="汇总 2" xfId="1743"/>
    <cellStyle name="汇总 2 2 2" xfId="1744"/>
    <cellStyle name="汇总 2 3" xfId="1745"/>
    <cellStyle name="检查单元格 2" xfId="1746"/>
    <cellStyle name="汇总 2 4" xfId="1747"/>
    <cellStyle name="检查单元格 3" xfId="1748"/>
    <cellStyle name="汇总 2_州本级" xfId="1749"/>
    <cellStyle name="汇总 3 2 2" xfId="1750"/>
    <cellStyle name="汇总 3 2_州本级" xfId="1751"/>
    <cellStyle name="汇总 4" xfId="1752"/>
    <cellStyle name="汇总 4 2" xfId="1753"/>
    <cellStyle name="汇总 4 2_州本级" xfId="1754"/>
    <cellStyle name="汇总 4 3" xfId="1755"/>
    <cellStyle name="汇总 4 4" xfId="1756"/>
    <cellStyle name="汇总 4_州本级" xfId="1757"/>
    <cellStyle name="适中 3 4" xfId="1758"/>
    <cellStyle name="汇总 5" xfId="1759"/>
    <cellStyle name="汇总 5 3" xfId="1760"/>
    <cellStyle name="汇总 5_州本级" xfId="1761"/>
    <cellStyle name="汇总 7" xfId="1762"/>
    <cellStyle name="货币 2" xfId="1763"/>
    <cellStyle name="计算 2" xfId="1764"/>
    <cellStyle name="计算 2 2" xfId="1765"/>
    <cellStyle name="计算 2 4" xfId="1766"/>
    <cellStyle name="计算 2_州本级" xfId="1767"/>
    <cellStyle name="计算 3 3" xfId="1768"/>
    <cellStyle name="输出 3 2_州本级" xfId="1769"/>
    <cellStyle name="计算 4 2" xfId="1770"/>
    <cellStyle name="计算 4 2 2" xfId="1771"/>
    <cellStyle name="计算 4 4" xfId="1772"/>
    <cellStyle name="计算 4_州本级" xfId="1773"/>
    <cellStyle name="计算 5 3" xfId="1774"/>
    <cellStyle name="计算 5_州本级" xfId="1775"/>
    <cellStyle name="检查单元格 2 2" xfId="1776"/>
    <cellStyle name="检查单元格 2 2_州本级" xfId="1777"/>
    <cellStyle name="检查单元格 2 3" xfId="1778"/>
    <cellStyle name="检查单元格 2 4" xfId="1779"/>
    <cellStyle name="检查单元格 3 2" xfId="1780"/>
    <cellStyle name="检查单元格 3 3" xfId="1781"/>
    <cellStyle name="检查单元格 3 4" xfId="1782"/>
    <cellStyle name="千位分隔[0] 2" xfId="1783"/>
    <cellStyle name="检查单元格 4 2 2" xfId="1784"/>
    <cellStyle name="检查单元格 4 3" xfId="1785"/>
    <cellStyle name="检查单元格 4_州本级" xfId="1786"/>
    <cellStyle name="注释 7" xfId="1787"/>
    <cellStyle name="检查单元格 5" xfId="1788"/>
    <cellStyle name="检查单元格 5 3" xfId="1789"/>
    <cellStyle name="检查单元格 7" xfId="1790"/>
    <cellStyle name="输出 3 2 2" xfId="1791"/>
    <cellStyle name="解释性文本 2" xfId="1792"/>
    <cellStyle name="解释性文本 2 2" xfId="1793"/>
    <cellStyle name="解释性文本 2 2 2" xfId="1794"/>
    <cellStyle name="解释性文本 2 4" xfId="1795"/>
    <cellStyle name="解释性文本 2_州本级" xfId="1796"/>
    <cellStyle name="解释性文本 3 2 2" xfId="1797"/>
    <cellStyle name="解释性文本 3 3" xfId="1798"/>
    <cellStyle name="解释性文本 3_州本级" xfId="1799"/>
    <cellStyle name="解释性文本 4" xfId="1800"/>
    <cellStyle name="解释性文本 4 2 2" xfId="1801"/>
    <cellStyle name="解释性文本 4 3" xfId="1802"/>
    <cellStyle name="解释性文本 4 4" xfId="1803"/>
    <cellStyle name="解释性文本 4_州本级" xfId="1804"/>
    <cellStyle name="警告文本 2" xfId="1805"/>
    <cellStyle name="警告文本 2 2 2" xfId="1806"/>
    <cellStyle name="警告文本 2 4" xfId="1807"/>
    <cellStyle name="警告文本 3" xfId="1808"/>
    <cellStyle name="警告文本 3 2 2" xfId="1809"/>
    <cellStyle name="警告文本 4 2_州本级" xfId="1810"/>
    <cellStyle name="警告文本 4 3" xfId="1811"/>
    <cellStyle name="警告文本 4 4" xfId="1812"/>
    <cellStyle name="警告文本 5" xfId="1813"/>
    <cellStyle name="警告文本 5_州本级" xfId="1814"/>
    <cellStyle name="警告文本 7" xfId="1815"/>
    <cellStyle name="链接单元格 2 2_州本级" xfId="1816"/>
    <cellStyle name="链接单元格 2 3" xfId="1817"/>
    <cellStyle name="链接单元格 2 4" xfId="1818"/>
    <cellStyle name="链接单元格 2_州本级" xfId="1819"/>
    <cellStyle name="输出 4" xfId="1820"/>
    <cellStyle name="链接单元格 3" xfId="1821"/>
    <cellStyle name="链接单元格 3 2_州本级" xfId="1822"/>
    <cellStyle name="链接单元格 4 2" xfId="1823"/>
    <cellStyle name="链接单元格 4 2 2" xfId="1824"/>
    <cellStyle name="链接单元格 4 2_州本级" xfId="1825"/>
    <cellStyle name="链接单元格 4 4" xfId="1826"/>
    <cellStyle name="链接单元格 4_州本级" xfId="1827"/>
    <cellStyle name="适中 5 3" xfId="1828"/>
    <cellStyle name="链接单元格 5" xfId="1829"/>
    <cellStyle name="链接单元格 5 2" xfId="1830"/>
    <cellStyle name="着色 4" xfId="1831"/>
    <cellStyle name="链接单元格 6" xfId="1832"/>
    <cellStyle name="链接单元格 7" xfId="1833"/>
    <cellStyle name="霓付_ +Foil &amp; -FOIL &amp; PAPER" xfId="1834"/>
    <cellStyle name="烹拳_ +Foil &amp; -FOIL &amp; PAPER" xfId="1835"/>
    <cellStyle name="普通_ 白土" xfId="1836"/>
    <cellStyle name="千分位_ 白土" xfId="1837"/>
    <cellStyle name="千位分隔[0] 3" xfId="1838"/>
    <cellStyle name="钎霖_4岿角利" xfId="1839"/>
    <cellStyle name="强调 2" xfId="1840"/>
    <cellStyle name="强调 3" xfId="1841"/>
    <cellStyle name="适中 2 2" xfId="1842"/>
    <cellStyle name="适中 2 2_州本级" xfId="1843"/>
    <cellStyle name="适中 2 4" xfId="1844"/>
    <cellStyle name="适中 3 2 2" xfId="1845"/>
    <cellStyle name="适中 3 2_州本级" xfId="1846"/>
    <cellStyle name="适中 3 3" xfId="1847"/>
    <cellStyle name="适中 4 2 2" xfId="1848"/>
    <cellStyle name="适中 4 3" xfId="1849"/>
    <cellStyle name="适中 5 2" xfId="1850"/>
    <cellStyle name="适中 7" xfId="1851"/>
    <cellStyle name="输出 2 2" xfId="1852"/>
    <cellStyle name="输出 2 3" xfId="1853"/>
    <cellStyle name="输出 2 4" xfId="1854"/>
    <cellStyle name="输出 2_州本级" xfId="1855"/>
    <cellStyle name="输出 3_州本级" xfId="1856"/>
    <cellStyle name="输入 2 2" xfId="1857"/>
    <cellStyle name="输出 5 2" xfId="1858"/>
    <cellStyle name="输出 5 3" xfId="1859"/>
    <cellStyle name="输入 2 2_州本级" xfId="1860"/>
    <cellStyle name="输入 2 3" xfId="1861"/>
    <cellStyle name="输入 2_州本级" xfId="1862"/>
    <cellStyle name="输入 3 2" xfId="1863"/>
    <cellStyle name="输入 3 3" xfId="1864"/>
    <cellStyle name="输入 4 4" xfId="1865"/>
    <cellStyle name="输入 5" xfId="1866"/>
    <cellStyle name="输入 5 2" xfId="1867"/>
    <cellStyle name="输入 5 3" xfId="1868"/>
    <cellStyle name="输入 5_州本级" xfId="1869"/>
    <cellStyle name="输入 6" xfId="1870"/>
    <cellStyle name="输入 7" xfId="1871"/>
    <cellStyle name="未定义" xfId="1872"/>
    <cellStyle name="小数" xfId="1873"/>
    <cellStyle name="着色 3" xfId="1874"/>
    <cellStyle name="着色 6" xfId="1875"/>
    <cellStyle name="注释 2" xfId="1876"/>
    <cellStyle name="注释 2 2" xfId="1877"/>
    <cellStyle name="注释 3" xfId="1878"/>
    <cellStyle name="注释 3 3" xfId="1879"/>
    <cellStyle name="注释 3 4" xfId="1880"/>
    <cellStyle name="注释 4" xfId="1881"/>
    <cellStyle name="注释 4 2 2" xfId="1882"/>
    <cellStyle name="注释 5" xfId="1883"/>
    <cellStyle name="注释 6" xfId="1884"/>
    <cellStyle name="콤마_BOILER-CO1" xfId="1885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各年度收费、罚没、专项收入.xls]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  <sheetName val="******"/>
      <sheetName val="K17未交税金、应上交款项及其他未交款"/>
      <sheetName val="49预提费用"/>
      <sheetName val="K18預提費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  <sheetName val="预算处报表\预算处表样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opLeftCell="A4" workbookViewId="0">
      <selection activeCell="P3" sqref="P3"/>
    </sheetView>
  </sheetViews>
  <sheetFormatPr defaultColWidth="10" defaultRowHeight="13.5"/>
  <cols>
    <col min="1" max="16384" width="10" style="356"/>
  </cols>
  <sheetData>
    <row r="1" ht="49.5" customHeight="1" spans="1:3">
      <c r="A1" s="357"/>
      <c r="B1" s="357"/>
      <c r="C1" s="357"/>
    </row>
    <row r="2" ht="34.5" customHeight="1" spans="3:3">
      <c r="C2" s="358"/>
    </row>
    <row r="3" ht="39.75" spans="1:14">
      <c r="A3" s="359" t="s">
        <v>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="345" customFormat="1" ht="231.75" customHeight="1" spans="1:14">
      <c r="A4" s="360" t="s">
        <v>1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</row>
    <row r="5" ht="19.5" spans="1:14">
      <c r="A5" s="361" t="s">
        <v>2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ht="19.5" spans="1:14">
      <c r="A6" s="362">
        <v>43770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</row>
    <row r="46" ht="14.25" spans="7:7">
      <c r="G46" s="363"/>
    </row>
  </sheetData>
  <mergeCells count="5">
    <mergeCell ref="A1:C1"/>
    <mergeCell ref="A3:N3"/>
    <mergeCell ref="A4:N4"/>
    <mergeCell ref="A5:N5"/>
    <mergeCell ref="A6:N6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selection activeCell="J6" sqref="J6"/>
    </sheetView>
  </sheetViews>
  <sheetFormatPr defaultColWidth="9" defaultRowHeight="14.25"/>
  <cols>
    <col min="1" max="1" width="29.75" style="56" customWidth="1"/>
    <col min="2" max="2" width="8.5" style="56" customWidth="1"/>
    <col min="3" max="3" width="9.75" style="56" customWidth="1"/>
    <col min="4" max="4" width="9.125" style="56" customWidth="1"/>
    <col min="5" max="5" width="8.5" style="56" customWidth="1"/>
    <col min="6" max="6" width="9.75" style="56" customWidth="1"/>
    <col min="7" max="7" width="11.625" style="56" customWidth="1"/>
    <col min="8" max="8" width="7.75" style="56" customWidth="1"/>
    <col min="9" max="9" width="9.75" style="56" customWidth="1"/>
    <col min="10" max="10" width="11.5" style="56" customWidth="1"/>
    <col min="11" max="11" width="8.5" style="56" customWidth="1"/>
    <col min="12" max="12" width="9.75" style="56" customWidth="1"/>
    <col min="13" max="13" width="11.625" style="56" customWidth="1"/>
    <col min="14" max="256" width="9" style="56"/>
    <col min="257" max="257" width="31.125" style="56" customWidth="1"/>
    <col min="258" max="258" width="8.5" style="56" customWidth="1"/>
    <col min="259" max="259" width="9.75" style="56" customWidth="1"/>
    <col min="260" max="260" width="9.125" style="56" customWidth="1"/>
    <col min="261" max="261" width="8.5" style="56" customWidth="1"/>
    <col min="262" max="262" width="9.75" style="56" customWidth="1"/>
    <col min="263" max="263" width="11.625" style="56" customWidth="1"/>
    <col min="264" max="264" width="7.75" style="56" customWidth="1"/>
    <col min="265" max="265" width="9.75" style="56" customWidth="1"/>
    <col min="266" max="266" width="9.625" style="56" customWidth="1"/>
    <col min="267" max="267" width="8.5" style="56" customWidth="1"/>
    <col min="268" max="268" width="9.75" style="56" customWidth="1"/>
    <col min="269" max="269" width="10.125" style="56" customWidth="1"/>
    <col min="270" max="512" width="9" style="56"/>
    <col min="513" max="513" width="31.125" style="56" customWidth="1"/>
    <col min="514" max="514" width="8.5" style="56" customWidth="1"/>
    <col min="515" max="515" width="9.75" style="56" customWidth="1"/>
    <col min="516" max="516" width="9.125" style="56" customWidth="1"/>
    <col min="517" max="517" width="8.5" style="56" customWidth="1"/>
    <col min="518" max="518" width="9.75" style="56" customWidth="1"/>
    <col min="519" max="519" width="11.625" style="56" customWidth="1"/>
    <col min="520" max="520" width="7.75" style="56" customWidth="1"/>
    <col min="521" max="521" width="9.75" style="56" customWidth="1"/>
    <col min="522" max="522" width="9.625" style="56" customWidth="1"/>
    <col min="523" max="523" width="8.5" style="56" customWidth="1"/>
    <col min="524" max="524" width="9.75" style="56" customWidth="1"/>
    <col min="525" max="525" width="10.125" style="56" customWidth="1"/>
    <col min="526" max="768" width="9" style="56"/>
    <col min="769" max="769" width="31.125" style="56" customWidth="1"/>
    <col min="770" max="770" width="8.5" style="56" customWidth="1"/>
    <col min="771" max="771" width="9.75" style="56" customWidth="1"/>
    <col min="772" max="772" width="9.125" style="56" customWidth="1"/>
    <col min="773" max="773" width="8.5" style="56" customWidth="1"/>
    <col min="774" max="774" width="9.75" style="56" customWidth="1"/>
    <col min="775" max="775" width="11.625" style="56" customWidth="1"/>
    <col min="776" max="776" width="7.75" style="56" customWidth="1"/>
    <col min="777" max="777" width="9.75" style="56" customWidth="1"/>
    <col min="778" max="778" width="9.625" style="56" customWidth="1"/>
    <col min="779" max="779" width="8.5" style="56" customWidth="1"/>
    <col min="780" max="780" width="9.75" style="56" customWidth="1"/>
    <col min="781" max="781" width="10.125" style="56" customWidth="1"/>
    <col min="782" max="1024" width="10" style="56"/>
    <col min="1025" max="1025" width="31.125" style="56" customWidth="1"/>
    <col min="1026" max="1026" width="8.5" style="56" customWidth="1"/>
    <col min="1027" max="1027" width="9.75" style="56" customWidth="1"/>
    <col min="1028" max="1028" width="9.125" style="56" customWidth="1"/>
    <col min="1029" max="1029" width="8.5" style="56" customWidth="1"/>
    <col min="1030" max="1030" width="9.75" style="56" customWidth="1"/>
    <col min="1031" max="1031" width="11.625" style="56" customWidth="1"/>
    <col min="1032" max="1032" width="7.75" style="56" customWidth="1"/>
    <col min="1033" max="1033" width="9.75" style="56" customWidth="1"/>
    <col min="1034" max="1034" width="9.625" style="56" customWidth="1"/>
    <col min="1035" max="1035" width="8.5" style="56" customWidth="1"/>
    <col min="1036" max="1036" width="9.75" style="56" customWidth="1"/>
    <col min="1037" max="1037" width="10.125" style="56" customWidth="1"/>
    <col min="1038" max="1280" width="9" style="56"/>
    <col min="1281" max="1281" width="31.125" style="56" customWidth="1"/>
    <col min="1282" max="1282" width="8.5" style="56" customWidth="1"/>
    <col min="1283" max="1283" width="9.75" style="56" customWidth="1"/>
    <col min="1284" max="1284" width="9.125" style="56" customWidth="1"/>
    <col min="1285" max="1285" width="8.5" style="56" customWidth="1"/>
    <col min="1286" max="1286" width="9.75" style="56" customWidth="1"/>
    <col min="1287" max="1287" width="11.625" style="56" customWidth="1"/>
    <col min="1288" max="1288" width="7.75" style="56" customWidth="1"/>
    <col min="1289" max="1289" width="9.75" style="56" customWidth="1"/>
    <col min="1290" max="1290" width="9.625" style="56" customWidth="1"/>
    <col min="1291" max="1291" width="8.5" style="56" customWidth="1"/>
    <col min="1292" max="1292" width="9.75" style="56" customWidth="1"/>
    <col min="1293" max="1293" width="10.125" style="56" customWidth="1"/>
    <col min="1294" max="1536" width="9" style="56"/>
    <col min="1537" max="1537" width="31.125" style="56" customWidth="1"/>
    <col min="1538" max="1538" width="8.5" style="56" customWidth="1"/>
    <col min="1539" max="1539" width="9.75" style="56" customWidth="1"/>
    <col min="1540" max="1540" width="9.125" style="56" customWidth="1"/>
    <col min="1541" max="1541" width="8.5" style="56" customWidth="1"/>
    <col min="1542" max="1542" width="9.75" style="56" customWidth="1"/>
    <col min="1543" max="1543" width="11.625" style="56" customWidth="1"/>
    <col min="1544" max="1544" width="7.75" style="56" customWidth="1"/>
    <col min="1545" max="1545" width="9.75" style="56" customWidth="1"/>
    <col min="1546" max="1546" width="9.625" style="56" customWidth="1"/>
    <col min="1547" max="1547" width="8.5" style="56" customWidth="1"/>
    <col min="1548" max="1548" width="9.75" style="56" customWidth="1"/>
    <col min="1549" max="1549" width="10.125" style="56" customWidth="1"/>
    <col min="1550" max="1792" width="9" style="56"/>
    <col min="1793" max="1793" width="31.125" style="56" customWidth="1"/>
    <col min="1794" max="1794" width="8.5" style="56" customWidth="1"/>
    <col min="1795" max="1795" width="9.75" style="56" customWidth="1"/>
    <col min="1796" max="1796" width="9.125" style="56" customWidth="1"/>
    <col min="1797" max="1797" width="8.5" style="56" customWidth="1"/>
    <col min="1798" max="1798" width="9.75" style="56" customWidth="1"/>
    <col min="1799" max="1799" width="11.625" style="56" customWidth="1"/>
    <col min="1800" max="1800" width="7.75" style="56" customWidth="1"/>
    <col min="1801" max="1801" width="9.75" style="56" customWidth="1"/>
    <col min="1802" max="1802" width="9.625" style="56" customWidth="1"/>
    <col min="1803" max="1803" width="8.5" style="56" customWidth="1"/>
    <col min="1804" max="1804" width="9.75" style="56" customWidth="1"/>
    <col min="1805" max="1805" width="10.125" style="56" customWidth="1"/>
    <col min="1806" max="2048" width="10" style="56"/>
    <col min="2049" max="2049" width="31.125" style="56" customWidth="1"/>
    <col min="2050" max="2050" width="8.5" style="56" customWidth="1"/>
    <col min="2051" max="2051" width="9.75" style="56" customWidth="1"/>
    <col min="2052" max="2052" width="9.125" style="56" customWidth="1"/>
    <col min="2053" max="2053" width="8.5" style="56" customWidth="1"/>
    <col min="2054" max="2054" width="9.75" style="56" customWidth="1"/>
    <col min="2055" max="2055" width="11.625" style="56" customWidth="1"/>
    <col min="2056" max="2056" width="7.75" style="56" customWidth="1"/>
    <col min="2057" max="2057" width="9.75" style="56" customWidth="1"/>
    <col min="2058" max="2058" width="9.625" style="56" customWidth="1"/>
    <col min="2059" max="2059" width="8.5" style="56" customWidth="1"/>
    <col min="2060" max="2060" width="9.75" style="56" customWidth="1"/>
    <col min="2061" max="2061" width="10.125" style="56" customWidth="1"/>
    <col min="2062" max="2304" width="9" style="56"/>
    <col min="2305" max="2305" width="31.125" style="56" customWidth="1"/>
    <col min="2306" max="2306" width="8.5" style="56" customWidth="1"/>
    <col min="2307" max="2307" width="9.75" style="56" customWidth="1"/>
    <col min="2308" max="2308" width="9.125" style="56" customWidth="1"/>
    <col min="2309" max="2309" width="8.5" style="56" customWidth="1"/>
    <col min="2310" max="2310" width="9.75" style="56" customWidth="1"/>
    <col min="2311" max="2311" width="11.625" style="56" customWidth="1"/>
    <col min="2312" max="2312" width="7.75" style="56" customWidth="1"/>
    <col min="2313" max="2313" width="9.75" style="56" customWidth="1"/>
    <col min="2314" max="2314" width="9.625" style="56" customWidth="1"/>
    <col min="2315" max="2315" width="8.5" style="56" customWidth="1"/>
    <col min="2316" max="2316" width="9.75" style="56" customWidth="1"/>
    <col min="2317" max="2317" width="10.125" style="56" customWidth="1"/>
    <col min="2318" max="2560" width="9" style="56"/>
    <col min="2561" max="2561" width="31.125" style="56" customWidth="1"/>
    <col min="2562" max="2562" width="8.5" style="56" customWidth="1"/>
    <col min="2563" max="2563" width="9.75" style="56" customWidth="1"/>
    <col min="2564" max="2564" width="9.125" style="56" customWidth="1"/>
    <col min="2565" max="2565" width="8.5" style="56" customWidth="1"/>
    <col min="2566" max="2566" width="9.75" style="56" customWidth="1"/>
    <col min="2567" max="2567" width="11.625" style="56" customWidth="1"/>
    <col min="2568" max="2568" width="7.75" style="56" customWidth="1"/>
    <col min="2569" max="2569" width="9.75" style="56" customWidth="1"/>
    <col min="2570" max="2570" width="9.625" style="56" customWidth="1"/>
    <col min="2571" max="2571" width="8.5" style="56" customWidth="1"/>
    <col min="2572" max="2572" width="9.75" style="56" customWidth="1"/>
    <col min="2573" max="2573" width="10.125" style="56" customWidth="1"/>
    <col min="2574" max="2816" width="9" style="56"/>
    <col min="2817" max="2817" width="31.125" style="56" customWidth="1"/>
    <col min="2818" max="2818" width="8.5" style="56" customWidth="1"/>
    <col min="2819" max="2819" width="9.75" style="56" customWidth="1"/>
    <col min="2820" max="2820" width="9.125" style="56" customWidth="1"/>
    <col min="2821" max="2821" width="8.5" style="56" customWidth="1"/>
    <col min="2822" max="2822" width="9.75" style="56" customWidth="1"/>
    <col min="2823" max="2823" width="11.625" style="56" customWidth="1"/>
    <col min="2824" max="2824" width="7.75" style="56" customWidth="1"/>
    <col min="2825" max="2825" width="9.75" style="56" customWidth="1"/>
    <col min="2826" max="2826" width="9.625" style="56" customWidth="1"/>
    <col min="2827" max="2827" width="8.5" style="56" customWidth="1"/>
    <col min="2828" max="2828" width="9.75" style="56" customWidth="1"/>
    <col min="2829" max="2829" width="10.125" style="56" customWidth="1"/>
    <col min="2830" max="3072" width="10" style="56"/>
    <col min="3073" max="3073" width="31.125" style="56" customWidth="1"/>
    <col min="3074" max="3074" width="8.5" style="56" customWidth="1"/>
    <col min="3075" max="3075" width="9.75" style="56" customWidth="1"/>
    <col min="3076" max="3076" width="9.125" style="56" customWidth="1"/>
    <col min="3077" max="3077" width="8.5" style="56" customWidth="1"/>
    <col min="3078" max="3078" width="9.75" style="56" customWidth="1"/>
    <col min="3079" max="3079" width="11.625" style="56" customWidth="1"/>
    <col min="3080" max="3080" width="7.75" style="56" customWidth="1"/>
    <col min="3081" max="3081" width="9.75" style="56" customWidth="1"/>
    <col min="3082" max="3082" width="9.625" style="56" customWidth="1"/>
    <col min="3083" max="3083" width="8.5" style="56" customWidth="1"/>
    <col min="3084" max="3084" width="9.75" style="56" customWidth="1"/>
    <col min="3085" max="3085" width="10.125" style="56" customWidth="1"/>
    <col min="3086" max="3328" width="9" style="56"/>
    <col min="3329" max="3329" width="31.125" style="56" customWidth="1"/>
    <col min="3330" max="3330" width="8.5" style="56" customWidth="1"/>
    <col min="3331" max="3331" width="9.75" style="56" customWidth="1"/>
    <col min="3332" max="3332" width="9.125" style="56" customWidth="1"/>
    <col min="3333" max="3333" width="8.5" style="56" customWidth="1"/>
    <col min="3334" max="3334" width="9.75" style="56" customWidth="1"/>
    <col min="3335" max="3335" width="11.625" style="56" customWidth="1"/>
    <col min="3336" max="3336" width="7.75" style="56" customWidth="1"/>
    <col min="3337" max="3337" width="9.75" style="56" customWidth="1"/>
    <col min="3338" max="3338" width="9.625" style="56" customWidth="1"/>
    <col min="3339" max="3339" width="8.5" style="56" customWidth="1"/>
    <col min="3340" max="3340" width="9.75" style="56" customWidth="1"/>
    <col min="3341" max="3341" width="10.125" style="56" customWidth="1"/>
    <col min="3342" max="3584" width="9" style="56"/>
    <col min="3585" max="3585" width="31.125" style="56" customWidth="1"/>
    <col min="3586" max="3586" width="8.5" style="56" customWidth="1"/>
    <col min="3587" max="3587" width="9.75" style="56" customWidth="1"/>
    <col min="3588" max="3588" width="9.125" style="56" customWidth="1"/>
    <col min="3589" max="3589" width="8.5" style="56" customWidth="1"/>
    <col min="3590" max="3590" width="9.75" style="56" customWidth="1"/>
    <col min="3591" max="3591" width="11.625" style="56" customWidth="1"/>
    <col min="3592" max="3592" width="7.75" style="56" customWidth="1"/>
    <col min="3593" max="3593" width="9.75" style="56" customWidth="1"/>
    <col min="3594" max="3594" width="9.625" style="56" customWidth="1"/>
    <col min="3595" max="3595" width="8.5" style="56" customWidth="1"/>
    <col min="3596" max="3596" width="9.75" style="56" customWidth="1"/>
    <col min="3597" max="3597" width="10.125" style="56" customWidth="1"/>
    <col min="3598" max="3840" width="9" style="56"/>
    <col min="3841" max="3841" width="31.125" style="56" customWidth="1"/>
    <col min="3842" max="3842" width="8.5" style="56" customWidth="1"/>
    <col min="3843" max="3843" width="9.75" style="56" customWidth="1"/>
    <col min="3844" max="3844" width="9.125" style="56" customWidth="1"/>
    <col min="3845" max="3845" width="8.5" style="56" customWidth="1"/>
    <col min="3846" max="3846" width="9.75" style="56" customWidth="1"/>
    <col min="3847" max="3847" width="11.625" style="56" customWidth="1"/>
    <col min="3848" max="3848" width="7.75" style="56" customWidth="1"/>
    <col min="3849" max="3849" width="9.75" style="56" customWidth="1"/>
    <col min="3850" max="3850" width="9.625" style="56" customWidth="1"/>
    <col min="3851" max="3851" width="8.5" style="56" customWidth="1"/>
    <col min="3852" max="3852" width="9.75" style="56" customWidth="1"/>
    <col min="3853" max="3853" width="10.125" style="56" customWidth="1"/>
    <col min="3854" max="4096" width="10" style="56"/>
    <col min="4097" max="4097" width="31.125" style="56" customWidth="1"/>
    <col min="4098" max="4098" width="8.5" style="56" customWidth="1"/>
    <col min="4099" max="4099" width="9.75" style="56" customWidth="1"/>
    <col min="4100" max="4100" width="9.125" style="56" customWidth="1"/>
    <col min="4101" max="4101" width="8.5" style="56" customWidth="1"/>
    <col min="4102" max="4102" width="9.75" style="56" customWidth="1"/>
    <col min="4103" max="4103" width="11.625" style="56" customWidth="1"/>
    <col min="4104" max="4104" width="7.75" style="56" customWidth="1"/>
    <col min="4105" max="4105" width="9.75" style="56" customWidth="1"/>
    <col min="4106" max="4106" width="9.625" style="56" customWidth="1"/>
    <col min="4107" max="4107" width="8.5" style="56" customWidth="1"/>
    <col min="4108" max="4108" width="9.75" style="56" customWidth="1"/>
    <col min="4109" max="4109" width="10.125" style="56" customWidth="1"/>
    <col min="4110" max="4352" width="9" style="56"/>
    <col min="4353" max="4353" width="31.125" style="56" customWidth="1"/>
    <col min="4354" max="4354" width="8.5" style="56" customWidth="1"/>
    <col min="4355" max="4355" width="9.75" style="56" customWidth="1"/>
    <col min="4356" max="4356" width="9.125" style="56" customWidth="1"/>
    <col min="4357" max="4357" width="8.5" style="56" customWidth="1"/>
    <col min="4358" max="4358" width="9.75" style="56" customWidth="1"/>
    <col min="4359" max="4359" width="11.625" style="56" customWidth="1"/>
    <col min="4360" max="4360" width="7.75" style="56" customWidth="1"/>
    <col min="4361" max="4361" width="9.75" style="56" customWidth="1"/>
    <col min="4362" max="4362" width="9.625" style="56" customWidth="1"/>
    <col min="4363" max="4363" width="8.5" style="56" customWidth="1"/>
    <col min="4364" max="4364" width="9.75" style="56" customWidth="1"/>
    <col min="4365" max="4365" width="10.125" style="56" customWidth="1"/>
    <col min="4366" max="4608" width="9" style="56"/>
    <col min="4609" max="4609" width="31.125" style="56" customWidth="1"/>
    <col min="4610" max="4610" width="8.5" style="56" customWidth="1"/>
    <col min="4611" max="4611" width="9.75" style="56" customWidth="1"/>
    <col min="4612" max="4612" width="9.125" style="56" customWidth="1"/>
    <col min="4613" max="4613" width="8.5" style="56" customWidth="1"/>
    <col min="4614" max="4614" width="9.75" style="56" customWidth="1"/>
    <col min="4615" max="4615" width="11.625" style="56" customWidth="1"/>
    <col min="4616" max="4616" width="7.75" style="56" customWidth="1"/>
    <col min="4617" max="4617" width="9.75" style="56" customWidth="1"/>
    <col min="4618" max="4618" width="9.625" style="56" customWidth="1"/>
    <col min="4619" max="4619" width="8.5" style="56" customWidth="1"/>
    <col min="4620" max="4620" width="9.75" style="56" customWidth="1"/>
    <col min="4621" max="4621" width="10.125" style="56" customWidth="1"/>
    <col min="4622" max="4864" width="9" style="56"/>
    <col min="4865" max="4865" width="31.125" style="56" customWidth="1"/>
    <col min="4866" max="4866" width="8.5" style="56" customWidth="1"/>
    <col min="4867" max="4867" width="9.75" style="56" customWidth="1"/>
    <col min="4868" max="4868" width="9.125" style="56" customWidth="1"/>
    <col min="4869" max="4869" width="8.5" style="56" customWidth="1"/>
    <col min="4870" max="4870" width="9.75" style="56" customWidth="1"/>
    <col min="4871" max="4871" width="11.625" style="56" customWidth="1"/>
    <col min="4872" max="4872" width="7.75" style="56" customWidth="1"/>
    <col min="4873" max="4873" width="9.75" style="56" customWidth="1"/>
    <col min="4874" max="4874" width="9.625" style="56" customWidth="1"/>
    <col min="4875" max="4875" width="8.5" style="56" customWidth="1"/>
    <col min="4876" max="4876" width="9.75" style="56" customWidth="1"/>
    <col min="4877" max="4877" width="10.125" style="56" customWidth="1"/>
    <col min="4878" max="5120" width="10" style="56"/>
    <col min="5121" max="5121" width="31.125" style="56" customWidth="1"/>
    <col min="5122" max="5122" width="8.5" style="56" customWidth="1"/>
    <col min="5123" max="5123" width="9.75" style="56" customWidth="1"/>
    <col min="5124" max="5124" width="9.125" style="56" customWidth="1"/>
    <col min="5125" max="5125" width="8.5" style="56" customWidth="1"/>
    <col min="5126" max="5126" width="9.75" style="56" customWidth="1"/>
    <col min="5127" max="5127" width="11.625" style="56" customWidth="1"/>
    <col min="5128" max="5128" width="7.75" style="56" customWidth="1"/>
    <col min="5129" max="5129" width="9.75" style="56" customWidth="1"/>
    <col min="5130" max="5130" width="9.625" style="56" customWidth="1"/>
    <col min="5131" max="5131" width="8.5" style="56" customWidth="1"/>
    <col min="5132" max="5132" width="9.75" style="56" customWidth="1"/>
    <col min="5133" max="5133" width="10.125" style="56" customWidth="1"/>
    <col min="5134" max="5376" width="9" style="56"/>
    <col min="5377" max="5377" width="31.125" style="56" customWidth="1"/>
    <col min="5378" max="5378" width="8.5" style="56" customWidth="1"/>
    <col min="5379" max="5379" width="9.75" style="56" customWidth="1"/>
    <col min="5380" max="5380" width="9.125" style="56" customWidth="1"/>
    <col min="5381" max="5381" width="8.5" style="56" customWidth="1"/>
    <col min="5382" max="5382" width="9.75" style="56" customWidth="1"/>
    <col min="5383" max="5383" width="11.625" style="56" customWidth="1"/>
    <col min="5384" max="5384" width="7.75" style="56" customWidth="1"/>
    <col min="5385" max="5385" width="9.75" style="56" customWidth="1"/>
    <col min="5386" max="5386" width="9.625" style="56" customWidth="1"/>
    <col min="5387" max="5387" width="8.5" style="56" customWidth="1"/>
    <col min="5388" max="5388" width="9.75" style="56" customWidth="1"/>
    <col min="5389" max="5389" width="10.125" style="56" customWidth="1"/>
    <col min="5390" max="5632" width="9" style="56"/>
    <col min="5633" max="5633" width="31.125" style="56" customWidth="1"/>
    <col min="5634" max="5634" width="8.5" style="56" customWidth="1"/>
    <col min="5635" max="5635" width="9.75" style="56" customWidth="1"/>
    <col min="5636" max="5636" width="9.125" style="56" customWidth="1"/>
    <col min="5637" max="5637" width="8.5" style="56" customWidth="1"/>
    <col min="5638" max="5638" width="9.75" style="56" customWidth="1"/>
    <col min="5639" max="5639" width="11.625" style="56" customWidth="1"/>
    <col min="5640" max="5640" width="7.75" style="56" customWidth="1"/>
    <col min="5641" max="5641" width="9.75" style="56" customWidth="1"/>
    <col min="5642" max="5642" width="9.625" style="56" customWidth="1"/>
    <col min="5643" max="5643" width="8.5" style="56" customWidth="1"/>
    <col min="5644" max="5644" width="9.75" style="56" customWidth="1"/>
    <col min="5645" max="5645" width="10.125" style="56" customWidth="1"/>
    <col min="5646" max="5888" width="9" style="56"/>
    <col min="5889" max="5889" width="31.125" style="56" customWidth="1"/>
    <col min="5890" max="5890" width="8.5" style="56" customWidth="1"/>
    <col min="5891" max="5891" width="9.75" style="56" customWidth="1"/>
    <col min="5892" max="5892" width="9.125" style="56" customWidth="1"/>
    <col min="5893" max="5893" width="8.5" style="56" customWidth="1"/>
    <col min="5894" max="5894" width="9.75" style="56" customWidth="1"/>
    <col min="5895" max="5895" width="11.625" style="56" customWidth="1"/>
    <col min="5896" max="5896" width="7.75" style="56" customWidth="1"/>
    <col min="5897" max="5897" width="9.75" style="56" customWidth="1"/>
    <col min="5898" max="5898" width="9.625" style="56" customWidth="1"/>
    <col min="5899" max="5899" width="8.5" style="56" customWidth="1"/>
    <col min="5900" max="5900" width="9.75" style="56" customWidth="1"/>
    <col min="5901" max="5901" width="10.125" style="56" customWidth="1"/>
    <col min="5902" max="6144" width="10" style="56"/>
    <col min="6145" max="6145" width="31.125" style="56" customWidth="1"/>
    <col min="6146" max="6146" width="8.5" style="56" customWidth="1"/>
    <col min="6147" max="6147" width="9.75" style="56" customWidth="1"/>
    <col min="6148" max="6148" width="9.125" style="56" customWidth="1"/>
    <col min="6149" max="6149" width="8.5" style="56" customWidth="1"/>
    <col min="6150" max="6150" width="9.75" style="56" customWidth="1"/>
    <col min="6151" max="6151" width="11.625" style="56" customWidth="1"/>
    <col min="6152" max="6152" width="7.75" style="56" customWidth="1"/>
    <col min="6153" max="6153" width="9.75" style="56" customWidth="1"/>
    <col min="6154" max="6154" width="9.625" style="56" customWidth="1"/>
    <col min="6155" max="6155" width="8.5" style="56" customWidth="1"/>
    <col min="6156" max="6156" width="9.75" style="56" customWidth="1"/>
    <col min="6157" max="6157" width="10.125" style="56" customWidth="1"/>
    <col min="6158" max="6400" width="9" style="56"/>
    <col min="6401" max="6401" width="31.125" style="56" customWidth="1"/>
    <col min="6402" max="6402" width="8.5" style="56" customWidth="1"/>
    <col min="6403" max="6403" width="9.75" style="56" customWidth="1"/>
    <col min="6404" max="6404" width="9.125" style="56" customWidth="1"/>
    <col min="6405" max="6405" width="8.5" style="56" customWidth="1"/>
    <col min="6406" max="6406" width="9.75" style="56" customWidth="1"/>
    <col min="6407" max="6407" width="11.625" style="56" customWidth="1"/>
    <col min="6408" max="6408" width="7.75" style="56" customWidth="1"/>
    <col min="6409" max="6409" width="9.75" style="56" customWidth="1"/>
    <col min="6410" max="6410" width="9.625" style="56" customWidth="1"/>
    <col min="6411" max="6411" width="8.5" style="56" customWidth="1"/>
    <col min="6412" max="6412" width="9.75" style="56" customWidth="1"/>
    <col min="6413" max="6413" width="10.125" style="56" customWidth="1"/>
    <col min="6414" max="6656" width="9" style="56"/>
    <col min="6657" max="6657" width="31.125" style="56" customWidth="1"/>
    <col min="6658" max="6658" width="8.5" style="56" customWidth="1"/>
    <col min="6659" max="6659" width="9.75" style="56" customWidth="1"/>
    <col min="6660" max="6660" width="9.125" style="56" customWidth="1"/>
    <col min="6661" max="6661" width="8.5" style="56" customWidth="1"/>
    <col min="6662" max="6662" width="9.75" style="56" customWidth="1"/>
    <col min="6663" max="6663" width="11.625" style="56" customWidth="1"/>
    <col min="6664" max="6664" width="7.75" style="56" customWidth="1"/>
    <col min="6665" max="6665" width="9.75" style="56" customWidth="1"/>
    <col min="6666" max="6666" width="9.625" style="56" customWidth="1"/>
    <col min="6667" max="6667" width="8.5" style="56" customWidth="1"/>
    <col min="6668" max="6668" width="9.75" style="56" customWidth="1"/>
    <col min="6669" max="6669" width="10.125" style="56" customWidth="1"/>
    <col min="6670" max="6912" width="9" style="56"/>
    <col min="6913" max="6913" width="31.125" style="56" customWidth="1"/>
    <col min="6914" max="6914" width="8.5" style="56" customWidth="1"/>
    <col min="6915" max="6915" width="9.75" style="56" customWidth="1"/>
    <col min="6916" max="6916" width="9.125" style="56" customWidth="1"/>
    <col min="6917" max="6917" width="8.5" style="56" customWidth="1"/>
    <col min="6918" max="6918" width="9.75" style="56" customWidth="1"/>
    <col min="6919" max="6919" width="11.625" style="56" customWidth="1"/>
    <col min="6920" max="6920" width="7.75" style="56" customWidth="1"/>
    <col min="6921" max="6921" width="9.75" style="56" customWidth="1"/>
    <col min="6922" max="6922" width="9.625" style="56" customWidth="1"/>
    <col min="6923" max="6923" width="8.5" style="56" customWidth="1"/>
    <col min="6924" max="6924" width="9.75" style="56" customWidth="1"/>
    <col min="6925" max="6925" width="10.125" style="56" customWidth="1"/>
    <col min="6926" max="7168" width="10" style="56"/>
    <col min="7169" max="7169" width="31.125" style="56" customWidth="1"/>
    <col min="7170" max="7170" width="8.5" style="56" customWidth="1"/>
    <col min="7171" max="7171" width="9.75" style="56" customWidth="1"/>
    <col min="7172" max="7172" width="9.125" style="56" customWidth="1"/>
    <col min="7173" max="7173" width="8.5" style="56" customWidth="1"/>
    <col min="7174" max="7174" width="9.75" style="56" customWidth="1"/>
    <col min="7175" max="7175" width="11.625" style="56" customWidth="1"/>
    <col min="7176" max="7176" width="7.75" style="56" customWidth="1"/>
    <col min="7177" max="7177" width="9.75" style="56" customWidth="1"/>
    <col min="7178" max="7178" width="9.625" style="56" customWidth="1"/>
    <col min="7179" max="7179" width="8.5" style="56" customWidth="1"/>
    <col min="7180" max="7180" width="9.75" style="56" customWidth="1"/>
    <col min="7181" max="7181" width="10.125" style="56" customWidth="1"/>
    <col min="7182" max="7424" width="9" style="56"/>
    <col min="7425" max="7425" width="31.125" style="56" customWidth="1"/>
    <col min="7426" max="7426" width="8.5" style="56" customWidth="1"/>
    <col min="7427" max="7427" width="9.75" style="56" customWidth="1"/>
    <col min="7428" max="7428" width="9.125" style="56" customWidth="1"/>
    <col min="7429" max="7429" width="8.5" style="56" customWidth="1"/>
    <col min="7430" max="7430" width="9.75" style="56" customWidth="1"/>
    <col min="7431" max="7431" width="11.625" style="56" customWidth="1"/>
    <col min="7432" max="7432" width="7.75" style="56" customWidth="1"/>
    <col min="7433" max="7433" width="9.75" style="56" customWidth="1"/>
    <col min="7434" max="7434" width="9.625" style="56" customWidth="1"/>
    <col min="7435" max="7435" width="8.5" style="56" customWidth="1"/>
    <col min="7436" max="7436" width="9.75" style="56" customWidth="1"/>
    <col min="7437" max="7437" width="10.125" style="56" customWidth="1"/>
    <col min="7438" max="7680" width="9" style="56"/>
    <col min="7681" max="7681" width="31.125" style="56" customWidth="1"/>
    <col min="7682" max="7682" width="8.5" style="56" customWidth="1"/>
    <col min="7683" max="7683" width="9.75" style="56" customWidth="1"/>
    <col min="7684" max="7684" width="9.125" style="56" customWidth="1"/>
    <col min="7685" max="7685" width="8.5" style="56" customWidth="1"/>
    <col min="7686" max="7686" width="9.75" style="56" customWidth="1"/>
    <col min="7687" max="7687" width="11.625" style="56" customWidth="1"/>
    <col min="7688" max="7688" width="7.75" style="56" customWidth="1"/>
    <col min="7689" max="7689" width="9.75" style="56" customWidth="1"/>
    <col min="7690" max="7690" width="9.625" style="56" customWidth="1"/>
    <col min="7691" max="7691" width="8.5" style="56" customWidth="1"/>
    <col min="7692" max="7692" width="9.75" style="56" customWidth="1"/>
    <col min="7693" max="7693" width="10.125" style="56" customWidth="1"/>
    <col min="7694" max="7936" width="9" style="56"/>
    <col min="7937" max="7937" width="31.125" style="56" customWidth="1"/>
    <col min="7938" max="7938" width="8.5" style="56" customWidth="1"/>
    <col min="7939" max="7939" width="9.75" style="56" customWidth="1"/>
    <col min="7940" max="7940" width="9.125" style="56" customWidth="1"/>
    <col min="7941" max="7941" width="8.5" style="56" customWidth="1"/>
    <col min="7942" max="7942" width="9.75" style="56" customWidth="1"/>
    <col min="7943" max="7943" width="11.625" style="56" customWidth="1"/>
    <col min="7944" max="7944" width="7.75" style="56" customWidth="1"/>
    <col min="7945" max="7945" width="9.75" style="56" customWidth="1"/>
    <col min="7946" max="7946" width="9.625" style="56" customWidth="1"/>
    <col min="7947" max="7947" width="8.5" style="56" customWidth="1"/>
    <col min="7948" max="7948" width="9.75" style="56" customWidth="1"/>
    <col min="7949" max="7949" width="10.125" style="56" customWidth="1"/>
    <col min="7950" max="8192" width="10" style="56"/>
    <col min="8193" max="8193" width="31.125" style="56" customWidth="1"/>
    <col min="8194" max="8194" width="8.5" style="56" customWidth="1"/>
    <col min="8195" max="8195" width="9.75" style="56" customWidth="1"/>
    <col min="8196" max="8196" width="9.125" style="56" customWidth="1"/>
    <col min="8197" max="8197" width="8.5" style="56" customWidth="1"/>
    <col min="8198" max="8198" width="9.75" style="56" customWidth="1"/>
    <col min="8199" max="8199" width="11.625" style="56" customWidth="1"/>
    <col min="8200" max="8200" width="7.75" style="56" customWidth="1"/>
    <col min="8201" max="8201" width="9.75" style="56" customWidth="1"/>
    <col min="8202" max="8202" width="9.625" style="56" customWidth="1"/>
    <col min="8203" max="8203" width="8.5" style="56" customWidth="1"/>
    <col min="8204" max="8204" width="9.75" style="56" customWidth="1"/>
    <col min="8205" max="8205" width="10.125" style="56" customWidth="1"/>
    <col min="8206" max="8448" width="9" style="56"/>
    <col min="8449" max="8449" width="31.125" style="56" customWidth="1"/>
    <col min="8450" max="8450" width="8.5" style="56" customWidth="1"/>
    <col min="8451" max="8451" width="9.75" style="56" customWidth="1"/>
    <col min="8452" max="8452" width="9.125" style="56" customWidth="1"/>
    <col min="8453" max="8453" width="8.5" style="56" customWidth="1"/>
    <col min="8454" max="8454" width="9.75" style="56" customWidth="1"/>
    <col min="8455" max="8455" width="11.625" style="56" customWidth="1"/>
    <col min="8456" max="8456" width="7.75" style="56" customWidth="1"/>
    <col min="8457" max="8457" width="9.75" style="56" customWidth="1"/>
    <col min="8458" max="8458" width="9.625" style="56" customWidth="1"/>
    <col min="8459" max="8459" width="8.5" style="56" customWidth="1"/>
    <col min="8460" max="8460" width="9.75" style="56" customWidth="1"/>
    <col min="8461" max="8461" width="10.125" style="56" customWidth="1"/>
    <col min="8462" max="8704" width="9" style="56"/>
    <col min="8705" max="8705" width="31.125" style="56" customWidth="1"/>
    <col min="8706" max="8706" width="8.5" style="56" customWidth="1"/>
    <col min="8707" max="8707" width="9.75" style="56" customWidth="1"/>
    <col min="8708" max="8708" width="9.125" style="56" customWidth="1"/>
    <col min="8709" max="8709" width="8.5" style="56" customWidth="1"/>
    <col min="8710" max="8710" width="9.75" style="56" customWidth="1"/>
    <col min="8711" max="8711" width="11.625" style="56" customWidth="1"/>
    <col min="8712" max="8712" width="7.75" style="56" customWidth="1"/>
    <col min="8713" max="8713" width="9.75" style="56" customWidth="1"/>
    <col min="8714" max="8714" width="9.625" style="56" customWidth="1"/>
    <col min="8715" max="8715" width="8.5" style="56" customWidth="1"/>
    <col min="8716" max="8716" width="9.75" style="56" customWidth="1"/>
    <col min="8717" max="8717" width="10.125" style="56" customWidth="1"/>
    <col min="8718" max="8960" width="9" style="56"/>
    <col min="8961" max="8961" width="31.125" style="56" customWidth="1"/>
    <col min="8962" max="8962" width="8.5" style="56" customWidth="1"/>
    <col min="8963" max="8963" width="9.75" style="56" customWidth="1"/>
    <col min="8964" max="8964" width="9.125" style="56" customWidth="1"/>
    <col min="8965" max="8965" width="8.5" style="56" customWidth="1"/>
    <col min="8966" max="8966" width="9.75" style="56" customWidth="1"/>
    <col min="8967" max="8967" width="11.625" style="56" customWidth="1"/>
    <col min="8968" max="8968" width="7.75" style="56" customWidth="1"/>
    <col min="8969" max="8969" width="9.75" style="56" customWidth="1"/>
    <col min="8970" max="8970" width="9.625" style="56" customWidth="1"/>
    <col min="8971" max="8971" width="8.5" style="56" customWidth="1"/>
    <col min="8972" max="8972" width="9.75" style="56" customWidth="1"/>
    <col min="8973" max="8973" width="10.125" style="56" customWidth="1"/>
    <col min="8974" max="9216" width="10" style="56"/>
    <col min="9217" max="9217" width="31.125" style="56" customWidth="1"/>
    <col min="9218" max="9218" width="8.5" style="56" customWidth="1"/>
    <col min="9219" max="9219" width="9.75" style="56" customWidth="1"/>
    <col min="9220" max="9220" width="9.125" style="56" customWidth="1"/>
    <col min="9221" max="9221" width="8.5" style="56" customWidth="1"/>
    <col min="9222" max="9222" width="9.75" style="56" customWidth="1"/>
    <col min="9223" max="9223" width="11.625" style="56" customWidth="1"/>
    <col min="9224" max="9224" width="7.75" style="56" customWidth="1"/>
    <col min="9225" max="9225" width="9.75" style="56" customWidth="1"/>
    <col min="9226" max="9226" width="9.625" style="56" customWidth="1"/>
    <col min="9227" max="9227" width="8.5" style="56" customWidth="1"/>
    <col min="9228" max="9228" width="9.75" style="56" customWidth="1"/>
    <col min="9229" max="9229" width="10.125" style="56" customWidth="1"/>
    <col min="9230" max="9472" width="9" style="56"/>
    <col min="9473" max="9473" width="31.125" style="56" customWidth="1"/>
    <col min="9474" max="9474" width="8.5" style="56" customWidth="1"/>
    <col min="9475" max="9475" width="9.75" style="56" customWidth="1"/>
    <col min="9476" max="9476" width="9.125" style="56" customWidth="1"/>
    <col min="9477" max="9477" width="8.5" style="56" customWidth="1"/>
    <col min="9478" max="9478" width="9.75" style="56" customWidth="1"/>
    <col min="9479" max="9479" width="11.625" style="56" customWidth="1"/>
    <col min="9480" max="9480" width="7.75" style="56" customWidth="1"/>
    <col min="9481" max="9481" width="9.75" style="56" customWidth="1"/>
    <col min="9482" max="9482" width="9.625" style="56" customWidth="1"/>
    <col min="9483" max="9483" width="8.5" style="56" customWidth="1"/>
    <col min="9484" max="9484" width="9.75" style="56" customWidth="1"/>
    <col min="9485" max="9485" width="10.125" style="56" customWidth="1"/>
    <col min="9486" max="9728" width="9" style="56"/>
    <col min="9729" max="9729" width="31.125" style="56" customWidth="1"/>
    <col min="9730" max="9730" width="8.5" style="56" customWidth="1"/>
    <col min="9731" max="9731" width="9.75" style="56" customWidth="1"/>
    <col min="9732" max="9732" width="9.125" style="56" customWidth="1"/>
    <col min="9733" max="9733" width="8.5" style="56" customWidth="1"/>
    <col min="9734" max="9734" width="9.75" style="56" customWidth="1"/>
    <col min="9735" max="9735" width="11.625" style="56" customWidth="1"/>
    <col min="9736" max="9736" width="7.75" style="56" customWidth="1"/>
    <col min="9737" max="9737" width="9.75" style="56" customWidth="1"/>
    <col min="9738" max="9738" width="9.625" style="56" customWidth="1"/>
    <col min="9739" max="9739" width="8.5" style="56" customWidth="1"/>
    <col min="9740" max="9740" width="9.75" style="56" customWidth="1"/>
    <col min="9741" max="9741" width="10.125" style="56" customWidth="1"/>
    <col min="9742" max="9984" width="9" style="56"/>
    <col min="9985" max="9985" width="31.125" style="56" customWidth="1"/>
    <col min="9986" max="9986" width="8.5" style="56" customWidth="1"/>
    <col min="9987" max="9987" width="9.75" style="56" customWidth="1"/>
    <col min="9988" max="9988" width="9.125" style="56" customWidth="1"/>
    <col min="9989" max="9989" width="8.5" style="56" customWidth="1"/>
    <col min="9990" max="9990" width="9.75" style="56" customWidth="1"/>
    <col min="9991" max="9991" width="11.625" style="56" customWidth="1"/>
    <col min="9992" max="9992" width="7.75" style="56" customWidth="1"/>
    <col min="9993" max="9993" width="9.75" style="56" customWidth="1"/>
    <col min="9994" max="9994" width="9.625" style="56" customWidth="1"/>
    <col min="9995" max="9995" width="8.5" style="56" customWidth="1"/>
    <col min="9996" max="9996" width="9.75" style="56" customWidth="1"/>
    <col min="9997" max="9997" width="10.125" style="56" customWidth="1"/>
    <col min="9998" max="10240" width="10" style="56"/>
    <col min="10241" max="10241" width="31.125" style="56" customWidth="1"/>
    <col min="10242" max="10242" width="8.5" style="56" customWidth="1"/>
    <col min="10243" max="10243" width="9.75" style="56" customWidth="1"/>
    <col min="10244" max="10244" width="9.125" style="56" customWidth="1"/>
    <col min="10245" max="10245" width="8.5" style="56" customWidth="1"/>
    <col min="10246" max="10246" width="9.75" style="56" customWidth="1"/>
    <col min="10247" max="10247" width="11.625" style="56" customWidth="1"/>
    <col min="10248" max="10248" width="7.75" style="56" customWidth="1"/>
    <col min="10249" max="10249" width="9.75" style="56" customWidth="1"/>
    <col min="10250" max="10250" width="9.625" style="56" customWidth="1"/>
    <col min="10251" max="10251" width="8.5" style="56" customWidth="1"/>
    <col min="10252" max="10252" width="9.75" style="56" customWidth="1"/>
    <col min="10253" max="10253" width="10.125" style="56" customWidth="1"/>
    <col min="10254" max="10496" width="9" style="56"/>
    <col min="10497" max="10497" width="31.125" style="56" customWidth="1"/>
    <col min="10498" max="10498" width="8.5" style="56" customWidth="1"/>
    <col min="10499" max="10499" width="9.75" style="56" customWidth="1"/>
    <col min="10500" max="10500" width="9.125" style="56" customWidth="1"/>
    <col min="10501" max="10501" width="8.5" style="56" customWidth="1"/>
    <col min="10502" max="10502" width="9.75" style="56" customWidth="1"/>
    <col min="10503" max="10503" width="11.625" style="56" customWidth="1"/>
    <col min="10504" max="10504" width="7.75" style="56" customWidth="1"/>
    <col min="10505" max="10505" width="9.75" style="56" customWidth="1"/>
    <col min="10506" max="10506" width="9.625" style="56" customWidth="1"/>
    <col min="10507" max="10507" width="8.5" style="56" customWidth="1"/>
    <col min="10508" max="10508" width="9.75" style="56" customWidth="1"/>
    <col min="10509" max="10509" width="10.125" style="56" customWidth="1"/>
    <col min="10510" max="10752" width="9" style="56"/>
    <col min="10753" max="10753" width="31.125" style="56" customWidth="1"/>
    <col min="10754" max="10754" width="8.5" style="56" customWidth="1"/>
    <col min="10755" max="10755" width="9.75" style="56" customWidth="1"/>
    <col min="10756" max="10756" width="9.125" style="56" customWidth="1"/>
    <col min="10757" max="10757" width="8.5" style="56" customWidth="1"/>
    <col min="10758" max="10758" width="9.75" style="56" customWidth="1"/>
    <col min="10759" max="10759" width="11.625" style="56" customWidth="1"/>
    <col min="10760" max="10760" width="7.75" style="56" customWidth="1"/>
    <col min="10761" max="10761" width="9.75" style="56" customWidth="1"/>
    <col min="10762" max="10762" width="9.625" style="56" customWidth="1"/>
    <col min="10763" max="10763" width="8.5" style="56" customWidth="1"/>
    <col min="10764" max="10764" width="9.75" style="56" customWidth="1"/>
    <col min="10765" max="10765" width="10.125" style="56" customWidth="1"/>
    <col min="10766" max="11008" width="9" style="56"/>
    <col min="11009" max="11009" width="31.125" style="56" customWidth="1"/>
    <col min="11010" max="11010" width="8.5" style="56" customWidth="1"/>
    <col min="11011" max="11011" width="9.75" style="56" customWidth="1"/>
    <col min="11012" max="11012" width="9.125" style="56" customWidth="1"/>
    <col min="11013" max="11013" width="8.5" style="56" customWidth="1"/>
    <col min="11014" max="11014" width="9.75" style="56" customWidth="1"/>
    <col min="11015" max="11015" width="11.625" style="56" customWidth="1"/>
    <col min="11016" max="11016" width="7.75" style="56" customWidth="1"/>
    <col min="11017" max="11017" width="9.75" style="56" customWidth="1"/>
    <col min="11018" max="11018" width="9.625" style="56" customWidth="1"/>
    <col min="11019" max="11019" width="8.5" style="56" customWidth="1"/>
    <col min="11020" max="11020" width="9.75" style="56" customWidth="1"/>
    <col min="11021" max="11021" width="10.125" style="56" customWidth="1"/>
    <col min="11022" max="11264" width="10" style="56"/>
    <col min="11265" max="11265" width="31.125" style="56" customWidth="1"/>
    <col min="11266" max="11266" width="8.5" style="56" customWidth="1"/>
    <col min="11267" max="11267" width="9.75" style="56" customWidth="1"/>
    <col min="11268" max="11268" width="9.125" style="56" customWidth="1"/>
    <col min="11269" max="11269" width="8.5" style="56" customWidth="1"/>
    <col min="11270" max="11270" width="9.75" style="56" customWidth="1"/>
    <col min="11271" max="11271" width="11.625" style="56" customWidth="1"/>
    <col min="11272" max="11272" width="7.75" style="56" customWidth="1"/>
    <col min="11273" max="11273" width="9.75" style="56" customWidth="1"/>
    <col min="11274" max="11274" width="9.625" style="56" customWidth="1"/>
    <col min="11275" max="11275" width="8.5" style="56" customWidth="1"/>
    <col min="11276" max="11276" width="9.75" style="56" customWidth="1"/>
    <col min="11277" max="11277" width="10.125" style="56" customWidth="1"/>
    <col min="11278" max="11520" width="9" style="56"/>
    <col min="11521" max="11521" width="31.125" style="56" customWidth="1"/>
    <col min="11522" max="11522" width="8.5" style="56" customWidth="1"/>
    <col min="11523" max="11523" width="9.75" style="56" customWidth="1"/>
    <col min="11524" max="11524" width="9.125" style="56" customWidth="1"/>
    <col min="11525" max="11525" width="8.5" style="56" customWidth="1"/>
    <col min="11526" max="11526" width="9.75" style="56" customWidth="1"/>
    <col min="11527" max="11527" width="11.625" style="56" customWidth="1"/>
    <col min="11528" max="11528" width="7.75" style="56" customWidth="1"/>
    <col min="11529" max="11529" width="9.75" style="56" customWidth="1"/>
    <col min="11530" max="11530" width="9.625" style="56" customWidth="1"/>
    <col min="11531" max="11531" width="8.5" style="56" customWidth="1"/>
    <col min="11532" max="11532" width="9.75" style="56" customWidth="1"/>
    <col min="11533" max="11533" width="10.125" style="56" customWidth="1"/>
    <col min="11534" max="11776" width="9" style="56"/>
    <col min="11777" max="11777" width="31.125" style="56" customWidth="1"/>
    <col min="11778" max="11778" width="8.5" style="56" customWidth="1"/>
    <col min="11779" max="11779" width="9.75" style="56" customWidth="1"/>
    <col min="11780" max="11780" width="9.125" style="56" customWidth="1"/>
    <col min="11781" max="11781" width="8.5" style="56" customWidth="1"/>
    <col min="11782" max="11782" width="9.75" style="56" customWidth="1"/>
    <col min="11783" max="11783" width="11.625" style="56" customWidth="1"/>
    <col min="11784" max="11784" width="7.75" style="56" customWidth="1"/>
    <col min="11785" max="11785" width="9.75" style="56" customWidth="1"/>
    <col min="11786" max="11786" width="9.625" style="56" customWidth="1"/>
    <col min="11787" max="11787" width="8.5" style="56" customWidth="1"/>
    <col min="11788" max="11788" width="9.75" style="56" customWidth="1"/>
    <col min="11789" max="11789" width="10.125" style="56" customWidth="1"/>
    <col min="11790" max="12032" width="9" style="56"/>
    <col min="12033" max="12033" width="31.125" style="56" customWidth="1"/>
    <col min="12034" max="12034" width="8.5" style="56" customWidth="1"/>
    <col min="12035" max="12035" width="9.75" style="56" customWidth="1"/>
    <col min="12036" max="12036" width="9.125" style="56" customWidth="1"/>
    <col min="12037" max="12037" width="8.5" style="56" customWidth="1"/>
    <col min="12038" max="12038" width="9.75" style="56" customWidth="1"/>
    <col min="12039" max="12039" width="11.625" style="56" customWidth="1"/>
    <col min="12040" max="12040" width="7.75" style="56" customWidth="1"/>
    <col min="12041" max="12041" width="9.75" style="56" customWidth="1"/>
    <col min="12042" max="12042" width="9.625" style="56" customWidth="1"/>
    <col min="12043" max="12043" width="8.5" style="56" customWidth="1"/>
    <col min="12044" max="12044" width="9.75" style="56" customWidth="1"/>
    <col min="12045" max="12045" width="10.125" style="56" customWidth="1"/>
    <col min="12046" max="12288" width="10" style="56"/>
    <col min="12289" max="12289" width="31.125" style="56" customWidth="1"/>
    <col min="12290" max="12290" width="8.5" style="56" customWidth="1"/>
    <col min="12291" max="12291" width="9.75" style="56" customWidth="1"/>
    <col min="12292" max="12292" width="9.125" style="56" customWidth="1"/>
    <col min="12293" max="12293" width="8.5" style="56" customWidth="1"/>
    <col min="12294" max="12294" width="9.75" style="56" customWidth="1"/>
    <col min="12295" max="12295" width="11.625" style="56" customWidth="1"/>
    <col min="12296" max="12296" width="7.75" style="56" customWidth="1"/>
    <col min="12297" max="12297" width="9.75" style="56" customWidth="1"/>
    <col min="12298" max="12298" width="9.625" style="56" customWidth="1"/>
    <col min="12299" max="12299" width="8.5" style="56" customWidth="1"/>
    <col min="12300" max="12300" width="9.75" style="56" customWidth="1"/>
    <col min="12301" max="12301" width="10.125" style="56" customWidth="1"/>
    <col min="12302" max="12544" width="9" style="56"/>
    <col min="12545" max="12545" width="31.125" style="56" customWidth="1"/>
    <col min="12546" max="12546" width="8.5" style="56" customWidth="1"/>
    <col min="12547" max="12547" width="9.75" style="56" customWidth="1"/>
    <col min="12548" max="12548" width="9.125" style="56" customWidth="1"/>
    <col min="12549" max="12549" width="8.5" style="56" customWidth="1"/>
    <col min="12550" max="12550" width="9.75" style="56" customWidth="1"/>
    <col min="12551" max="12551" width="11.625" style="56" customWidth="1"/>
    <col min="12552" max="12552" width="7.75" style="56" customWidth="1"/>
    <col min="12553" max="12553" width="9.75" style="56" customWidth="1"/>
    <col min="12554" max="12554" width="9.625" style="56" customWidth="1"/>
    <col min="12555" max="12555" width="8.5" style="56" customWidth="1"/>
    <col min="12556" max="12556" width="9.75" style="56" customWidth="1"/>
    <col min="12557" max="12557" width="10.125" style="56" customWidth="1"/>
    <col min="12558" max="12800" width="9" style="56"/>
    <col min="12801" max="12801" width="31.125" style="56" customWidth="1"/>
    <col min="12802" max="12802" width="8.5" style="56" customWidth="1"/>
    <col min="12803" max="12803" width="9.75" style="56" customWidth="1"/>
    <col min="12804" max="12804" width="9.125" style="56" customWidth="1"/>
    <col min="12805" max="12805" width="8.5" style="56" customWidth="1"/>
    <col min="12806" max="12806" width="9.75" style="56" customWidth="1"/>
    <col min="12807" max="12807" width="11.625" style="56" customWidth="1"/>
    <col min="12808" max="12808" width="7.75" style="56" customWidth="1"/>
    <col min="12809" max="12809" width="9.75" style="56" customWidth="1"/>
    <col min="12810" max="12810" width="9.625" style="56" customWidth="1"/>
    <col min="12811" max="12811" width="8.5" style="56" customWidth="1"/>
    <col min="12812" max="12812" width="9.75" style="56" customWidth="1"/>
    <col min="12813" max="12813" width="10.125" style="56" customWidth="1"/>
    <col min="12814" max="13056" width="9" style="56"/>
    <col min="13057" max="13057" width="31.125" style="56" customWidth="1"/>
    <col min="13058" max="13058" width="8.5" style="56" customWidth="1"/>
    <col min="13059" max="13059" width="9.75" style="56" customWidth="1"/>
    <col min="13060" max="13060" width="9.125" style="56" customWidth="1"/>
    <col min="13061" max="13061" width="8.5" style="56" customWidth="1"/>
    <col min="13062" max="13062" width="9.75" style="56" customWidth="1"/>
    <col min="13063" max="13063" width="11.625" style="56" customWidth="1"/>
    <col min="13064" max="13064" width="7.75" style="56" customWidth="1"/>
    <col min="13065" max="13065" width="9.75" style="56" customWidth="1"/>
    <col min="13066" max="13066" width="9.625" style="56" customWidth="1"/>
    <col min="13067" max="13067" width="8.5" style="56" customWidth="1"/>
    <col min="13068" max="13068" width="9.75" style="56" customWidth="1"/>
    <col min="13069" max="13069" width="10.125" style="56" customWidth="1"/>
    <col min="13070" max="13312" width="10" style="56"/>
    <col min="13313" max="13313" width="31.125" style="56" customWidth="1"/>
    <col min="13314" max="13314" width="8.5" style="56" customWidth="1"/>
    <col min="13315" max="13315" width="9.75" style="56" customWidth="1"/>
    <col min="13316" max="13316" width="9.125" style="56" customWidth="1"/>
    <col min="13317" max="13317" width="8.5" style="56" customWidth="1"/>
    <col min="13318" max="13318" width="9.75" style="56" customWidth="1"/>
    <col min="13319" max="13319" width="11.625" style="56" customWidth="1"/>
    <col min="13320" max="13320" width="7.75" style="56" customWidth="1"/>
    <col min="13321" max="13321" width="9.75" style="56" customWidth="1"/>
    <col min="13322" max="13322" width="9.625" style="56" customWidth="1"/>
    <col min="13323" max="13323" width="8.5" style="56" customWidth="1"/>
    <col min="13324" max="13324" width="9.75" style="56" customWidth="1"/>
    <col min="13325" max="13325" width="10.125" style="56" customWidth="1"/>
    <col min="13326" max="13568" width="9" style="56"/>
    <col min="13569" max="13569" width="31.125" style="56" customWidth="1"/>
    <col min="13570" max="13570" width="8.5" style="56" customWidth="1"/>
    <col min="13571" max="13571" width="9.75" style="56" customWidth="1"/>
    <col min="13572" max="13572" width="9.125" style="56" customWidth="1"/>
    <col min="13573" max="13573" width="8.5" style="56" customWidth="1"/>
    <col min="13574" max="13574" width="9.75" style="56" customWidth="1"/>
    <col min="13575" max="13575" width="11.625" style="56" customWidth="1"/>
    <col min="13576" max="13576" width="7.75" style="56" customWidth="1"/>
    <col min="13577" max="13577" width="9.75" style="56" customWidth="1"/>
    <col min="13578" max="13578" width="9.625" style="56" customWidth="1"/>
    <col min="13579" max="13579" width="8.5" style="56" customWidth="1"/>
    <col min="13580" max="13580" width="9.75" style="56" customWidth="1"/>
    <col min="13581" max="13581" width="10.125" style="56" customWidth="1"/>
    <col min="13582" max="13824" width="9" style="56"/>
    <col min="13825" max="13825" width="31.125" style="56" customWidth="1"/>
    <col min="13826" max="13826" width="8.5" style="56" customWidth="1"/>
    <col min="13827" max="13827" width="9.75" style="56" customWidth="1"/>
    <col min="13828" max="13828" width="9.125" style="56" customWidth="1"/>
    <col min="13829" max="13829" width="8.5" style="56" customWidth="1"/>
    <col min="13830" max="13830" width="9.75" style="56" customWidth="1"/>
    <col min="13831" max="13831" width="11.625" style="56" customWidth="1"/>
    <col min="13832" max="13832" width="7.75" style="56" customWidth="1"/>
    <col min="13833" max="13833" width="9.75" style="56" customWidth="1"/>
    <col min="13834" max="13834" width="9.625" style="56" customWidth="1"/>
    <col min="13835" max="13835" width="8.5" style="56" customWidth="1"/>
    <col min="13836" max="13836" width="9.75" style="56" customWidth="1"/>
    <col min="13837" max="13837" width="10.125" style="56" customWidth="1"/>
    <col min="13838" max="14080" width="9" style="56"/>
    <col min="14081" max="14081" width="31.125" style="56" customWidth="1"/>
    <col min="14082" max="14082" width="8.5" style="56" customWidth="1"/>
    <col min="14083" max="14083" width="9.75" style="56" customWidth="1"/>
    <col min="14084" max="14084" width="9.125" style="56" customWidth="1"/>
    <col min="14085" max="14085" width="8.5" style="56" customWidth="1"/>
    <col min="14086" max="14086" width="9.75" style="56" customWidth="1"/>
    <col min="14087" max="14087" width="11.625" style="56" customWidth="1"/>
    <col min="14088" max="14088" width="7.75" style="56" customWidth="1"/>
    <col min="14089" max="14089" width="9.75" style="56" customWidth="1"/>
    <col min="14090" max="14090" width="9.625" style="56" customWidth="1"/>
    <col min="14091" max="14091" width="8.5" style="56" customWidth="1"/>
    <col min="14092" max="14092" width="9.75" style="56" customWidth="1"/>
    <col min="14093" max="14093" width="10.125" style="56" customWidth="1"/>
    <col min="14094" max="14336" width="10" style="56"/>
    <col min="14337" max="14337" width="31.125" style="56" customWidth="1"/>
    <col min="14338" max="14338" width="8.5" style="56" customWidth="1"/>
    <col min="14339" max="14339" width="9.75" style="56" customWidth="1"/>
    <col min="14340" max="14340" width="9.125" style="56" customWidth="1"/>
    <col min="14341" max="14341" width="8.5" style="56" customWidth="1"/>
    <col min="14342" max="14342" width="9.75" style="56" customWidth="1"/>
    <col min="14343" max="14343" width="11.625" style="56" customWidth="1"/>
    <col min="14344" max="14344" width="7.75" style="56" customWidth="1"/>
    <col min="14345" max="14345" width="9.75" style="56" customWidth="1"/>
    <col min="14346" max="14346" width="9.625" style="56" customWidth="1"/>
    <col min="14347" max="14347" width="8.5" style="56" customWidth="1"/>
    <col min="14348" max="14348" width="9.75" style="56" customWidth="1"/>
    <col min="14349" max="14349" width="10.125" style="56" customWidth="1"/>
    <col min="14350" max="14592" width="9" style="56"/>
    <col min="14593" max="14593" width="31.125" style="56" customWidth="1"/>
    <col min="14594" max="14594" width="8.5" style="56" customWidth="1"/>
    <col min="14595" max="14595" width="9.75" style="56" customWidth="1"/>
    <col min="14596" max="14596" width="9.125" style="56" customWidth="1"/>
    <col min="14597" max="14597" width="8.5" style="56" customWidth="1"/>
    <col min="14598" max="14598" width="9.75" style="56" customWidth="1"/>
    <col min="14599" max="14599" width="11.625" style="56" customWidth="1"/>
    <col min="14600" max="14600" width="7.75" style="56" customWidth="1"/>
    <col min="14601" max="14601" width="9.75" style="56" customWidth="1"/>
    <col min="14602" max="14602" width="9.625" style="56" customWidth="1"/>
    <col min="14603" max="14603" width="8.5" style="56" customWidth="1"/>
    <col min="14604" max="14604" width="9.75" style="56" customWidth="1"/>
    <col min="14605" max="14605" width="10.125" style="56" customWidth="1"/>
    <col min="14606" max="14848" width="9" style="56"/>
    <col min="14849" max="14849" width="31.125" style="56" customWidth="1"/>
    <col min="14850" max="14850" width="8.5" style="56" customWidth="1"/>
    <col min="14851" max="14851" width="9.75" style="56" customWidth="1"/>
    <col min="14852" max="14852" width="9.125" style="56" customWidth="1"/>
    <col min="14853" max="14853" width="8.5" style="56" customWidth="1"/>
    <col min="14854" max="14854" width="9.75" style="56" customWidth="1"/>
    <col min="14855" max="14855" width="11.625" style="56" customWidth="1"/>
    <col min="14856" max="14856" width="7.75" style="56" customWidth="1"/>
    <col min="14857" max="14857" width="9.75" style="56" customWidth="1"/>
    <col min="14858" max="14858" width="9.625" style="56" customWidth="1"/>
    <col min="14859" max="14859" width="8.5" style="56" customWidth="1"/>
    <col min="14860" max="14860" width="9.75" style="56" customWidth="1"/>
    <col min="14861" max="14861" width="10.125" style="56" customWidth="1"/>
    <col min="14862" max="15104" width="9" style="56"/>
    <col min="15105" max="15105" width="31.125" style="56" customWidth="1"/>
    <col min="15106" max="15106" width="8.5" style="56" customWidth="1"/>
    <col min="15107" max="15107" width="9.75" style="56" customWidth="1"/>
    <col min="15108" max="15108" width="9.125" style="56" customWidth="1"/>
    <col min="15109" max="15109" width="8.5" style="56" customWidth="1"/>
    <col min="15110" max="15110" width="9.75" style="56" customWidth="1"/>
    <col min="15111" max="15111" width="11.625" style="56" customWidth="1"/>
    <col min="15112" max="15112" width="7.75" style="56" customWidth="1"/>
    <col min="15113" max="15113" width="9.75" style="56" customWidth="1"/>
    <col min="15114" max="15114" width="9.625" style="56" customWidth="1"/>
    <col min="15115" max="15115" width="8.5" style="56" customWidth="1"/>
    <col min="15116" max="15116" width="9.75" style="56" customWidth="1"/>
    <col min="15117" max="15117" width="10.125" style="56" customWidth="1"/>
    <col min="15118" max="15360" width="10" style="56"/>
    <col min="15361" max="15361" width="31.125" style="56" customWidth="1"/>
    <col min="15362" max="15362" width="8.5" style="56" customWidth="1"/>
    <col min="15363" max="15363" width="9.75" style="56" customWidth="1"/>
    <col min="15364" max="15364" width="9.125" style="56" customWidth="1"/>
    <col min="15365" max="15365" width="8.5" style="56" customWidth="1"/>
    <col min="15366" max="15366" width="9.75" style="56" customWidth="1"/>
    <col min="15367" max="15367" width="11.625" style="56" customWidth="1"/>
    <col min="15368" max="15368" width="7.75" style="56" customWidth="1"/>
    <col min="15369" max="15369" width="9.75" style="56" customWidth="1"/>
    <col min="15370" max="15370" width="9.625" style="56" customWidth="1"/>
    <col min="15371" max="15371" width="8.5" style="56" customWidth="1"/>
    <col min="15372" max="15372" width="9.75" style="56" customWidth="1"/>
    <col min="15373" max="15373" width="10.125" style="56" customWidth="1"/>
    <col min="15374" max="15616" width="9" style="56"/>
    <col min="15617" max="15617" width="31.125" style="56" customWidth="1"/>
    <col min="15618" max="15618" width="8.5" style="56" customWidth="1"/>
    <col min="15619" max="15619" width="9.75" style="56" customWidth="1"/>
    <col min="15620" max="15620" width="9.125" style="56" customWidth="1"/>
    <col min="15621" max="15621" width="8.5" style="56" customWidth="1"/>
    <col min="15622" max="15622" width="9.75" style="56" customWidth="1"/>
    <col min="15623" max="15623" width="11.625" style="56" customWidth="1"/>
    <col min="15624" max="15624" width="7.75" style="56" customWidth="1"/>
    <col min="15625" max="15625" width="9.75" style="56" customWidth="1"/>
    <col min="15626" max="15626" width="9.625" style="56" customWidth="1"/>
    <col min="15627" max="15627" width="8.5" style="56" customWidth="1"/>
    <col min="15628" max="15628" width="9.75" style="56" customWidth="1"/>
    <col min="15629" max="15629" width="10.125" style="56" customWidth="1"/>
    <col min="15630" max="15872" width="9" style="56"/>
    <col min="15873" max="15873" width="31.125" style="56" customWidth="1"/>
    <col min="15874" max="15874" width="8.5" style="56" customWidth="1"/>
    <col min="15875" max="15875" width="9.75" style="56" customWidth="1"/>
    <col min="15876" max="15876" width="9.125" style="56" customWidth="1"/>
    <col min="15877" max="15877" width="8.5" style="56" customWidth="1"/>
    <col min="15878" max="15878" width="9.75" style="56" customWidth="1"/>
    <col min="15879" max="15879" width="11.625" style="56" customWidth="1"/>
    <col min="15880" max="15880" width="7.75" style="56" customWidth="1"/>
    <col min="15881" max="15881" width="9.75" style="56" customWidth="1"/>
    <col min="15882" max="15882" width="9.625" style="56" customWidth="1"/>
    <col min="15883" max="15883" width="8.5" style="56" customWidth="1"/>
    <col min="15884" max="15884" width="9.75" style="56" customWidth="1"/>
    <col min="15885" max="15885" width="10.125" style="56" customWidth="1"/>
    <col min="15886" max="16128" width="9" style="56"/>
    <col min="16129" max="16129" width="31.125" style="56" customWidth="1"/>
    <col min="16130" max="16130" width="8.5" style="56" customWidth="1"/>
    <col min="16131" max="16131" width="9.75" style="56" customWidth="1"/>
    <col min="16132" max="16132" width="9.125" style="56" customWidth="1"/>
    <col min="16133" max="16133" width="8.5" style="56" customWidth="1"/>
    <col min="16134" max="16134" width="9.75" style="56" customWidth="1"/>
    <col min="16135" max="16135" width="11.625" style="56" customWidth="1"/>
    <col min="16136" max="16136" width="7.75" style="56" customWidth="1"/>
    <col min="16137" max="16137" width="9.75" style="56" customWidth="1"/>
    <col min="16138" max="16138" width="9.625" style="56" customWidth="1"/>
    <col min="16139" max="16139" width="8.5" style="56" customWidth="1"/>
    <col min="16140" max="16140" width="9.75" style="56" customWidth="1"/>
    <col min="16141" max="16141" width="10.125" style="56" customWidth="1"/>
    <col min="16142" max="16384" width="10" style="56"/>
  </cols>
  <sheetData>
    <row r="1" ht="27" spans="1:10">
      <c r="A1" s="57"/>
      <c r="B1" s="58"/>
      <c r="C1" s="58"/>
      <c r="D1" s="58"/>
      <c r="E1" s="58"/>
      <c r="F1" s="58"/>
      <c r="G1" s="58"/>
      <c r="H1" s="58"/>
      <c r="I1" s="58"/>
      <c r="J1" s="58"/>
    </row>
    <row r="2" ht="27" spans="1:13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="55" customFormat="1" ht="15" spans="1:13">
      <c r="A3" s="60" t="s">
        <v>28</v>
      </c>
      <c r="B3" s="61"/>
      <c r="C3" s="61"/>
      <c r="D3" s="61"/>
      <c r="E3" s="61"/>
      <c r="F3" s="61"/>
      <c r="G3" s="61"/>
      <c r="L3" s="84" t="s">
        <v>151</v>
      </c>
      <c r="M3" s="84"/>
    </row>
    <row r="4" ht="27.75" customHeight="1" spans="1:13">
      <c r="A4" s="62" t="s">
        <v>1434</v>
      </c>
      <c r="B4" s="63" t="s">
        <v>1435</v>
      </c>
      <c r="C4" s="64"/>
      <c r="D4" s="65"/>
      <c r="E4" s="65" t="s">
        <v>1436</v>
      </c>
      <c r="F4" s="65"/>
      <c r="G4" s="65"/>
      <c r="H4" s="62" t="s">
        <v>1437</v>
      </c>
      <c r="I4" s="62"/>
      <c r="J4" s="62"/>
      <c r="K4" s="62" t="s">
        <v>1438</v>
      </c>
      <c r="L4" s="62"/>
      <c r="M4" s="62"/>
    </row>
    <row r="5" ht="45" customHeight="1" spans="1:13">
      <c r="A5" s="62"/>
      <c r="B5" s="25" t="s">
        <v>1439</v>
      </c>
      <c r="C5" s="26" t="s">
        <v>1440</v>
      </c>
      <c r="D5" s="26" t="s">
        <v>41</v>
      </c>
      <c r="E5" s="25" t="s">
        <v>1439</v>
      </c>
      <c r="F5" s="26" t="s">
        <v>1440</v>
      </c>
      <c r="G5" s="26" t="s">
        <v>41</v>
      </c>
      <c r="H5" s="25" t="s">
        <v>1439</v>
      </c>
      <c r="I5" s="26" t="s">
        <v>1440</v>
      </c>
      <c r="J5" s="26" t="s">
        <v>41</v>
      </c>
      <c r="K5" s="25" t="s">
        <v>1439</v>
      </c>
      <c r="L5" s="26" t="s">
        <v>1440</v>
      </c>
      <c r="M5" s="26" t="s">
        <v>41</v>
      </c>
    </row>
    <row r="6" ht="23.25" customHeight="1" spans="1:13">
      <c r="A6" s="66" t="s">
        <v>1441</v>
      </c>
      <c r="B6" s="67">
        <f t="shared" ref="B6:B21" si="0">E6+H6+K6</f>
        <v>35617</v>
      </c>
      <c r="C6" s="68">
        <f t="shared" ref="C6:C21" si="1">F6+I6+L6</f>
        <v>35528</v>
      </c>
      <c r="D6" s="68">
        <f t="shared" ref="D6:D21" si="2">G6+J6+M6</f>
        <v>-89</v>
      </c>
      <c r="E6" s="69">
        <f>SUM(E7,E14)</f>
        <v>18435</v>
      </c>
      <c r="F6" s="69">
        <f>SUM(F7,F14)</f>
        <v>18522</v>
      </c>
      <c r="G6" s="69">
        <f>SUM(G7,G14)</f>
        <v>87</v>
      </c>
      <c r="H6" s="67">
        <f>SUM(H7,H14)</f>
        <v>4538</v>
      </c>
      <c r="I6" s="69">
        <f>SUM(I7,I14)</f>
        <v>4240</v>
      </c>
      <c r="J6" s="69">
        <f>SUM(J7,J14)</f>
        <v>-298</v>
      </c>
      <c r="K6" s="69">
        <f>SUM(K7,K14)</f>
        <v>12644</v>
      </c>
      <c r="L6" s="69">
        <f>SUM(L7,L14)</f>
        <v>12766</v>
      </c>
      <c r="M6" s="69">
        <f>SUM(M7,M14)</f>
        <v>122</v>
      </c>
    </row>
    <row r="7" ht="23.25" customHeight="1" spans="1:13">
      <c r="A7" s="70" t="s">
        <v>1442</v>
      </c>
      <c r="B7" s="71">
        <f t="shared" si="0"/>
        <v>27216</v>
      </c>
      <c r="C7" s="71">
        <f t="shared" si="1"/>
        <v>26858</v>
      </c>
      <c r="D7" s="71">
        <f t="shared" si="2"/>
        <v>-358</v>
      </c>
      <c r="E7" s="71">
        <f>SUM(E8:E13)</f>
        <v>10035</v>
      </c>
      <c r="F7" s="72">
        <f>SUM(F8:F13)</f>
        <v>9852</v>
      </c>
      <c r="G7" s="73">
        <f>SUM(G8:G13)</f>
        <v>-183</v>
      </c>
      <c r="H7" s="71">
        <f>SUM(H8:H13)</f>
        <v>4538</v>
      </c>
      <c r="I7" s="72">
        <f>SUM(I8:I13)</f>
        <v>4240</v>
      </c>
      <c r="J7" s="72">
        <f>SUM(J8:J13)</f>
        <v>-298</v>
      </c>
      <c r="K7" s="71">
        <f>SUM(K8:K13)</f>
        <v>12643</v>
      </c>
      <c r="L7" s="72">
        <f>SUM(L8:L13)</f>
        <v>12766</v>
      </c>
      <c r="M7" s="73">
        <f>SUM(M8:M13)</f>
        <v>123</v>
      </c>
    </row>
    <row r="8" ht="23.25" customHeight="1" spans="1:13">
      <c r="A8" s="74" t="s">
        <v>1443</v>
      </c>
      <c r="B8" s="71">
        <f t="shared" si="0"/>
        <v>22217</v>
      </c>
      <c r="C8" s="75">
        <f t="shared" si="1"/>
        <v>21361</v>
      </c>
      <c r="D8" s="76">
        <f t="shared" si="2"/>
        <v>-856</v>
      </c>
      <c r="E8" s="72">
        <v>9850</v>
      </c>
      <c r="F8" s="72">
        <v>9610</v>
      </c>
      <c r="G8" s="72">
        <f t="shared" ref="G8:G21" si="3">F8-E8</f>
        <v>-240</v>
      </c>
      <c r="H8" s="72">
        <v>1031</v>
      </c>
      <c r="I8" s="72">
        <v>989</v>
      </c>
      <c r="J8" s="72">
        <f t="shared" ref="J8:J13" si="4">I8-H8</f>
        <v>-42</v>
      </c>
      <c r="K8" s="72">
        <v>11336</v>
      </c>
      <c r="L8" s="72">
        <v>10762</v>
      </c>
      <c r="M8" s="73">
        <f t="shared" ref="M8:M21" si="5">L8-K8</f>
        <v>-574</v>
      </c>
    </row>
    <row r="9" ht="23.25" customHeight="1" spans="1:13">
      <c r="A9" s="74" t="s">
        <v>1444</v>
      </c>
      <c r="B9" s="71">
        <f t="shared" si="0"/>
        <v>990</v>
      </c>
      <c r="C9" s="75">
        <f t="shared" si="1"/>
        <v>953</v>
      </c>
      <c r="D9" s="76">
        <f t="shared" si="2"/>
        <v>-37</v>
      </c>
      <c r="E9" s="72">
        <v>65</v>
      </c>
      <c r="F9" s="72">
        <v>32</v>
      </c>
      <c r="G9" s="72">
        <f t="shared" si="3"/>
        <v>-33</v>
      </c>
      <c r="H9" s="72">
        <v>907</v>
      </c>
      <c r="I9" s="72">
        <v>917</v>
      </c>
      <c r="J9" s="72">
        <f t="shared" si="4"/>
        <v>10</v>
      </c>
      <c r="K9" s="72">
        <v>18</v>
      </c>
      <c r="L9" s="72">
        <v>4</v>
      </c>
      <c r="M9" s="73">
        <f t="shared" si="5"/>
        <v>-14</v>
      </c>
    </row>
    <row r="10" ht="23.25" customHeight="1" spans="1:13">
      <c r="A10" s="74" t="s">
        <v>1445</v>
      </c>
      <c r="B10" s="71">
        <f t="shared" si="0"/>
        <v>3794</v>
      </c>
      <c r="C10" s="75">
        <f t="shared" si="1"/>
        <v>4133</v>
      </c>
      <c r="D10" s="76">
        <f t="shared" si="2"/>
        <v>339</v>
      </c>
      <c r="E10" s="72"/>
      <c r="F10" s="72"/>
      <c r="G10" s="72">
        <f t="shared" si="3"/>
        <v>0</v>
      </c>
      <c r="H10" s="72">
        <v>2505</v>
      </c>
      <c r="I10" s="72">
        <v>2233</v>
      </c>
      <c r="J10" s="72">
        <f t="shared" si="4"/>
        <v>-272</v>
      </c>
      <c r="K10" s="72">
        <v>1289</v>
      </c>
      <c r="L10" s="72">
        <v>1900</v>
      </c>
      <c r="M10" s="73">
        <f t="shared" si="5"/>
        <v>611</v>
      </c>
    </row>
    <row r="11" ht="23.25" customHeight="1" spans="1:13">
      <c r="A11" s="77" t="s">
        <v>1446</v>
      </c>
      <c r="B11" s="71">
        <f t="shared" si="0"/>
        <v>88</v>
      </c>
      <c r="C11" s="75">
        <f t="shared" si="1"/>
        <v>55</v>
      </c>
      <c r="D11" s="76">
        <f t="shared" si="2"/>
        <v>-33</v>
      </c>
      <c r="E11" s="72"/>
      <c r="F11" s="72"/>
      <c r="G11" s="72">
        <f t="shared" si="3"/>
        <v>0</v>
      </c>
      <c r="H11" s="72">
        <v>88</v>
      </c>
      <c r="I11" s="72">
        <v>55</v>
      </c>
      <c r="J11" s="72">
        <f t="shared" si="4"/>
        <v>-33</v>
      </c>
      <c r="K11" s="72"/>
      <c r="L11" s="72"/>
      <c r="M11" s="72">
        <f t="shared" si="5"/>
        <v>0</v>
      </c>
    </row>
    <row r="12" ht="23.25" customHeight="1" spans="1:13">
      <c r="A12" s="78" t="s">
        <v>1447</v>
      </c>
      <c r="B12" s="71">
        <f t="shared" si="0"/>
        <v>0</v>
      </c>
      <c r="C12" s="75">
        <f t="shared" si="1"/>
        <v>44</v>
      </c>
      <c r="D12" s="76">
        <f t="shared" si="2"/>
        <v>44</v>
      </c>
      <c r="E12" s="72"/>
      <c r="F12" s="72"/>
      <c r="G12" s="72">
        <f t="shared" si="3"/>
        <v>0</v>
      </c>
      <c r="H12" s="72"/>
      <c r="I12" s="72">
        <v>44</v>
      </c>
      <c r="J12" s="72">
        <f t="shared" si="4"/>
        <v>44</v>
      </c>
      <c r="K12" s="72"/>
      <c r="L12" s="72"/>
      <c r="M12" s="72">
        <f t="shared" si="5"/>
        <v>0</v>
      </c>
    </row>
    <row r="13" ht="23.25" customHeight="1" spans="1:13">
      <c r="A13" s="74" t="s">
        <v>1448</v>
      </c>
      <c r="B13" s="71">
        <f t="shared" si="0"/>
        <v>127</v>
      </c>
      <c r="C13" s="75">
        <f t="shared" si="1"/>
        <v>312</v>
      </c>
      <c r="D13" s="76">
        <f t="shared" si="2"/>
        <v>185</v>
      </c>
      <c r="E13" s="72">
        <v>120</v>
      </c>
      <c r="F13" s="72">
        <v>210</v>
      </c>
      <c r="G13" s="72">
        <f t="shared" si="3"/>
        <v>90</v>
      </c>
      <c r="H13" s="72">
        <v>7</v>
      </c>
      <c r="I13" s="72">
        <v>2</v>
      </c>
      <c r="J13" s="72">
        <f t="shared" si="4"/>
        <v>-5</v>
      </c>
      <c r="K13" s="72"/>
      <c r="L13" s="72">
        <v>100</v>
      </c>
      <c r="M13" s="72">
        <f t="shared" si="5"/>
        <v>100</v>
      </c>
    </row>
    <row r="14" ht="23.25" customHeight="1" spans="1:13">
      <c r="A14" s="70" t="s">
        <v>1449</v>
      </c>
      <c r="B14" s="71">
        <f t="shared" si="0"/>
        <v>8401</v>
      </c>
      <c r="C14" s="75">
        <f t="shared" si="1"/>
        <v>8670</v>
      </c>
      <c r="D14" s="76">
        <f t="shared" si="2"/>
        <v>269</v>
      </c>
      <c r="E14" s="72">
        <v>8400</v>
      </c>
      <c r="F14" s="72">
        <v>8670</v>
      </c>
      <c r="G14" s="72">
        <f t="shared" si="3"/>
        <v>270</v>
      </c>
      <c r="H14" s="72"/>
      <c r="I14" s="72"/>
      <c r="J14" s="72"/>
      <c r="K14" s="72">
        <v>1</v>
      </c>
      <c r="L14" s="72">
        <v>0</v>
      </c>
      <c r="M14" s="72">
        <f t="shared" si="5"/>
        <v>-1</v>
      </c>
    </row>
    <row r="15" ht="23.25" customHeight="1" spans="1:13">
      <c r="A15" s="79" t="s">
        <v>1450</v>
      </c>
      <c r="B15" s="67">
        <f t="shared" si="0"/>
        <v>33195</v>
      </c>
      <c r="C15" s="68">
        <f t="shared" si="1"/>
        <v>33890</v>
      </c>
      <c r="D15" s="68">
        <f t="shared" si="2"/>
        <v>695</v>
      </c>
      <c r="E15" s="69">
        <v>18358</v>
      </c>
      <c r="F15" s="69">
        <f>SUM(F16:F18)</f>
        <v>18505</v>
      </c>
      <c r="G15" s="69">
        <f t="shared" si="3"/>
        <v>147</v>
      </c>
      <c r="H15" s="69">
        <v>2386</v>
      </c>
      <c r="I15" s="69">
        <f>SUM(I16:I18)</f>
        <v>2621</v>
      </c>
      <c r="J15" s="69">
        <f t="shared" ref="J15:J21" si="6">I15-H15</f>
        <v>235</v>
      </c>
      <c r="K15" s="69">
        <v>12451</v>
      </c>
      <c r="L15" s="69">
        <f>SUM(L16:L18)</f>
        <v>12764</v>
      </c>
      <c r="M15" s="69">
        <f t="shared" si="5"/>
        <v>313</v>
      </c>
    </row>
    <row r="16" ht="23.25" customHeight="1" spans="1:13">
      <c r="A16" s="74" t="s">
        <v>1451</v>
      </c>
      <c r="B16" s="80">
        <f t="shared" si="0"/>
        <v>33172</v>
      </c>
      <c r="C16" s="75">
        <f t="shared" si="1"/>
        <v>33524</v>
      </c>
      <c r="D16" s="76">
        <f t="shared" si="2"/>
        <v>352</v>
      </c>
      <c r="E16" s="72">
        <v>18339</v>
      </c>
      <c r="F16" s="72">
        <v>18441</v>
      </c>
      <c r="G16" s="72">
        <f t="shared" si="3"/>
        <v>102</v>
      </c>
      <c r="H16" s="72">
        <v>2382</v>
      </c>
      <c r="I16" s="72">
        <v>2619</v>
      </c>
      <c r="J16" s="72">
        <f t="shared" si="6"/>
        <v>237</v>
      </c>
      <c r="K16" s="72">
        <v>12451</v>
      </c>
      <c r="L16" s="72">
        <v>12464</v>
      </c>
      <c r="M16" s="72">
        <f t="shared" si="5"/>
        <v>13</v>
      </c>
    </row>
    <row r="17" ht="23.25" customHeight="1" spans="1:13">
      <c r="A17" s="74" t="s">
        <v>1452</v>
      </c>
      <c r="B17" s="80">
        <f t="shared" si="0"/>
        <v>0</v>
      </c>
      <c r="C17" s="75">
        <f t="shared" si="1"/>
        <v>1</v>
      </c>
      <c r="D17" s="76">
        <f t="shared" si="2"/>
        <v>1</v>
      </c>
      <c r="E17" s="72"/>
      <c r="F17" s="72"/>
      <c r="G17" s="72">
        <f t="shared" si="3"/>
        <v>0</v>
      </c>
      <c r="H17" s="72"/>
      <c r="I17" s="72">
        <v>1</v>
      </c>
      <c r="J17" s="72">
        <f t="shared" si="6"/>
        <v>1</v>
      </c>
      <c r="K17" s="72"/>
      <c r="L17" s="72"/>
      <c r="M17" s="72">
        <f t="shared" si="5"/>
        <v>0</v>
      </c>
    </row>
    <row r="18" ht="23.25" customHeight="1" spans="1:13">
      <c r="A18" s="74" t="s">
        <v>1453</v>
      </c>
      <c r="B18" s="80">
        <f t="shared" si="0"/>
        <v>23</v>
      </c>
      <c r="C18" s="75">
        <f t="shared" si="1"/>
        <v>365</v>
      </c>
      <c r="D18" s="76">
        <f t="shared" si="2"/>
        <v>342</v>
      </c>
      <c r="E18" s="72">
        <v>19</v>
      </c>
      <c r="F18" s="72">
        <v>64</v>
      </c>
      <c r="G18" s="72">
        <f t="shared" si="3"/>
        <v>45</v>
      </c>
      <c r="H18" s="72">
        <v>4</v>
      </c>
      <c r="I18" s="72">
        <v>1</v>
      </c>
      <c r="J18" s="72">
        <f t="shared" si="6"/>
        <v>-3</v>
      </c>
      <c r="K18" s="72"/>
      <c r="L18" s="72">
        <v>300</v>
      </c>
      <c r="M18" s="72">
        <f t="shared" si="5"/>
        <v>300</v>
      </c>
    </row>
    <row r="19" ht="23.25" customHeight="1" spans="1:13">
      <c r="A19" s="81" t="s">
        <v>1454</v>
      </c>
      <c r="B19" s="80">
        <f t="shared" si="0"/>
        <v>2422</v>
      </c>
      <c r="C19" s="75">
        <f t="shared" si="1"/>
        <v>1638</v>
      </c>
      <c r="D19" s="76">
        <f t="shared" si="2"/>
        <v>-784</v>
      </c>
      <c r="E19" s="82">
        <f t="shared" ref="E19:I19" si="7">E6-E15</f>
        <v>77</v>
      </c>
      <c r="F19" s="82">
        <f t="shared" si="7"/>
        <v>17</v>
      </c>
      <c r="G19" s="82">
        <f t="shared" si="3"/>
        <v>-60</v>
      </c>
      <c r="H19" s="72">
        <f t="shared" si="7"/>
        <v>2152</v>
      </c>
      <c r="I19" s="72">
        <f t="shared" si="7"/>
        <v>1619</v>
      </c>
      <c r="J19" s="72">
        <f t="shared" si="6"/>
        <v>-533</v>
      </c>
      <c r="K19" s="72">
        <f>K6-K15</f>
        <v>193</v>
      </c>
      <c r="L19" s="72">
        <f>L6-L15</f>
        <v>2</v>
      </c>
      <c r="M19" s="72">
        <f t="shared" si="5"/>
        <v>-191</v>
      </c>
    </row>
    <row r="20" ht="23.25" customHeight="1" spans="1:13">
      <c r="A20" s="81" t="s">
        <v>1455</v>
      </c>
      <c r="B20" s="80">
        <f t="shared" si="0"/>
        <v>16099</v>
      </c>
      <c r="C20" s="75">
        <f t="shared" si="1"/>
        <v>16099</v>
      </c>
      <c r="D20" s="76">
        <f t="shared" si="2"/>
        <v>0</v>
      </c>
      <c r="E20" s="82">
        <v>6389</v>
      </c>
      <c r="F20" s="82">
        <v>6389</v>
      </c>
      <c r="G20" s="82">
        <f t="shared" si="3"/>
        <v>0</v>
      </c>
      <c r="H20" s="72">
        <v>8232</v>
      </c>
      <c r="I20" s="72">
        <v>8232</v>
      </c>
      <c r="J20" s="72">
        <f t="shared" si="6"/>
        <v>0</v>
      </c>
      <c r="K20" s="72">
        <v>1478</v>
      </c>
      <c r="L20" s="72">
        <v>1478</v>
      </c>
      <c r="M20" s="72">
        <f t="shared" si="5"/>
        <v>0</v>
      </c>
    </row>
    <row r="21" ht="23.25" customHeight="1" spans="1:13">
      <c r="A21" s="81" t="s">
        <v>1456</v>
      </c>
      <c r="B21" s="80">
        <f t="shared" si="0"/>
        <v>18521</v>
      </c>
      <c r="C21" s="75">
        <f t="shared" si="1"/>
        <v>17737</v>
      </c>
      <c r="D21" s="76">
        <f t="shared" si="2"/>
        <v>-784</v>
      </c>
      <c r="E21" s="82">
        <f t="shared" ref="E21:I21" si="8">E19+E20</f>
        <v>6466</v>
      </c>
      <c r="F21" s="82">
        <f t="shared" si="8"/>
        <v>6406</v>
      </c>
      <c r="G21" s="82">
        <f t="shared" si="3"/>
        <v>-60</v>
      </c>
      <c r="H21" s="72">
        <f t="shared" si="8"/>
        <v>10384</v>
      </c>
      <c r="I21" s="82">
        <f t="shared" si="8"/>
        <v>9851</v>
      </c>
      <c r="J21" s="72">
        <f t="shared" si="6"/>
        <v>-533</v>
      </c>
      <c r="K21" s="72">
        <f>K19+K20</f>
        <v>1671</v>
      </c>
      <c r="L21" s="82">
        <f>L19+L20</f>
        <v>1480</v>
      </c>
      <c r="M21" s="72">
        <f t="shared" si="5"/>
        <v>-191</v>
      </c>
    </row>
    <row r="27" spans="2:2">
      <c r="B27" s="83"/>
    </row>
  </sheetData>
  <mergeCells count="7">
    <mergeCell ref="A2:M2"/>
    <mergeCell ref="L3:M3"/>
    <mergeCell ref="B4:D4"/>
    <mergeCell ref="E4:G4"/>
    <mergeCell ref="H4:J4"/>
    <mergeCell ref="K4:M4"/>
    <mergeCell ref="A4:A5"/>
  </mergeCells>
  <printOptions horizontalCentered="1"/>
  <pageMargins left="0.708333333333333" right="0.708333333333333" top="0.747916666666667" bottom="0.747916666666667" header="0.314583333333333" footer="0.314583333333333"/>
  <pageSetup paperSize="9" scale="91" firstPageNumber="41" fitToHeight="0" orientation="landscape" useFirstPageNumber="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7" sqref="F7"/>
    </sheetView>
  </sheetViews>
  <sheetFormatPr defaultColWidth="9" defaultRowHeight="13.5" outlineLevelCol="7"/>
  <cols>
    <col min="1" max="1" width="36.125" customWidth="1"/>
    <col min="2" max="3" width="9.625" customWidth="1"/>
    <col min="4" max="4" width="10.5" customWidth="1"/>
    <col min="5" max="5" width="41.25" customWidth="1"/>
    <col min="8" max="8" width="10.5" customWidth="1"/>
  </cols>
  <sheetData>
    <row r="1" spans="1:8">
      <c r="A1" s="18"/>
      <c r="B1" s="18"/>
      <c r="C1" s="18"/>
      <c r="D1" s="19"/>
      <c r="E1" s="18"/>
      <c r="F1" s="18"/>
      <c r="G1" s="18"/>
      <c r="H1" s="19"/>
    </row>
    <row r="2" ht="27.75" customHeight="1" spans="1:8">
      <c r="A2" s="4" t="s">
        <v>1457</v>
      </c>
      <c r="B2" s="4"/>
      <c r="C2" s="4"/>
      <c r="D2" s="4"/>
      <c r="E2" s="4"/>
      <c r="F2" s="4"/>
      <c r="G2" s="4"/>
      <c r="H2" s="4"/>
    </row>
    <row r="3" ht="22.5" customHeight="1" spans="1:8">
      <c r="A3" s="20" t="s">
        <v>31</v>
      </c>
      <c r="B3" s="21"/>
      <c r="C3" s="21"/>
      <c r="D3" s="22"/>
      <c r="E3" s="21"/>
      <c r="F3" s="21"/>
      <c r="G3" s="23" t="s">
        <v>1458</v>
      </c>
      <c r="H3" s="23"/>
    </row>
    <row r="4" ht="58.5" customHeight="1" spans="1:8">
      <c r="A4" s="24" t="s">
        <v>38</v>
      </c>
      <c r="B4" s="25" t="s">
        <v>1439</v>
      </c>
      <c r="C4" s="26" t="s">
        <v>1440</v>
      </c>
      <c r="D4" s="26" t="s">
        <v>1400</v>
      </c>
      <c r="E4" s="27" t="s">
        <v>42</v>
      </c>
      <c r="F4" s="25" t="s">
        <v>1439</v>
      </c>
      <c r="G4" s="26" t="s">
        <v>1440</v>
      </c>
      <c r="H4" s="26" t="s">
        <v>1400</v>
      </c>
    </row>
    <row r="5" ht="21.75" customHeight="1" spans="1:8">
      <c r="A5" s="28" t="s">
        <v>1459</v>
      </c>
      <c r="B5" s="29">
        <v>105</v>
      </c>
      <c r="C5" s="30">
        <v>0</v>
      </c>
      <c r="D5" s="31">
        <f>C5-B5</f>
        <v>-105</v>
      </c>
      <c r="E5" s="32" t="s">
        <v>58</v>
      </c>
      <c r="F5" s="33"/>
      <c r="G5" s="33"/>
      <c r="H5" s="34"/>
    </row>
    <row r="6" ht="21.75" customHeight="1" spans="1:8">
      <c r="A6" s="35" t="s">
        <v>1460</v>
      </c>
      <c r="B6" s="31">
        <v>165</v>
      </c>
      <c r="C6" s="31">
        <v>0</v>
      </c>
      <c r="D6" s="31">
        <f>C6-B6</f>
        <v>-165</v>
      </c>
      <c r="E6" s="35" t="s">
        <v>1461</v>
      </c>
      <c r="F6" s="31">
        <v>270</v>
      </c>
      <c r="G6" s="36">
        <v>0</v>
      </c>
      <c r="H6" s="31">
        <f>G6-F6</f>
        <v>-270</v>
      </c>
    </row>
    <row r="7" ht="21.75" customHeight="1" spans="1:8">
      <c r="A7" s="35" t="s">
        <v>1462</v>
      </c>
      <c r="B7" s="31"/>
      <c r="C7" s="31"/>
      <c r="D7" s="37"/>
      <c r="E7" s="38"/>
      <c r="F7" s="31"/>
      <c r="G7" s="39"/>
      <c r="H7" s="34"/>
    </row>
    <row r="8" ht="21.75" customHeight="1" spans="1:8">
      <c r="A8" s="35" t="s">
        <v>1463</v>
      </c>
      <c r="B8" s="31"/>
      <c r="C8" s="31"/>
      <c r="D8" s="37"/>
      <c r="E8" s="38"/>
      <c r="F8" s="31"/>
      <c r="G8" s="39"/>
      <c r="H8" s="34"/>
    </row>
    <row r="9" ht="21.75" customHeight="1" spans="1:8">
      <c r="A9" s="35" t="s">
        <v>1464</v>
      </c>
      <c r="B9" s="31"/>
      <c r="C9" s="31"/>
      <c r="D9" s="37"/>
      <c r="E9" s="40"/>
      <c r="F9" s="31"/>
      <c r="G9" s="39"/>
      <c r="H9" s="34"/>
    </row>
    <row r="10" ht="21.75" customHeight="1" spans="1:8">
      <c r="A10" s="35"/>
      <c r="B10" s="31"/>
      <c r="C10" s="31"/>
      <c r="D10" s="37"/>
      <c r="E10" s="40"/>
      <c r="F10" s="31"/>
      <c r="G10" s="39"/>
      <c r="H10" s="34"/>
    </row>
    <row r="11" ht="21.75" customHeight="1" spans="1:8">
      <c r="A11" s="35"/>
      <c r="B11" s="31"/>
      <c r="C11" s="31"/>
      <c r="D11" s="37"/>
      <c r="E11" s="38"/>
      <c r="F11" s="31"/>
      <c r="G11" s="39"/>
      <c r="H11" s="34"/>
    </row>
    <row r="12" ht="21.75" customHeight="1" spans="1:8">
      <c r="A12" s="35"/>
      <c r="B12" s="31"/>
      <c r="C12" s="31"/>
      <c r="D12" s="37"/>
      <c r="E12" s="35"/>
      <c r="F12" s="31"/>
      <c r="G12" s="39"/>
      <c r="H12" s="34"/>
    </row>
    <row r="13" ht="21.75" customHeight="1" spans="1:8">
      <c r="A13" s="35"/>
      <c r="B13" s="31"/>
      <c r="C13" s="31"/>
      <c r="D13" s="37"/>
      <c r="E13" s="35"/>
      <c r="F13" s="31"/>
      <c r="G13" s="39"/>
      <c r="H13" s="34"/>
    </row>
    <row r="14" ht="21.75" customHeight="1" spans="1:8">
      <c r="A14" s="35"/>
      <c r="B14" s="31"/>
      <c r="C14" s="31"/>
      <c r="D14" s="41"/>
      <c r="E14" s="35"/>
      <c r="F14" s="31"/>
      <c r="G14" s="39"/>
      <c r="H14" s="42"/>
    </row>
    <row r="15" ht="21.75" customHeight="1" spans="1:8">
      <c r="A15" s="43" t="s">
        <v>1465</v>
      </c>
      <c r="B15" s="44">
        <f>SUM(B5:B13)</f>
        <v>270</v>
      </c>
      <c r="C15" s="44">
        <f>SUM(C5:C13)</f>
        <v>0</v>
      </c>
      <c r="D15" s="45">
        <f>SUM(D5:D13)</f>
        <v>-270</v>
      </c>
      <c r="E15" s="43" t="s">
        <v>1466</v>
      </c>
      <c r="F15" s="46">
        <f>SUM(F5:F13)</f>
        <v>270</v>
      </c>
      <c r="G15" s="46">
        <f>SUM(G5:G13)</f>
        <v>0</v>
      </c>
      <c r="H15" s="47">
        <f>SUM(H5:H13)</f>
        <v>-270</v>
      </c>
    </row>
    <row r="16" ht="21.75" customHeight="1" spans="1:8">
      <c r="A16" s="35"/>
      <c r="B16" s="48"/>
      <c r="C16" s="48"/>
      <c r="D16" s="49"/>
      <c r="E16" s="35" t="s">
        <v>1467</v>
      </c>
      <c r="F16" s="31"/>
      <c r="G16" s="36"/>
      <c r="H16" s="50"/>
    </row>
    <row r="17" s="5" customFormat="1" ht="21.75" customHeight="1" spans="1:8">
      <c r="A17" s="35" t="s">
        <v>1419</v>
      </c>
      <c r="B17" s="48"/>
      <c r="C17" s="51"/>
      <c r="D17" s="49"/>
      <c r="E17" s="35" t="s">
        <v>1468</v>
      </c>
      <c r="F17" s="31"/>
      <c r="G17" s="36"/>
      <c r="H17" s="50"/>
    </row>
    <row r="18" s="5" customFormat="1" ht="21.75" customHeight="1" spans="1:8">
      <c r="A18" s="35" t="s">
        <v>1469</v>
      </c>
      <c r="B18" s="48"/>
      <c r="C18" s="48"/>
      <c r="D18" s="49"/>
      <c r="E18" s="35" t="s">
        <v>1423</v>
      </c>
      <c r="F18" s="31"/>
      <c r="G18" s="36"/>
      <c r="H18" s="50"/>
    </row>
    <row r="19" s="5" customFormat="1" ht="21.75" customHeight="1" spans="1:8">
      <c r="A19" s="35" t="s">
        <v>1470</v>
      </c>
      <c r="B19" s="48"/>
      <c r="C19" s="48"/>
      <c r="D19" s="37"/>
      <c r="E19" s="35" t="s">
        <v>1471</v>
      </c>
      <c r="F19" s="31"/>
      <c r="G19" s="52"/>
      <c r="H19" s="34"/>
    </row>
    <row r="20" s="5" customFormat="1" ht="21.75" customHeight="1" spans="1:8">
      <c r="A20" s="35"/>
      <c r="B20" s="48"/>
      <c r="C20" s="48"/>
      <c r="D20" s="37"/>
      <c r="E20" s="35" t="s">
        <v>1472</v>
      </c>
      <c r="F20" s="31"/>
      <c r="G20" s="36"/>
      <c r="H20" s="34"/>
    </row>
    <row r="21" ht="21.75" customHeight="1" spans="1:8">
      <c r="A21" s="35"/>
      <c r="B21" s="48"/>
      <c r="C21" s="48"/>
      <c r="D21" s="49"/>
      <c r="E21" s="53"/>
      <c r="F21" s="31"/>
      <c r="G21" s="36"/>
      <c r="H21" s="54"/>
    </row>
    <row r="22" ht="21.75" customHeight="1" spans="1:8">
      <c r="A22" s="43" t="s">
        <v>1473</v>
      </c>
      <c r="B22" s="44">
        <f>SUM(B15,B19,B20)</f>
        <v>270</v>
      </c>
      <c r="C22" s="44">
        <f>SUM(C15,C19,C20)</f>
        <v>0</v>
      </c>
      <c r="D22" s="45">
        <f>SUM(D15,D19,D20)</f>
        <v>-270</v>
      </c>
      <c r="E22" s="43" t="s">
        <v>1474</v>
      </c>
      <c r="F22" s="46">
        <f>SUM(F15,F19,F20,F21)</f>
        <v>270</v>
      </c>
      <c r="G22" s="46">
        <f>SUM(G15,G19,G20,G21)</f>
        <v>0</v>
      </c>
      <c r="H22" s="47">
        <f>SUM(H15,H19,H20,H21)</f>
        <v>-270</v>
      </c>
    </row>
  </sheetData>
  <mergeCells count="2">
    <mergeCell ref="A2:H2"/>
    <mergeCell ref="G3:H3"/>
  </mergeCells>
  <conditionalFormatting sqref="H19:H21 D19:D20 D7:D14 H5 H7:H14">
    <cfRule type="cellIs" dxfId="1" priority="1" stopIfTrue="1" operator="lessThan">
      <formula>0</formula>
    </cfRule>
  </conditionalFormatting>
  <printOptions horizontalCentered="1"/>
  <pageMargins left="0.511805555555556" right="0.511805555555556" top="0.747916666666667" bottom="0.747916666666667" header="0.314583333333333" footer="0.314583333333333"/>
  <pageSetup paperSize="9" scale="85" firstPageNumber="42" orientation="landscape" useFirstPageNumber="1"/>
  <headerFooter>
    <oddFooter>&amp;C第  &amp;P 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"/>
  <sheetViews>
    <sheetView tabSelected="1" workbookViewId="0">
      <selection activeCell="C16" sqref="C16"/>
    </sheetView>
  </sheetViews>
  <sheetFormatPr defaultColWidth="9" defaultRowHeight="13.5" outlineLevelCol="4"/>
  <cols>
    <col min="1" max="1" width="46.875" customWidth="1"/>
    <col min="2" max="2" width="10.5" customWidth="1"/>
    <col min="3" max="3" width="59.625" customWidth="1"/>
    <col min="4" max="4" width="18.25" style="3" customWidth="1"/>
  </cols>
  <sheetData>
    <row r="2" ht="27" spans="1:5">
      <c r="A2" s="4" t="s">
        <v>1475</v>
      </c>
      <c r="B2" s="4"/>
      <c r="C2" s="4"/>
      <c r="D2" s="4"/>
      <c r="E2" s="4"/>
    </row>
    <row r="3" ht="23.25" customHeight="1" spans="1:5">
      <c r="A3" s="5" t="s">
        <v>34</v>
      </c>
      <c r="D3" s="6" t="s">
        <v>151</v>
      </c>
      <c r="E3" s="6"/>
    </row>
    <row r="4" ht="23.25" customHeight="1" spans="1:5">
      <c r="A4" s="7" t="s">
        <v>1476</v>
      </c>
      <c r="B4" s="7" t="s">
        <v>1477</v>
      </c>
      <c r="C4" s="7" t="s">
        <v>1478</v>
      </c>
      <c r="D4" s="7" t="s">
        <v>1479</v>
      </c>
      <c r="E4" s="7" t="s">
        <v>1480</v>
      </c>
    </row>
    <row r="5" s="1" customFormat="1" ht="23.25" customHeight="1" spans="1:5">
      <c r="A5" s="8" t="s">
        <v>1481</v>
      </c>
      <c r="B5" s="9">
        <v>43682</v>
      </c>
      <c r="C5" s="8" t="s">
        <v>1482</v>
      </c>
      <c r="D5" s="10">
        <v>2500</v>
      </c>
      <c r="E5" s="11" t="s">
        <v>1483</v>
      </c>
    </row>
    <row r="6" s="1" customFormat="1" ht="23.25" customHeight="1" spans="1:5">
      <c r="A6" s="8" t="s">
        <v>1481</v>
      </c>
      <c r="B6" s="9">
        <v>43682</v>
      </c>
      <c r="C6" s="8" t="s">
        <v>1484</v>
      </c>
      <c r="D6" s="10">
        <v>386</v>
      </c>
      <c r="E6" s="11" t="s">
        <v>1483</v>
      </c>
    </row>
    <row r="7" ht="23.25" customHeight="1" spans="1:5">
      <c r="A7" s="8" t="s">
        <v>1481</v>
      </c>
      <c r="B7" s="9">
        <v>43682</v>
      </c>
      <c r="C7" s="8" t="s">
        <v>1485</v>
      </c>
      <c r="D7" s="10">
        <v>214</v>
      </c>
      <c r="E7" s="11" t="s">
        <v>1483</v>
      </c>
    </row>
    <row r="8" s="2" customFormat="1" ht="23.25" customHeight="1" spans="1:5">
      <c r="A8" s="12" t="s">
        <v>1486</v>
      </c>
      <c r="B8" s="13"/>
      <c r="C8" s="14"/>
      <c r="D8" s="15">
        <f>SUM(D5:D7)</f>
        <v>3100</v>
      </c>
      <c r="E8" s="15"/>
    </row>
    <row r="9" ht="23.25" customHeight="1" spans="1:5">
      <c r="A9" s="8" t="s">
        <v>1487</v>
      </c>
      <c r="B9" s="16">
        <v>43682</v>
      </c>
      <c r="C9" s="8" t="s">
        <v>1488</v>
      </c>
      <c r="D9" s="17">
        <v>2400</v>
      </c>
      <c r="E9" s="11" t="s">
        <v>1483</v>
      </c>
    </row>
    <row r="10" s="2" customFormat="1" ht="24" customHeight="1" spans="1:5">
      <c r="A10" s="12" t="s">
        <v>1489</v>
      </c>
      <c r="B10" s="13"/>
      <c r="C10" s="14"/>
      <c r="D10" s="15">
        <f>SUM(D9:D9)</f>
        <v>2400</v>
      </c>
      <c r="E10" s="15"/>
    </row>
    <row r="11" ht="24" customHeight="1"/>
  </sheetData>
  <mergeCells count="2">
    <mergeCell ref="A2:E2"/>
    <mergeCell ref="D3:E3"/>
  </mergeCells>
  <pageMargins left="0.708333333333333" right="0.708333333333333" top="0.747916666666667" bottom="0.747916666666667" header="0.314583333333333" footer="0.314583333333333"/>
  <pageSetup paperSize="9" scale="90" firstPageNumber="43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17" sqref="B17"/>
    </sheetView>
  </sheetViews>
  <sheetFormatPr defaultColWidth="10" defaultRowHeight="13.5" outlineLevelCol="2"/>
  <cols>
    <col min="1" max="1" width="12.25" style="345" customWidth="1"/>
    <col min="2" max="2" width="97.25" style="345" customWidth="1"/>
    <col min="3" max="3" width="13.625" style="345" customWidth="1"/>
    <col min="4" max="16384" width="10" style="345"/>
  </cols>
  <sheetData>
    <row r="1" ht="35.25" spans="1:3">
      <c r="A1" s="346" t="s">
        <v>3</v>
      </c>
      <c r="B1" s="346"/>
      <c r="C1" s="346"/>
    </row>
    <row r="2" ht="25.5" spans="1:3">
      <c r="A2" s="347"/>
      <c r="B2" s="347"/>
      <c r="C2" s="347"/>
    </row>
    <row r="3" ht="25.5" customHeight="1" spans="1:3">
      <c r="A3" s="348" t="s">
        <v>4</v>
      </c>
      <c r="B3" s="349" t="s">
        <v>5</v>
      </c>
      <c r="C3" s="348" t="s">
        <v>6</v>
      </c>
    </row>
    <row r="4" ht="25.5" customHeight="1" spans="1:3">
      <c r="A4" s="350" t="s">
        <v>7</v>
      </c>
      <c r="B4" s="351" t="s">
        <v>8</v>
      </c>
      <c r="C4" s="352" t="s">
        <v>9</v>
      </c>
    </row>
    <row r="5" s="344" customFormat="1" ht="25.5" customHeight="1" spans="1:3">
      <c r="A5" s="350" t="s">
        <v>10</v>
      </c>
      <c r="B5" s="351" t="s">
        <v>11</v>
      </c>
      <c r="C5" s="352" t="s">
        <v>12</v>
      </c>
    </row>
    <row r="6" s="344" customFormat="1" ht="25.5" customHeight="1" spans="1:3">
      <c r="A6" s="350" t="s">
        <v>13</v>
      </c>
      <c r="B6" s="351" t="s">
        <v>14</v>
      </c>
      <c r="C6" s="352" t="s">
        <v>15</v>
      </c>
    </row>
    <row r="7" s="344" customFormat="1" ht="25.5" customHeight="1" spans="1:3">
      <c r="A7" s="350" t="s">
        <v>16</v>
      </c>
      <c r="B7" s="351" t="s">
        <v>17</v>
      </c>
      <c r="C7" s="353" t="s">
        <v>18</v>
      </c>
    </row>
    <row r="8" s="344" customFormat="1" ht="25.5" customHeight="1" spans="1:3">
      <c r="A8" s="350" t="s">
        <v>19</v>
      </c>
      <c r="B8" s="351" t="s">
        <v>20</v>
      </c>
      <c r="C8" s="352" t="s">
        <v>21</v>
      </c>
    </row>
    <row r="9" s="344" customFormat="1" ht="25.5" customHeight="1" spans="1:3">
      <c r="A9" s="350" t="s">
        <v>22</v>
      </c>
      <c r="B9" s="351" t="s">
        <v>23</v>
      </c>
      <c r="C9" s="352" t="s">
        <v>24</v>
      </c>
    </row>
    <row r="10" s="344" customFormat="1" ht="25.5" customHeight="1" spans="1:3">
      <c r="A10" s="350" t="s">
        <v>25</v>
      </c>
      <c r="B10" s="351" t="s">
        <v>26</v>
      </c>
      <c r="C10" s="352" t="s">
        <v>27</v>
      </c>
    </row>
    <row r="11" s="344" customFormat="1" ht="25.5" customHeight="1" spans="1:3">
      <c r="A11" s="350" t="s">
        <v>28</v>
      </c>
      <c r="B11" s="351" t="s">
        <v>29</v>
      </c>
      <c r="C11" s="352" t="s">
        <v>30</v>
      </c>
    </row>
    <row r="12" s="344" customFormat="1" ht="25.5" customHeight="1" spans="1:3">
      <c r="A12" s="350" t="s">
        <v>31</v>
      </c>
      <c r="B12" s="351" t="s">
        <v>32</v>
      </c>
      <c r="C12" s="352" t="s">
        <v>33</v>
      </c>
    </row>
    <row r="13" s="344" customFormat="1" ht="25.5" customHeight="1" spans="1:3">
      <c r="A13" s="350" t="s">
        <v>34</v>
      </c>
      <c r="B13" s="351" t="s">
        <v>35</v>
      </c>
      <c r="C13" s="352" t="s">
        <v>36</v>
      </c>
    </row>
    <row r="14" s="344" customFormat="1" ht="25.5" customHeight="1" spans="1:3">
      <c r="A14" s="350"/>
      <c r="B14" s="354"/>
      <c r="C14" s="352"/>
    </row>
    <row r="15" s="344" customFormat="1" ht="19.5" spans="2:2">
      <c r="B15" s="355"/>
    </row>
    <row r="16" s="344" customFormat="1" ht="19.5" spans="2:2">
      <c r="B16" s="355"/>
    </row>
    <row r="17" s="344" customFormat="1" ht="19.5" spans="2:2">
      <c r="B17" s="355"/>
    </row>
    <row r="18" s="344" customFormat="1" ht="19.5" spans="2:2">
      <c r="B18" s="355"/>
    </row>
    <row r="19" s="344" customFormat="1" ht="19.5" spans="2:2">
      <c r="B19" s="355"/>
    </row>
    <row r="20" s="344" customFormat="1" ht="19.5" spans="2:2">
      <c r="B20" s="355"/>
    </row>
    <row r="21" s="344" customFormat="1" ht="19.5" spans="2:2">
      <c r="B21" s="355"/>
    </row>
    <row r="22" s="344" customFormat="1" ht="19.5" spans="2:2">
      <c r="B22" s="355"/>
    </row>
    <row r="23" s="344" customFormat="1" ht="19.5" spans="2:2">
      <c r="B23" s="355"/>
    </row>
    <row r="24" s="344" customFormat="1" ht="19.5" spans="2:2">
      <c r="B24" s="355"/>
    </row>
    <row r="25" s="344" customFormat="1" ht="19.5" spans="2:2">
      <c r="B25" s="355"/>
    </row>
  </sheetData>
  <mergeCells count="1">
    <mergeCell ref="A1:C1"/>
  </mergeCells>
  <printOptions horizontalCentered="1"/>
  <pageMargins left="0.904166666666667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showZeros="0" workbookViewId="0">
      <pane ySplit="4" topLeftCell="A28" activePane="bottomLeft" state="frozen"/>
      <selection/>
      <selection pane="bottomLeft" activeCell="D38" sqref="D38"/>
    </sheetView>
  </sheetViews>
  <sheetFormatPr defaultColWidth="9" defaultRowHeight="14.25"/>
  <cols>
    <col min="1" max="1" width="50.625" style="303" customWidth="1"/>
    <col min="2" max="4" width="11.25" style="303" customWidth="1"/>
    <col min="5" max="5" width="36.25" style="303" customWidth="1"/>
    <col min="6" max="7" width="10.375" style="303" customWidth="1"/>
    <col min="8" max="8" width="12.25" style="303" customWidth="1"/>
    <col min="9" max="9" width="9" style="303"/>
    <col min="10" max="10" width="10" style="303" customWidth="1"/>
    <col min="11" max="253" width="9" style="303"/>
    <col min="254" max="254" width="40.25" style="303" customWidth="1"/>
    <col min="255" max="255" width="11.25" style="303" customWidth="1"/>
    <col min="256" max="256" width="11.875" style="303" customWidth="1"/>
    <col min="257" max="257" width="12.375" style="303" customWidth="1"/>
    <col min="258" max="258" width="36.25" style="303" customWidth="1"/>
    <col min="259" max="259" width="10.375" style="303" customWidth="1"/>
    <col min="260" max="260" width="14.375" style="303" customWidth="1"/>
    <col min="261" max="261" width="12.5" style="303" customWidth="1"/>
    <col min="262" max="265" width="9" style="303"/>
    <col min="266" max="266" width="10" style="303" customWidth="1"/>
    <col min="267" max="509" width="9" style="303"/>
    <col min="510" max="510" width="40.25" style="303" customWidth="1"/>
    <col min="511" max="511" width="11.25" style="303" customWidth="1"/>
    <col min="512" max="512" width="11.875" style="303" customWidth="1"/>
    <col min="513" max="513" width="12.375" style="303" customWidth="1"/>
    <col min="514" max="514" width="36.25" style="303" customWidth="1"/>
    <col min="515" max="515" width="10.375" style="303" customWidth="1"/>
    <col min="516" max="516" width="14.375" style="303" customWidth="1"/>
    <col min="517" max="517" width="12.5" style="303" customWidth="1"/>
    <col min="518" max="521" width="9" style="303"/>
    <col min="522" max="522" width="10" style="303" customWidth="1"/>
    <col min="523" max="765" width="9" style="303"/>
    <col min="766" max="766" width="40.25" style="303" customWidth="1"/>
    <col min="767" max="767" width="11.25" style="303" customWidth="1"/>
    <col min="768" max="768" width="11.875" style="303" customWidth="1"/>
    <col min="769" max="769" width="12.375" style="303" customWidth="1"/>
    <col min="770" max="770" width="36.25" style="303" customWidth="1"/>
    <col min="771" max="771" width="10.375" style="303" customWidth="1"/>
    <col min="772" max="772" width="14.375" style="303" customWidth="1"/>
    <col min="773" max="773" width="12.5" style="303" customWidth="1"/>
    <col min="774" max="777" width="9" style="303"/>
    <col min="778" max="778" width="10" style="303" customWidth="1"/>
    <col min="779" max="1021" width="10" style="303"/>
    <col min="1022" max="1022" width="40.25" style="303" customWidth="1"/>
    <col min="1023" max="1023" width="11.25" style="303" customWidth="1"/>
    <col min="1024" max="1024" width="11.875" style="303" customWidth="1"/>
    <col min="1025" max="1025" width="12.375" style="303" customWidth="1"/>
    <col min="1026" max="1026" width="36.25" style="303" customWidth="1"/>
    <col min="1027" max="1027" width="10.375" style="303" customWidth="1"/>
    <col min="1028" max="1028" width="14.375" style="303" customWidth="1"/>
    <col min="1029" max="1029" width="12.5" style="303" customWidth="1"/>
    <col min="1030" max="1033" width="9" style="303"/>
    <col min="1034" max="1034" width="10" style="303" customWidth="1"/>
    <col min="1035" max="1277" width="9" style="303"/>
    <col min="1278" max="1278" width="40.25" style="303" customWidth="1"/>
    <col min="1279" max="1279" width="11.25" style="303" customWidth="1"/>
    <col min="1280" max="1280" width="11.875" style="303" customWidth="1"/>
    <col min="1281" max="1281" width="12.375" style="303" customWidth="1"/>
    <col min="1282" max="1282" width="36.25" style="303" customWidth="1"/>
    <col min="1283" max="1283" width="10.375" style="303" customWidth="1"/>
    <col min="1284" max="1284" width="14.375" style="303" customWidth="1"/>
    <col min="1285" max="1285" width="12.5" style="303" customWidth="1"/>
    <col min="1286" max="1289" width="9" style="303"/>
    <col min="1290" max="1290" width="10" style="303" customWidth="1"/>
    <col min="1291" max="1533" width="9" style="303"/>
    <col min="1534" max="1534" width="40.25" style="303" customWidth="1"/>
    <col min="1535" max="1535" width="11.25" style="303" customWidth="1"/>
    <col min="1536" max="1536" width="11.875" style="303" customWidth="1"/>
    <col min="1537" max="1537" width="12.375" style="303" customWidth="1"/>
    <col min="1538" max="1538" width="36.25" style="303" customWidth="1"/>
    <col min="1539" max="1539" width="10.375" style="303" customWidth="1"/>
    <col min="1540" max="1540" width="14.375" style="303" customWidth="1"/>
    <col min="1541" max="1541" width="12.5" style="303" customWidth="1"/>
    <col min="1542" max="1545" width="9" style="303"/>
    <col min="1546" max="1546" width="10" style="303" customWidth="1"/>
    <col min="1547" max="1789" width="9" style="303"/>
    <col min="1790" max="1790" width="40.25" style="303" customWidth="1"/>
    <col min="1791" max="1791" width="11.25" style="303" customWidth="1"/>
    <col min="1792" max="1792" width="11.875" style="303" customWidth="1"/>
    <col min="1793" max="1793" width="12.375" style="303" customWidth="1"/>
    <col min="1794" max="1794" width="36.25" style="303" customWidth="1"/>
    <col min="1795" max="1795" width="10.375" style="303" customWidth="1"/>
    <col min="1796" max="1796" width="14.375" style="303" customWidth="1"/>
    <col min="1797" max="1797" width="12.5" style="303" customWidth="1"/>
    <col min="1798" max="1801" width="9" style="303"/>
    <col min="1802" max="1802" width="10" style="303" customWidth="1"/>
    <col min="1803" max="2045" width="10" style="303"/>
    <col min="2046" max="2046" width="40.25" style="303" customWidth="1"/>
    <col min="2047" max="2047" width="11.25" style="303" customWidth="1"/>
    <col min="2048" max="2048" width="11.875" style="303" customWidth="1"/>
    <col min="2049" max="2049" width="12.375" style="303" customWidth="1"/>
    <col min="2050" max="2050" width="36.25" style="303" customWidth="1"/>
    <col min="2051" max="2051" width="10.375" style="303" customWidth="1"/>
    <col min="2052" max="2052" width="14.375" style="303" customWidth="1"/>
    <col min="2053" max="2053" width="12.5" style="303" customWidth="1"/>
    <col min="2054" max="2057" width="9" style="303"/>
    <col min="2058" max="2058" width="10" style="303" customWidth="1"/>
    <col min="2059" max="2301" width="9" style="303"/>
    <col min="2302" max="2302" width="40.25" style="303" customWidth="1"/>
    <col min="2303" max="2303" width="11.25" style="303" customWidth="1"/>
    <col min="2304" max="2304" width="11.875" style="303" customWidth="1"/>
    <col min="2305" max="2305" width="12.375" style="303" customWidth="1"/>
    <col min="2306" max="2306" width="36.25" style="303" customWidth="1"/>
    <col min="2307" max="2307" width="10.375" style="303" customWidth="1"/>
    <col min="2308" max="2308" width="14.375" style="303" customWidth="1"/>
    <col min="2309" max="2309" width="12.5" style="303" customWidth="1"/>
    <col min="2310" max="2313" width="9" style="303"/>
    <col min="2314" max="2314" width="10" style="303" customWidth="1"/>
    <col min="2315" max="2557" width="9" style="303"/>
    <col min="2558" max="2558" width="40.25" style="303" customWidth="1"/>
    <col min="2559" max="2559" width="11.25" style="303" customWidth="1"/>
    <col min="2560" max="2560" width="11.875" style="303" customWidth="1"/>
    <col min="2561" max="2561" width="12.375" style="303" customWidth="1"/>
    <col min="2562" max="2562" width="36.25" style="303" customWidth="1"/>
    <col min="2563" max="2563" width="10.375" style="303" customWidth="1"/>
    <col min="2564" max="2564" width="14.375" style="303" customWidth="1"/>
    <col min="2565" max="2565" width="12.5" style="303" customWidth="1"/>
    <col min="2566" max="2569" width="9" style="303"/>
    <col min="2570" max="2570" width="10" style="303" customWidth="1"/>
    <col min="2571" max="2813" width="9" style="303"/>
    <col min="2814" max="2814" width="40.25" style="303" customWidth="1"/>
    <col min="2815" max="2815" width="11.25" style="303" customWidth="1"/>
    <col min="2816" max="2816" width="11.875" style="303" customWidth="1"/>
    <col min="2817" max="2817" width="12.375" style="303" customWidth="1"/>
    <col min="2818" max="2818" width="36.25" style="303" customWidth="1"/>
    <col min="2819" max="2819" width="10.375" style="303" customWidth="1"/>
    <col min="2820" max="2820" width="14.375" style="303" customWidth="1"/>
    <col min="2821" max="2821" width="12.5" style="303" customWidth="1"/>
    <col min="2822" max="2825" width="9" style="303"/>
    <col min="2826" max="2826" width="10" style="303" customWidth="1"/>
    <col min="2827" max="3069" width="10" style="303"/>
    <col min="3070" max="3070" width="40.25" style="303" customWidth="1"/>
    <col min="3071" max="3071" width="11.25" style="303" customWidth="1"/>
    <col min="3072" max="3072" width="11.875" style="303" customWidth="1"/>
    <col min="3073" max="3073" width="12.375" style="303" customWidth="1"/>
    <col min="3074" max="3074" width="36.25" style="303" customWidth="1"/>
    <col min="3075" max="3075" width="10.375" style="303" customWidth="1"/>
    <col min="3076" max="3076" width="14.375" style="303" customWidth="1"/>
    <col min="3077" max="3077" width="12.5" style="303" customWidth="1"/>
    <col min="3078" max="3081" width="9" style="303"/>
    <col min="3082" max="3082" width="10" style="303" customWidth="1"/>
    <col min="3083" max="3325" width="9" style="303"/>
    <col min="3326" max="3326" width="40.25" style="303" customWidth="1"/>
    <col min="3327" max="3327" width="11.25" style="303" customWidth="1"/>
    <col min="3328" max="3328" width="11.875" style="303" customWidth="1"/>
    <col min="3329" max="3329" width="12.375" style="303" customWidth="1"/>
    <col min="3330" max="3330" width="36.25" style="303" customWidth="1"/>
    <col min="3331" max="3331" width="10.375" style="303" customWidth="1"/>
    <col min="3332" max="3332" width="14.375" style="303" customWidth="1"/>
    <col min="3333" max="3333" width="12.5" style="303" customWidth="1"/>
    <col min="3334" max="3337" width="9" style="303"/>
    <col min="3338" max="3338" width="10" style="303" customWidth="1"/>
    <col min="3339" max="3581" width="9" style="303"/>
    <col min="3582" max="3582" width="40.25" style="303" customWidth="1"/>
    <col min="3583" max="3583" width="11.25" style="303" customWidth="1"/>
    <col min="3584" max="3584" width="11.875" style="303" customWidth="1"/>
    <col min="3585" max="3585" width="12.375" style="303" customWidth="1"/>
    <col min="3586" max="3586" width="36.25" style="303" customWidth="1"/>
    <col min="3587" max="3587" width="10.375" style="303" customWidth="1"/>
    <col min="3588" max="3588" width="14.375" style="303" customWidth="1"/>
    <col min="3589" max="3589" width="12.5" style="303" customWidth="1"/>
    <col min="3590" max="3593" width="9" style="303"/>
    <col min="3594" max="3594" width="10" style="303" customWidth="1"/>
    <col min="3595" max="3837" width="9" style="303"/>
    <col min="3838" max="3838" width="40.25" style="303" customWidth="1"/>
    <col min="3839" max="3839" width="11.25" style="303" customWidth="1"/>
    <col min="3840" max="3840" width="11.875" style="303" customWidth="1"/>
    <col min="3841" max="3841" width="12.375" style="303" customWidth="1"/>
    <col min="3842" max="3842" width="36.25" style="303" customWidth="1"/>
    <col min="3843" max="3843" width="10.375" style="303" customWidth="1"/>
    <col min="3844" max="3844" width="14.375" style="303" customWidth="1"/>
    <col min="3845" max="3845" width="12.5" style="303" customWidth="1"/>
    <col min="3846" max="3849" width="9" style="303"/>
    <col min="3850" max="3850" width="10" style="303" customWidth="1"/>
    <col min="3851" max="4093" width="10" style="303"/>
    <col min="4094" max="4094" width="40.25" style="303" customWidth="1"/>
    <col min="4095" max="4095" width="11.25" style="303" customWidth="1"/>
    <col min="4096" max="4096" width="11.875" style="303" customWidth="1"/>
    <col min="4097" max="4097" width="12.375" style="303" customWidth="1"/>
    <col min="4098" max="4098" width="36.25" style="303" customWidth="1"/>
    <col min="4099" max="4099" width="10.375" style="303" customWidth="1"/>
    <col min="4100" max="4100" width="14.375" style="303" customWidth="1"/>
    <col min="4101" max="4101" width="12.5" style="303" customWidth="1"/>
    <col min="4102" max="4105" width="9" style="303"/>
    <col min="4106" max="4106" width="10" style="303" customWidth="1"/>
    <col min="4107" max="4349" width="9" style="303"/>
    <col min="4350" max="4350" width="40.25" style="303" customWidth="1"/>
    <col min="4351" max="4351" width="11.25" style="303" customWidth="1"/>
    <col min="4352" max="4352" width="11.875" style="303" customWidth="1"/>
    <col min="4353" max="4353" width="12.375" style="303" customWidth="1"/>
    <col min="4354" max="4354" width="36.25" style="303" customWidth="1"/>
    <col min="4355" max="4355" width="10.375" style="303" customWidth="1"/>
    <col min="4356" max="4356" width="14.375" style="303" customWidth="1"/>
    <col min="4357" max="4357" width="12.5" style="303" customWidth="1"/>
    <col min="4358" max="4361" width="9" style="303"/>
    <col min="4362" max="4362" width="10" style="303" customWidth="1"/>
    <col min="4363" max="4605" width="9" style="303"/>
    <col min="4606" max="4606" width="40.25" style="303" customWidth="1"/>
    <col min="4607" max="4607" width="11.25" style="303" customWidth="1"/>
    <col min="4608" max="4608" width="11.875" style="303" customWidth="1"/>
    <col min="4609" max="4609" width="12.375" style="303" customWidth="1"/>
    <col min="4610" max="4610" width="36.25" style="303" customWidth="1"/>
    <col min="4611" max="4611" width="10.375" style="303" customWidth="1"/>
    <col min="4612" max="4612" width="14.375" style="303" customWidth="1"/>
    <col min="4613" max="4613" width="12.5" style="303" customWidth="1"/>
    <col min="4614" max="4617" width="9" style="303"/>
    <col min="4618" max="4618" width="10" style="303" customWidth="1"/>
    <col min="4619" max="4861" width="9" style="303"/>
    <col min="4862" max="4862" width="40.25" style="303" customWidth="1"/>
    <col min="4863" max="4863" width="11.25" style="303" customWidth="1"/>
    <col min="4864" max="4864" width="11.875" style="303" customWidth="1"/>
    <col min="4865" max="4865" width="12.375" style="303" customWidth="1"/>
    <col min="4866" max="4866" width="36.25" style="303" customWidth="1"/>
    <col min="4867" max="4867" width="10.375" style="303" customWidth="1"/>
    <col min="4868" max="4868" width="14.375" style="303" customWidth="1"/>
    <col min="4869" max="4869" width="12.5" style="303" customWidth="1"/>
    <col min="4870" max="4873" width="9" style="303"/>
    <col min="4874" max="4874" width="10" style="303" customWidth="1"/>
    <col min="4875" max="5117" width="10" style="303"/>
    <col min="5118" max="5118" width="40.25" style="303" customWidth="1"/>
    <col min="5119" max="5119" width="11.25" style="303" customWidth="1"/>
    <col min="5120" max="5120" width="11.875" style="303" customWidth="1"/>
    <col min="5121" max="5121" width="12.375" style="303" customWidth="1"/>
    <col min="5122" max="5122" width="36.25" style="303" customWidth="1"/>
    <col min="5123" max="5123" width="10.375" style="303" customWidth="1"/>
    <col min="5124" max="5124" width="14.375" style="303" customWidth="1"/>
    <col min="5125" max="5125" width="12.5" style="303" customWidth="1"/>
    <col min="5126" max="5129" width="9" style="303"/>
    <col min="5130" max="5130" width="10" style="303" customWidth="1"/>
    <col min="5131" max="5373" width="9" style="303"/>
    <col min="5374" max="5374" width="40.25" style="303" customWidth="1"/>
    <col min="5375" max="5375" width="11.25" style="303" customWidth="1"/>
    <col min="5376" max="5376" width="11.875" style="303" customWidth="1"/>
    <col min="5377" max="5377" width="12.375" style="303" customWidth="1"/>
    <col min="5378" max="5378" width="36.25" style="303" customWidth="1"/>
    <col min="5379" max="5379" width="10.375" style="303" customWidth="1"/>
    <col min="5380" max="5380" width="14.375" style="303" customWidth="1"/>
    <col min="5381" max="5381" width="12.5" style="303" customWidth="1"/>
    <col min="5382" max="5385" width="9" style="303"/>
    <col min="5386" max="5386" width="10" style="303" customWidth="1"/>
    <col min="5387" max="5629" width="9" style="303"/>
    <col min="5630" max="5630" width="40.25" style="303" customWidth="1"/>
    <col min="5631" max="5631" width="11.25" style="303" customWidth="1"/>
    <col min="5632" max="5632" width="11.875" style="303" customWidth="1"/>
    <col min="5633" max="5633" width="12.375" style="303" customWidth="1"/>
    <col min="5634" max="5634" width="36.25" style="303" customWidth="1"/>
    <col min="5635" max="5635" width="10.375" style="303" customWidth="1"/>
    <col min="5636" max="5636" width="14.375" style="303" customWidth="1"/>
    <col min="5637" max="5637" width="12.5" style="303" customWidth="1"/>
    <col min="5638" max="5641" width="9" style="303"/>
    <col min="5642" max="5642" width="10" style="303" customWidth="1"/>
    <col min="5643" max="5885" width="9" style="303"/>
    <col min="5886" max="5886" width="40.25" style="303" customWidth="1"/>
    <col min="5887" max="5887" width="11.25" style="303" customWidth="1"/>
    <col min="5888" max="5888" width="11.875" style="303" customWidth="1"/>
    <col min="5889" max="5889" width="12.375" style="303" customWidth="1"/>
    <col min="5890" max="5890" width="36.25" style="303" customWidth="1"/>
    <col min="5891" max="5891" width="10.375" style="303" customWidth="1"/>
    <col min="5892" max="5892" width="14.375" style="303" customWidth="1"/>
    <col min="5893" max="5893" width="12.5" style="303" customWidth="1"/>
    <col min="5894" max="5897" width="9" style="303"/>
    <col min="5898" max="5898" width="10" style="303" customWidth="1"/>
    <col min="5899" max="6141" width="10" style="303"/>
    <col min="6142" max="6142" width="40.25" style="303" customWidth="1"/>
    <col min="6143" max="6143" width="11.25" style="303" customWidth="1"/>
    <col min="6144" max="6144" width="11.875" style="303" customWidth="1"/>
    <col min="6145" max="6145" width="12.375" style="303" customWidth="1"/>
    <col min="6146" max="6146" width="36.25" style="303" customWidth="1"/>
    <col min="6147" max="6147" width="10.375" style="303" customWidth="1"/>
    <col min="6148" max="6148" width="14.375" style="303" customWidth="1"/>
    <col min="6149" max="6149" width="12.5" style="303" customWidth="1"/>
    <col min="6150" max="6153" width="9" style="303"/>
    <col min="6154" max="6154" width="10" style="303" customWidth="1"/>
    <col min="6155" max="6397" width="9" style="303"/>
    <col min="6398" max="6398" width="40.25" style="303" customWidth="1"/>
    <col min="6399" max="6399" width="11.25" style="303" customWidth="1"/>
    <col min="6400" max="6400" width="11.875" style="303" customWidth="1"/>
    <col min="6401" max="6401" width="12.375" style="303" customWidth="1"/>
    <col min="6402" max="6402" width="36.25" style="303" customWidth="1"/>
    <col min="6403" max="6403" width="10.375" style="303" customWidth="1"/>
    <col min="6404" max="6404" width="14.375" style="303" customWidth="1"/>
    <col min="6405" max="6405" width="12.5" style="303" customWidth="1"/>
    <col min="6406" max="6409" width="9" style="303"/>
    <col min="6410" max="6410" width="10" style="303" customWidth="1"/>
    <col min="6411" max="6653" width="9" style="303"/>
    <col min="6654" max="6654" width="40.25" style="303" customWidth="1"/>
    <col min="6655" max="6655" width="11.25" style="303" customWidth="1"/>
    <col min="6656" max="6656" width="11.875" style="303" customWidth="1"/>
    <col min="6657" max="6657" width="12.375" style="303" customWidth="1"/>
    <col min="6658" max="6658" width="36.25" style="303" customWidth="1"/>
    <col min="6659" max="6659" width="10.375" style="303" customWidth="1"/>
    <col min="6660" max="6660" width="14.375" style="303" customWidth="1"/>
    <col min="6661" max="6661" width="12.5" style="303" customWidth="1"/>
    <col min="6662" max="6665" width="9" style="303"/>
    <col min="6666" max="6666" width="10" style="303" customWidth="1"/>
    <col min="6667" max="6909" width="9" style="303"/>
    <col min="6910" max="6910" width="40.25" style="303" customWidth="1"/>
    <col min="6911" max="6911" width="11.25" style="303" customWidth="1"/>
    <col min="6912" max="6912" width="11.875" style="303" customWidth="1"/>
    <col min="6913" max="6913" width="12.375" style="303" customWidth="1"/>
    <col min="6914" max="6914" width="36.25" style="303" customWidth="1"/>
    <col min="6915" max="6915" width="10.375" style="303" customWidth="1"/>
    <col min="6916" max="6916" width="14.375" style="303" customWidth="1"/>
    <col min="6917" max="6917" width="12.5" style="303" customWidth="1"/>
    <col min="6918" max="6921" width="9" style="303"/>
    <col min="6922" max="6922" width="10" style="303" customWidth="1"/>
    <col min="6923" max="7165" width="10" style="303"/>
    <col min="7166" max="7166" width="40.25" style="303" customWidth="1"/>
    <col min="7167" max="7167" width="11.25" style="303" customWidth="1"/>
    <col min="7168" max="7168" width="11.875" style="303" customWidth="1"/>
    <col min="7169" max="7169" width="12.375" style="303" customWidth="1"/>
    <col min="7170" max="7170" width="36.25" style="303" customWidth="1"/>
    <col min="7171" max="7171" width="10.375" style="303" customWidth="1"/>
    <col min="7172" max="7172" width="14.375" style="303" customWidth="1"/>
    <col min="7173" max="7173" width="12.5" style="303" customWidth="1"/>
    <col min="7174" max="7177" width="9" style="303"/>
    <col min="7178" max="7178" width="10" style="303" customWidth="1"/>
    <col min="7179" max="7421" width="9" style="303"/>
    <col min="7422" max="7422" width="40.25" style="303" customWidth="1"/>
    <col min="7423" max="7423" width="11.25" style="303" customWidth="1"/>
    <col min="7424" max="7424" width="11.875" style="303" customWidth="1"/>
    <col min="7425" max="7425" width="12.375" style="303" customWidth="1"/>
    <col min="7426" max="7426" width="36.25" style="303" customWidth="1"/>
    <col min="7427" max="7427" width="10.375" style="303" customWidth="1"/>
    <col min="7428" max="7428" width="14.375" style="303" customWidth="1"/>
    <col min="7429" max="7429" width="12.5" style="303" customWidth="1"/>
    <col min="7430" max="7433" width="9" style="303"/>
    <col min="7434" max="7434" width="10" style="303" customWidth="1"/>
    <col min="7435" max="7677" width="9" style="303"/>
    <col min="7678" max="7678" width="40.25" style="303" customWidth="1"/>
    <col min="7679" max="7679" width="11.25" style="303" customWidth="1"/>
    <col min="7680" max="7680" width="11.875" style="303" customWidth="1"/>
    <col min="7681" max="7681" width="12.375" style="303" customWidth="1"/>
    <col min="7682" max="7682" width="36.25" style="303" customWidth="1"/>
    <col min="7683" max="7683" width="10.375" style="303" customWidth="1"/>
    <col min="7684" max="7684" width="14.375" style="303" customWidth="1"/>
    <col min="7685" max="7685" width="12.5" style="303" customWidth="1"/>
    <col min="7686" max="7689" width="9" style="303"/>
    <col min="7690" max="7690" width="10" style="303" customWidth="1"/>
    <col min="7691" max="7933" width="9" style="303"/>
    <col min="7934" max="7934" width="40.25" style="303" customWidth="1"/>
    <col min="7935" max="7935" width="11.25" style="303" customWidth="1"/>
    <col min="7936" max="7936" width="11.875" style="303" customWidth="1"/>
    <col min="7937" max="7937" width="12.375" style="303" customWidth="1"/>
    <col min="7938" max="7938" width="36.25" style="303" customWidth="1"/>
    <col min="7939" max="7939" width="10.375" style="303" customWidth="1"/>
    <col min="7940" max="7940" width="14.375" style="303" customWidth="1"/>
    <col min="7941" max="7941" width="12.5" style="303" customWidth="1"/>
    <col min="7942" max="7945" width="9" style="303"/>
    <col min="7946" max="7946" width="10" style="303" customWidth="1"/>
    <col min="7947" max="8189" width="10" style="303"/>
    <col min="8190" max="8190" width="40.25" style="303" customWidth="1"/>
    <col min="8191" max="8191" width="11.25" style="303" customWidth="1"/>
    <col min="8192" max="8192" width="11.875" style="303" customWidth="1"/>
    <col min="8193" max="8193" width="12.375" style="303" customWidth="1"/>
    <col min="8194" max="8194" width="36.25" style="303" customWidth="1"/>
    <col min="8195" max="8195" width="10.375" style="303" customWidth="1"/>
    <col min="8196" max="8196" width="14.375" style="303" customWidth="1"/>
    <col min="8197" max="8197" width="12.5" style="303" customWidth="1"/>
    <col min="8198" max="8201" width="9" style="303"/>
    <col min="8202" max="8202" width="10" style="303" customWidth="1"/>
    <col min="8203" max="8445" width="9" style="303"/>
    <col min="8446" max="8446" width="40.25" style="303" customWidth="1"/>
    <col min="8447" max="8447" width="11.25" style="303" customWidth="1"/>
    <col min="8448" max="8448" width="11.875" style="303" customWidth="1"/>
    <col min="8449" max="8449" width="12.375" style="303" customWidth="1"/>
    <col min="8450" max="8450" width="36.25" style="303" customWidth="1"/>
    <col min="8451" max="8451" width="10.375" style="303" customWidth="1"/>
    <col min="8452" max="8452" width="14.375" style="303" customWidth="1"/>
    <col min="8453" max="8453" width="12.5" style="303" customWidth="1"/>
    <col min="8454" max="8457" width="9" style="303"/>
    <col min="8458" max="8458" width="10" style="303" customWidth="1"/>
    <col min="8459" max="8701" width="9" style="303"/>
    <col min="8702" max="8702" width="40.25" style="303" customWidth="1"/>
    <col min="8703" max="8703" width="11.25" style="303" customWidth="1"/>
    <col min="8704" max="8704" width="11.875" style="303" customWidth="1"/>
    <col min="8705" max="8705" width="12.375" style="303" customWidth="1"/>
    <col min="8706" max="8706" width="36.25" style="303" customWidth="1"/>
    <col min="8707" max="8707" width="10.375" style="303" customWidth="1"/>
    <col min="8708" max="8708" width="14.375" style="303" customWidth="1"/>
    <col min="8709" max="8709" width="12.5" style="303" customWidth="1"/>
    <col min="8710" max="8713" width="9" style="303"/>
    <col min="8714" max="8714" width="10" style="303" customWidth="1"/>
    <col min="8715" max="8957" width="9" style="303"/>
    <col min="8958" max="8958" width="40.25" style="303" customWidth="1"/>
    <col min="8959" max="8959" width="11.25" style="303" customWidth="1"/>
    <col min="8960" max="8960" width="11.875" style="303" customWidth="1"/>
    <col min="8961" max="8961" width="12.375" style="303" customWidth="1"/>
    <col min="8962" max="8962" width="36.25" style="303" customWidth="1"/>
    <col min="8963" max="8963" width="10.375" style="303" customWidth="1"/>
    <col min="8964" max="8964" width="14.375" style="303" customWidth="1"/>
    <col min="8965" max="8965" width="12.5" style="303" customWidth="1"/>
    <col min="8966" max="8969" width="9" style="303"/>
    <col min="8970" max="8970" width="10" style="303" customWidth="1"/>
    <col min="8971" max="9213" width="10" style="303"/>
    <col min="9214" max="9214" width="40.25" style="303" customWidth="1"/>
    <col min="9215" max="9215" width="11.25" style="303" customWidth="1"/>
    <col min="9216" max="9216" width="11.875" style="303" customWidth="1"/>
    <col min="9217" max="9217" width="12.375" style="303" customWidth="1"/>
    <col min="9218" max="9218" width="36.25" style="303" customWidth="1"/>
    <col min="9219" max="9219" width="10.375" style="303" customWidth="1"/>
    <col min="9220" max="9220" width="14.375" style="303" customWidth="1"/>
    <col min="9221" max="9221" width="12.5" style="303" customWidth="1"/>
    <col min="9222" max="9225" width="9" style="303"/>
    <col min="9226" max="9226" width="10" style="303" customWidth="1"/>
    <col min="9227" max="9469" width="9" style="303"/>
    <col min="9470" max="9470" width="40.25" style="303" customWidth="1"/>
    <col min="9471" max="9471" width="11.25" style="303" customWidth="1"/>
    <col min="9472" max="9472" width="11.875" style="303" customWidth="1"/>
    <col min="9473" max="9473" width="12.375" style="303" customWidth="1"/>
    <col min="9474" max="9474" width="36.25" style="303" customWidth="1"/>
    <col min="9475" max="9475" width="10.375" style="303" customWidth="1"/>
    <col min="9476" max="9476" width="14.375" style="303" customWidth="1"/>
    <col min="9477" max="9477" width="12.5" style="303" customWidth="1"/>
    <col min="9478" max="9481" width="9" style="303"/>
    <col min="9482" max="9482" width="10" style="303" customWidth="1"/>
    <col min="9483" max="9725" width="9" style="303"/>
    <col min="9726" max="9726" width="40.25" style="303" customWidth="1"/>
    <col min="9727" max="9727" width="11.25" style="303" customWidth="1"/>
    <col min="9728" max="9728" width="11.875" style="303" customWidth="1"/>
    <col min="9729" max="9729" width="12.375" style="303" customWidth="1"/>
    <col min="9730" max="9730" width="36.25" style="303" customWidth="1"/>
    <col min="9731" max="9731" width="10.375" style="303" customWidth="1"/>
    <col min="9732" max="9732" width="14.375" style="303" customWidth="1"/>
    <col min="9733" max="9733" width="12.5" style="303" customWidth="1"/>
    <col min="9734" max="9737" width="9" style="303"/>
    <col min="9738" max="9738" width="10" style="303" customWidth="1"/>
    <col min="9739" max="9981" width="9" style="303"/>
    <col min="9982" max="9982" width="40.25" style="303" customWidth="1"/>
    <col min="9983" max="9983" width="11.25" style="303" customWidth="1"/>
    <col min="9984" max="9984" width="11.875" style="303" customWidth="1"/>
    <col min="9985" max="9985" width="12.375" style="303" customWidth="1"/>
    <col min="9986" max="9986" width="36.25" style="303" customWidth="1"/>
    <col min="9987" max="9987" width="10.375" style="303" customWidth="1"/>
    <col min="9988" max="9988" width="14.375" style="303" customWidth="1"/>
    <col min="9989" max="9989" width="12.5" style="303" customWidth="1"/>
    <col min="9990" max="9993" width="9" style="303"/>
    <col min="9994" max="9994" width="10" style="303" customWidth="1"/>
    <col min="9995" max="10237" width="10" style="303"/>
    <col min="10238" max="10238" width="40.25" style="303" customWidth="1"/>
    <col min="10239" max="10239" width="11.25" style="303" customWidth="1"/>
    <col min="10240" max="10240" width="11.875" style="303" customWidth="1"/>
    <col min="10241" max="10241" width="12.375" style="303" customWidth="1"/>
    <col min="10242" max="10242" width="36.25" style="303" customWidth="1"/>
    <col min="10243" max="10243" width="10.375" style="303" customWidth="1"/>
    <col min="10244" max="10244" width="14.375" style="303" customWidth="1"/>
    <col min="10245" max="10245" width="12.5" style="303" customWidth="1"/>
    <col min="10246" max="10249" width="9" style="303"/>
    <col min="10250" max="10250" width="10" style="303" customWidth="1"/>
    <col min="10251" max="10493" width="9" style="303"/>
    <col min="10494" max="10494" width="40.25" style="303" customWidth="1"/>
    <col min="10495" max="10495" width="11.25" style="303" customWidth="1"/>
    <col min="10496" max="10496" width="11.875" style="303" customWidth="1"/>
    <col min="10497" max="10497" width="12.375" style="303" customWidth="1"/>
    <col min="10498" max="10498" width="36.25" style="303" customWidth="1"/>
    <col min="10499" max="10499" width="10.375" style="303" customWidth="1"/>
    <col min="10500" max="10500" width="14.375" style="303" customWidth="1"/>
    <col min="10501" max="10501" width="12.5" style="303" customWidth="1"/>
    <col min="10502" max="10505" width="9" style="303"/>
    <col min="10506" max="10506" width="10" style="303" customWidth="1"/>
    <col min="10507" max="10749" width="9" style="303"/>
    <col min="10750" max="10750" width="40.25" style="303" customWidth="1"/>
    <col min="10751" max="10751" width="11.25" style="303" customWidth="1"/>
    <col min="10752" max="10752" width="11.875" style="303" customWidth="1"/>
    <col min="10753" max="10753" width="12.375" style="303" customWidth="1"/>
    <col min="10754" max="10754" width="36.25" style="303" customWidth="1"/>
    <col min="10755" max="10755" width="10.375" style="303" customWidth="1"/>
    <col min="10756" max="10756" width="14.375" style="303" customWidth="1"/>
    <col min="10757" max="10757" width="12.5" style="303" customWidth="1"/>
    <col min="10758" max="10761" width="9" style="303"/>
    <col min="10762" max="10762" width="10" style="303" customWidth="1"/>
    <col min="10763" max="11005" width="9" style="303"/>
    <col min="11006" max="11006" width="40.25" style="303" customWidth="1"/>
    <col min="11007" max="11007" width="11.25" style="303" customWidth="1"/>
    <col min="11008" max="11008" width="11.875" style="303" customWidth="1"/>
    <col min="11009" max="11009" width="12.375" style="303" customWidth="1"/>
    <col min="11010" max="11010" width="36.25" style="303" customWidth="1"/>
    <col min="11011" max="11011" width="10.375" style="303" customWidth="1"/>
    <col min="11012" max="11012" width="14.375" style="303" customWidth="1"/>
    <col min="11013" max="11013" width="12.5" style="303" customWidth="1"/>
    <col min="11014" max="11017" width="9" style="303"/>
    <col min="11018" max="11018" width="10" style="303" customWidth="1"/>
    <col min="11019" max="11261" width="10" style="303"/>
    <col min="11262" max="11262" width="40.25" style="303" customWidth="1"/>
    <col min="11263" max="11263" width="11.25" style="303" customWidth="1"/>
    <col min="11264" max="11264" width="11.875" style="303" customWidth="1"/>
    <col min="11265" max="11265" width="12.375" style="303" customWidth="1"/>
    <col min="11266" max="11266" width="36.25" style="303" customWidth="1"/>
    <col min="11267" max="11267" width="10.375" style="303" customWidth="1"/>
    <col min="11268" max="11268" width="14.375" style="303" customWidth="1"/>
    <col min="11269" max="11269" width="12.5" style="303" customWidth="1"/>
    <col min="11270" max="11273" width="9" style="303"/>
    <col min="11274" max="11274" width="10" style="303" customWidth="1"/>
    <col min="11275" max="11517" width="9" style="303"/>
    <col min="11518" max="11518" width="40.25" style="303" customWidth="1"/>
    <col min="11519" max="11519" width="11.25" style="303" customWidth="1"/>
    <col min="11520" max="11520" width="11.875" style="303" customWidth="1"/>
    <col min="11521" max="11521" width="12.375" style="303" customWidth="1"/>
    <col min="11522" max="11522" width="36.25" style="303" customWidth="1"/>
    <col min="11523" max="11523" width="10.375" style="303" customWidth="1"/>
    <col min="11524" max="11524" width="14.375" style="303" customWidth="1"/>
    <col min="11525" max="11525" width="12.5" style="303" customWidth="1"/>
    <col min="11526" max="11529" width="9" style="303"/>
    <col min="11530" max="11530" width="10" style="303" customWidth="1"/>
    <col min="11531" max="11773" width="9" style="303"/>
    <col min="11774" max="11774" width="40.25" style="303" customWidth="1"/>
    <col min="11775" max="11775" width="11.25" style="303" customWidth="1"/>
    <col min="11776" max="11776" width="11.875" style="303" customWidth="1"/>
    <col min="11777" max="11777" width="12.375" style="303" customWidth="1"/>
    <col min="11778" max="11778" width="36.25" style="303" customWidth="1"/>
    <col min="11779" max="11779" width="10.375" style="303" customWidth="1"/>
    <col min="11780" max="11780" width="14.375" style="303" customWidth="1"/>
    <col min="11781" max="11781" width="12.5" style="303" customWidth="1"/>
    <col min="11782" max="11785" width="9" style="303"/>
    <col min="11786" max="11786" width="10" style="303" customWidth="1"/>
    <col min="11787" max="12029" width="9" style="303"/>
    <col min="12030" max="12030" width="40.25" style="303" customWidth="1"/>
    <col min="12031" max="12031" width="11.25" style="303" customWidth="1"/>
    <col min="12032" max="12032" width="11.875" style="303" customWidth="1"/>
    <col min="12033" max="12033" width="12.375" style="303" customWidth="1"/>
    <col min="12034" max="12034" width="36.25" style="303" customWidth="1"/>
    <col min="12035" max="12035" width="10.375" style="303" customWidth="1"/>
    <col min="12036" max="12036" width="14.375" style="303" customWidth="1"/>
    <col min="12037" max="12037" width="12.5" style="303" customWidth="1"/>
    <col min="12038" max="12041" width="9" style="303"/>
    <col min="12042" max="12042" width="10" style="303" customWidth="1"/>
    <col min="12043" max="12285" width="10" style="303"/>
    <col min="12286" max="12286" width="40.25" style="303" customWidth="1"/>
    <col min="12287" max="12287" width="11.25" style="303" customWidth="1"/>
    <col min="12288" max="12288" width="11.875" style="303" customWidth="1"/>
    <col min="12289" max="12289" width="12.375" style="303" customWidth="1"/>
    <col min="12290" max="12290" width="36.25" style="303" customWidth="1"/>
    <col min="12291" max="12291" width="10.375" style="303" customWidth="1"/>
    <col min="12292" max="12292" width="14.375" style="303" customWidth="1"/>
    <col min="12293" max="12293" width="12.5" style="303" customWidth="1"/>
    <col min="12294" max="12297" width="9" style="303"/>
    <col min="12298" max="12298" width="10" style="303" customWidth="1"/>
    <col min="12299" max="12541" width="9" style="303"/>
    <col min="12542" max="12542" width="40.25" style="303" customWidth="1"/>
    <col min="12543" max="12543" width="11.25" style="303" customWidth="1"/>
    <col min="12544" max="12544" width="11.875" style="303" customWidth="1"/>
    <col min="12545" max="12545" width="12.375" style="303" customWidth="1"/>
    <col min="12546" max="12546" width="36.25" style="303" customWidth="1"/>
    <col min="12547" max="12547" width="10.375" style="303" customWidth="1"/>
    <col min="12548" max="12548" width="14.375" style="303" customWidth="1"/>
    <col min="12549" max="12549" width="12.5" style="303" customWidth="1"/>
    <col min="12550" max="12553" width="9" style="303"/>
    <col min="12554" max="12554" width="10" style="303" customWidth="1"/>
    <col min="12555" max="12797" width="9" style="303"/>
    <col min="12798" max="12798" width="40.25" style="303" customWidth="1"/>
    <col min="12799" max="12799" width="11.25" style="303" customWidth="1"/>
    <col min="12800" max="12800" width="11.875" style="303" customWidth="1"/>
    <col min="12801" max="12801" width="12.375" style="303" customWidth="1"/>
    <col min="12802" max="12802" width="36.25" style="303" customWidth="1"/>
    <col min="12803" max="12803" width="10.375" style="303" customWidth="1"/>
    <col min="12804" max="12804" width="14.375" style="303" customWidth="1"/>
    <col min="12805" max="12805" width="12.5" style="303" customWidth="1"/>
    <col min="12806" max="12809" width="9" style="303"/>
    <col min="12810" max="12810" width="10" style="303" customWidth="1"/>
    <col min="12811" max="13053" width="9" style="303"/>
    <col min="13054" max="13054" width="40.25" style="303" customWidth="1"/>
    <col min="13055" max="13055" width="11.25" style="303" customWidth="1"/>
    <col min="13056" max="13056" width="11.875" style="303" customWidth="1"/>
    <col min="13057" max="13057" width="12.375" style="303" customWidth="1"/>
    <col min="13058" max="13058" width="36.25" style="303" customWidth="1"/>
    <col min="13059" max="13059" width="10.375" style="303" customWidth="1"/>
    <col min="13060" max="13060" width="14.375" style="303" customWidth="1"/>
    <col min="13061" max="13061" width="12.5" style="303" customWidth="1"/>
    <col min="13062" max="13065" width="9" style="303"/>
    <col min="13066" max="13066" width="10" style="303" customWidth="1"/>
    <col min="13067" max="13309" width="10" style="303"/>
    <col min="13310" max="13310" width="40.25" style="303" customWidth="1"/>
    <col min="13311" max="13311" width="11.25" style="303" customWidth="1"/>
    <col min="13312" max="13312" width="11.875" style="303" customWidth="1"/>
    <col min="13313" max="13313" width="12.375" style="303" customWidth="1"/>
    <col min="13314" max="13314" width="36.25" style="303" customWidth="1"/>
    <col min="13315" max="13315" width="10.375" style="303" customWidth="1"/>
    <col min="13316" max="13316" width="14.375" style="303" customWidth="1"/>
    <col min="13317" max="13317" width="12.5" style="303" customWidth="1"/>
    <col min="13318" max="13321" width="9" style="303"/>
    <col min="13322" max="13322" width="10" style="303" customWidth="1"/>
    <col min="13323" max="13565" width="9" style="303"/>
    <col min="13566" max="13566" width="40.25" style="303" customWidth="1"/>
    <col min="13567" max="13567" width="11.25" style="303" customWidth="1"/>
    <col min="13568" max="13568" width="11.875" style="303" customWidth="1"/>
    <col min="13569" max="13569" width="12.375" style="303" customWidth="1"/>
    <col min="13570" max="13570" width="36.25" style="303" customWidth="1"/>
    <col min="13571" max="13571" width="10.375" style="303" customWidth="1"/>
    <col min="13572" max="13572" width="14.375" style="303" customWidth="1"/>
    <col min="13573" max="13573" width="12.5" style="303" customWidth="1"/>
    <col min="13574" max="13577" width="9" style="303"/>
    <col min="13578" max="13578" width="10" style="303" customWidth="1"/>
    <col min="13579" max="13821" width="9" style="303"/>
    <col min="13822" max="13822" width="40.25" style="303" customWidth="1"/>
    <col min="13823" max="13823" width="11.25" style="303" customWidth="1"/>
    <col min="13824" max="13824" width="11.875" style="303" customWidth="1"/>
    <col min="13825" max="13825" width="12.375" style="303" customWidth="1"/>
    <col min="13826" max="13826" width="36.25" style="303" customWidth="1"/>
    <col min="13827" max="13827" width="10.375" style="303" customWidth="1"/>
    <col min="13828" max="13828" width="14.375" style="303" customWidth="1"/>
    <col min="13829" max="13829" width="12.5" style="303" customWidth="1"/>
    <col min="13830" max="13833" width="9" style="303"/>
    <col min="13834" max="13834" width="10" style="303" customWidth="1"/>
    <col min="13835" max="14077" width="9" style="303"/>
    <col min="14078" max="14078" width="40.25" style="303" customWidth="1"/>
    <col min="14079" max="14079" width="11.25" style="303" customWidth="1"/>
    <col min="14080" max="14080" width="11.875" style="303" customWidth="1"/>
    <col min="14081" max="14081" width="12.375" style="303" customWidth="1"/>
    <col min="14082" max="14082" width="36.25" style="303" customWidth="1"/>
    <col min="14083" max="14083" width="10.375" style="303" customWidth="1"/>
    <col min="14084" max="14084" width="14.375" style="303" customWidth="1"/>
    <col min="14085" max="14085" width="12.5" style="303" customWidth="1"/>
    <col min="14086" max="14089" width="9" style="303"/>
    <col min="14090" max="14090" width="10" style="303" customWidth="1"/>
    <col min="14091" max="14333" width="10" style="303"/>
    <col min="14334" max="14334" width="40.25" style="303" customWidth="1"/>
    <col min="14335" max="14335" width="11.25" style="303" customWidth="1"/>
    <col min="14336" max="14336" width="11.875" style="303" customWidth="1"/>
    <col min="14337" max="14337" width="12.375" style="303" customWidth="1"/>
    <col min="14338" max="14338" width="36.25" style="303" customWidth="1"/>
    <col min="14339" max="14339" width="10.375" style="303" customWidth="1"/>
    <col min="14340" max="14340" width="14.375" style="303" customWidth="1"/>
    <col min="14341" max="14341" width="12.5" style="303" customWidth="1"/>
    <col min="14342" max="14345" width="9" style="303"/>
    <col min="14346" max="14346" width="10" style="303" customWidth="1"/>
    <col min="14347" max="14589" width="9" style="303"/>
    <col min="14590" max="14590" width="40.25" style="303" customWidth="1"/>
    <col min="14591" max="14591" width="11.25" style="303" customWidth="1"/>
    <col min="14592" max="14592" width="11.875" style="303" customWidth="1"/>
    <col min="14593" max="14593" width="12.375" style="303" customWidth="1"/>
    <col min="14594" max="14594" width="36.25" style="303" customWidth="1"/>
    <col min="14595" max="14595" width="10.375" style="303" customWidth="1"/>
    <col min="14596" max="14596" width="14.375" style="303" customWidth="1"/>
    <col min="14597" max="14597" width="12.5" style="303" customWidth="1"/>
    <col min="14598" max="14601" width="9" style="303"/>
    <col min="14602" max="14602" width="10" style="303" customWidth="1"/>
    <col min="14603" max="14845" width="9" style="303"/>
    <col min="14846" max="14846" width="40.25" style="303" customWidth="1"/>
    <col min="14847" max="14847" width="11.25" style="303" customWidth="1"/>
    <col min="14848" max="14848" width="11.875" style="303" customWidth="1"/>
    <col min="14849" max="14849" width="12.375" style="303" customWidth="1"/>
    <col min="14850" max="14850" width="36.25" style="303" customWidth="1"/>
    <col min="14851" max="14851" width="10.375" style="303" customWidth="1"/>
    <col min="14852" max="14852" width="14.375" style="303" customWidth="1"/>
    <col min="14853" max="14853" width="12.5" style="303" customWidth="1"/>
    <col min="14854" max="14857" width="9" style="303"/>
    <col min="14858" max="14858" width="10" style="303" customWidth="1"/>
    <col min="14859" max="15101" width="9" style="303"/>
    <col min="15102" max="15102" width="40.25" style="303" customWidth="1"/>
    <col min="15103" max="15103" width="11.25" style="303" customWidth="1"/>
    <col min="15104" max="15104" width="11.875" style="303" customWidth="1"/>
    <col min="15105" max="15105" width="12.375" style="303" customWidth="1"/>
    <col min="15106" max="15106" width="36.25" style="303" customWidth="1"/>
    <col min="15107" max="15107" width="10.375" style="303" customWidth="1"/>
    <col min="15108" max="15108" width="14.375" style="303" customWidth="1"/>
    <col min="15109" max="15109" width="12.5" style="303" customWidth="1"/>
    <col min="15110" max="15113" width="9" style="303"/>
    <col min="15114" max="15114" width="10" style="303" customWidth="1"/>
    <col min="15115" max="15357" width="10" style="303"/>
    <col min="15358" max="15358" width="40.25" style="303" customWidth="1"/>
    <col min="15359" max="15359" width="11.25" style="303" customWidth="1"/>
    <col min="15360" max="15360" width="11.875" style="303" customWidth="1"/>
    <col min="15361" max="15361" width="12.375" style="303" customWidth="1"/>
    <col min="15362" max="15362" width="36.25" style="303" customWidth="1"/>
    <col min="15363" max="15363" width="10.375" style="303" customWidth="1"/>
    <col min="15364" max="15364" width="14.375" style="303" customWidth="1"/>
    <col min="15365" max="15365" width="12.5" style="303" customWidth="1"/>
    <col min="15366" max="15369" width="9" style="303"/>
    <col min="15370" max="15370" width="10" style="303" customWidth="1"/>
    <col min="15371" max="15613" width="9" style="303"/>
    <col min="15614" max="15614" width="40.25" style="303" customWidth="1"/>
    <col min="15615" max="15615" width="11.25" style="303" customWidth="1"/>
    <col min="15616" max="15616" width="11.875" style="303" customWidth="1"/>
    <col min="15617" max="15617" width="12.375" style="303" customWidth="1"/>
    <col min="15618" max="15618" width="36.25" style="303" customWidth="1"/>
    <col min="15619" max="15619" width="10.375" style="303" customWidth="1"/>
    <col min="15620" max="15620" width="14.375" style="303" customWidth="1"/>
    <col min="15621" max="15621" width="12.5" style="303" customWidth="1"/>
    <col min="15622" max="15625" width="9" style="303"/>
    <col min="15626" max="15626" width="10" style="303" customWidth="1"/>
    <col min="15627" max="15869" width="9" style="303"/>
    <col min="15870" max="15870" width="40.25" style="303" customWidth="1"/>
    <col min="15871" max="15871" width="11.25" style="303" customWidth="1"/>
    <col min="15872" max="15872" width="11.875" style="303" customWidth="1"/>
    <col min="15873" max="15873" width="12.375" style="303" customWidth="1"/>
    <col min="15874" max="15874" width="36.25" style="303" customWidth="1"/>
    <col min="15875" max="15875" width="10.375" style="303" customWidth="1"/>
    <col min="15876" max="15876" width="14.375" style="303" customWidth="1"/>
    <col min="15877" max="15877" width="12.5" style="303" customWidth="1"/>
    <col min="15878" max="15881" width="9" style="303"/>
    <col min="15882" max="15882" width="10" style="303" customWidth="1"/>
    <col min="15883" max="16125" width="9" style="303"/>
    <col min="16126" max="16126" width="40.25" style="303" customWidth="1"/>
    <col min="16127" max="16127" width="11.25" style="303" customWidth="1"/>
    <col min="16128" max="16128" width="11.875" style="303" customWidth="1"/>
    <col min="16129" max="16129" width="12.375" style="303" customWidth="1"/>
    <col min="16130" max="16130" width="36.25" style="303" customWidth="1"/>
    <col min="16131" max="16131" width="10.375" style="303" customWidth="1"/>
    <col min="16132" max="16132" width="14.375" style="303" customWidth="1"/>
    <col min="16133" max="16133" width="12.5" style="303" customWidth="1"/>
    <col min="16134" max="16137" width="9" style="303"/>
    <col min="16138" max="16138" width="10" style="303" customWidth="1"/>
    <col min="16139" max="16381" width="10" style="303"/>
    <col min="16382" max="16384" width="10" style="303" customWidth="1"/>
  </cols>
  <sheetData>
    <row r="1" s="302" customFormat="1" ht="20.1" hidden="1" customHeight="1" spans="1:8">
      <c r="A1" s="304">
        <v>111</v>
      </c>
      <c r="B1" s="304"/>
      <c r="C1" s="304"/>
      <c r="D1" s="304"/>
      <c r="E1" s="305"/>
      <c r="F1" s="305"/>
      <c r="G1" s="305"/>
      <c r="H1" s="305"/>
    </row>
    <row r="2" ht="27" spans="1:8">
      <c r="A2" s="306" t="s">
        <v>8</v>
      </c>
      <c r="B2" s="306"/>
      <c r="C2" s="306"/>
      <c r="D2" s="306"/>
      <c r="E2" s="306"/>
      <c r="F2" s="306"/>
      <c r="G2" s="306"/>
      <c r="H2" s="306"/>
    </row>
    <row r="3" ht="15.95" customHeight="1" spans="1:8">
      <c r="A3" s="307" t="s">
        <v>7</v>
      </c>
      <c r="B3" s="308"/>
      <c r="C3" s="308"/>
      <c r="D3" s="308"/>
      <c r="E3" s="307"/>
      <c r="G3" s="309" t="s">
        <v>37</v>
      </c>
      <c r="H3" s="309"/>
    </row>
    <row r="4" ht="40.5" spans="1:8">
      <c r="A4" s="310" t="s">
        <v>38</v>
      </c>
      <c r="B4" s="25" t="s">
        <v>39</v>
      </c>
      <c r="C4" s="118" t="s">
        <v>40</v>
      </c>
      <c r="D4" s="26" t="s">
        <v>41</v>
      </c>
      <c r="E4" s="310" t="s">
        <v>42</v>
      </c>
      <c r="F4" s="25" t="s">
        <v>39</v>
      </c>
      <c r="G4" s="202" t="s">
        <v>40</v>
      </c>
      <c r="H4" s="26" t="s">
        <v>41</v>
      </c>
    </row>
    <row r="5" ht="20.1" customHeight="1" spans="1:10">
      <c r="A5" s="311" t="s">
        <v>43</v>
      </c>
      <c r="B5" s="312">
        <f>SUM(B6:B21)</f>
        <v>19482</v>
      </c>
      <c r="C5" s="312">
        <f>SUM(C6:C21)</f>
        <v>17982</v>
      </c>
      <c r="D5" s="313">
        <f>SUM(D6:D21)</f>
        <v>-1500</v>
      </c>
      <c r="E5" s="314" t="s">
        <v>44</v>
      </c>
      <c r="F5" s="272">
        <v>40713</v>
      </c>
      <c r="G5" s="284">
        <f>表二!J6</f>
        <v>31567</v>
      </c>
      <c r="H5" s="315">
        <f>G5-F5</f>
        <v>-9146</v>
      </c>
      <c r="J5" s="340"/>
    </row>
    <row r="6" ht="20.1" customHeight="1" spans="1:10">
      <c r="A6" s="316" t="s">
        <v>45</v>
      </c>
      <c r="B6" s="317">
        <v>10975</v>
      </c>
      <c r="C6" s="317">
        <v>8016</v>
      </c>
      <c r="D6" s="318">
        <f>C6-B6</f>
        <v>-2959</v>
      </c>
      <c r="E6" s="319" t="s">
        <v>46</v>
      </c>
      <c r="F6" s="277">
        <v>0</v>
      </c>
      <c r="G6" s="320">
        <f>表二!J7</f>
        <v>0</v>
      </c>
      <c r="H6" s="315">
        <f t="shared" ref="H6:H29" si="0">G6-F6</f>
        <v>0</v>
      </c>
      <c r="J6" s="340"/>
    </row>
    <row r="7" ht="20.1" customHeight="1" spans="1:10">
      <c r="A7" s="316" t="s">
        <v>47</v>
      </c>
      <c r="B7" s="317">
        <v>381</v>
      </c>
      <c r="C7" s="317">
        <v>532</v>
      </c>
      <c r="D7" s="318">
        <f t="shared" ref="D7:D29" si="1">C7-B7</f>
        <v>151</v>
      </c>
      <c r="E7" s="321" t="s">
        <v>48</v>
      </c>
      <c r="F7" s="272">
        <v>110</v>
      </c>
      <c r="G7" s="284">
        <f>表二!J8</f>
        <v>63</v>
      </c>
      <c r="H7" s="315">
        <f t="shared" si="0"/>
        <v>-47</v>
      </c>
      <c r="J7" s="340"/>
    </row>
    <row r="8" ht="20.1" customHeight="1" spans="1:10">
      <c r="A8" s="316" t="s">
        <v>49</v>
      </c>
      <c r="B8" s="317"/>
      <c r="C8" s="317"/>
      <c r="D8" s="318">
        <f t="shared" si="1"/>
        <v>0</v>
      </c>
      <c r="E8" s="321" t="s">
        <v>50</v>
      </c>
      <c r="F8" s="272">
        <v>11394</v>
      </c>
      <c r="G8" s="284">
        <f>表二!J9</f>
        <v>10982</v>
      </c>
      <c r="H8" s="315">
        <f t="shared" si="0"/>
        <v>-412</v>
      </c>
      <c r="J8" s="340"/>
    </row>
    <row r="9" ht="20.1" customHeight="1" spans="1:10">
      <c r="A9" s="316" t="s">
        <v>51</v>
      </c>
      <c r="B9" s="317">
        <v>202</v>
      </c>
      <c r="C9" s="317">
        <v>202</v>
      </c>
      <c r="D9" s="318">
        <f t="shared" si="1"/>
        <v>0</v>
      </c>
      <c r="E9" s="321" t="s">
        <v>52</v>
      </c>
      <c r="F9" s="272">
        <v>30327</v>
      </c>
      <c r="G9" s="284">
        <f>表二!J10</f>
        <v>37529</v>
      </c>
      <c r="H9" s="315">
        <f t="shared" si="0"/>
        <v>7202</v>
      </c>
      <c r="J9" s="340"/>
    </row>
    <row r="10" ht="20.1" customHeight="1" spans="1:10">
      <c r="A10" s="316" t="s">
        <v>53</v>
      </c>
      <c r="B10" s="317">
        <v>350</v>
      </c>
      <c r="C10" s="317">
        <v>245</v>
      </c>
      <c r="D10" s="318">
        <f t="shared" si="1"/>
        <v>-105</v>
      </c>
      <c r="E10" s="321" t="s">
        <v>54</v>
      </c>
      <c r="F10" s="272">
        <v>342</v>
      </c>
      <c r="G10" s="284">
        <f>表二!J11</f>
        <v>368</v>
      </c>
      <c r="H10" s="315">
        <f t="shared" si="0"/>
        <v>26</v>
      </c>
      <c r="J10" s="340"/>
    </row>
    <row r="11" ht="20.1" customHeight="1" spans="1:10">
      <c r="A11" s="316" t="s">
        <v>55</v>
      </c>
      <c r="B11" s="317">
        <v>945</v>
      </c>
      <c r="C11" s="317">
        <v>840</v>
      </c>
      <c r="D11" s="318">
        <f t="shared" si="1"/>
        <v>-105</v>
      </c>
      <c r="E11" s="321" t="s">
        <v>56</v>
      </c>
      <c r="F11" s="272">
        <v>3281</v>
      </c>
      <c r="G11" s="284">
        <f>表二!J12</f>
        <v>1812</v>
      </c>
      <c r="H11" s="315">
        <f t="shared" si="0"/>
        <v>-1469</v>
      </c>
      <c r="J11" s="340"/>
    </row>
    <row r="12" ht="20.1" customHeight="1" spans="1:10">
      <c r="A12" s="316" t="s">
        <v>57</v>
      </c>
      <c r="B12" s="317">
        <v>399</v>
      </c>
      <c r="C12" s="317">
        <v>399</v>
      </c>
      <c r="D12" s="318">
        <f t="shared" si="1"/>
        <v>0</v>
      </c>
      <c r="E12" s="321" t="s">
        <v>58</v>
      </c>
      <c r="F12" s="272">
        <v>28124</v>
      </c>
      <c r="G12" s="284">
        <f>表二!J13</f>
        <v>27818</v>
      </c>
      <c r="H12" s="315">
        <f t="shared" si="0"/>
        <v>-306</v>
      </c>
      <c r="J12" s="340"/>
    </row>
    <row r="13" ht="20.1" customHeight="1" spans="1:10">
      <c r="A13" s="316" t="s">
        <v>59</v>
      </c>
      <c r="B13" s="317">
        <v>231</v>
      </c>
      <c r="C13" s="317">
        <v>216</v>
      </c>
      <c r="D13" s="318">
        <f t="shared" si="1"/>
        <v>-15</v>
      </c>
      <c r="E13" s="321" t="s">
        <v>60</v>
      </c>
      <c r="F13" s="272">
        <v>14159</v>
      </c>
      <c r="G13" s="284">
        <f>表二!J14</f>
        <v>15459</v>
      </c>
      <c r="H13" s="315">
        <f t="shared" si="0"/>
        <v>1300</v>
      </c>
      <c r="J13" s="340"/>
    </row>
    <row r="14" ht="20.1" customHeight="1" spans="1:10">
      <c r="A14" s="316" t="s">
        <v>61</v>
      </c>
      <c r="B14" s="317">
        <v>420</v>
      </c>
      <c r="C14" s="317">
        <v>420</v>
      </c>
      <c r="D14" s="318">
        <f t="shared" si="1"/>
        <v>0</v>
      </c>
      <c r="E14" s="321" t="s">
        <v>62</v>
      </c>
      <c r="F14" s="272">
        <v>6136</v>
      </c>
      <c r="G14" s="284">
        <f>表二!J15</f>
        <v>4530</v>
      </c>
      <c r="H14" s="315">
        <f t="shared" si="0"/>
        <v>-1606</v>
      </c>
      <c r="J14" s="340"/>
    </row>
    <row r="15" ht="20.1" customHeight="1" spans="1:10">
      <c r="A15" s="316" t="s">
        <v>63</v>
      </c>
      <c r="B15" s="317">
        <v>280</v>
      </c>
      <c r="C15" s="317">
        <v>360</v>
      </c>
      <c r="D15" s="318">
        <f t="shared" si="1"/>
        <v>80</v>
      </c>
      <c r="E15" s="321" t="s">
        <v>64</v>
      </c>
      <c r="F15" s="272">
        <v>2558</v>
      </c>
      <c r="G15" s="284">
        <f>表二!J16</f>
        <v>4016</v>
      </c>
      <c r="H15" s="315">
        <f t="shared" si="0"/>
        <v>1458</v>
      </c>
      <c r="J15" s="340"/>
    </row>
    <row r="16" ht="20.1" customHeight="1" spans="1:10">
      <c r="A16" s="319" t="s">
        <v>65</v>
      </c>
      <c r="B16" s="317">
        <v>490</v>
      </c>
      <c r="C16" s="317">
        <v>490</v>
      </c>
      <c r="D16" s="318">
        <f t="shared" si="1"/>
        <v>0</v>
      </c>
      <c r="E16" s="321" t="s">
        <v>66</v>
      </c>
      <c r="F16" s="272">
        <v>47462</v>
      </c>
      <c r="G16" s="284">
        <f>表二!J17</f>
        <v>58213</v>
      </c>
      <c r="H16" s="315">
        <f t="shared" si="0"/>
        <v>10751</v>
      </c>
      <c r="J16" s="340"/>
    </row>
    <row r="17" ht="20.1" customHeight="1" spans="1:10">
      <c r="A17" s="316" t="s">
        <v>67</v>
      </c>
      <c r="B17" s="317">
        <v>294</v>
      </c>
      <c r="C17" s="317">
        <v>1461</v>
      </c>
      <c r="D17" s="318">
        <f t="shared" si="1"/>
        <v>1167</v>
      </c>
      <c r="E17" s="322" t="s">
        <v>68</v>
      </c>
      <c r="F17" s="272">
        <v>27614</v>
      </c>
      <c r="G17" s="284">
        <f>表二!J18</f>
        <v>27614</v>
      </c>
      <c r="H17" s="315">
        <f t="shared" si="0"/>
        <v>0</v>
      </c>
      <c r="J17" s="340"/>
    </row>
    <row r="18" ht="20.1" customHeight="1" spans="1:10">
      <c r="A18" s="316" t="s">
        <v>69</v>
      </c>
      <c r="B18" s="317">
        <v>910</v>
      </c>
      <c r="C18" s="317">
        <v>1050</v>
      </c>
      <c r="D18" s="318">
        <f t="shared" si="1"/>
        <v>140</v>
      </c>
      <c r="E18" s="322" t="s">
        <v>70</v>
      </c>
      <c r="F18" s="272">
        <v>360</v>
      </c>
      <c r="G18" s="284">
        <f>表二!J19</f>
        <v>390</v>
      </c>
      <c r="H18" s="315">
        <f t="shared" si="0"/>
        <v>30</v>
      </c>
      <c r="J18" s="340"/>
    </row>
    <row r="19" ht="20.1" customHeight="1" spans="1:10">
      <c r="A19" s="319" t="s">
        <v>71</v>
      </c>
      <c r="B19" s="317">
        <v>3500</v>
      </c>
      <c r="C19" s="317">
        <v>3611</v>
      </c>
      <c r="D19" s="318">
        <f t="shared" si="1"/>
        <v>111</v>
      </c>
      <c r="E19" s="321" t="s">
        <v>72</v>
      </c>
      <c r="F19" s="272">
        <v>295</v>
      </c>
      <c r="G19" s="284">
        <f>表二!J20</f>
        <v>1010</v>
      </c>
      <c r="H19" s="315">
        <f t="shared" si="0"/>
        <v>715</v>
      </c>
      <c r="J19" s="340"/>
    </row>
    <row r="20" ht="20.1" customHeight="1" spans="1:10">
      <c r="A20" s="323" t="s">
        <v>73</v>
      </c>
      <c r="B20" s="317">
        <v>105</v>
      </c>
      <c r="C20" s="317">
        <v>140</v>
      </c>
      <c r="D20" s="318">
        <f t="shared" si="1"/>
        <v>35</v>
      </c>
      <c r="E20" s="321" t="s">
        <v>74</v>
      </c>
      <c r="F20" s="272">
        <v>0</v>
      </c>
      <c r="G20" s="284">
        <f>表二!J21</f>
        <v>0</v>
      </c>
      <c r="H20" s="315">
        <f t="shared" si="0"/>
        <v>0</v>
      </c>
      <c r="J20" s="340"/>
    </row>
    <row r="21" ht="20.1" customHeight="1" spans="1:10">
      <c r="A21" s="323" t="s">
        <v>75</v>
      </c>
      <c r="B21" s="317"/>
      <c r="C21" s="317"/>
      <c r="D21" s="318">
        <f t="shared" si="1"/>
        <v>0</v>
      </c>
      <c r="E21" s="321" t="s">
        <v>76</v>
      </c>
      <c r="F21" s="272">
        <v>4800</v>
      </c>
      <c r="G21" s="284">
        <f>表二!J22</f>
        <v>2105</v>
      </c>
      <c r="H21" s="315">
        <f t="shared" si="0"/>
        <v>-2695</v>
      </c>
      <c r="J21" s="340"/>
    </row>
    <row r="22" ht="20.1" customHeight="1" spans="1:10">
      <c r="A22" s="276" t="s">
        <v>77</v>
      </c>
      <c r="B22" s="312">
        <f>SUM(B23:B29)</f>
        <v>10999</v>
      </c>
      <c r="C22" s="312">
        <f>SUM(C23:C29)</f>
        <v>12499</v>
      </c>
      <c r="D22" s="313">
        <f>SUM(D23:D29)</f>
        <v>1500</v>
      </c>
      <c r="E22" s="322" t="s">
        <v>78</v>
      </c>
      <c r="F22" s="272">
        <v>8249</v>
      </c>
      <c r="G22" s="284">
        <f>表二!J23</f>
        <v>8253</v>
      </c>
      <c r="H22" s="315">
        <f t="shared" si="0"/>
        <v>4</v>
      </c>
      <c r="J22" s="340"/>
    </row>
    <row r="23" ht="20.1" customHeight="1" spans="1:10">
      <c r="A23" s="316" t="s">
        <v>79</v>
      </c>
      <c r="B23" s="317">
        <v>4518</v>
      </c>
      <c r="C23" s="317">
        <v>5954</v>
      </c>
      <c r="D23" s="318">
        <f t="shared" si="1"/>
        <v>1436</v>
      </c>
      <c r="E23" s="322" t="s">
        <v>80</v>
      </c>
      <c r="F23" s="272">
        <v>126</v>
      </c>
      <c r="G23" s="284">
        <f>表二!J24</f>
        <v>393</v>
      </c>
      <c r="H23" s="315">
        <f t="shared" si="0"/>
        <v>267</v>
      </c>
      <c r="J23" s="340"/>
    </row>
    <row r="24" ht="20.1" customHeight="1" spans="1:10">
      <c r="A24" s="316" t="s">
        <v>81</v>
      </c>
      <c r="B24" s="317">
        <v>2379</v>
      </c>
      <c r="C24" s="317">
        <v>466</v>
      </c>
      <c r="D24" s="318">
        <f t="shared" si="1"/>
        <v>-1913</v>
      </c>
      <c r="E24" s="322" t="s">
        <v>82</v>
      </c>
      <c r="F24" s="272">
        <v>1668</v>
      </c>
      <c r="G24" s="324">
        <f>表二!J25</f>
        <v>1909</v>
      </c>
      <c r="H24" s="315">
        <f t="shared" si="0"/>
        <v>241</v>
      </c>
      <c r="J24" s="340"/>
    </row>
    <row r="25" ht="20.1" customHeight="1" spans="1:10">
      <c r="A25" s="316" t="s">
        <v>83</v>
      </c>
      <c r="B25" s="317">
        <v>2649</v>
      </c>
      <c r="C25" s="317">
        <v>4630</v>
      </c>
      <c r="D25" s="318">
        <f t="shared" si="1"/>
        <v>1981</v>
      </c>
      <c r="E25" s="322" t="s">
        <v>84</v>
      </c>
      <c r="F25" s="272">
        <v>2500</v>
      </c>
      <c r="G25" s="284">
        <f>表二!J26</f>
        <v>0</v>
      </c>
      <c r="H25" s="315">
        <f t="shared" si="0"/>
        <v>-2500</v>
      </c>
      <c r="J25" s="340"/>
    </row>
    <row r="26" ht="20.1" customHeight="1" spans="1:8">
      <c r="A26" s="316" t="s">
        <v>85</v>
      </c>
      <c r="B26" s="317"/>
      <c r="C26" s="317"/>
      <c r="D26" s="318">
        <f t="shared" si="1"/>
        <v>0</v>
      </c>
      <c r="E26" s="322" t="s">
        <v>86</v>
      </c>
      <c r="F26" s="272">
        <v>15231</v>
      </c>
      <c r="G26" s="284">
        <f>表二!J27</f>
        <v>7936</v>
      </c>
      <c r="H26" s="315">
        <f t="shared" si="0"/>
        <v>-7295</v>
      </c>
    </row>
    <row r="27" ht="20.1" customHeight="1" spans="1:8">
      <c r="A27" s="316" t="s">
        <v>87</v>
      </c>
      <c r="B27" s="317">
        <v>1307</v>
      </c>
      <c r="C27" s="317">
        <v>1136</v>
      </c>
      <c r="D27" s="318">
        <f t="shared" si="1"/>
        <v>-171</v>
      </c>
      <c r="E27" s="322" t="s">
        <v>88</v>
      </c>
      <c r="F27" s="272">
        <v>3241</v>
      </c>
      <c r="G27" s="284">
        <f>表二!J28</f>
        <v>3241</v>
      </c>
      <c r="H27" s="315">
        <f t="shared" si="0"/>
        <v>0</v>
      </c>
    </row>
    <row r="28" ht="20.1" customHeight="1" spans="1:8">
      <c r="A28" s="319" t="s">
        <v>89</v>
      </c>
      <c r="B28" s="317">
        <v>146</v>
      </c>
      <c r="C28" s="317">
        <v>82</v>
      </c>
      <c r="D28" s="318">
        <f t="shared" si="1"/>
        <v>-64</v>
      </c>
      <c r="E28" s="322" t="s">
        <v>90</v>
      </c>
      <c r="F28" s="284">
        <v>10</v>
      </c>
      <c r="G28" s="284">
        <f>表二!J29</f>
        <v>0</v>
      </c>
      <c r="H28" s="315">
        <f t="shared" si="0"/>
        <v>-10</v>
      </c>
    </row>
    <row r="29" ht="20.1" customHeight="1" spans="1:8">
      <c r="A29" s="316" t="s">
        <v>91</v>
      </c>
      <c r="B29" s="317"/>
      <c r="C29" s="317">
        <v>231</v>
      </c>
      <c r="D29" s="318">
        <f t="shared" si="1"/>
        <v>231</v>
      </c>
      <c r="E29" s="276" t="s">
        <v>92</v>
      </c>
      <c r="F29" s="325"/>
      <c r="G29" s="326"/>
      <c r="H29" s="315">
        <f t="shared" si="0"/>
        <v>0</v>
      </c>
    </row>
    <row r="30" ht="20.1" customHeight="1" spans="1:8">
      <c r="A30" s="327" t="s">
        <v>93</v>
      </c>
      <c r="B30" s="312">
        <f>SUM(B5,B22)</f>
        <v>30481</v>
      </c>
      <c r="C30" s="312">
        <f>SUM(C5,C22)</f>
        <v>30481</v>
      </c>
      <c r="D30" s="313">
        <f>SUM(D5,D22)</f>
        <v>0</v>
      </c>
      <c r="E30" s="327" t="s">
        <v>94</v>
      </c>
      <c r="F30" s="328">
        <f>SUM(F5:F29)</f>
        <v>248700</v>
      </c>
      <c r="G30" s="312">
        <f>SUM(G5:G29)</f>
        <v>245208</v>
      </c>
      <c r="H30" s="313">
        <f>SUM(H5:H29)</f>
        <v>-3492</v>
      </c>
    </row>
    <row r="31" ht="20.1" customHeight="1" spans="1:8">
      <c r="A31" s="276" t="s">
        <v>95</v>
      </c>
      <c r="B31" s="312">
        <f>SUM(B32,B38,B62,B65,B68,B69,B70)</f>
        <v>225325</v>
      </c>
      <c r="C31" s="312">
        <f>SUM(C32,C38,C62,C65,C68,C69,C70)</f>
        <v>222033</v>
      </c>
      <c r="D31" s="313">
        <f>SUM(D32,D38,D62,D65,D68,D69,D70)</f>
        <v>-3292</v>
      </c>
      <c r="E31" s="276" t="s">
        <v>96</v>
      </c>
      <c r="F31" s="329">
        <f t="shared" ref="F31:H31" si="2">F32+F37+F65</f>
        <v>3383</v>
      </c>
      <c r="G31" s="329">
        <f t="shared" si="2"/>
        <v>3583</v>
      </c>
      <c r="H31" s="313">
        <f t="shared" si="2"/>
        <v>200</v>
      </c>
    </row>
    <row r="32" ht="20.1" customHeight="1" spans="1:8">
      <c r="A32" s="330" t="s">
        <v>97</v>
      </c>
      <c r="B32" s="312">
        <f>SUM(B33:B37)</f>
        <v>3886</v>
      </c>
      <c r="C32" s="312">
        <f>SUM(C33:C37)</f>
        <v>3886</v>
      </c>
      <c r="D32" s="313">
        <f>SUM(D33:D37)</f>
        <v>0</v>
      </c>
      <c r="E32" s="276" t="s">
        <v>98</v>
      </c>
      <c r="F32" s="312">
        <f>SUM(F33:F35)</f>
        <v>0</v>
      </c>
      <c r="G32" s="312"/>
      <c r="H32" s="315">
        <f t="shared" ref="H32:H36" si="3">G32-F32</f>
        <v>0</v>
      </c>
    </row>
    <row r="33" ht="20.1" customHeight="1" spans="1:8">
      <c r="A33" s="331" t="s">
        <v>99</v>
      </c>
      <c r="B33" s="332">
        <v>112</v>
      </c>
      <c r="C33" s="332">
        <v>112</v>
      </c>
      <c r="D33" s="313">
        <f t="shared" ref="D33:D61" si="4">C33-B33</f>
        <v>0</v>
      </c>
      <c r="E33" s="319" t="s">
        <v>100</v>
      </c>
      <c r="F33" s="332"/>
      <c r="G33" s="332"/>
      <c r="H33" s="315">
        <f t="shared" si="3"/>
        <v>0</v>
      </c>
    </row>
    <row r="34" ht="20.1" customHeight="1" spans="1:8">
      <c r="A34" s="333" t="s">
        <v>101</v>
      </c>
      <c r="B34" s="332">
        <v>2699</v>
      </c>
      <c r="C34" s="332">
        <v>2699</v>
      </c>
      <c r="D34" s="313">
        <f t="shared" si="4"/>
        <v>0</v>
      </c>
      <c r="E34" s="319" t="s">
        <v>102</v>
      </c>
      <c r="F34" s="332"/>
      <c r="G34" s="332"/>
      <c r="H34" s="315">
        <f t="shared" si="3"/>
        <v>0</v>
      </c>
    </row>
    <row r="35" ht="20.1" customHeight="1" spans="1:8">
      <c r="A35" s="333" t="s">
        <v>103</v>
      </c>
      <c r="B35" s="332">
        <v>190</v>
      </c>
      <c r="C35" s="332">
        <v>190</v>
      </c>
      <c r="D35" s="313">
        <f t="shared" si="4"/>
        <v>0</v>
      </c>
      <c r="E35" s="319" t="s">
        <v>104</v>
      </c>
      <c r="F35" s="332"/>
      <c r="G35" s="332"/>
      <c r="H35" s="315">
        <f t="shared" si="3"/>
        <v>0</v>
      </c>
    </row>
    <row r="36" ht="20.1" customHeight="1" spans="1:8">
      <c r="A36" s="333" t="s">
        <v>105</v>
      </c>
      <c r="B36" s="332">
        <v>885</v>
      </c>
      <c r="C36" s="332">
        <v>885</v>
      </c>
      <c r="D36" s="313">
        <f t="shared" si="4"/>
        <v>0</v>
      </c>
      <c r="E36" s="319"/>
      <c r="F36" s="332"/>
      <c r="G36" s="332"/>
      <c r="H36" s="315">
        <f t="shared" si="3"/>
        <v>0</v>
      </c>
    </row>
    <row r="37" ht="20.1" customHeight="1" spans="1:8">
      <c r="A37" s="333" t="s">
        <v>106</v>
      </c>
      <c r="B37" s="332"/>
      <c r="C37" s="332"/>
      <c r="D37" s="313">
        <f t="shared" si="4"/>
        <v>0</v>
      </c>
      <c r="E37" s="276" t="s">
        <v>107</v>
      </c>
      <c r="F37" s="329">
        <f>SUM(F38:F39)</f>
        <v>3383</v>
      </c>
      <c r="G37" s="329">
        <f>SUM(G38:G39)</f>
        <v>3583</v>
      </c>
      <c r="H37" s="313">
        <f>SUM(H38:H39)</f>
        <v>200</v>
      </c>
    </row>
    <row r="38" ht="20.1" customHeight="1" spans="1:8">
      <c r="A38" s="330" t="s">
        <v>108</v>
      </c>
      <c r="B38" s="312">
        <f>SUM(B39:B61)</f>
        <v>63956</v>
      </c>
      <c r="C38" s="312">
        <f>SUM(C39:C61)</f>
        <v>100092</v>
      </c>
      <c r="D38" s="313">
        <f>SUM(D39:D61)</f>
        <v>36136</v>
      </c>
      <c r="E38" s="319" t="s">
        <v>109</v>
      </c>
      <c r="F38" s="312"/>
      <c r="G38" s="312"/>
      <c r="H38" s="315">
        <f t="shared" ref="H38:H53" si="5">G38-F38</f>
        <v>0</v>
      </c>
    </row>
    <row r="39" ht="20.1" customHeight="1" spans="1:8">
      <c r="A39" s="331" t="s">
        <v>110</v>
      </c>
      <c r="B39" s="332">
        <v>2497</v>
      </c>
      <c r="C39" s="332">
        <v>2497</v>
      </c>
      <c r="D39" s="313">
        <f t="shared" si="4"/>
        <v>0</v>
      </c>
      <c r="E39" s="319" t="s">
        <v>111</v>
      </c>
      <c r="F39" s="317">
        <v>3383</v>
      </c>
      <c r="G39" s="317">
        <v>3583</v>
      </c>
      <c r="H39" s="315">
        <f t="shared" si="5"/>
        <v>200</v>
      </c>
    </row>
    <row r="40" ht="20.1" customHeight="1" spans="1:8">
      <c r="A40" s="334" t="s">
        <v>112</v>
      </c>
      <c r="B40" s="332">
        <v>11815</v>
      </c>
      <c r="C40" s="332">
        <v>13347</v>
      </c>
      <c r="D40" s="318">
        <f t="shared" si="4"/>
        <v>1532</v>
      </c>
      <c r="E40" s="319"/>
      <c r="F40" s="317"/>
      <c r="G40" s="317"/>
      <c r="H40" s="315">
        <f t="shared" si="5"/>
        <v>0</v>
      </c>
    </row>
    <row r="41" ht="20.1" customHeight="1" spans="1:8">
      <c r="A41" s="335" t="s">
        <v>113</v>
      </c>
      <c r="B41" s="332">
        <v>10380</v>
      </c>
      <c r="C41" s="332">
        <v>10673</v>
      </c>
      <c r="D41" s="318">
        <f t="shared" si="4"/>
        <v>293</v>
      </c>
      <c r="E41" s="334"/>
      <c r="F41" s="332"/>
      <c r="G41" s="332"/>
      <c r="H41" s="315">
        <f t="shared" si="5"/>
        <v>0</v>
      </c>
    </row>
    <row r="42" ht="20.1" customHeight="1" spans="1:8">
      <c r="A42" s="331" t="s">
        <v>114</v>
      </c>
      <c r="B42" s="332">
        <v>18031</v>
      </c>
      <c r="C42" s="332">
        <v>22341</v>
      </c>
      <c r="D42" s="318">
        <f t="shared" si="4"/>
        <v>4310</v>
      </c>
      <c r="E42" s="335"/>
      <c r="F42" s="332"/>
      <c r="G42" s="332"/>
      <c r="H42" s="315">
        <f t="shared" si="5"/>
        <v>0</v>
      </c>
    </row>
    <row r="43" ht="20.1" customHeight="1" spans="1:8">
      <c r="A43" s="335" t="s">
        <v>115</v>
      </c>
      <c r="B43" s="332">
        <v>2678</v>
      </c>
      <c r="C43" s="332">
        <v>2970</v>
      </c>
      <c r="D43" s="318">
        <f t="shared" si="4"/>
        <v>292</v>
      </c>
      <c r="E43" s="335"/>
      <c r="F43" s="332"/>
      <c r="G43" s="332"/>
      <c r="H43" s="315">
        <f t="shared" si="5"/>
        <v>0</v>
      </c>
    </row>
    <row r="44" ht="20.1" customHeight="1" spans="1:8">
      <c r="A44" s="335" t="s">
        <v>116</v>
      </c>
      <c r="B44" s="332">
        <v>797</v>
      </c>
      <c r="C44" s="332">
        <v>983</v>
      </c>
      <c r="D44" s="318">
        <f t="shared" si="4"/>
        <v>186</v>
      </c>
      <c r="E44" s="334"/>
      <c r="F44" s="332"/>
      <c r="G44" s="332"/>
      <c r="H44" s="315">
        <f t="shared" si="5"/>
        <v>0</v>
      </c>
    </row>
    <row r="45" ht="20.1" customHeight="1" spans="1:8">
      <c r="A45" s="334" t="s">
        <v>117</v>
      </c>
      <c r="B45" s="332"/>
      <c r="C45" s="332">
        <v>686</v>
      </c>
      <c r="D45" s="318">
        <f t="shared" si="4"/>
        <v>686</v>
      </c>
      <c r="E45" s="335"/>
      <c r="F45" s="332"/>
      <c r="G45" s="332"/>
      <c r="H45" s="315">
        <f t="shared" si="5"/>
        <v>0</v>
      </c>
    </row>
    <row r="46" ht="20.1" customHeight="1" spans="1:8">
      <c r="A46" s="335" t="s">
        <v>118</v>
      </c>
      <c r="B46" s="332">
        <v>825</v>
      </c>
      <c r="C46" s="332">
        <v>953</v>
      </c>
      <c r="D46" s="318">
        <f t="shared" si="4"/>
        <v>128</v>
      </c>
      <c r="E46" s="334"/>
      <c r="F46" s="332"/>
      <c r="G46" s="332"/>
      <c r="H46" s="315">
        <f t="shared" si="5"/>
        <v>0</v>
      </c>
    </row>
    <row r="47" ht="20.1" customHeight="1" spans="1:8">
      <c r="A47" s="335" t="s">
        <v>119</v>
      </c>
      <c r="B47" s="332"/>
      <c r="C47" s="332">
        <v>2777</v>
      </c>
      <c r="D47" s="318">
        <f t="shared" si="4"/>
        <v>2777</v>
      </c>
      <c r="E47" s="335"/>
      <c r="F47" s="332"/>
      <c r="G47" s="332"/>
      <c r="H47" s="315">
        <f t="shared" si="5"/>
        <v>0</v>
      </c>
    </row>
    <row r="48" ht="20.1" customHeight="1" spans="1:8">
      <c r="A48" s="335" t="s">
        <v>120</v>
      </c>
      <c r="B48" s="332">
        <v>72</v>
      </c>
      <c r="C48" s="332">
        <v>72</v>
      </c>
      <c r="D48" s="318">
        <f t="shared" si="4"/>
        <v>0</v>
      </c>
      <c r="E48" s="335"/>
      <c r="F48" s="332"/>
      <c r="G48" s="332"/>
      <c r="H48" s="315">
        <f t="shared" si="5"/>
        <v>0</v>
      </c>
    </row>
    <row r="49" ht="20.1" customHeight="1" spans="1:8">
      <c r="A49" s="335" t="s">
        <v>121</v>
      </c>
      <c r="B49" s="332">
        <v>1726</v>
      </c>
      <c r="C49" s="332">
        <v>2169</v>
      </c>
      <c r="D49" s="318">
        <f t="shared" si="4"/>
        <v>443</v>
      </c>
      <c r="E49" s="335"/>
      <c r="F49" s="332"/>
      <c r="G49" s="332"/>
      <c r="H49" s="315">
        <f t="shared" si="5"/>
        <v>0</v>
      </c>
    </row>
    <row r="50" ht="20.1" customHeight="1" spans="1:8">
      <c r="A50" s="334" t="s">
        <v>122</v>
      </c>
      <c r="B50" s="332"/>
      <c r="C50" s="332">
        <v>186</v>
      </c>
      <c r="D50" s="318">
        <f t="shared" si="4"/>
        <v>186</v>
      </c>
      <c r="E50" s="335"/>
      <c r="F50" s="332"/>
      <c r="G50" s="332"/>
      <c r="H50" s="315">
        <f t="shared" si="5"/>
        <v>0</v>
      </c>
    </row>
    <row r="51" ht="20.1" customHeight="1" spans="1:8">
      <c r="A51" s="335" t="s">
        <v>123</v>
      </c>
      <c r="B51" s="332">
        <v>2179</v>
      </c>
      <c r="C51" s="332">
        <v>1760</v>
      </c>
      <c r="D51" s="318">
        <f t="shared" si="4"/>
        <v>-419</v>
      </c>
      <c r="E51" s="335"/>
      <c r="F51" s="332"/>
      <c r="G51" s="332"/>
      <c r="H51" s="315">
        <f t="shared" si="5"/>
        <v>0</v>
      </c>
    </row>
    <row r="52" ht="20.1" customHeight="1" spans="1:8">
      <c r="A52" s="336" t="s">
        <v>124</v>
      </c>
      <c r="B52" s="332">
        <v>9299</v>
      </c>
      <c r="C52" s="332">
        <v>11491</v>
      </c>
      <c r="D52" s="318">
        <f t="shared" si="4"/>
        <v>2192</v>
      </c>
      <c r="E52" s="334"/>
      <c r="F52" s="332"/>
      <c r="G52" s="332"/>
      <c r="H52" s="315">
        <f t="shared" si="5"/>
        <v>0</v>
      </c>
    </row>
    <row r="53" ht="20.1" customHeight="1" spans="1:8">
      <c r="A53" s="334" t="s">
        <v>125</v>
      </c>
      <c r="B53" s="332">
        <v>3564</v>
      </c>
      <c r="C53" s="332">
        <v>6321</v>
      </c>
      <c r="D53" s="318">
        <f t="shared" si="4"/>
        <v>2757</v>
      </c>
      <c r="E53" s="334"/>
      <c r="F53" s="332"/>
      <c r="G53" s="332"/>
      <c r="H53" s="315">
        <f t="shared" si="5"/>
        <v>0</v>
      </c>
    </row>
    <row r="54" ht="20.1" customHeight="1" spans="1:8">
      <c r="A54" s="333" t="s">
        <v>126</v>
      </c>
      <c r="B54" s="332"/>
      <c r="C54" s="332">
        <v>136</v>
      </c>
      <c r="D54" s="318">
        <f t="shared" si="4"/>
        <v>136</v>
      </c>
      <c r="E54" s="334"/>
      <c r="F54" s="332"/>
      <c r="G54" s="332"/>
      <c r="H54" s="315"/>
    </row>
    <row r="55" ht="20.1" customHeight="1" spans="1:8">
      <c r="A55" s="333" t="s">
        <v>127</v>
      </c>
      <c r="B55" s="332"/>
      <c r="C55" s="332">
        <v>6504</v>
      </c>
      <c r="D55" s="318">
        <f t="shared" si="4"/>
        <v>6504</v>
      </c>
      <c r="E55" s="334"/>
      <c r="F55" s="332"/>
      <c r="G55" s="332"/>
      <c r="H55" s="315"/>
    </row>
    <row r="56" ht="20.1" customHeight="1" spans="1:8">
      <c r="A56" s="334" t="s">
        <v>128</v>
      </c>
      <c r="B56" s="332"/>
      <c r="C56" s="332">
        <v>5038</v>
      </c>
      <c r="D56" s="318">
        <f t="shared" si="4"/>
        <v>5038</v>
      </c>
      <c r="E56" s="334"/>
      <c r="F56" s="332"/>
      <c r="G56" s="332"/>
      <c r="H56" s="315"/>
    </row>
    <row r="57" ht="20.1" customHeight="1" spans="1:8">
      <c r="A57" s="333" t="s">
        <v>129</v>
      </c>
      <c r="B57" s="332"/>
      <c r="C57" s="332">
        <v>2736</v>
      </c>
      <c r="D57" s="318">
        <f t="shared" si="4"/>
        <v>2736</v>
      </c>
      <c r="E57" s="334"/>
      <c r="F57" s="332"/>
      <c r="G57" s="332"/>
      <c r="H57" s="315"/>
    </row>
    <row r="58" ht="20.1" customHeight="1" spans="1:8">
      <c r="A58" s="333" t="s">
        <v>130</v>
      </c>
      <c r="B58" s="332"/>
      <c r="C58" s="332">
        <v>20</v>
      </c>
      <c r="D58" s="318">
        <f t="shared" si="4"/>
        <v>20</v>
      </c>
      <c r="E58" s="334"/>
      <c r="F58" s="332"/>
      <c r="G58" s="332"/>
      <c r="H58" s="315"/>
    </row>
    <row r="59" ht="20.1" customHeight="1" spans="1:8">
      <c r="A59" s="333" t="s">
        <v>131</v>
      </c>
      <c r="B59" s="332"/>
      <c r="C59" s="332">
        <v>3718</v>
      </c>
      <c r="D59" s="318">
        <f t="shared" si="4"/>
        <v>3718</v>
      </c>
      <c r="E59" s="334"/>
      <c r="F59" s="332"/>
      <c r="G59" s="332"/>
      <c r="H59" s="315"/>
    </row>
    <row r="60" ht="20.1" customHeight="1" spans="1:8">
      <c r="A60" s="334" t="s">
        <v>132</v>
      </c>
      <c r="B60" s="332"/>
      <c r="C60" s="332">
        <v>2621</v>
      </c>
      <c r="D60" s="318">
        <f t="shared" si="4"/>
        <v>2621</v>
      </c>
      <c r="E60" s="334"/>
      <c r="F60" s="332"/>
      <c r="G60" s="332"/>
      <c r="H60" s="315"/>
    </row>
    <row r="61" ht="20.1" customHeight="1" spans="1:8">
      <c r="A61" s="335" t="s">
        <v>133</v>
      </c>
      <c r="B61" s="317">
        <v>93</v>
      </c>
      <c r="C61" s="317">
        <v>93</v>
      </c>
      <c r="D61" s="313">
        <f t="shared" si="4"/>
        <v>0</v>
      </c>
      <c r="E61" s="334"/>
      <c r="F61" s="332"/>
      <c r="G61" s="332"/>
      <c r="H61" s="315">
        <f t="shared" ref="H61:H70" si="6">G61-F61</f>
        <v>0</v>
      </c>
    </row>
    <row r="62" ht="20.1" customHeight="1" spans="1:8">
      <c r="A62" s="330" t="s">
        <v>134</v>
      </c>
      <c r="B62" s="312">
        <f>SUM(B63:B64)</f>
        <v>78799</v>
      </c>
      <c r="C62" s="312">
        <f>SUM(C63:C64)</f>
        <v>90280</v>
      </c>
      <c r="D62" s="313">
        <f>SUM(D63:D64)</f>
        <v>11481</v>
      </c>
      <c r="E62" s="337"/>
      <c r="F62" s="332"/>
      <c r="G62" s="332"/>
      <c r="H62" s="315">
        <f t="shared" si="6"/>
        <v>0</v>
      </c>
    </row>
    <row r="63" ht="20.1" customHeight="1" spans="1:8">
      <c r="A63" s="334" t="s">
        <v>135</v>
      </c>
      <c r="B63" s="317">
        <v>78799</v>
      </c>
      <c r="C63" s="317">
        <v>90280</v>
      </c>
      <c r="D63" s="318">
        <f t="shared" ref="D63:D70" si="7">C63-B63</f>
        <v>11481</v>
      </c>
      <c r="E63" s="330"/>
      <c r="F63" s="328"/>
      <c r="G63" s="328"/>
      <c r="H63" s="315">
        <f t="shared" si="6"/>
        <v>0</v>
      </c>
    </row>
    <row r="64" ht="20.1" customHeight="1" spans="1:8">
      <c r="A64" s="334" t="s">
        <v>136</v>
      </c>
      <c r="B64" s="317"/>
      <c r="C64" s="317"/>
      <c r="D64" s="313">
        <f t="shared" si="7"/>
        <v>0</v>
      </c>
      <c r="E64" s="338"/>
      <c r="F64" s="339"/>
      <c r="G64" s="339"/>
      <c r="H64" s="315">
        <f t="shared" si="6"/>
        <v>0</v>
      </c>
    </row>
    <row r="65" ht="20.1" customHeight="1" spans="1:8">
      <c r="A65" s="341" t="s">
        <v>137</v>
      </c>
      <c r="B65" s="312">
        <f>SUM(B66:B67)</f>
        <v>257</v>
      </c>
      <c r="C65" s="312">
        <f>SUM(C66:C67)</f>
        <v>854</v>
      </c>
      <c r="D65" s="313">
        <f>SUM(D66:D67)</f>
        <v>597</v>
      </c>
      <c r="E65" s="330" t="s">
        <v>138</v>
      </c>
      <c r="F65" s="328">
        <f>SUM(F66:F67)</f>
        <v>0</v>
      </c>
      <c r="G65" s="328"/>
      <c r="H65" s="315">
        <f t="shared" si="6"/>
        <v>0</v>
      </c>
    </row>
    <row r="66" ht="20.1" customHeight="1" spans="1:8">
      <c r="A66" s="334" t="s">
        <v>139</v>
      </c>
      <c r="B66" s="317">
        <v>257</v>
      </c>
      <c r="C66" s="317">
        <v>854</v>
      </c>
      <c r="D66" s="318">
        <f t="shared" si="7"/>
        <v>597</v>
      </c>
      <c r="E66" s="338" t="s">
        <v>140</v>
      </c>
      <c r="F66" s="339">
        <v>0</v>
      </c>
      <c r="G66" s="339"/>
      <c r="H66" s="315">
        <f t="shared" si="6"/>
        <v>0</v>
      </c>
    </row>
    <row r="67" ht="20.1" customHeight="1" spans="1:8">
      <c r="A67" s="335" t="s">
        <v>141</v>
      </c>
      <c r="B67" s="317"/>
      <c r="C67" s="317"/>
      <c r="D67" s="313">
        <f t="shared" si="7"/>
        <v>0</v>
      </c>
      <c r="E67" s="342" t="s">
        <v>142</v>
      </c>
      <c r="F67" s="326"/>
      <c r="G67" s="326"/>
      <c r="H67" s="315">
        <f t="shared" si="6"/>
        <v>0</v>
      </c>
    </row>
    <row r="68" ht="20.1" customHeight="1" spans="1:8">
      <c r="A68" s="330" t="s">
        <v>143</v>
      </c>
      <c r="B68" s="312">
        <v>78329</v>
      </c>
      <c r="C68" s="312">
        <v>23723</v>
      </c>
      <c r="D68" s="313">
        <f t="shared" si="7"/>
        <v>-54606</v>
      </c>
      <c r="E68" s="330"/>
      <c r="F68" s="328"/>
      <c r="G68" s="328"/>
      <c r="H68" s="315">
        <f t="shared" si="6"/>
        <v>0</v>
      </c>
    </row>
    <row r="69" ht="20.1" customHeight="1" spans="1:8">
      <c r="A69" s="343" t="s">
        <v>144</v>
      </c>
      <c r="B69" s="312"/>
      <c r="C69" s="312">
        <v>3100</v>
      </c>
      <c r="D69" s="313">
        <f t="shared" si="7"/>
        <v>3100</v>
      </c>
      <c r="E69" s="343" t="s">
        <v>145</v>
      </c>
      <c r="F69" s="328">
        <v>3723</v>
      </c>
      <c r="G69" s="328">
        <v>3723</v>
      </c>
      <c r="H69" s="315">
        <f t="shared" si="6"/>
        <v>0</v>
      </c>
    </row>
    <row r="70" ht="20.1" customHeight="1" spans="1:8">
      <c r="A70" s="343" t="s">
        <v>146</v>
      </c>
      <c r="B70" s="312">
        <v>98</v>
      </c>
      <c r="C70" s="312">
        <v>98</v>
      </c>
      <c r="D70" s="313">
        <f t="shared" si="7"/>
        <v>0</v>
      </c>
      <c r="E70" s="343" t="s">
        <v>147</v>
      </c>
      <c r="F70" s="328"/>
      <c r="G70" s="328"/>
      <c r="H70" s="315">
        <f t="shared" si="6"/>
        <v>0</v>
      </c>
    </row>
    <row r="71" ht="20.1" customHeight="1" spans="1:8">
      <c r="A71" s="327" t="s">
        <v>148</v>
      </c>
      <c r="B71" s="312">
        <f>SUM(B30:B31)</f>
        <v>255806</v>
      </c>
      <c r="C71" s="312">
        <f>SUM(C30:C31)</f>
        <v>252514</v>
      </c>
      <c r="D71" s="313">
        <f>SUM(D30:D31)</f>
        <v>-3292</v>
      </c>
      <c r="E71" s="327" t="s">
        <v>149</v>
      </c>
      <c r="F71" s="329">
        <f>SUM(F30,F31,F69,F70)</f>
        <v>255806</v>
      </c>
      <c r="G71" s="329">
        <f>SUM(G30,G31,G69,G70)</f>
        <v>252514</v>
      </c>
      <c r="H71" s="313">
        <f>SUM(H30,H31,H69,H70)</f>
        <v>-3292</v>
      </c>
    </row>
    <row r="72" ht="20.1" customHeight="1"/>
  </sheetData>
  <sheetProtection selectLockedCells="1" selectUnlockedCells="1"/>
  <mergeCells count="2">
    <mergeCell ref="A2:H2"/>
    <mergeCell ref="G3:H3"/>
  </mergeCells>
  <conditionalFormatting sqref="E68 E64 E62 A50:A70 E41:E42 A5:A29 A31:A48">
    <cfRule type="expression" dxfId="0" priority="3" stopIfTrue="1">
      <formula>"len($A:$A)=3"</formula>
    </cfRule>
  </conditionalFormatting>
  <printOptions horizontalCentered="1"/>
  <pageMargins left="0.747916666666667" right="0.55" top="0.55" bottom="0.511805555555556" header="0.235416666666667" footer="0.15625"/>
  <pageSetup paperSize="9" scale="88" fitToHeight="0" orientation="landscape" blackAndWhite="1" useFirstPageNumber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workbookViewId="0">
      <selection activeCell="G14" sqref="G14"/>
    </sheetView>
  </sheetViews>
  <sheetFormatPr defaultColWidth="10" defaultRowHeight="14.25"/>
  <cols>
    <col min="1" max="1" width="36.375" style="113" customWidth="1"/>
    <col min="2" max="2" width="12.5" style="113" customWidth="1"/>
    <col min="3" max="3" width="13.375" style="263" customWidth="1"/>
    <col min="4" max="4" width="12" style="264" customWidth="1"/>
    <col min="5" max="5" width="13.625" style="264" customWidth="1"/>
    <col min="6" max="6" width="12" style="264" customWidth="1"/>
    <col min="7" max="7" width="12.625" style="264" customWidth="1"/>
    <col min="8" max="8" width="10.625" style="264" customWidth="1"/>
    <col min="9" max="9" width="10" style="264" customWidth="1"/>
    <col min="10" max="10" width="11.875" style="265" customWidth="1"/>
    <col min="11" max="11" width="10.75" style="193" customWidth="1"/>
    <col min="12" max="16384" width="10" style="113"/>
  </cols>
  <sheetData>
    <row r="1" s="191" customFormat="1" ht="12" customHeight="1" spans="1:11">
      <c r="A1" s="194"/>
      <c r="B1" s="194"/>
      <c r="C1" s="266"/>
      <c r="D1" s="267"/>
      <c r="E1" s="267"/>
      <c r="F1" s="267"/>
      <c r="G1" s="267"/>
      <c r="H1" s="267"/>
      <c r="I1" s="267"/>
      <c r="J1" s="297"/>
      <c r="K1" s="197"/>
    </row>
    <row r="2" ht="27" spans="1:11">
      <c r="A2" s="86" t="s">
        <v>150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>
      <c r="A3" s="198" t="s">
        <v>10</v>
      </c>
      <c r="C3" s="268"/>
      <c r="D3" s="269"/>
      <c r="E3" s="269"/>
      <c r="F3" s="269"/>
      <c r="G3" s="269"/>
      <c r="H3" s="269"/>
      <c r="I3" s="269"/>
      <c r="K3" s="200" t="s">
        <v>151</v>
      </c>
    </row>
    <row r="4" s="262" customFormat="1" ht="18" customHeight="1" spans="1:11">
      <c r="A4" s="26" t="s">
        <v>42</v>
      </c>
      <c r="B4" s="25" t="s">
        <v>39</v>
      </c>
      <c r="C4" s="270" t="s">
        <v>152</v>
      </c>
      <c r="D4" s="26" t="s">
        <v>153</v>
      </c>
      <c r="E4" s="26" t="s">
        <v>154</v>
      </c>
      <c r="F4" s="26" t="s">
        <v>155</v>
      </c>
      <c r="G4" s="26"/>
      <c r="H4" s="26" t="s">
        <v>156</v>
      </c>
      <c r="I4" s="26" t="s">
        <v>157</v>
      </c>
      <c r="J4" s="26" t="s">
        <v>158</v>
      </c>
      <c r="K4" s="203" t="s">
        <v>159</v>
      </c>
    </row>
    <row r="5" s="262" customFormat="1" ht="36" customHeight="1" spans="1:11">
      <c r="A5" s="26"/>
      <c r="B5" s="25"/>
      <c r="C5" s="270"/>
      <c r="D5" s="26"/>
      <c r="E5" s="26"/>
      <c r="F5" s="26" t="s">
        <v>160</v>
      </c>
      <c r="G5" s="26" t="s">
        <v>161</v>
      </c>
      <c r="H5" s="26"/>
      <c r="I5" s="26"/>
      <c r="J5" s="26"/>
      <c r="K5" s="203"/>
    </row>
    <row r="6" s="262" customFormat="1" ht="18" customHeight="1" spans="1:15">
      <c r="A6" s="271" t="s">
        <v>44</v>
      </c>
      <c r="B6" s="272">
        <v>40713</v>
      </c>
      <c r="C6" s="273">
        <v>-4437</v>
      </c>
      <c r="D6" s="274"/>
      <c r="E6" s="274"/>
      <c r="F6" s="274">
        <v>867</v>
      </c>
      <c r="G6" s="273">
        <v>7974</v>
      </c>
      <c r="H6" s="275">
        <v>368</v>
      </c>
      <c r="I6" s="273">
        <v>2030</v>
      </c>
      <c r="J6" s="298">
        <f>(B6+C6+D6+E6+F6+H6+I6)-G6</f>
        <v>31567</v>
      </c>
      <c r="K6" s="299">
        <f>J6-B6</f>
        <v>-9146</v>
      </c>
      <c r="L6" s="300"/>
      <c r="O6" s="300"/>
    </row>
    <row r="7" s="262" customFormat="1" ht="18" customHeight="1" spans="1:15">
      <c r="A7" s="276" t="s">
        <v>46</v>
      </c>
      <c r="B7" s="277">
        <v>0</v>
      </c>
      <c r="C7" s="278"/>
      <c r="D7" s="279"/>
      <c r="E7" s="279"/>
      <c r="F7" s="279"/>
      <c r="G7" s="278"/>
      <c r="H7" s="280"/>
      <c r="I7" s="278"/>
      <c r="J7" s="298">
        <f>(B7+C7+D7+E7+F7+H7+I7)-G7</f>
        <v>0</v>
      </c>
      <c r="K7" s="299">
        <f t="shared" ref="K7:K33" si="0">J7-B7</f>
        <v>0</v>
      </c>
      <c r="L7" s="300"/>
      <c r="O7" s="300"/>
    </row>
    <row r="8" s="262" customFormat="1" ht="18" customHeight="1" spans="1:15">
      <c r="A8" s="281" t="s">
        <v>48</v>
      </c>
      <c r="B8" s="272">
        <v>110</v>
      </c>
      <c r="C8" s="273"/>
      <c r="D8" s="274"/>
      <c r="E8" s="274"/>
      <c r="F8" s="274">
        <v>50</v>
      </c>
      <c r="G8" s="273">
        <v>97</v>
      </c>
      <c r="H8" s="275"/>
      <c r="I8" s="273"/>
      <c r="J8" s="298">
        <f>(B8+C8+D8+E8+F8+H8+I8)-G8</f>
        <v>63</v>
      </c>
      <c r="K8" s="299">
        <f t="shared" si="0"/>
        <v>-47</v>
      </c>
      <c r="L8" s="300"/>
      <c r="O8" s="300"/>
    </row>
    <row r="9" s="262" customFormat="1" ht="18" customHeight="1" spans="1:15">
      <c r="A9" s="281" t="s">
        <v>50</v>
      </c>
      <c r="B9" s="272">
        <v>11394</v>
      </c>
      <c r="C9" s="273">
        <v>-859</v>
      </c>
      <c r="D9" s="274"/>
      <c r="E9" s="274"/>
      <c r="F9" s="274">
        <v>1173</v>
      </c>
      <c r="G9" s="273">
        <v>790</v>
      </c>
      <c r="H9" s="275">
        <v>45</v>
      </c>
      <c r="I9" s="273">
        <v>19</v>
      </c>
      <c r="J9" s="298">
        <f>(B9+C9+D9+E9+F9+H9+I9)-G9</f>
        <v>10982</v>
      </c>
      <c r="K9" s="299">
        <f t="shared" si="0"/>
        <v>-412</v>
      </c>
      <c r="L9" s="300"/>
      <c r="O9" s="300"/>
    </row>
    <row r="10" s="262" customFormat="1" ht="18" customHeight="1" spans="1:15">
      <c r="A10" s="281" t="s">
        <v>52</v>
      </c>
      <c r="B10" s="272">
        <v>30327</v>
      </c>
      <c r="C10" s="273">
        <v>-108</v>
      </c>
      <c r="D10" s="274"/>
      <c r="E10" s="274"/>
      <c r="F10" s="274">
        <v>6114</v>
      </c>
      <c r="G10" s="273">
        <v>1536</v>
      </c>
      <c r="H10" s="275">
        <v>2732</v>
      </c>
      <c r="I10" s="273"/>
      <c r="J10" s="298">
        <f>(B10+C10+D10+E10+F10+H10+I10)-G10</f>
        <v>37529</v>
      </c>
      <c r="K10" s="299">
        <f t="shared" si="0"/>
        <v>7202</v>
      </c>
      <c r="L10" s="300"/>
      <c r="O10" s="300"/>
    </row>
    <row r="11" s="262" customFormat="1" ht="18" customHeight="1" spans="1:15">
      <c r="A11" s="281" t="s">
        <v>54</v>
      </c>
      <c r="B11" s="272">
        <v>342</v>
      </c>
      <c r="C11" s="273"/>
      <c r="D11" s="274"/>
      <c r="E11" s="274"/>
      <c r="F11" s="274">
        <v>81</v>
      </c>
      <c r="G11" s="273">
        <v>55</v>
      </c>
      <c r="H11" s="275"/>
      <c r="I11" s="273"/>
      <c r="J11" s="298">
        <f>(B11+C11+D11+E11+F11+H11+I11)-G11</f>
        <v>368</v>
      </c>
      <c r="K11" s="299">
        <f t="shared" si="0"/>
        <v>26</v>
      </c>
      <c r="L11" s="300"/>
      <c r="O11" s="300"/>
    </row>
    <row r="12" s="262" customFormat="1" ht="18" customHeight="1" spans="1:15">
      <c r="A12" s="281" t="s">
        <v>56</v>
      </c>
      <c r="B12" s="272">
        <v>3281</v>
      </c>
      <c r="C12" s="273"/>
      <c r="D12" s="274"/>
      <c r="E12" s="274"/>
      <c r="F12" s="274">
        <v>321</v>
      </c>
      <c r="G12" s="273">
        <v>1808</v>
      </c>
      <c r="H12" s="275"/>
      <c r="I12" s="273">
        <v>18</v>
      </c>
      <c r="J12" s="298">
        <f>(B12+C12+D12+E12+F12+H12+I12)-G12</f>
        <v>1812</v>
      </c>
      <c r="K12" s="299">
        <f t="shared" si="0"/>
        <v>-1469</v>
      </c>
      <c r="L12" s="300"/>
      <c r="O12" s="300"/>
    </row>
    <row r="13" s="262" customFormat="1" ht="18" customHeight="1" spans="1:15">
      <c r="A13" s="281" t="s">
        <v>58</v>
      </c>
      <c r="B13" s="272">
        <v>28124</v>
      </c>
      <c r="C13" s="273">
        <v>-4070</v>
      </c>
      <c r="D13" s="274"/>
      <c r="E13" s="274"/>
      <c r="F13" s="274">
        <v>5321</v>
      </c>
      <c r="G13" s="273">
        <v>1934</v>
      </c>
      <c r="H13" s="275">
        <v>55</v>
      </c>
      <c r="I13" s="273">
        <v>322</v>
      </c>
      <c r="J13" s="298">
        <f>(B13+C13+D13+E13+F13+H13+I13)-G13</f>
        <v>27818</v>
      </c>
      <c r="K13" s="299">
        <f t="shared" si="0"/>
        <v>-306</v>
      </c>
      <c r="L13" s="300"/>
      <c r="O13" s="300"/>
    </row>
    <row r="14" s="262" customFormat="1" ht="18" customHeight="1" spans="1:15">
      <c r="A14" s="281" t="s">
        <v>60</v>
      </c>
      <c r="B14" s="272">
        <v>14159</v>
      </c>
      <c r="C14" s="273">
        <v>-516</v>
      </c>
      <c r="D14" s="274"/>
      <c r="E14" s="274"/>
      <c r="F14" s="274">
        <v>3144</v>
      </c>
      <c r="G14" s="273">
        <v>1423</v>
      </c>
      <c r="H14" s="275">
        <v>3</v>
      </c>
      <c r="I14" s="273">
        <v>92</v>
      </c>
      <c r="J14" s="298">
        <f>(B14+C14+D14+E14+F14+H14+I14)-G14</f>
        <v>15459</v>
      </c>
      <c r="K14" s="299">
        <f t="shared" si="0"/>
        <v>1300</v>
      </c>
      <c r="L14" s="300"/>
      <c r="O14" s="300"/>
    </row>
    <row r="15" s="262" customFormat="1" ht="18" customHeight="1" spans="1:15">
      <c r="A15" s="281" t="s">
        <v>62</v>
      </c>
      <c r="B15" s="272">
        <v>6136</v>
      </c>
      <c r="C15" s="273">
        <v>-109</v>
      </c>
      <c r="D15" s="274"/>
      <c r="E15" s="274"/>
      <c r="F15" s="274">
        <v>1796</v>
      </c>
      <c r="G15" s="273">
        <v>3293</v>
      </c>
      <c r="H15" s="275"/>
      <c r="I15" s="273"/>
      <c r="J15" s="298">
        <f>(B15+C15+D15+E15+F15+H15+I15)-G15</f>
        <v>4530</v>
      </c>
      <c r="K15" s="299">
        <f t="shared" si="0"/>
        <v>-1606</v>
      </c>
      <c r="L15" s="300"/>
      <c r="O15" s="300"/>
    </row>
    <row r="16" s="262" customFormat="1" ht="18" customHeight="1" spans="1:15">
      <c r="A16" s="281" t="s">
        <v>64</v>
      </c>
      <c r="B16" s="272">
        <v>2558</v>
      </c>
      <c r="C16" s="273">
        <v>-361</v>
      </c>
      <c r="D16" s="274"/>
      <c r="E16" s="274"/>
      <c r="F16" s="274">
        <v>2361</v>
      </c>
      <c r="G16" s="273">
        <v>542</v>
      </c>
      <c r="H16" s="275"/>
      <c r="I16" s="273"/>
      <c r="J16" s="298">
        <f>(B16+C16+D16+E16+F16+H16+I16)-G16</f>
        <v>4016</v>
      </c>
      <c r="K16" s="299">
        <f t="shared" si="0"/>
        <v>1458</v>
      </c>
      <c r="L16" s="300"/>
      <c r="O16" s="300"/>
    </row>
    <row r="17" s="262" customFormat="1" ht="18" customHeight="1" spans="1:15">
      <c r="A17" s="281" t="s">
        <v>66</v>
      </c>
      <c r="B17" s="272">
        <v>47462</v>
      </c>
      <c r="C17" s="273">
        <v>-1520</v>
      </c>
      <c r="D17" s="274"/>
      <c r="E17" s="274"/>
      <c r="F17" s="274">
        <v>37674</v>
      </c>
      <c r="G17" s="273">
        <v>26925</v>
      </c>
      <c r="H17" s="275">
        <v>1521</v>
      </c>
      <c r="I17" s="273">
        <v>1</v>
      </c>
      <c r="J17" s="298">
        <f>(B17+C17+D17+E17+F17+H17+I17)-G17</f>
        <v>58213</v>
      </c>
      <c r="K17" s="299">
        <f t="shared" si="0"/>
        <v>10751</v>
      </c>
      <c r="L17" s="300"/>
      <c r="O17" s="300"/>
    </row>
    <row r="18" s="262" customFormat="1" ht="18" customHeight="1" spans="1:15">
      <c r="A18" s="282" t="s">
        <v>68</v>
      </c>
      <c r="B18" s="272">
        <v>27614</v>
      </c>
      <c r="C18" s="273"/>
      <c r="D18" s="274"/>
      <c r="E18" s="274"/>
      <c r="F18" s="274">
        <v>22037</v>
      </c>
      <c r="G18" s="273">
        <v>22037</v>
      </c>
      <c r="H18" s="275"/>
      <c r="I18" s="273"/>
      <c r="J18" s="298">
        <f>(B18+C18+D18+E18+F18+H18+I18)-G18</f>
        <v>27614</v>
      </c>
      <c r="K18" s="299">
        <f t="shared" si="0"/>
        <v>0</v>
      </c>
      <c r="L18" s="300"/>
      <c r="O18" s="300"/>
    </row>
    <row r="19" s="262" customFormat="1" ht="18" customHeight="1" spans="1:15">
      <c r="A19" s="282" t="s">
        <v>70</v>
      </c>
      <c r="B19" s="272">
        <v>360</v>
      </c>
      <c r="C19" s="273"/>
      <c r="D19" s="274"/>
      <c r="E19" s="274"/>
      <c r="F19" s="274">
        <v>390</v>
      </c>
      <c r="G19" s="273">
        <v>360</v>
      </c>
      <c r="H19" s="275"/>
      <c r="I19" s="273"/>
      <c r="J19" s="298">
        <f>(B19+C19+D19+E19+F19+H19+I19)-G19</f>
        <v>390</v>
      </c>
      <c r="K19" s="299">
        <f t="shared" si="0"/>
        <v>30</v>
      </c>
      <c r="L19" s="300"/>
      <c r="O19" s="300"/>
    </row>
    <row r="20" s="262" customFormat="1" ht="18" customHeight="1" spans="1:15">
      <c r="A20" s="281" t="s">
        <v>72</v>
      </c>
      <c r="B20" s="272">
        <v>295</v>
      </c>
      <c r="C20" s="273"/>
      <c r="D20" s="274"/>
      <c r="E20" s="274"/>
      <c r="F20" s="274">
        <v>835</v>
      </c>
      <c r="G20" s="273">
        <v>120</v>
      </c>
      <c r="H20" s="275"/>
      <c r="I20" s="273"/>
      <c r="J20" s="298">
        <f>(B20+C20+D20+E20+F20+H20+I20)-G20</f>
        <v>1010</v>
      </c>
      <c r="K20" s="299">
        <f t="shared" si="0"/>
        <v>715</v>
      </c>
      <c r="L20" s="300"/>
      <c r="O20" s="300"/>
    </row>
    <row r="21" s="262" customFormat="1" ht="18" customHeight="1" spans="1:15">
      <c r="A21" s="281" t="s">
        <v>74</v>
      </c>
      <c r="B21" s="272">
        <v>0</v>
      </c>
      <c r="C21" s="278"/>
      <c r="D21" s="283"/>
      <c r="E21" s="283"/>
      <c r="F21" s="283"/>
      <c r="G21" s="278"/>
      <c r="H21" s="280"/>
      <c r="I21" s="278"/>
      <c r="J21" s="298">
        <f>(B21+C21+D21+E21+F21+H21+I21)-G21</f>
        <v>0</v>
      </c>
      <c r="K21" s="299">
        <f t="shared" si="0"/>
        <v>0</v>
      </c>
      <c r="L21" s="300"/>
      <c r="O21" s="300"/>
    </row>
    <row r="22" s="262" customFormat="1" ht="18" customHeight="1" spans="1:15">
      <c r="A22" s="281" t="s">
        <v>76</v>
      </c>
      <c r="B22" s="272">
        <v>4800</v>
      </c>
      <c r="C22" s="273"/>
      <c r="D22" s="274"/>
      <c r="E22" s="274"/>
      <c r="F22" s="274">
        <v>131</v>
      </c>
      <c r="G22" s="273">
        <v>2855</v>
      </c>
      <c r="H22" s="275">
        <v>11</v>
      </c>
      <c r="I22" s="273">
        <v>18</v>
      </c>
      <c r="J22" s="298">
        <f>(B22+C22+D22+E22+F22+H22+I22)-G22</f>
        <v>2105</v>
      </c>
      <c r="K22" s="299">
        <f t="shared" si="0"/>
        <v>-2695</v>
      </c>
      <c r="L22" s="300"/>
      <c r="O22" s="300"/>
    </row>
    <row r="23" s="262" customFormat="1" ht="18" customHeight="1" spans="1:15">
      <c r="A23" s="282" t="s">
        <v>78</v>
      </c>
      <c r="B23" s="272">
        <v>8249</v>
      </c>
      <c r="C23" s="273"/>
      <c r="D23" s="274"/>
      <c r="E23" s="274"/>
      <c r="F23" s="274">
        <v>3778</v>
      </c>
      <c r="G23" s="273">
        <v>3774</v>
      </c>
      <c r="H23" s="275"/>
      <c r="I23" s="273"/>
      <c r="J23" s="298">
        <f>(B23+C23+D23+E23+F23+H23+I23)-G23</f>
        <v>8253</v>
      </c>
      <c r="K23" s="299">
        <f t="shared" si="0"/>
        <v>4</v>
      </c>
      <c r="L23" s="300"/>
      <c r="O23" s="300"/>
    </row>
    <row r="24" s="262" customFormat="1" ht="18" customHeight="1" spans="1:15">
      <c r="A24" s="282" t="s">
        <v>80</v>
      </c>
      <c r="B24" s="272">
        <v>126</v>
      </c>
      <c r="C24" s="273"/>
      <c r="D24" s="274"/>
      <c r="E24" s="274"/>
      <c r="F24" s="274">
        <v>267</v>
      </c>
      <c r="G24" s="273"/>
      <c r="H24" s="275"/>
      <c r="I24" s="273"/>
      <c r="J24" s="298">
        <f>(B24+C24+D24+E24+F24+H24+I24)-G24</f>
        <v>393</v>
      </c>
      <c r="K24" s="299">
        <f t="shared" si="0"/>
        <v>267</v>
      </c>
      <c r="L24" s="300"/>
      <c r="O24" s="300"/>
    </row>
    <row r="25" s="262" customFormat="1" ht="18" customHeight="1" spans="1:15">
      <c r="A25" s="282" t="s">
        <v>162</v>
      </c>
      <c r="B25" s="272">
        <v>1668</v>
      </c>
      <c r="C25" s="273"/>
      <c r="D25" s="274"/>
      <c r="E25" s="274"/>
      <c r="F25" s="274">
        <v>1622</v>
      </c>
      <c r="G25" s="273">
        <v>1381</v>
      </c>
      <c r="H25" s="275"/>
      <c r="I25" s="273"/>
      <c r="J25" s="298">
        <f>(B25+C25+D25+E25+F25+H25+I25)-G25</f>
        <v>1909</v>
      </c>
      <c r="K25" s="299">
        <f t="shared" si="0"/>
        <v>241</v>
      </c>
      <c r="L25" s="300"/>
      <c r="O25" s="300"/>
    </row>
    <row r="26" s="262" customFormat="1" ht="18" customHeight="1" spans="1:15">
      <c r="A26" s="282" t="s">
        <v>84</v>
      </c>
      <c r="B26" s="272">
        <v>2500</v>
      </c>
      <c r="C26" s="273"/>
      <c r="D26" s="274"/>
      <c r="E26" s="274"/>
      <c r="F26" s="274"/>
      <c r="G26" s="273"/>
      <c r="H26" s="275"/>
      <c r="I26" s="273">
        <v>-2500</v>
      </c>
      <c r="J26" s="298">
        <f>(B26+C26+D26+E26+F26+H26+I26)-G26</f>
        <v>0</v>
      </c>
      <c r="K26" s="299">
        <f t="shared" si="0"/>
        <v>-2500</v>
      </c>
      <c r="L26" s="300"/>
      <c r="O26" s="300"/>
    </row>
    <row r="27" s="262" customFormat="1" ht="18" customHeight="1" spans="1:15">
      <c r="A27" s="282" t="s">
        <v>86</v>
      </c>
      <c r="B27" s="272">
        <v>15231</v>
      </c>
      <c r="C27" s="273">
        <v>-2983</v>
      </c>
      <c r="D27" s="274"/>
      <c r="E27" s="274"/>
      <c r="F27" s="274">
        <v>2318</v>
      </c>
      <c r="G27" s="273">
        <v>1895</v>
      </c>
      <c r="H27" s="275">
        <v>-4735</v>
      </c>
      <c r="I27" s="273"/>
      <c r="J27" s="298">
        <f>(B27+C27+D27+E27+F27+H27+I27)-G27</f>
        <v>7936</v>
      </c>
      <c r="K27" s="299">
        <f t="shared" si="0"/>
        <v>-7295</v>
      </c>
      <c r="L27" s="300"/>
      <c r="O27" s="300"/>
    </row>
    <row r="28" s="262" customFormat="1" ht="18" customHeight="1" spans="1:15">
      <c r="A28" s="282" t="s">
        <v>88</v>
      </c>
      <c r="B28" s="272">
        <v>3241</v>
      </c>
      <c r="C28" s="273"/>
      <c r="D28" s="274"/>
      <c r="E28" s="274"/>
      <c r="F28" s="274"/>
      <c r="G28" s="273"/>
      <c r="H28" s="275"/>
      <c r="I28" s="273"/>
      <c r="J28" s="298">
        <f>(B28+C28+D28+E28+F28+H28+I28)-G28</f>
        <v>3241</v>
      </c>
      <c r="K28" s="299">
        <f t="shared" si="0"/>
        <v>0</v>
      </c>
      <c r="L28" s="300"/>
      <c r="O28" s="300"/>
    </row>
    <row r="29" s="262" customFormat="1" ht="18" customHeight="1" spans="1:12">
      <c r="A29" s="282" t="s">
        <v>90</v>
      </c>
      <c r="B29" s="284">
        <v>10</v>
      </c>
      <c r="C29" s="273">
        <v>-10</v>
      </c>
      <c r="D29" s="274"/>
      <c r="E29" s="274"/>
      <c r="F29" s="274"/>
      <c r="G29" s="273"/>
      <c r="H29" s="275"/>
      <c r="I29" s="273"/>
      <c r="J29" s="298">
        <f>(B29+C29+D29+E29+F29+H29+I29)-G29</f>
        <v>0</v>
      </c>
      <c r="K29" s="299">
        <f t="shared" si="0"/>
        <v>-10</v>
      </c>
      <c r="L29" s="300"/>
    </row>
    <row r="30" s="262" customFormat="1" ht="18" customHeight="1" spans="1:12">
      <c r="A30" s="285" t="s">
        <v>163</v>
      </c>
      <c r="B30" s="286">
        <f>SUM(B6:B29)</f>
        <v>248700</v>
      </c>
      <c r="C30" s="287">
        <f>SUM(C6:C29)</f>
        <v>-14973</v>
      </c>
      <c r="D30" s="286">
        <f>SUM(D6:D29)</f>
        <v>0</v>
      </c>
      <c r="E30" s="286">
        <f>SUM(E6:E29)</f>
        <v>0</v>
      </c>
      <c r="F30" s="286">
        <f>SUM(F6:F29)</f>
        <v>90280</v>
      </c>
      <c r="G30" s="288">
        <f>SUM(G6:G29)</f>
        <v>78799</v>
      </c>
      <c r="H30" s="287">
        <f>SUM(H6:H29)</f>
        <v>0</v>
      </c>
      <c r="I30" s="301">
        <f>SUM(I6:I29)</f>
        <v>0</v>
      </c>
      <c r="J30" s="286">
        <f>SUM(J6:J29)</f>
        <v>245208</v>
      </c>
      <c r="K30" s="301">
        <f>SUM(K6:K29)</f>
        <v>-3492</v>
      </c>
      <c r="L30" s="300"/>
    </row>
    <row r="31" s="262" customFormat="1" ht="18" customHeight="1" spans="1:12">
      <c r="A31" s="289" t="s">
        <v>164</v>
      </c>
      <c r="B31" s="290">
        <v>3723</v>
      </c>
      <c r="C31" s="291"/>
      <c r="D31" s="292"/>
      <c r="E31" s="292"/>
      <c r="F31" s="292"/>
      <c r="G31" s="291"/>
      <c r="H31" s="291"/>
      <c r="I31" s="291"/>
      <c r="J31" s="298">
        <f>(B31+C31+D31+E31+F31+H31+I31)-G31</f>
        <v>3723</v>
      </c>
      <c r="K31" s="299">
        <f t="shared" si="0"/>
        <v>0</v>
      </c>
      <c r="L31" s="300"/>
    </row>
    <row r="32" s="262" customFormat="1" ht="18" customHeight="1" spans="1:12">
      <c r="A32" s="293" t="s">
        <v>165</v>
      </c>
      <c r="B32" s="290">
        <v>3383</v>
      </c>
      <c r="C32" s="291">
        <v>200</v>
      </c>
      <c r="D32" s="292"/>
      <c r="E32" s="292"/>
      <c r="F32" s="292"/>
      <c r="G32" s="291"/>
      <c r="H32" s="291"/>
      <c r="I32" s="291"/>
      <c r="J32" s="298">
        <f>(B32+C32+D32+E32+F32+H32+I32)-G32</f>
        <v>3583</v>
      </c>
      <c r="K32" s="299">
        <f t="shared" si="0"/>
        <v>200</v>
      </c>
      <c r="L32" s="300"/>
    </row>
    <row r="33" s="262" customFormat="1" ht="18" customHeight="1" spans="1:12">
      <c r="A33" s="289" t="s">
        <v>166</v>
      </c>
      <c r="B33" s="290"/>
      <c r="C33" s="291"/>
      <c r="D33" s="292"/>
      <c r="E33" s="292"/>
      <c r="F33" s="292"/>
      <c r="G33" s="291"/>
      <c r="H33" s="291"/>
      <c r="I33" s="291"/>
      <c r="J33" s="298">
        <f>(B33+C33+D33+E33+F33+H33+I33)-G33</f>
        <v>0</v>
      </c>
      <c r="K33" s="299">
        <f t="shared" si="0"/>
        <v>0</v>
      </c>
      <c r="L33" s="300"/>
    </row>
    <row r="34" s="262" customFormat="1" ht="18" customHeight="1" spans="1:12">
      <c r="A34" s="294" t="s">
        <v>167</v>
      </c>
      <c r="B34" s="295">
        <f>B30+B31+B32+B33</f>
        <v>255806</v>
      </c>
      <c r="C34" s="287">
        <f t="shared" ref="C34:K34" si="1">C30+C31+C32+C33</f>
        <v>-14773</v>
      </c>
      <c r="D34" s="295">
        <f t="shared" si="1"/>
        <v>0</v>
      </c>
      <c r="E34" s="295">
        <f t="shared" si="1"/>
        <v>0</v>
      </c>
      <c r="F34" s="295">
        <f t="shared" si="1"/>
        <v>90280</v>
      </c>
      <c r="G34" s="288">
        <f t="shared" si="1"/>
        <v>78799</v>
      </c>
      <c r="H34" s="287">
        <f t="shared" si="1"/>
        <v>0</v>
      </c>
      <c r="I34" s="288">
        <f t="shared" si="1"/>
        <v>0</v>
      </c>
      <c r="J34" s="295">
        <f t="shared" si="1"/>
        <v>252514</v>
      </c>
      <c r="K34" s="301">
        <f t="shared" si="1"/>
        <v>-3292</v>
      </c>
      <c r="L34" s="300"/>
    </row>
    <row r="39" spans="2:2">
      <c r="B39" s="296"/>
    </row>
  </sheetData>
  <mergeCells count="11">
    <mergeCell ref="A2:K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</mergeCells>
  <conditionalFormatting sqref="J31:J33 J6:J29">
    <cfRule type="cellIs" dxfId="1" priority="4" stopIfTrue="1" operator="lessThan">
      <formula>0</formula>
    </cfRule>
  </conditionalFormatting>
  <pageMargins left="0.707638888888889" right="0.511805555555556" top="0.354166666666667" bottom="0.55" header="0.313888888888889" footer="0.313888888888889"/>
  <pageSetup paperSize="9" scale="83" orientation="landscape" horizontalDpi="200" verticalDpi="300"/>
  <headerFooter>
    <oddFooter>&amp;C第  4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zoomScale="90" zoomScaleNormal="90" workbookViewId="0">
      <selection activeCell="K8" sqref="K8"/>
    </sheetView>
  </sheetViews>
  <sheetFormatPr defaultColWidth="10" defaultRowHeight="13.5"/>
  <cols>
    <col min="1" max="1" width="33.625" style="243" customWidth="1"/>
    <col min="2" max="2" width="14.875" style="243" customWidth="1"/>
    <col min="3" max="3" width="9.375" style="243" customWidth="1"/>
    <col min="4" max="10" width="8.5" style="243" customWidth="1"/>
    <col min="11" max="16" width="8.25" style="243" customWidth="1"/>
    <col min="17" max="16384" width="10" style="243"/>
  </cols>
  <sheetData>
    <row r="1" s="241" customFormat="1" ht="29.25" spans="1:16">
      <c r="A1" s="244" t="s">
        <v>14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ht="29.25" customHeight="1" spans="1:16">
      <c r="A2" s="245" t="s">
        <v>13</v>
      </c>
      <c r="C2" s="246"/>
      <c r="D2" s="246"/>
      <c r="F2" s="246"/>
      <c r="G2" s="246"/>
      <c r="M2" s="260"/>
      <c r="O2" s="243" t="s">
        <v>168</v>
      </c>
      <c r="P2" s="260"/>
    </row>
    <row r="3" ht="30.75" customHeight="1" spans="1:16">
      <c r="A3" s="247" t="s">
        <v>169</v>
      </c>
      <c r="B3" s="247" t="s">
        <v>170</v>
      </c>
      <c r="C3" s="247"/>
      <c r="D3" s="247"/>
      <c r="E3" s="248" t="s">
        <v>171</v>
      </c>
      <c r="F3" s="248"/>
      <c r="G3" s="248"/>
      <c r="H3" s="248" t="s">
        <v>172</v>
      </c>
      <c r="I3" s="248"/>
      <c r="J3" s="248"/>
      <c r="K3" s="248" t="s">
        <v>173</v>
      </c>
      <c r="L3" s="248"/>
      <c r="M3" s="248"/>
      <c r="N3" s="248" t="s">
        <v>174</v>
      </c>
      <c r="O3" s="248"/>
      <c r="P3" s="248"/>
    </row>
    <row r="4" s="242" customFormat="1" ht="52.5" customHeight="1" spans="1:16">
      <c r="A4" s="247"/>
      <c r="B4" s="249" t="s">
        <v>175</v>
      </c>
      <c r="C4" s="249" t="s">
        <v>176</v>
      </c>
      <c r="D4" s="249" t="s">
        <v>177</v>
      </c>
      <c r="E4" s="250" t="s">
        <v>175</v>
      </c>
      <c r="F4" s="250" t="s">
        <v>176</v>
      </c>
      <c r="G4" s="250" t="s">
        <v>177</v>
      </c>
      <c r="H4" s="250" t="s">
        <v>175</v>
      </c>
      <c r="I4" s="250" t="s">
        <v>176</v>
      </c>
      <c r="J4" s="250" t="s">
        <v>177</v>
      </c>
      <c r="K4" s="250" t="s">
        <v>175</v>
      </c>
      <c r="L4" s="250" t="s">
        <v>176</v>
      </c>
      <c r="M4" s="250" t="s">
        <v>177</v>
      </c>
      <c r="N4" s="250" t="s">
        <v>175</v>
      </c>
      <c r="O4" s="249" t="s">
        <v>176</v>
      </c>
      <c r="P4" s="249" t="s">
        <v>177</v>
      </c>
    </row>
    <row r="5" ht="18.95" customHeight="1" spans="1:16">
      <c r="A5" s="251" t="s">
        <v>44</v>
      </c>
      <c r="B5" s="252">
        <f>SUM(E5,H5,K5,N5)</f>
        <v>28481</v>
      </c>
      <c r="C5" s="252">
        <f>SUM(O5,L5,I5,F5)</f>
        <v>27441</v>
      </c>
      <c r="D5" s="253">
        <f t="shared" ref="D5:D22" si="0">C5-B5</f>
        <v>-1040</v>
      </c>
      <c r="E5" s="254">
        <v>14976</v>
      </c>
      <c r="F5" s="255">
        <v>14895</v>
      </c>
      <c r="G5" s="255">
        <f t="shared" ref="G5:G23" si="1">F5-E5</f>
        <v>-81</v>
      </c>
      <c r="H5" s="255">
        <v>11036</v>
      </c>
      <c r="I5" s="255">
        <v>10151</v>
      </c>
      <c r="J5" s="255">
        <f t="shared" ref="J5:J24" si="2">I5-H5</f>
        <v>-885</v>
      </c>
      <c r="K5" s="255"/>
      <c r="L5" s="255"/>
      <c r="M5" s="255">
        <f t="shared" ref="M5:M23" si="3">L5-K5</f>
        <v>0</v>
      </c>
      <c r="N5" s="255">
        <v>2469</v>
      </c>
      <c r="O5" s="255">
        <v>2395</v>
      </c>
      <c r="P5" s="255">
        <f t="shared" ref="P5:P23" si="4">O5-N5</f>
        <v>-74</v>
      </c>
    </row>
    <row r="6" ht="18.95" customHeight="1" spans="1:16">
      <c r="A6" s="256" t="s">
        <v>48</v>
      </c>
      <c r="B6" s="252">
        <f>SUM(E6,H6,K6,N6)</f>
        <v>10</v>
      </c>
      <c r="C6" s="252">
        <f>SUM(O6,L6,I6,F6)</f>
        <v>10</v>
      </c>
      <c r="D6" s="253">
        <f t="shared" si="0"/>
        <v>0</v>
      </c>
      <c r="E6" s="254"/>
      <c r="F6" s="255"/>
      <c r="G6" s="255">
        <f t="shared" si="1"/>
        <v>0</v>
      </c>
      <c r="H6" s="255">
        <v>10</v>
      </c>
      <c r="I6" s="255">
        <v>10</v>
      </c>
      <c r="J6" s="255">
        <f t="shared" si="2"/>
        <v>0</v>
      </c>
      <c r="K6" s="255"/>
      <c r="L6" s="255"/>
      <c r="M6" s="255">
        <f t="shared" si="3"/>
        <v>0</v>
      </c>
      <c r="N6" s="255"/>
      <c r="O6" s="255"/>
      <c r="P6" s="255">
        <f t="shared" si="4"/>
        <v>0</v>
      </c>
    </row>
    <row r="7" ht="18.95" customHeight="1" spans="1:16">
      <c r="A7" s="256" t="s">
        <v>50</v>
      </c>
      <c r="B7" s="252">
        <f>SUM(E7,H7,K7,N7)</f>
        <v>10324</v>
      </c>
      <c r="C7" s="252">
        <f>SUM(O7,L7,I7,F7)</f>
        <v>9484</v>
      </c>
      <c r="D7" s="253">
        <f t="shared" si="0"/>
        <v>-840</v>
      </c>
      <c r="E7" s="254">
        <v>8224</v>
      </c>
      <c r="F7" s="255">
        <v>7860</v>
      </c>
      <c r="G7" s="255">
        <f t="shared" si="1"/>
        <v>-364</v>
      </c>
      <c r="H7" s="255">
        <v>1632</v>
      </c>
      <c r="I7" s="255">
        <v>1156</v>
      </c>
      <c r="J7" s="255">
        <f t="shared" si="2"/>
        <v>-476</v>
      </c>
      <c r="K7" s="255"/>
      <c r="L7" s="255"/>
      <c r="M7" s="255">
        <f t="shared" si="3"/>
        <v>0</v>
      </c>
      <c r="N7" s="255">
        <v>468</v>
      </c>
      <c r="O7" s="255">
        <v>468</v>
      </c>
      <c r="P7" s="255">
        <f t="shared" si="4"/>
        <v>0</v>
      </c>
    </row>
    <row r="8" ht="18.95" customHeight="1" spans="1:16">
      <c r="A8" s="256" t="s">
        <v>52</v>
      </c>
      <c r="B8" s="252">
        <f>SUM(E8,H8,K8,N8)</f>
        <v>28963</v>
      </c>
      <c r="C8" s="252">
        <f>SUM(O8,L8,I8,F8)</f>
        <v>28881</v>
      </c>
      <c r="D8" s="253">
        <f t="shared" si="0"/>
        <v>-82</v>
      </c>
      <c r="E8" s="254">
        <v>595</v>
      </c>
      <c r="F8" s="255">
        <v>595</v>
      </c>
      <c r="G8" s="255">
        <f t="shared" si="1"/>
        <v>0</v>
      </c>
      <c r="H8" s="255">
        <v>2309</v>
      </c>
      <c r="I8" s="255">
        <v>2227</v>
      </c>
      <c r="J8" s="255">
        <f t="shared" si="2"/>
        <v>-82</v>
      </c>
      <c r="K8" s="255">
        <v>25663</v>
      </c>
      <c r="L8" s="255">
        <v>25663</v>
      </c>
      <c r="M8" s="255">
        <f t="shared" si="3"/>
        <v>0</v>
      </c>
      <c r="N8" s="255">
        <v>396</v>
      </c>
      <c r="O8" s="255">
        <v>396</v>
      </c>
      <c r="P8" s="255">
        <f t="shared" si="4"/>
        <v>0</v>
      </c>
    </row>
    <row r="9" ht="18.95" customHeight="1" spans="1:16">
      <c r="A9" s="256" t="s">
        <v>54</v>
      </c>
      <c r="B9" s="252">
        <f>SUM(E9,H9,K9,N9)</f>
        <v>342</v>
      </c>
      <c r="C9" s="252">
        <f>SUM(O9,L9,I9,F9)</f>
        <v>342</v>
      </c>
      <c r="D9" s="253">
        <f t="shared" si="0"/>
        <v>0</v>
      </c>
      <c r="E9" s="254">
        <v>124</v>
      </c>
      <c r="F9" s="255">
        <v>124</v>
      </c>
      <c r="G9" s="255">
        <f t="shared" si="1"/>
        <v>0</v>
      </c>
      <c r="H9" s="255">
        <v>197</v>
      </c>
      <c r="I9" s="255">
        <v>197</v>
      </c>
      <c r="J9" s="255">
        <f t="shared" si="2"/>
        <v>0</v>
      </c>
      <c r="K9" s="255"/>
      <c r="L9" s="255"/>
      <c r="M9" s="255">
        <f t="shared" si="3"/>
        <v>0</v>
      </c>
      <c r="N9" s="255">
        <v>21</v>
      </c>
      <c r="O9" s="255">
        <v>21</v>
      </c>
      <c r="P9" s="255">
        <f t="shared" si="4"/>
        <v>0</v>
      </c>
    </row>
    <row r="10" ht="18.95" customHeight="1" spans="1:16">
      <c r="A10" s="256" t="s">
        <v>178</v>
      </c>
      <c r="B10" s="252">
        <f>SUM(E10,H10,K10,N10)</f>
        <v>1584</v>
      </c>
      <c r="C10" s="252">
        <f>SUM(O10,L10,I10,F10)</f>
        <v>1602</v>
      </c>
      <c r="D10" s="253">
        <f t="shared" si="0"/>
        <v>18</v>
      </c>
      <c r="E10" s="254">
        <v>592</v>
      </c>
      <c r="F10" s="255">
        <v>592</v>
      </c>
      <c r="G10" s="255">
        <f t="shared" si="1"/>
        <v>0</v>
      </c>
      <c r="H10" s="255">
        <v>308</v>
      </c>
      <c r="I10" s="255">
        <v>308</v>
      </c>
      <c r="J10" s="255">
        <f t="shared" si="2"/>
        <v>0</v>
      </c>
      <c r="K10" s="255">
        <v>632</v>
      </c>
      <c r="L10" s="255">
        <v>650</v>
      </c>
      <c r="M10" s="261">
        <f t="shared" si="3"/>
        <v>18</v>
      </c>
      <c r="N10" s="255">
        <v>52</v>
      </c>
      <c r="O10" s="255">
        <v>52</v>
      </c>
      <c r="P10" s="255">
        <f t="shared" si="4"/>
        <v>0</v>
      </c>
    </row>
    <row r="11" ht="18.95" customHeight="1" spans="1:16">
      <c r="A11" s="256" t="s">
        <v>58</v>
      </c>
      <c r="B11" s="252">
        <f>SUM(E11,H11,K11,N11)</f>
        <v>26054</v>
      </c>
      <c r="C11" s="252">
        <f>SUM(O11,L11,I11,F11)</f>
        <v>23735</v>
      </c>
      <c r="D11" s="253">
        <f t="shared" si="0"/>
        <v>-2319</v>
      </c>
      <c r="E11" s="254">
        <v>5925</v>
      </c>
      <c r="F11" s="255">
        <v>5261</v>
      </c>
      <c r="G11" s="255">
        <f t="shared" si="1"/>
        <v>-664</v>
      </c>
      <c r="H11" s="255">
        <v>569</v>
      </c>
      <c r="I11" s="255">
        <v>441</v>
      </c>
      <c r="J11" s="255">
        <f t="shared" si="2"/>
        <v>-128</v>
      </c>
      <c r="K11" s="255">
        <v>4644</v>
      </c>
      <c r="L11" s="255">
        <v>4644</v>
      </c>
      <c r="M11" s="255">
        <f t="shared" si="3"/>
        <v>0</v>
      </c>
      <c r="N11" s="255">
        <v>14916</v>
      </c>
      <c r="O11" s="255">
        <v>13389</v>
      </c>
      <c r="P11" s="255">
        <f t="shared" si="4"/>
        <v>-1527</v>
      </c>
    </row>
    <row r="12" ht="18.95" customHeight="1" spans="1:16">
      <c r="A12" s="256" t="s">
        <v>179</v>
      </c>
      <c r="B12" s="252">
        <f>SUM(E12,H12,K12,N12)</f>
        <v>13184</v>
      </c>
      <c r="C12" s="252">
        <f>SUM(O12,L12,I12,F12)</f>
        <v>12762</v>
      </c>
      <c r="D12" s="253">
        <f t="shared" si="0"/>
        <v>-422</v>
      </c>
      <c r="E12" s="254">
        <v>5365</v>
      </c>
      <c r="F12" s="255">
        <v>5015</v>
      </c>
      <c r="G12" s="255">
        <f t="shared" si="1"/>
        <v>-350</v>
      </c>
      <c r="H12" s="255">
        <v>47</v>
      </c>
      <c r="I12" s="255">
        <v>47</v>
      </c>
      <c r="J12" s="255">
        <f t="shared" si="2"/>
        <v>0</v>
      </c>
      <c r="K12" s="255">
        <v>6288</v>
      </c>
      <c r="L12" s="255">
        <v>6288</v>
      </c>
      <c r="M12" s="255">
        <f t="shared" si="3"/>
        <v>0</v>
      </c>
      <c r="N12" s="255">
        <v>1484</v>
      </c>
      <c r="O12" s="255">
        <v>1412</v>
      </c>
      <c r="P12" s="255">
        <f t="shared" si="4"/>
        <v>-72</v>
      </c>
    </row>
    <row r="13" ht="18.95" customHeight="1" spans="1:16">
      <c r="A13" s="256" t="s">
        <v>62</v>
      </c>
      <c r="B13" s="252">
        <f>SUM(E13,H13,K13,N13)</f>
        <v>3096</v>
      </c>
      <c r="C13" s="252">
        <f>SUM(O13,L13,I13,F13)</f>
        <v>3012</v>
      </c>
      <c r="D13" s="253">
        <f t="shared" si="0"/>
        <v>-84</v>
      </c>
      <c r="E13" s="254">
        <v>325</v>
      </c>
      <c r="F13" s="255">
        <v>325</v>
      </c>
      <c r="G13" s="255">
        <f t="shared" si="1"/>
        <v>0</v>
      </c>
      <c r="H13" s="255">
        <v>1128</v>
      </c>
      <c r="I13" s="255">
        <v>1044</v>
      </c>
      <c r="J13" s="255">
        <f t="shared" si="2"/>
        <v>-84</v>
      </c>
      <c r="K13" s="255"/>
      <c r="L13" s="255"/>
      <c r="M13" s="255">
        <f t="shared" si="3"/>
        <v>0</v>
      </c>
      <c r="N13" s="255">
        <v>1643</v>
      </c>
      <c r="O13" s="255">
        <v>1643</v>
      </c>
      <c r="P13" s="255">
        <f t="shared" si="4"/>
        <v>0</v>
      </c>
    </row>
    <row r="14" ht="18.95" customHeight="1" spans="1:16">
      <c r="A14" s="256" t="s">
        <v>64</v>
      </c>
      <c r="B14" s="252">
        <f>SUM(E14,H14,K14,N14)</f>
        <v>1177</v>
      </c>
      <c r="C14" s="252">
        <f>SUM(O14,L14,I14,F14)</f>
        <v>1115</v>
      </c>
      <c r="D14" s="253">
        <f t="shared" si="0"/>
        <v>-62</v>
      </c>
      <c r="E14" s="254">
        <v>636</v>
      </c>
      <c r="F14" s="255">
        <v>636</v>
      </c>
      <c r="G14" s="255">
        <f t="shared" si="1"/>
        <v>0</v>
      </c>
      <c r="H14" s="255">
        <v>532</v>
      </c>
      <c r="I14" s="255">
        <v>470</v>
      </c>
      <c r="J14" s="255">
        <f t="shared" si="2"/>
        <v>-62</v>
      </c>
      <c r="K14" s="255"/>
      <c r="L14" s="255"/>
      <c r="M14" s="255">
        <f t="shared" si="3"/>
        <v>0</v>
      </c>
      <c r="N14" s="255">
        <v>9</v>
      </c>
      <c r="O14" s="255">
        <v>9</v>
      </c>
      <c r="P14" s="255">
        <f t="shared" si="4"/>
        <v>0</v>
      </c>
    </row>
    <row r="15" ht="18.95" customHeight="1" spans="1:16">
      <c r="A15" s="256" t="s">
        <v>66</v>
      </c>
      <c r="B15" s="252">
        <f>SUM(E15,H15,K15,N15)</f>
        <v>16496</v>
      </c>
      <c r="C15" s="252">
        <f>SUM(O15,L15,I15,F15)</f>
        <v>15070</v>
      </c>
      <c r="D15" s="253">
        <f t="shared" si="0"/>
        <v>-1426</v>
      </c>
      <c r="E15" s="254">
        <v>3510</v>
      </c>
      <c r="F15" s="255">
        <v>3510</v>
      </c>
      <c r="G15" s="255">
        <f t="shared" si="1"/>
        <v>0</v>
      </c>
      <c r="H15" s="255">
        <v>4455</v>
      </c>
      <c r="I15" s="255">
        <v>4115</v>
      </c>
      <c r="J15" s="255">
        <f t="shared" si="2"/>
        <v>-340</v>
      </c>
      <c r="K15" s="255">
        <v>2434</v>
      </c>
      <c r="L15" s="255">
        <v>2434</v>
      </c>
      <c r="M15" s="255">
        <f t="shared" si="3"/>
        <v>0</v>
      </c>
      <c r="N15" s="255">
        <v>6097</v>
      </c>
      <c r="O15" s="255">
        <v>5011</v>
      </c>
      <c r="P15" s="255">
        <f t="shared" si="4"/>
        <v>-1086</v>
      </c>
    </row>
    <row r="16" ht="18.95" customHeight="1" spans="1:16">
      <c r="A16" s="257" t="s">
        <v>68</v>
      </c>
      <c r="B16" s="252">
        <f>SUM(E16,H16,K16,N16)</f>
        <v>620</v>
      </c>
      <c r="C16" s="252">
        <f>SUM(O16,L16,I16,F16)</f>
        <v>620</v>
      </c>
      <c r="D16" s="253">
        <f t="shared" si="0"/>
        <v>0</v>
      </c>
      <c r="E16" s="254">
        <v>396</v>
      </c>
      <c r="F16" s="255">
        <v>396</v>
      </c>
      <c r="G16" s="255">
        <f t="shared" si="1"/>
        <v>0</v>
      </c>
      <c r="H16" s="255">
        <v>224</v>
      </c>
      <c r="I16" s="255">
        <v>224</v>
      </c>
      <c r="J16" s="255">
        <f t="shared" si="2"/>
        <v>0</v>
      </c>
      <c r="K16" s="255"/>
      <c r="L16" s="255"/>
      <c r="M16" s="255">
        <f t="shared" si="3"/>
        <v>0</v>
      </c>
      <c r="N16" s="255"/>
      <c r="O16" s="255"/>
      <c r="P16" s="255">
        <f t="shared" si="4"/>
        <v>0</v>
      </c>
    </row>
    <row r="17" ht="18.95" customHeight="1" spans="1:16">
      <c r="A17" s="257" t="s">
        <v>70</v>
      </c>
      <c r="B17" s="252">
        <f>SUM(E17,H17,K17,N17)</f>
        <v>0</v>
      </c>
      <c r="C17" s="252">
        <f>SUM(O17,L17,I17,F17)</f>
        <v>0</v>
      </c>
      <c r="D17" s="253">
        <f t="shared" si="0"/>
        <v>0</v>
      </c>
      <c r="E17" s="254"/>
      <c r="F17" s="255"/>
      <c r="G17" s="255">
        <f t="shared" si="1"/>
        <v>0</v>
      </c>
      <c r="H17" s="255"/>
      <c r="I17" s="255"/>
      <c r="J17" s="255">
        <f t="shared" si="2"/>
        <v>0</v>
      </c>
      <c r="K17" s="255"/>
      <c r="L17" s="255"/>
      <c r="M17" s="255">
        <f t="shared" si="3"/>
        <v>0</v>
      </c>
      <c r="N17" s="255"/>
      <c r="O17" s="255"/>
      <c r="P17" s="255">
        <f t="shared" si="4"/>
        <v>0</v>
      </c>
    </row>
    <row r="18" ht="18.95" customHeight="1" spans="1:16">
      <c r="A18" s="256" t="s">
        <v>72</v>
      </c>
      <c r="B18" s="252">
        <f>SUM(E18,H18,K18,N18)</f>
        <v>275</v>
      </c>
      <c r="C18" s="252">
        <f>SUM(O18,L18,I18,F18)</f>
        <v>275</v>
      </c>
      <c r="D18" s="253">
        <f t="shared" si="0"/>
        <v>0</v>
      </c>
      <c r="E18" s="254">
        <v>139</v>
      </c>
      <c r="F18" s="255">
        <v>139</v>
      </c>
      <c r="G18" s="255">
        <f t="shared" si="1"/>
        <v>0</v>
      </c>
      <c r="H18" s="255">
        <v>110</v>
      </c>
      <c r="I18" s="255">
        <v>110</v>
      </c>
      <c r="J18" s="255">
        <f t="shared" si="2"/>
        <v>0</v>
      </c>
      <c r="K18" s="255"/>
      <c r="L18" s="255"/>
      <c r="M18" s="255">
        <f t="shared" si="3"/>
        <v>0</v>
      </c>
      <c r="N18" s="255">
        <v>26</v>
      </c>
      <c r="O18" s="255">
        <v>26</v>
      </c>
      <c r="P18" s="255">
        <f t="shared" si="4"/>
        <v>0</v>
      </c>
    </row>
    <row r="19" ht="18.95" customHeight="1" spans="1:16">
      <c r="A19" s="256" t="s">
        <v>180</v>
      </c>
      <c r="B19" s="252">
        <f>SUM(E19,H19,K19,N19)</f>
        <v>733</v>
      </c>
      <c r="C19" s="252">
        <f>SUM(O19,L19,I19,F19)</f>
        <v>750</v>
      </c>
      <c r="D19" s="253">
        <f t="shared" si="0"/>
        <v>17</v>
      </c>
      <c r="E19" s="254">
        <v>576</v>
      </c>
      <c r="F19" s="255">
        <v>576</v>
      </c>
      <c r="G19" s="255">
        <f t="shared" si="1"/>
        <v>0</v>
      </c>
      <c r="H19" s="255">
        <v>157</v>
      </c>
      <c r="I19" s="255">
        <v>174</v>
      </c>
      <c r="J19" s="255">
        <f t="shared" si="2"/>
        <v>17</v>
      </c>
      <c r="K19" s="255"/>
      <c r="L19" s="255"/>
      <c r="M19" s="255">
        <f t="shared" si="3"/>
        <v>0</v>
      </c>
      <c r="N19" s="255"/>
      <c r="O19" s="255"/>
      <c r="P19" s="255">
        <f t="shared" si="4"/>
        <v>0</v>
      </c>
    </row>
    <row r="20" ht="18.95" customHeight="1" spans="1:16">
      <c r="A20" s="256" t="s">
        <v>78</v>
      </c>
      <c r="B20" s="252">
        <f>SUM(E20,H20,K20,N20)</f>
        <v>4475</v>
      </c>
      <c r="C20" s="252">
        <f>SUM(O20,L20,I20,F20)</f>
        <v>4475</v>
      </c>
      <c r="D20" s="253">
        <f t="shared" si="0"/>
        <v>0</v>
      </c>
      <c r="E20" s="254">
        <v>2072</v>
      </c>
      <c r="F20" s="255">
        <v>2072</v>
      </c>
      <c r="G20" s="255">
        <f t="shared" si="1"/>
        <v>0</v>
      </c>
      <c r="H20" s="255">
        <v>69</v>
      </c>
      <c r="I20" s="255">
        <v>69</v>
      </c>
      <c r="J20" s="255">
        <f t="shared" si="2"/>
        <v>0</v>
      </c>
      <c r="K20" s="255">
        <v>2333</v>
      </c>
      <c r="L20" s="255">
        <v>2333</v>
      </c>
      <c r="M20" s="255">
        <f t="shared" si="3"/>
        <v>0</v>
      </c>
      <c r="N20" s="255">
        <v>1</v>
      </c>
      <c r="O20" s="255">
        <v>1</v>
      </c>
      <c r="P20" s="255">
        <f t="shared" si="4"/>
        <v>0</v>
      </c>
    </row>
    <row r="21" ht="18.95" customHeight="1" spans="1:16">
      <c r="A21" s="257" t="s">
        <v>80</v>
      </c>
      <c r="B21" s="252">
        <f>SUM(E21,H21,K21,N21)</f>
        <v>2</v>
      </c>
      <c r="C21" s="252">
        <f>SUM(O21,L21,I21,F21)</f>
        <v>2</v>
      </c>
      <c r="D21" s="253">
        <f t="shared" si="0"/>
        <v>0</v>
      </c>
      <c r="E21" s="254"/>
      <c r="F21" s="255"/>
      <c r="G21" s="255">
        <f t="shared" si="1"/>
        <v>0</v>
      </c>
      <c r="H21" s="255">
        <v>2</v>
      </c>
      <c r="I21" s="255">
        <v>2</v>
      </c>
      <c r="J21" s="255">
        <f t="shared" si="2"/>
        <v>0</v>
      </c>
      <c r="K21" s="255"/>
      <c r="L21" s="255"/>
      <c r="M21" s="255">
        <f t="shared" si="3"/>
        <v>0</v>
      </c>
      <c r="N21" s="255"/>
      <c r="O21" s="255"/>
      <c r="P21" s="255">
        <f t="shared" si="4"/>
        <v>0</v>
      </c>
    </row>
    <row r="22" ht="18.95" customHeight="1" spans="1:16">
      <c r="A22" s="257" t="s">
        <v>82</v>
      </c>
      <c r="B22" s="252">
        <f>SUM(E22,H22,K22,N22)</f>
        <v>111</v>
      </c>
      <c r="C22" s="252">
        <f>SUM(O22,L22,I22,F22)</f>
        <v>111</v>
      </c>
      <c r="D22" s="253">
        <f t="shared" si="0"/>
        <v>0</v>
      </c>
      <c r="E22" s="254"/>
      <c r="F22" s="255"/>
      <c r="G22" s="255">
        <f t="shared" si="1"/>
        <v>0</v>
      </c>
      <c r="H22" s="255">
        <v>111</v>
      </c>
      <c r="I22" s="255">
        <v>111</v>
      </c>
      <c r="J22" s="255">
        <f t="shared" si="2"/>
        <v>0</v>
      </c>
      <c r="K22" s="255"/>
      <c r="L22" s="255"/>
      <c r="M22" s="255">
        <f t="shared" si="3"/>
        <v>0</v>
      </c>
      <c r="N22" s="255"/>
      <c r="O22" s="255"/>
      <c r="P22" s="255">
        <f t="shared" si="4"/>
        <v>0</v>
      </c>
    </row>
    <row r="23" ht="18.95" customHeight="1" spans="1:16">
      <c r="A23" s="257" t="s">
        <v>84</v>
      </c>
      <c r="B23" s="252">
        <f>SUM(E23,H23,K23,N23)</f>
        <v>0</v>
      </c>
      <c r="C23" s="252">
        <f>SUM(O23,L23,I23,F23)</f>
        <v>0</v>
      </c>
      <c r="D23" s="253">
        <f>SUM(G23,J23,P23)</f>
        <v>0</v>
      </c>
      <c r="E23" s="254"/>
      <c r="F23" s="255"/>
      <c r="G23" s="255">
        <f t="shared" si="1"/>
        <v>0</v>
      </c>
      <c r="H23" s="255"/>
      <c r="I23" s="255"/>
      <c r="J23" s="255">
        <f t="shared" si="2"/>
        <v>0</v>
      </c>
      <c r="K23" s="255"/>
      <c r="L23" s="255"/>
      <c r="M23" s="255">
        <f t="shared" si="3"/>
        <v>0</v>
      </c>
      <c r="N23" s="255"/>
      <c r="O23" s="255"/>
      <c r="P23" s="255">
        <f t="shared" si="4"/>
        <v>0</v>
      </c>
    </row>
    <row r="24" ht="18.95" customHeight="1" spans="1:16">
      <c r="A24" s="257" t="s">
        <v>86</v>
      </c>
      <c r="B24" s="252">
        <f>SUM(E24,H24,K24,N24)</f>
        <v>1552</v>
      </c>
      <c r="C24" s="252"/>
      <c r="D24" s="253"/>
      <c r="E24" s="254"/>
      <c r="F24" s="255"/>
      <c r="G24" s="255"/>
      <c r="H24" s="255">
        <v>1552</v>
      </c>
      <c r="I24" s="255">
        <v>959</v>
      </c>
      <c r="J24" s="255">
        <f t="shared" si="2"/>
        <v>-593</v>
      </c>
      <c r="K24" s="255"/>
      <c r="L24" s="255"/>
      <c r="M24" s="255"/>
      <c r="N24" s="255"/>
      <c r="O24" s="255"/>
      <c r="P24" s="255"/>
    </row>
    <row r="25" ht="18.95" customHeight="1" spans="1:16">
      <c r="A25" s="257" t="s">
        <v>88</v>
      </c>
      <c r="B25" s="252">
        <f>SUM(E25,H25,K25,N25)</f>
        <v>0</v>
      </c>
      <c r="C25" s="252"/>
      <c r="D25" s="253"/>
      <c r="E25" s="254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</row>
    <row r="26" ht="18.95" customHeight="1" spans="1:16">
      <c r="A26" s="257" t="s">
        <v>181</v>
      </c>
      <c r="B26" s="252">
        <f>SUM(E26,H26,K26,N26)</f>
        <v>0</v>
      </c>
      <c r="C26" s="252"/>
      <c r="D26" s="253"/>
      <c r="E26" s="254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</row>
    <row r="27" ht="23.25" customHeight="1" spans="1:16">
      <c r="A27" s="258" t="s">
        <v>182</v>
      </c>
      <c r="B27" s="259">
        <f>SUM(B5:B26)</f>
        <v>137479</v>
      </c>
      <c r="C27" s="259">
        <f>SUM(C5:C26)</f>
        <v>129687</v>
      </c>
      <c r="D27" s="259">
        <f>SUM(D5:D26)</f>
        <v>-6240</v>
      </c>
      <c r="E27" s="259">
        <f>SUM(E5:E26)</f>
        <v>43455</v>
      </c>
      <c r="F27" s="259">
        <f>SUM(F5:F26)</f>
        <v>41996</v>
      </c>
      <c r="G27" s="259">
        <f>SUM(G5:G26)</f>
        <v>-1459</v>
      </c>
      <c r="H27" s="259">
        <f>SUM(H5:H26)</f>
        <v>24448</v>
      </c>
      <c r="I27" s="259">
        <f>SUM(I5:I26)</f>
        <v>21815</v>
      </c>
      <c r="J27" s="259">
        <f>SUM(J5:J26)</f>
        <v>-2633</v>
      </c>
      <c r="K27" s="259">
        <f>SUM(K5:K26)</f>
        <v>41994</v>
      </c>
      <c r="L27" s="259">
        <f>SUM(L5:L26)</f>
        <v>42012</v>
      </c>
      <c r="M27" s="259">
        <f>SUM(M5:M26)</f>
        <v>18</v>
      </c>
      <c r="N27" s="259">
        <f>SUM(N5:N26)</f>
        <v>27582</v>
      </c>
      <c r="O27" s="259">
        <f>SUM(O5:O26)</f>
        <v>24823</v>
      </c>
      <c r="P27" s="259">
        <f>SUM(P5:P26)</f>
        <v>-2759</v>
      </c>
    </row>
  </sheetData>
  <mergeCells count="7">
    <mergeCell ref="A1:P1"/>
    <mergeCell ref="B3:D3"/>
    <mergeCell ref="E3:G3"/>
    <mergeCell ref="H3:J3"/>
    <mergeCell ref="K3:M3"/>
    <mergeCell ref="N3:P3"/>
    <mergeCell ref="A3:A4"/>
  </mergeCells>
  <printOptions horizontalCentered="1"/>
  <pageMargins left="0.707638888888889" right="0.707638888888889" top="0.94375" bottom="0.826388888888889" header="0.393055555555556" footer="0.590277777777778"/>
  <pageSetup paperSize="9" scale="80" firstPageNumber="5" fitToHeight="0" orientation="landscape" useFirstPageNumber="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6"/>
  <sheetViews>
    <sheetView showZeros="0" topLeftCell="A1284" workbookViewId="0">
      <selection activeCell="A1313" sqref="A1313"/>
    </sheetView>
  </sheetViews>
  <sheetFormatPr defaultColWidth="10" defaultRowHeight="14.25" customHeight="1" outlineLevelCol="3"/>
  <cols>
    <col min="1" max="1" width="62.5" style="113" customWidth="1"/>
    <col min="2" max="2" width="22.25" style="192" customWidth="1"/>
    <col min="3" max="3" width="21.875" style="192" customWidth="1"/>
    <col min="4" max="4" width="18.375" style="193" customWidth="1"/>
    <col min="5" max="16384" width="10" style="113"/>
  </cols>
  <sheetData>
    <row r="1" s="191" customFormat="1" customHeight="1" spans="1:4">
      <c r="A1" s="194"/>
      <c r="B1" s="195"/>
      <c r="C1" s="196"/>
      <c r="D1" s="197"/>
    </row>
    <row r="2" ht="30" customHeight="1" spans="1:4">
      <c r="A2" s="86" t="s">
        <v>17</v>
      </c>
      <c r="B2" s="86"/>
      <c r="C2" s="86"/>
      <c r="D2" s="86"/>
    </row>
    <row r="3" customHeight="1" spans="1:4">
      <c r="A3" s="198" t="s">
        <v>16</v>
      </c>
      <c r="C3" s="199"/>
      <c r="D3" s="200" t="s">
        <v>151</v>
      </c>
    </row>
    <row r="4" ht="36.75" customHeight="1" spans="1:4">
      <c r="A4" s="201" t="s">
        <v>183</v>
      </c>
      <c r="B4" s="25" t="s">
        <v>39</v>
      </c>
      <c r="C4" s="202" t="s">
        <v>40</v>
      </c>
      <c r="D4" s="203" t="s">
        <v>41</v>
      </c>
    </row>
    <row r="5" ht="19.5" customHeight="1" spans="1:4">
      <c r="A5" s="204" t="s">
        <v>184</v>
      </c>
      <c r="B5" s="205">
        <v>40713</v>
      </c>
      <c r="C5" s="205">
        <f>C6+C18+C27+C38+C50+C61+C72+C84+C93+C106+C116+C125+C136+C150+C157+C165+C171+C178+C185+C192+C199+C205+C213+C219+C225+C231+C248</f>
        <v>31567</v>
      </c>
      <c r="D5" s="206">
        <f t="shared" ref="D5:D7" si="0">C5-B5</f>
        <v>-9146</v>
      </c>
    </row>
    <row r="6" ht="19.5" customHeight="1" spans="1:4">
      <c r="A6" s="207" t="s">
        <v>185</v>
      </c>
      <c r="B6" s="205">
        <v>1005</v>
      </c>
      <c r="C6" s="205">
        <v>1005</v>
      </c>
      <c r="D6" s="206">
        <f t="shared" si="0"/>
        <v>0</v>
      </c>
    </row>
    <row r="7" ht="19.5" customHeight="1" spans="1:4">
      <c r="A7" s="207" t="s">
        <v>186</v>
      </c>
      <c r="B7" s="208">
        <v>689</v>
      </c>
      <c r="C7" s="208">
        <v>689</v>
      </c>
      <c r="D7" s="209">
        <f t="shared" si="0"/>
        <v>0</v>
      </c>
    </row>
    <row r="8" ht="19.5" customHeight="1" spans="1:4">
      <c r="A8" s="207" t="s">
        <v>187</v>
      </c>
      <c r="B8" s="208"/>
      <c r="C8" s="208"/>
      <c r="D8" s="209">
        <f t="shared" ref="D8:D71" si="1">C8-B8</f>
        <v>0</v>
      </c>
    </row>
    <row r="9" ht="19.5" customHeight="1" spans="1:4">
      <c r="A9" s="207" t="s">
        <v>188</v>
      </c>
      <c r="B9" s="208"/>
      <c r="C9" s="208"/>
      <c r="D9" s="209">
        <f t="shared" si="1"/>
        <v>0</v>
      </c>
    </row>
    <row r="10" ht="19.5" customHeight="1" spans="1:4">
      <c r="A10" s="207" t="s">
        <v>189</v>
      </c>
      <c r="B10" s="208">
        <v>51</v>
      </c>
      <c r="C10" s="208">
        <v>51</v>
      </c>
      <c r="D10" s="209">
        <f t="shared" si="1"/>
        <v>0</v>
      </c>
    </row>
    <row r="11" ht="19.5" customHeight="1" spans="1:4">
      <c r="A11" s="207" t="s">
        <v>190</v>
      </c>
      <c r="B11" s="208"/>
      <c r="C11" s="208"/>
      <c r="D11" s="209">
        <f t="shared" si="1"/>
        <v>0</v>
      </c>
    </row>
    <row r="12" ht="19.5" customHeight="1" spans="1:4">
      <c r="A12" s="207" t="s">
        <v>191</v>
      </c>
      <c r="B12" s="208"/>
      <c r="C12" s="208"/>
      <c r="D12" s="209">
        <f t="shared" si="1"/>
        <v>0</v>
      </c>
    </row>
    <row r="13" ht="19.5" customHeight="1" spans="1:4">
      <c r="A13" s="210" t="s">
        <v>192</v>
      </c>
      <c r="B13" s="208">
        <v>15</v>
      </c>
      <c r="C13" s="208">
        <v>15</v>
      </c>
      <c r="D13" s="209">
        <f t="shared" si="1"/>
        <v>0</v>
      </c>
    </row>
    <row r="14" ht="19.5" customHeight="1" spans="1:4">
      <c r="A14" s="207" t="s">
        <v>193</v>
      </c>
      <c r="B14" s="208">
        <v>71</v>
      </c>
      <c r="C14" s="208">
        <v>71</v>
      </c>
      <c r="D14" s="209">
        <f t="shared" si="1"/>
        <v>0</v>
      </c>
    </row>
    <row r="15" ht="19.5" customHeight="1" spans="1:4">
      <c r="A15" s="207" t="s">
        <v>194</v>
      </c>
      <c r="B15" s="208"/>
      <c r="C15" s="208"/>
      <c r="D15" s="209">
        <f t="shared" si="1"/>
        <v>0</v>
      </c>
    </row>
    <row r="16" ht="19.5" customHeight="1" spans="1:4">
      <c r="A16" s="207" t="s">
        <v>195</v>
      </c>
      <c r="B16" s="208"/>
      <c r="C16" s="208"/>
      <c r="D16" s="209">
        <f t="shared" si="1"/>
        <v>0</v>
      </c>
    </row>
    <row r="17" ht="19.5" customHeight="1" spans="1:4">
      <c r="A17" s="207" t="s">
        <v>196</v>
      </c>
      <c r="B17" s="208">
        <v>175</v>
      </c>
      <c r="C17" s="208">
        <v>175</v>
      </c>
      <c r="D17" s="209">
        <f t="shared" si="1"/>
        <v>0</v>
      </c>
    </row>
    <row r="18" ht="19.5" customHeight="1" spans="1:4">
      <c r="A18" s="211" t="s">
        <v>197</v>
      </c>
      <c r="B18" s="205">
        <v>716</v>
      </c>
      <c r="C18" s="205">
        <f>SUM(C19:C26)</f>
        <v>716</v>
      </c>
      <c r="D18" s="209">
        <f t="shared" si="1"/>
        <v>0</v>
      </c>
    </row>
    <row r="19" ht="19.5" customHeight="1" spans="1:4">
      <c r="A19" s="207" t="s">
        <v>186</v>
      </c>
      <c r="B19" s="208">
        <v>518</v>
      </c>
      <c r="C19" s="208">
        <v>518</v>
      </c>
      <c r="D19" s="209">
        <f t="shared" si="1"/>
        <v>0</v>
      </c>
    </row>
    <row r="20" ht="19.5" customHeight="1" spans="1:4">
      <c r="A20" s="207" t="s">
        <v>187</v>
      </c>
      <c r="B20" s="208"/>
      <c r="C20" s="208"/>
      <c r="D20" s="209">
        <f t="shared" si="1"/>
        <v>0</v>
      </c>
    </row>
    <row r="21" ht="19.5" customHeight="1" spans="1:4">
      <c r="A21" s="207" t="s">
        <v>188</v>
      </c>
      <c r="B21" s="208"/>
      <c r="C21" s="208"/>
      <c r="D21" s="209">
        <f t="shared" si="1"/>
        <v>0</v>
      </c>
    </row>
    <row r="22" ht="19.5" customHeight="1" spans="1:4">
      <c r="A22" s="207" t="s">
        <v>198</v>
      </c>
      <c r="B22" s="208">
        <v>15</v>
      </c>
      <c r="C22" s="208">
        <v>15</v>
      </c>
      <c r="D22" s="209">
        <f t="shared" si="1"/>
        <v>0</v>
      </c>
    </row>
    <row r="23" ht="19.5" customHeight="1" spans="1:4">
      <c r="A23" s="207" t="s">
        <v>199</v>
      </c>
      <c r="B23" s="208">
        <v>32</v>
      </c>
      <c r="C23" s="208">
        <v>32</v>
      </c>
      <c r="D23" s="209">
        <f t="shared" si="1"/>
        <v>0</v>
      </c>
    </row>
    <row r="24" ht="19.5" customHeight="1" spans="1:4">
      <c r="A24" s="207" t="s">
        <v>200</v>
      </c>
      <c r="B24" s="208">
        <v>16</v>
      </c>
      <c r="C24" s="208">
        <v>16</v>
      </c>
      <c r="D24" s="209">
        <f t="shared" si="1"/>
        <v>0</v>
      </c>
    </row>
    <row r="25" ht="19.5" customHeight="1" spans="1:4">
      <c r="A25" s="207" t="s">
        <v>195</v>
      </c>
      <c r="B25" s="208"/>
      <c r="C25" s="208"/>
      <c r="D25" s="209">
        <f t="shared" si="1"/>
        <v>0</v>
      </c>
    </row>
    <row r="26" ht="19.5" customHeight="1" spans="1:4">
      <c r="A26" s="207" t="s">
        <v>201</v>
      </c>
      <c r="B26" s="208">
        <v>135</v>
      </c>
      <c r="C26" s="208">
        <v>135</v>
      </c>
      <c r="D26" s="209">
        <f t="shared" si="1"/>
        <v>0</v>
      </c>
    </row>
    <row r="27" ht="19.5" customHeight="1" spans="1:4">
      <c r="A27" s="212" t="s">
        <v>202</v>
      </c>
      <c r="B27" s="205">
        <v>15789</v>
      </c>
      <c r="C27" s="205">
        <f>SUM(C28:C37)</f>
        <v>11023</v>
      </c>
      <c r="D27" s="209">
        <f t="shared" si="1"/>
        <v>-4766</v>
      </c>
    </row>
    <row r="28" ht="19.5" customHeight="1" spans="1:4">
      <c r="A28" s="211" t="s">
        <v>186</v>
      </c>
      <c r="B28" s="208">
        <v>10181</v>
      </c>
      <c r="C28" s="208">
        <v>8181</v>
      </c>
      <c r="D28" s="209">
        <f t="shared" si="1"/>
        <v>-2000</v>
      </c>
    </row>
    <row r="29" ht="19.5" customHeight="1" spans="1:4">
      <c r="A29" s="211" t="s">
        <v>187</v>
      </c>
      <c r="B29" s="208">
        <v>16</v>
      </c>
      <c r="C29" s="208">
        <v>16</v>
      </c>
      <c r="D29" s="209">
        <f t="shared" si="1"/>
        <v>0</v>
      </c>
    </row>
    <row r="30" ht="19.5" customHeight="1" spans="1:4">
      <c r="A30" s="211" t="s">
        <v>188</v>
      </c>
      <c r="B30" s="208"/>
      <c r="C30" s="208"/>
      <c r="D30" s="209">
        <f t="shared" si="1"/>
        <v>0</v>
      </c>
    </row>
    <row r="31" ht="19.5" customHeight="1" spans="1:4">
      <c r="A31" s="211" t="s">
        <v>203</v>
      </c>
      <c r="B31" s="208"/>
      <c r="C31" s="208"/>
      <c r="D31" s="209">
        <f t="shared" si="1"/>
        <v>0</v>
      </c>
    </row>
    <row r="32" ht="19.5" customHeight="1" spans="1:4">
      <c r="A32" s="211" t="s">
        <v>204</v>
      </c>
      <c r="B32" s="208">
        <v>505</v>
      </c>
      <c r="C32" s="208">
        <v>505</v>
      </c>
      <c r="D32" s="209">
        <f t="shared" si="1"/>
        <v>0</v>
      </c>
    </row>
    <row r="33" ht="19.5" customHeight="1" spans="1:4">
      <c r="A33" s="211" t="s">
        <v>205</v>
      </c>
      <c r="B33" s="208"/>
      <c r="C33" s="208"/>
      <c r="D33" s="209">
        <f t="shared" si="1"/>
        <v>0</v>
      </c>
    </row>
    <row r="34" ht="19.5" customHeight="1" spans="1:4">
      <c r="A34" s="211" t="s">
        <v>206</v>
      </c>
      <c r="B34" s="208">
        <v>86</v>
      </c>
      <c r="C34" s="208">
        <v>86</v>
      </c>
      <c r="D34" s="209">
        <f t="shared" si="1"/>
        <v>0</v>
      </c>
    </row>
    <row r="35" ht="19.5" customHeight="1" spans="1:4">
      <c r="A35" s="213" t="s">
        <v>207</v>
      </c>
      <c r="B35" s="208"/>
      <c r="C35" s="208"/>
      <c r="D35" s="209">
        <f t="shared" si="1"/>
        <v>0</v>
      </c>
    </row>
    <row r="36" ht="19.5" customHeight="1" spans="1:4">
      <c r="A36" s="213" t="s">
        <v>195</v>
      </c>
      <c r="B36" s="208"/>
      <c r="C36" s="208"/>
      <c r="D36" s="209">
        <f t="shared" si="1"/>
        <v>0</v>
      </c>
    </row>
    <row r="37" ht="19.5" customHeight="1" spans="1:4">
      <c r="A37" s="212" t="s">
        <v>208</v>
      </c>
      <c r="B37" s="208">
        <v>5001</v>
      </c>
      <c r="C37" s="208">
        <v>2235</v>
      </c>
      <c r="D37" s="209">
        <f t="shared" si="1"/>
        <v>-2766</v>
      </c>
    </row>
    <row r="38" ht="20.25" customHeight="1" spans="1:4">
      <c r="A38" s="211" t="s">
        <v>209</v>
      </c>
      <c r="B38" s="205">
        <v>481</v>
      </c>
      <c r="C38" s="205">
        <f>SUM(C39:C49)</f>
        <v>481</v>
      </c>
      <c r="D38" s="209">
        <f t="shared" si="1"/>
        <v>0</v>
      </c>
    </row>
    <row r="39" ht="19.5" customHeight="1" spans="1:4">
      <c r="A39" s="207" t="s">
        <v>186</v>
      </c>
      <c r="B39" s="208">
        <v>371</v>
      </c>
      <c r="C39" s="208">
        <v>371</v>
      </c>
      <c r="D39" s="209">
        <f t="shared" si="1"/>
        <v>0</v>
      </c>
    </row>
    <row r="40" ht="19.5" customHeight="1" spans="1:4">
      <c r="A40" s="207" t="s">
        <v>187</v>
      </c>
      <c r="B40" s="208"/>
      <c r="C40" s="208"/>
      <c r="D40" s="209">
        <f t="shared" si="1"/>
        <v>0</v>
      </c>
    </row>
    <row r="41" ht="19.5" customHeight="1" spans="1:4">
      <c r="A41" s="207" t="s">
        <v>188</v>
      </c>
      <c r="B41" s="208"/>
      <c r="C41" s="208"/>
      <c r="D41" s="209">
        <f t="shared" si="1"/>
        <v>0</v>
      </c>
    </row>
    <row r="42" ht="19.5" customHeight="1" spans="1:4">
      <c r="A42" s="207" t="s">
        <v>210</v>
      </c>
      <c r="B42" s="208"/>
      <c r="C42" s="208"/>
      <c r="D42" s="209">
        <f t="shared" si="1"/>
        <v>0</v>
      </c>
    </row>
    <row r="43" ht="19.5" customHeight="1" spans="1:4">
      <c r="A43" s="207" t="s">
        <v>211</v>
      </c>
      <c r="B43" s="208"/>
      <c r="C43" s="208"/>
      <c r="D43" s="209">
        <f t="shared" si="1"/>
        <v>0</v>
      </c>
    </row>
    <row r="44" ht="19.5" customHeight="1" spans="1:4">
      <c r="A44" s="207" t="s">
        <v>212</v>
      </c>
      <c r="B44" s="208"/>
      <c r="C44" s="208"/>
      <c r="D44" s="209">
        <f t="shared" si="1"/>
        <v>0</v>
      </c>
    </row>
    <row r="45" ht="19.5" customHeight="1" spans="1:4">
      <c r="A45" s="207" t="s">
        <v>213</v>
      </c>
      <c r="B45" s="208"/>
      <c r="C45" s="208"/>
      <c r="D45" s="209">
        <f t="shared" si="1"/>
        <v>0</v>
      </c>
    </row>
    <row r="46" ht="19.5" customHeight="1" spans="1:4">
      <c r="A46" s="207" t="s">
        <v>214</v>
      </c>
      <c r="B46" s="208"/>
      <c r="C46" s="208"/>
      <c r="D46" s="209">
        <f t="shared" si="1"/>
        <v>0</v>
      </c>
    </row>
    <row r="47" ht="19.5" customHeight="1" spans="1:4">
      <c r="A47" s="207" t="s">
        <v>215</v>
      </c>
      <c r="B47" s="208"/>
      <c r="C47" s="208"/>
      <c r="D47" s="209">
        <f t="shared" si="1"/>
        <v>0</v>
      </c>
    </row>
    <row r="48" ht="19.5" customHeight="1" spans="1:4">
      <c r="A48" s="207" t="s">
        <v>195</v>
      </c>
      <c r="B48" s="208"/>
      <c r="C48" s="208"/>
      <c r="D48" s="209">
        <f t="shared" si="1"/>
        <v>0</v>
      </c>
    </row>
    <row r="49" ht="19.5" customHeight="1" spans="1:4">
      <c r="A49" s="207" t="s">
        <v>216</v>
      </c>
      <c r="B49" s="208">
        <v>110</v>
      </c>
      <c r="C49" s="208">
        <v>110</v>
      </c>
      <c r="D49" s="209">
        <f t="shared" si="1"/>
        <v>0</v>
      </c>
    </row>
    <row r="50" ht="19.5" customHeight="1" spans="1:4">
      <c r="A50" s="211" t="s">
        <v>217</v>
      </c>
      <c r="B50" s="205">
        <v>288</v>
      </c>
      <c r="C50" s="205">
        <f>SUM(C51:C60)</f>
        <v>288</v>
      </c>
      <c r="D50" s="209">
        <f t="shared" si="1"/>
        <v>0</v>
      </c>
    </row>
    <row r="51" ht="19.5" customHeight="1" spans="1:4">
      <c r="A51" s="207" t="s">
        <v>186</v>
      </c>
      <c r="B51" s="208">
        <v>225</v>
      </c>
      <c r="C51" s="208">
        <v>225</v>
      </c>
      <c r="D51" s="209">
        <f t="shared" si="1"/>
        <v>0</v>
      </c>
    </row>
    <row r="52" ht="19.5" customHeight="1" spans="1:4">
      <c r="A52" s="207" t="s">
        <v>187</v>
      </c>
      <c r="B52" s="208"/>
      <c r="C52" s="208"/>
      <c r="D52" s="209">
        <f t="shared" si="1"/>
        <v>0</v>
      </c>
    </row>
    <row r="53" ht="19.5" customHeight="1" spans="1:4">
      <c r="A53" s="207" t="s">
        <v>188</v>
      </c>
      <c r="B53" s="208"/>
      <c r="C53" s="208"/>
      <c r="D53" s="209">
        <f t="shared" si="1"/>
        <v>0</v>
      </c>
    </row>
    <row r="54" ht="19.5" customHeight="1" spans="1:4">
      <c r="A54" s="207" t="s">
        <v>218</v>
      </c>
      <c r="B54" s="208"/>
      <c r="C54" s="208"/>
      <c r="D54" s="209">
        <f t="shared" si="1"/>
        <v>0</v>
      </c>
    </row>
    <row r="55" ht="19.5" customHeight="1" spans="1:4">
      <c r="A55" s="207" t="s">
        <v>219</v>
      </c>
      <c r="B55" s="208"/>
      <c r="C55" s="208"/>
      <c r="D55" s="209">
        <f t="shared" si="1"/>
        <v>0</v>
      </c>
    </row>
    <row r="56" ht="19.5" customHeight="1" spans="1:4">
      <c r="A56" s="207" t="s">
        <v>220</v>
      </c>
      <c r="B56" s="208">
        <v>15</v>
      </c>
      <c r="C56" s="208">
        <v>15</v>
      </c>
      <c r="D56" s="209">
        <f t="shared" si="1"/>
        <v>0</v>
      </c>
    </row>
    <row r="57" ht="19.5" customHeight="1" spans="1:4">
      <c r="A57" s="207" t="s">
        <v>221</v>
      </c>
      <c r="B57" s="208"/>
      <c r="C57" s="208"/>
      <c r="D57" s="209">
        <f t="shared" si="1"/>
        <v>0</v>
      </c>
    </row>
    <row r="58" ht="19.5" customHeight="1" spans="1:4">
      <c r="A58" s="207" t="s">
        <v>222</v>
      </c>
      <c r="B58" s="208">
        <v>23</v>
      </c>
      <c r="C58" s="208">
        <v>23</v>
      </c>
      <c r="D58" s="209">
        <f t="shared" si="1"/>
        <v>0</v>
      </c>
    </row>
    <row r="59" ht="19.5" customHeight="1" spans="1:4">
      <c r="A59" s="207" t="s">
        <v>195</v>
      </c>
      <c r="B59" s="208"/>
      <c r="C59" s="208"/>
      <c r="D59" s="209">
        <f t="shared" si="1"/>
        <v>0</v>
      </c>
    </row>
    <row r="60" ht="19.5" customHeight="1" spans="1:4">
      <c r="A60" s="207" t="s">
        <v>223</v>
      </c>
      <c r="B60" s="208">
        <v>25</v>
      </c>
      <c r="C60" s="208">
        <v>25</v>
      </c>
      <c r="D60" s="209">
        <f t="shared" si="1"/>
        <v>0</v>
      </c>
    </row>
    <row r="61" ht="19.5" customHeight="1" spans="1:4">
      <c r="A61" s="211" t="s">
        <v>224</v>
      </c>
      <c r="B61" s="205">
        <v>644</v>
      </c>
      <c r="C61" s="205">
        <f>SUM(C62:C71)</f>
        <v>644</v>
      </c>
      <c r="D61" s="209">
        <f t="shared" si="1"/>
        <v>0</v>
      </c>
    </row>
    <row r="62" ht="19.5" customHeight="1" spans="1:4">
      <c r="A62" s="207" t="s">
        <v>186</v>
      </c>
      <c r="B62" s="208">
        <v>486</v>
      </c>
      <c r="C62" s="208">
        <v>486</v>
      </c>
      <c r="D62" s="209">
        <f t="shared" si="1"/>
        <v>0</v>
      </c>
    </row>
    <row r="63" ht="19.5" customHeight="1" spans="1:4">
      <c r="A63" s="207" t="s">
        <v>187</v>
      </c>
      <c r="B63" s="208"/>
      <c r="C63" s="208"/>
      <c r="D63" s="209">
        <f t="shared" si="1"/>
        <v>0</v>
      </c>
    </row>
    <row r="64" ht="19.5" customHeight="1" spans="1:4">
      <c r="A64" s="207" t="s">
        <v>188</v>
      </c>
      <c r="B64" s="208"/>
      <c r="C64" s="208"/>
      <c r="D64" s="209">
        <f t="shared" si="1"/>
        <v>0</v>
      </c>
    </row>
    <row r="65" ht="19.5" customHeight="1" spans="1:4">
      <c r="A65" s="207" t="s">
        <v>225</v>
      </c>
      <c r="B65" s="208"/>
      <c r="C65" s="208"/>
      <c r="D65" s="209">
        <f t="shared" si="1"/>
        <v>0</v>
      </c>
    </row>
    <row r="66" ht="19.5" customHeight="1" spans="1:4">
      <c r="A66" s="207" t="s">
        <v>226</v>
      </c>
      <c r="B66" s="208">
        <v>10</v>
      </c>
      <c r="C66" s="208">
        <v>10</v>
      </c>
      <c r="D66" s="209">
        <f t="shared" si="1"/>
        <v>0</v>
      </c>
    </row>
    <row r="67" ht="19.5" customHeight="1" spans="1:4">
      <c r="A67" s="207" t="s">
        <v>227</v>
      </c>
      <c r="B67" s="208"/>
      <c r="C67" s="208"/>
      <c r="D67" s="209">
        <f t="shared" si="1"/>
        <v>0</v>
      </c>
    </row>
    <row r="68" ht="19.5" customHeight="1" spans="1:4">
      <c r="A68" s="207" t="s">
        <v>228</v>
      </c>
      <c r="B68" s="208">
        <v>9</v>
      </c>
      <c r="C68" s="208">
        <v>9</v>
      </c>
      <c r="D68" s="209">
        <f t="shared" si="1"/>
        <v>0</v>
      </c>
    </row>
    <row r="69" ht="19.5" customHeight="1" spans="1:4">
      <c r="A69" s="207" t="s">
        <v>229</v>
      </c>
      <c r="B69" s="208"/>
      <c r="C69" s="208"/>
      <c r="D69" s="209">
        <f t="shared" si="1"/>
        <v>0</v>
      </c>
    </row>
    <row r="70" ht="19.5" customHeight="1" spans="1:4">
      <c r="A70" s="207" t="s">
        <v>195</v>
      </c>
      <c r="B70" s="208"/>
      <c r="C70" s="208"/>
      <c r="D70" s="209">
        <f t="shared" si="1"/>
        <v>0</v>
      </c>
    </row>
    <row r="71" ht="19.5" customHeight="1" spans="1:4">
      <c r="A71" s="207" t="s">
        <v>230</v>
      </c>
      <c r="B71" s="214">
        <v>139</v>
      </c>
      <c r="C71" s="214">
        <v>139</v>
      </c>
      <c r="D71" s="209">
        <f t="shared" si="1"/>
        <v>0</v>
      </c>
    </row>
    <row r="72" ht="19.5" customHeight="1" spans="1:4">
      <c r="A72" s="211" t="s">
        <v>231</v>
      </c>
      <c r="B72" s="205">
        <v>0</v>
      </c>
      <c r="C72" s="205">
        <f>SUM(C73:C83)</f>
        <v>0</v>
      </c>
      <c r="D72" s="209">
        <f t="shared" ref="D72:D135" si="2">C72-B72</f>
        <v>0</v>
      </c>
    </row>
    <row r="73" ht="19.5" customHeight="1" spans="1:4">
      <c r="A73" s="207" t="s">
        <v>186</v>
      </c>
      <c r="B73" s="214">
        <v>0</v>
      </c>
      <c r="C73" s="208">
        <v>0</v>
      </c>
      <c r="D73" s="209">
        <f t="shared" si="2"/>
        <v>0</v>
      </c>
    </row>
    <row r="74" ht="19.5" customHeight="1" spans="1:4">
      <c r="A74" s="207" t="s">
        <v>187</v>
      </c>
      <c r="B74" s="214">
        <v>0</v>
      </c>
      <c r="C74" s="208">
        <v>0</v>
      </c>
      <c r="D74" s="209">
        <f t="shared" si="2"/>
        <v>0</v>
      </c>
    </row>
    <row r="75" ht="19.5" customHeight="1" spans="1:4">
      <c r="A75" s="207" t="s">
        <v>188</v>
      </c>
      <c r="B75" s="214">
        <v>0</v>
      </c>
      <c r="C75" s="208">
        <v>0</v>
      </c>
      <c r="D75" s="209">
        <f t="shared" si="2"/>
        <v>0</v>
      </c>
    </row>
    <row r="76" ht="19.5" customHeight="1" spans="1:4">
      <c r="A76" s="207" t="s">
        <v>232</v>
      </c>
      <c r="B76" s="214">
        <v>0</v>
      </c>
      <c r="C76" s="208">
        <v>0</v>
      </c>
      <c r="D76" s="209">
        <f t="shared" si="2"/>
        <v>0</v>
      </c>
    </row>
    <row r="77" ht="19.5" customHeight="1" spans="1:4">
      <c r="A77" s="207" t="s">
        <v>233</v>
      </c>
      <c r="B77" s="214">
        <v>0</v>
      </c>
      <c r="C77" s="208">
        <v>0</v>
      </c>
      <c r="D77" s="209">
        <f t="shared" si="2"/>
        <v>0</v>
      </c>
    </row>
    <row r="78" ht="19.5" customHeight="1" spans="1:4">
      <c r="A78" s="207" t="s">
        <v>234</v>
      </c>
      <c r="B78" s="214">
        <v>0</v>
      </c>
      <c r="C78" s="208">
        <v>0</v>
      </c>
      <c r="D78" s="209">
        <f t="shared" si="2"/>
        <v>0</v>
      </c>
    </row>
    <row r="79" ht="19.5" customHeight="1" spans="1:4">
      <c r="A79" s="207" t="s">
        <v>235</v>
      </c>
      <c r="B79" s="214">
        <v>0</v>
      </c>
      <c r="C79" s="208">
        <v>0</v>
      </c>
      <c r="D79" s="209">
        <f t="shared" si="2"/>
        <v>0</v>
      </c>
    </row>
    <row r="80" ht="19.5" customHeight="1" spans="1:4">
      <c r="A80" s="207" t="s">
        <v>236</v>
      </c>
      <c r="B80" s="214">
        <v>0</v>
      </c>
      <c r="C80" s="208">
        <v>0</v>
      </c>
      <c r="D80" s="209">
        <f t="shared" si="2"/>
        <v>0</v>
      </c>
    </row>
    <row r="81" ht="19.5" customHeight="1" spans="1:4">
      <c r="A81" s="207" t="s">
        <v>228</v>
      </c>
      <c r="B81" s="214">
        <v>0</v>
      </c>
      <c r="C81" s="208">
        <v>0</v>
      </c>
      <c r="D81" s="209">
        <f t="shared" si="2"/>
        <v>0</v>
      </c>
    </row>
    <row r="82" ht="19.5" customHeight="1" spans="1:4">
      <c r="A82" s="207" t="s">
        <v>195</v>
      </c>
      <c r="B82" s="214">
        <v>0</v>
      </c>
      <c r="C82" s="208">
        <v>0</v>
      </c>
      <c r="D82" s="209">
        <f t="shared" si="2"/>
        <v>0</v>
      </c>
    </row>
    <row r="83" ht="19.5" customHeight="1" spans="1:4">
      <c r="A83" s="207" t="s">
        <v>237</v>
      </c>
      <c r="B83" s="214"/>
      <c r="C83" s="208"/>
      <c r="D83" s="209">
        <f t="shared" si="2"/>
        <v>0</v>
      </c>
    </row>
    <row r="84" ht="19.5" customHeight="1" spans="1:4">
      <c r="A84" s="211" t="s">
        <v>238</v>
      </c>
      <c r="B84" s="205">
        <v>60</v>
      </c>
      <c r="C84" s="205">
        <f>SUM(C85:C92)</f>
        <v>60</v>
      </c>
      <c r="D84" s="209">
        <f t="shared" si="2"/>
        <v>0</v>
      </c>
    </row>
    <row r="85" ht="19.5" customHeight="1" spans="1:4">
      <c r="A85" s="207" t="s">
        <v>186</v>
      </c>
      <c r="B85" s="208"/>
      <c r="C85" s="208"/>
      <c r="D85" s="209">
        <f t="shared" si="2"/>
        <v>0</v>
      </c>
    </row>
    <row r="86" ht="19.5" customHeight="1" spans="1:4">
      <c r="A86" s="207" t="s">
        <v>187</v>
      </c>
      <c r="B86" s="208"/>
      <c r="C86" s="208"/>
      <c r="D86" s="209">
        <f t="shared" si="2"/>
        <v>0</v>
      </c>
    </row>
    <row r="87" ht="19.5" customHeight="1" spans="1:4">
      <c r="A87" s="207" t="s">
        <v>188</v>
      </c>
      <c r="B87" s="208"/>
      <c r="C87" s="208"/>
      <c r="D87" s="209">
        <f t="shared" si="2"/>
        <v>0</v>
      </c>
    </row>
    <row r="88" ht="19.5" customHeight="1" spans="1:4">
      <c r="A88" s="207" t="s">
        <v>239</v>
      </c>
      <c r="B88" s="208">
        <v>60</v>
      </c>
      <c r="C88" s="208">
        <v>60</v>
      </c>
      <c r="D88" s="209">
        <f t="shared" si="2"/>
        <v>0</v>
      </c>
    </row>
    <row r="89" ht="19.5" customHeight="1" spans="1:4">
      <c r="A89" s="207" t="s">
        <v>240</v>
      </c>
      <c r="B89" s="208">
        <v>0</v>
      </c>
      <c r="C89" s="208">
        <v>0</v>
      </c>
      <c r="D89" s="209">
        <f t="shared" si="2"/>
        <v>0</v>
      </c>
    </row>
    <row r="90" ht="19.5" customHeight="1" spans="1:4">
      <c r="A90" s="207" t="s">
        <v>228</v>
      </c>
      <c r="B90" s="208">
        <v>0</v>
      </c>
      <c r="C90" s="208">
        <v>0</v>
      </c>
      <c r="D90" s="209">
        <f t="shared" si="2"/>
        <v>0</v>
      </c>
    </row>
    <row r="91" ht="19.5" customHeight="1" spans="1:4">
      <c r="A91" s="207" t="s">
        <v>195</v>
      </c>
      <c r="B91" s="208">
        <v>0</v>
      </c>
      <c r="C91" s="208">
        <v>0</v>
      </c>
      <c r="D91" s="209">
        <f t="shared" si="2"/>
        <v>0</v>
      </c>
    </row>
    <row r="92" ht="19.5" customHeight="1" spans="1:4">
      <c r="A92" s="207" t="s">
        <v>241</v>
      </c>
      <c r="B92" s="208">
        <v>0</v>
      </c>
      <c r="C92" s="208">
        <v>0</v>
      </c>
      <c r="D92" s="209">
        <f t="shared" si="2"/>
        <v>0</v>
      </c>
    </row>
    <row r="93" ht="19.5" customHeight="1" spans="1:4">
      <c r="A93" s="211" t="s">
        <v>242</v>
      </c>
      <c r="B93" s="205">
        <v>0</v>
      </c>
      <c r="C93" s="205">
        <f>SUM(C94:C105)</f>
        <v>0</v>
      </c>
      <c r="D93" s="209">
        <f t="shared" si="2"/>
        <v>0</v>
      </c>
    </row>
    <row r="94" ht="19.5" customHeight="1" spans="1:4">
      <c r="A94" s="211" t="s">
        <v>186</v>
      </c>
      <c r="B94" s="214"/>
      <c r="C94" s="208"/>
      <c r="D94" s="209">
        <f t="shared" si="2"/>
        <v>0</v>
      </c>
    </row>
    <row r="95" ht="19.5" customHeight="1" spans="1:4">
      <c r="A95" s="211" t="s">
        <v>187</v>
      </c>
      <c r="B95" s="214"/>
      <c r="C95" s="208"/>
      <c r="D95" s="209">
        <f t="shared" si="2"/>
        <v>0</v>
      </c>
    </row>
    <row r="96" ht="19.5" customHeight="1" spans="1:4">
      <c r="A96" s="211" t="s">
        <v>188</v>
      </c>
      <c r="B96" s="214"/>
      <c r="C96" s="208"/>
      <c r="D96" s="209">
        <f t="shared" si="2"/>
        <v>0</v>
      </c>
    </row>
    <row r="97" ht="19.5" customHeight="1" spans="1:4">
      <c r="A97" s="211" t="s">
        <v>243</v>
      </c>
      <c r="B97" s="214"/>
      <c r="C97" s="208"/>
      <c r="D97" s="209">
        <f t="shared" si="2"/>
        <v>0</v>
      </c>
    </row>
    <row r="98" ht="19.5" customHeight="1" spans="1:4">
      <c r="A98" s="211" t="s">
        <v>244</v>
      </c>
      <c r="B98" s="214"/>
      <c r="C98" s="208"/>
      <c r="D98" s="209">
        <f t="shared" si="2"/>
        <v>0</v>
      </c>
    </row>
    <row r="99" ht="19.5" customHeight="1" spans="1:4">
      <c r="A99" s="211" t="s">
        <v>228</v>
      </c>
      <c r="B99" s="214"/>
      <c r="C99" s="208"/>
      <c r="D99" s="209">
        <f t="shared" si="2"/>
        <v>0</v>
      </c>
    </row>
    <row r="100" ht="19.5" customHeight="1" spans="1:4">
      <c r="A100" s="211" t="s">
        <v>245</v>
      </c>
      <c r="B100" s="214"/>
      <c r="C100" s="208"/>
      <c r="D100" s="209">
        <f t="shared" si="2"/>
        <v>0</v>
      </c>
    </row>
    <row r="101" ht="19.5" customHeight="1" spans="1:4">
      <c r="A101" s="211" t="s">
        <v>246</v>
      </c>
      <c r="B101" s="214"/>
      <c r="C101" s="208"/>
      <c r="D101" s="209">
        <f t="shared" si="2"/>
        <v>0</v>
      </c>
    </row>
    <row r="102" ht="19.5" customHeight="1" spans="1:4">
      <c r="A102" s="211" t="s">
        <v>247</v>
      </c>
      <c r="B102" s="214"/>
      <c r="C102" s="208"/>
      <c r="D102" s="209">
        <f t="shared" si="2"/>
        <v>0</v>
      </c>
    </row>
    <row r="103" ht="19.5" customHeight="1" spans="1:4">
      <c r="A103" s="211" t="s">
        <v>248</v>
      </c>
      <c r="B103" s="214"/>
      <c r="C103" s="208"/>
      <c r="D103" s="209">
        <f t="shared" si="2"/>
        <v>0</v>
      </c>
    </row>
    <row r="104" ht="19.5" customHeight="1" spans="1:4">
      <c r="A104" s="211" t="s">
        <v>195</v>
      </c>
      <c r="B104" s="214"/>
      <c r="C104" s="208"/>
      <c r="D104" s="209">
        <f t="shared" si="2"/>
        <v>0</v>
      </c>
    </row>
    <row r="105" ht="19.5" customHeight="1" spans="1:4">
      <c r="A105" s="211" t="s">
        <v>249</v>
      </c>
      <c r="B105" s="214"/>
      <c r="C105" s="208"/>
      <c r="D105" s="209">
        <f t="shared" si="2"/>
        <v>0</v>
      </c>
    </row>
    <row r="106" ht="19.5" customHeight="1" spans="1:4">
      <c r="A106" s="211" t="s">
        <v>250</v>
      </c>
      <c r="B106" s="205">
        <v>0</v>
      </c>
      <c r="C106" s="205">
        <f>SUM(C107:C115)</f>
        <v>0</v>
      </c>
      <c r="D106" s="209">
        <f t="shared" si="2"/>
        <v>0</v>
      </c>
    </row>
    <row r="107" ht="19.5" customHeight="1" spans="1:4">
      <c r="A107" s="211" t="s">
        <v>186</v>
      </c>
      <c r="B107" s="214">
        <v>0</v>
      </c>
      <c r="C107" s="208">
        <v>0</v>
      </c>
      <c r="D107" s="209">
        <f t="shared" si="2"/>
        <v>0</v>
      </c>
    </row>
    <row r="108" ht="19.5" customHeight="1" spans="1:4">
      <c r="A108" s="211" t="s">
        <v>187</v>
      </c>
      <c r="B108" s="214">
        <v>0</v>
      </c>
      <c r="C108" s="208">
        <v>0</v>
      </c>
      <c r="D108" s="209">
        <f t="shared" si="2"/>
        <v>0</v>
      </c>
    </row>
    <row r="109" ht="19.5" customHeight="1" spans="1:4">
      <c r="A109" s="211" t="s">
        <v>188</v>
      </c>
      <c r="B109" s="214">
        <v>0</v>
      </c>
      <c r="C109" s="208">
        <v>0</v>
      </c>
      <c r="D109" s="209">
        <f t="shared" si="2"/>
        <v>0</v>
      </c>
    </row>
    <row r="110" ht="19.5" customHeight="1" spans="1:4">
      <c r="A110" s="211" t="s">
        <v>251</v>
      </c>
      <c r="B110" s="214">
        <v>0</v>
      </c>
      <c r="C110" s="208">
        <v>0</v>
      </c>
      <c r="D110" s="209">
        <f t="shared" si="2"/>
        <v>0</v>
      </c>
    </row>
    <row r="111" ht="19.5" customHeight="1" spans="1:4">
      <c r="A111" s="211" t="s">
        <v>252</v>
      </c>
      <c r="B111" s="214">
        <v>0</v>
      </c>
      <c r="C111" s="208">
        <v>0</v>
      </c>
      <c r="D111" s="209">
        <f t="shared" si="2"/>
        <v>0</v>
      </c>
    </row>
    <row r="112" ht="19.5" customHeight="1" spans="1:4">
      <c r="A112" s="211" t="s">
        <v>253</v>
      </c>
      <c r="B112" s="214">
        <v>0</v>
      </c>
      <c r="C112" s="208">
        <v>0</v>
      </c>
      <c r="D112" s="209">
        <f t="shared" si="2"/>
        <v>0</v>
      </c>
    </row>
    <row r="113" ht="19.5" customHeight="1" spans="1:4">
      <c r="A113" s="211" t="s">
        <v>254</v>
      </c>
      <c r="B113" s="214">
        <v>0</v>
      </c>
      <c r="C113" s="208">
        <v>0</v>
      </c>
      <c r="D113" s="209">
        <f t="shared" si="2"/>
        <v>0</v>
      </c>
    </row>
    <row r="114" ht="19.5" customHeight="1" spans="1:4">
      <c r="A114" s="211" t="s">
        <v>195</v>
      </c>
      <c r="B114" s="214">
        <v>0</v>
      </c>
      <c r="C114" s="208">
        <v>0</v>
      </c>
      <c r="D114" s="209">
        <f t="shared" si="2"/>
        <v>0</v>
      </c>
    </row>
    <row r="115" ht="19.5" customHeight="1" spans="1:4">
      <c r="A115" s="207" t="s">
        <v>255</v>
      </c>
      <c r="B115" s="214"/>
      <c r="C115" s="208"/>
      <c r="D115" s="209">
        <f t="shared" si="2"/>
        <v>0</v>
      </c>
    </row>
    <row r="116" ht="19.5" customHeight="1" spans="1:4">
      <c r="A116" s="211" t="s">
        <v>256</v>
      </c>
      <c r="B116" s="215">
        <v>1245</v>
      </c>
      <c r="C116" s="205">
        <f>SUM(C117:C124)</f>
        <v>1245</v>
      </c>
      <c r="D116" s="209">
        <f t="shared" si="2"/>
        <v>0</v>
      </c>
    </row>
    <row r="117" ht="19.5" customHeight="1" spans="1:4">
      <c r="A117" s="211" t="s">
        <v>186</v>
      </c>
      <c r="B117" s="208">
        <v>1021</v>
      </c>
      <c r="C117" s="208">
        <v>1021</v>
      </c>
      <c r="D117" s="209">
        <f t="shared" si="2"/>
        <v>0</v>
      </c>
    </row>
    <row r="118" ht="19.5" customHeight="1" spans="1:4">
      <c r="A118" s="211" t="s">
        <v>187</v>
      </c>
      <c r="B118" s="208"/>
      <c r="C118" s="208"/>
      <c r="D118" s="209">
        <f t="shared" si="2"/>
        <v>0</v>
      </c>
    </row>
    <row r="119" ht="19.5" customHeight="1" spans="1:4">
      <c r="A119" s="211" t="s">
        <v>188</v>
      </c>
      <c r="B119" s="208"/>
      <c r="C119" s="208"/>
      <c r="D119" s="209">
        <f t="shared" si="2"/>
        <v>0</v>
      </c>
    </row>
    <row r="120" ht="19.5" customHeight="1" spans="1:4">
      <c r="A120" s="211" t="s">
        <v>257</v>
      </c>
      <c r="B120" s="208"/>
      <c r="C120" s="208"/>
      <c r="D120" s="209">
        <f t="shared" si="2"/>
        <v>0</v>
      </c>
    </row>
    <row r="121" ht="19.5" customHeight="1" spans="1:4">
      <c r="A121" s="211" t="s">
        <v>258</v>
      </c>
      <c r="B121" s="208"/>
      <c r="C121" s="208"/>
      <c r="D121" s="209">
        <f t="shared" si="2"/>
        <v>0</v>
      </c>
    </row>
    <row r="122" ht="19.5" customHeight="1" spans="1:4">
      <c r="A122" s="211" t="s">
        <v>259</v>
      </c>
      <c r="B122" s="208"/>
      <c r="C122" s="208"/>
      <c r="D122" s="209">
        <f t="shared" si="2"/>
        <v>0</v>
      </c>
    </row>
    <row r="123" ht="19.5" customHeight="1" spans="1:4">
      <c r="A123" s="211" t="s">
        <v>195</v>
      </c>
      <c r="B123" s="208"/>
      <c r="C123" s="208"/>
      <c r="D123" s="209">
        <f t="shared" si="2"/>
        <v>0</v>
      </c>
    </row>
    <row r="124" ht="19.5" customHeight="1" spans="1:4">
      <c r="A124" s="207" t="s">
        <v>260</v>
      </c>
      <c r="B124" s="208">
        <v>224</v>
      </c>
      <c r="C124" s="208">
        <v>224</v>
      </c>
      <c r="D124" s="209">
        <f t="shared" si="2"/>
        <v>0</v>
      </c>
    </row>
    <row r="125" ht="19.5" customHeight="1" spans="1:4">
      <c r="A125" s="211" t="s">
        <v>261</v>
      </c>
      <c r="B125" s="205">
        <v>643</v>
      </c>
      <c r="C125" s="205">
        <f>SUM(C126:C135)</f>
        <v>643</v>
      </c>
      <c r="D125" s="209">
        <f t="shared" si="2"/>
        <v>0</v>
      </c>
    </row>
    <row r="126" ht="19.5" customHeight="1" spans="1:4">
      <c r="A126" s="211" t="s">
        <v>186</v>
      </c>
      <c r="B126" s="208">
        <v>384</v>
      </c>
      <c r="C126" s="208">
        <v>384</v>
      </c>
      <c r="D126" s="209">
        <f t="shared" si="2"/>
        <v>0</v>
      </c>
    </row>
    <row r="127" ht="19.5" customHeight="1" spans="1:4">
      <c r="A127" s="211" t="s">
        <v>187</v>
      </c>
      <c r="B127" s="208"/>
      <c r="C127" s="208"/>
      <c r="D127" s="209">
        <f t="shared" si="2"/>
        <v>0</v>
      </c>
    </row>
    <row r="128" ht="19.5" customHeight="1" spans="1:4">
      <c r="A128" s="211" t="s">
        <v>188</v>
      </c>
      <c r="B128" s="208"/>
      <c r="C128" s="208"/>
      <c r="D128" s="209">
        <f t="shared" si="2"/>
        <v>0</v>
      </c>
    </row>
    <row r="129" ht="19.5" customHeight="1" spans="1:4">
      <c r="A129" s="211" t="s">
        <v>262</v>
      </c>
      <c r="B129" s="208"/>
      <c r="C129" s="208"/>
      <c r="D129" s="209">
        <f t="shared" si="2"/>
        <v>0</v>
      </c>
    </row>
    <row r="130" ht="19.5" customHeight="1" spans="1:4">
      <c r="A130" s="211" t="s">
        <v>263</v>
      </c>
      <c r="B130" s="208"/>
      <c r="C130" s="208"/>
      <c r="D130" s="209">
        <f t="shared" si="2"/>
        <v>0</v>
      </c>
    </row>
    <row r="131" ht="19.5" customHeight="1" spans="1:4">
      <c r="A131" s="211" t="s">
        <v>264</v>
      </c>
      <c r="B131" s="208"/>
      <c r="C131" s="208"/>
      <c r="D131" s="209">
        <f t="shared" si="2"/>
        <v>0</v>
      </c>
    </row>
    <row r="132" ht="19.5" customHeight="1" spans="1:4">
      <c r="A132" s="211" t="s">
        <v>265</v>
      </c>
      <c r="B132" s="208"/>
      <c r="C132" s="208"/>
      <c r="D132" s="209">
        <f t="shared" si="2"/>
        <v>0</v>
      </c>
    </row>
    <row r="133" ht="19.5" customHeight="1" spans="1:4">
      <c r="A133" s="211" t="s">
        <v>266</v>
      </c>
      <c r="B133" s="208">
        <v>65</v>
      </c>
      <c r="C133" s="208">
        <v>65</v>
      </c>
      <c r="D133" s="209">
        <f t="shared" si="2"/>
        <v>0</v>
      </c>
    </row>
    <row r="134" ht="19.5" customHeight="1" spans="1:4">
      <c r="A134" s="211" t="s">
        <v>195</v>
      </c>
      <c r="B134" s="208"/>
      <c r="C134" s="208"/>
      <c r="D134" s="209">
        <f t="shared" si="2"/>
        <v>0</v>
      </c>
    </row>
    <row r="135" ht="19.5" customHeight="1" spans="1:4">
      <c r="A135" s="211" t="s">
        <v>267</v>
      </c>
      <c r="B135" s="208">
        <v>194</v>
      </c>
      <c r="C135" s="208">
        <v>194</v>
      </c>
      <c r="D135" s="209">
        <f t="shared" si="2"/>
        <v>0</v>
      </c>
    </row>
    <row r="136" ht="19.5" customHeight="1" spans="1:4">
      <c r="A136" s="211" t="s">
        <v>268</v>
      </c>
      <c r="B136" s="205">
        <v>0</v>
      </c>
      <c r="C136" s="205">
        <f>SUM(C137:C149)</f>
        <v>0</v>
      </c>
      <c r="D136" s="209">
        <f t="shared" ref="D136:D199" si="3">C136-B136</f>
        <v>0</v>
      </c>
    </row>
    <row r="137" ht="19.5" customHeight="1" spans="1:4">
      <c r="A137" s="211" t="s">
        <v>186</v>
      </c>
      <c r="B137" s="214">
        <v>0</v>
      </c>
      <c r="C137" s="208">
        <v>0</v>
      </c>
      <c r="D137" s="209">
        <f t="shared" si="3"/>
        <v>0</v>
      </c>
    </row>
    <row r="138" ht="19.5" customHeight="1" spans="1:4">
      <c r="A138" s="211" t="s">
        <v>187</v>
      </c>
      <c r="B138" s="214">
        <v>0</v>
      </c>
      <c r="C138" s="208">
        <v>0</v>
      </c>
      <c r="D138" s="209">
        <f t="shared" si="3"/>
        <v>0</v>
      </c>
    </row>
    <row r="139" ht="19.5" customHeight="1" spans="1:4">
      <c r="A139" s="211" t="s">
        <v>188</v>
      </c>
      <c r="B139" s="214">
        <v>0</v>
      </c>
      <c r="C139" s="208">
        <v>0</v>
      </c>
      <c r="D139" s="209">
        <f t="shared" si="3"/>
        <v>0</v>
      </c>
    </row>
    <row r="140" ht="19.5" customHeight="1" spans="1:4">
      <c r="A140" s="211" t="s">
        <v>269</v>
      </c>
      <c r="B140" s="214">
        <v>0</v>
      </c>
      <c r="C140" s="208">
        <v>0</v>
      </c>
      <c r="D140" s="209">
        <f t="shared" si="3"/>
        <v>0</v>
      </c>
    </row>
    <row r="141" ht="19.5" customHeight="1" spans="1:4">
      <c r="A141" s="211" t="s">
        <v>270</v>
      </c>
      <c r="B141" s="214">
        <v>0</v>
      </c>
      <c r="C141" s="208">
        <v>0</v>
      </c>
      <c r="D141" s="209">
        <f t="shared" si="3"/>
        <v>0</v>
      </c>
    </row>
    <row r="142" ht="19.5" customHeight="1" spans="1:4">
      <c r="A142" s="211" t="s">
        <v>271</v>
      </c>
      <c r="B142" s="214">
        <v>0</v>
      </c>
      <c r="C142" s="208">
        <v>0</v>
      </c>
      <c r="D142" s="209">
        <f t="shared" si="3"/>
        <v>0</v>
      </c>
    </row>
    <row r="143" ht="19.5" customHeight="1" spans="1:4">
      <c r="A143" s="211" t="s">
        <v>272</v>
      </c>
      <c r="B143" s="214">
        <v>0</v>
      </c>
      <c r="C143" s="208">
        <v>0</v>
      </c>
      <c r="D143" s="209">
        <f t="shared" si="3"/>
        <v>0</v>
      </c>
    </row>
    <row r="144" ht="19.5" customHeight="1" spans="1:4">
      <c r="A144" s="211" t="s">
        <v>273</v>
      </c>
      <c r="B144" s="214">
        <v>0</v>
      </c>
      <c r="C144" s="208">
        <v>0</v>
      </c>
      <c r="D144" s="209">
        <f t="shared" si="3"/>
        <v>0</v>
      </c>
    </row>
    <row r="145" ht="19.5" customHeight="1" spans="1:4">
      <c r="A145" s="211" t="s">
        <v>274</v>
      </c>
      <c r="B145" s="214">
        <v>0</v>
      </c>
      <c r="C145" s="208">
        <v>0</v>
      </c>
      <c r="D145" s="209">
        <f t="shared" si="3"/>
        <v>0</v>
      </c>
    </row>
    <row r="146" ht="19.5" customHeight="1" spans="1:4">
      <c r="A146" s="211" t="s">
        <v>275</v>
      </c>
      <c r="B146" s="214"/>
      <c r="C146" s="208"/>
      <c r="D146" s="209">
        <f t="shared" si="3"/>
        <v>0</v>
      </c>
    </row>
    <row r="147" ht="19.5" customHeight="1" spans="1:4">
      <c r="A147" s="211" t="s">
        <v>276</v>
      </c>
      <c r="B147" s="214"/>
      <c r="C147" s="208"/>
      <c r="D147" s="209">
        <f t="shared" si="3"/>
        <v>0</v>
      </c>
    </row>
    <row r="148" ht="19.5" customHeight="1" spans="1:4">
      <c r="A148" s="211" t="s">
        <v>195</v>
      </c>
      <c r="B148" s="214">
        <v>0</v>
      </c>
      <c r="C148" s="208">
        <v>0</v>
      </c>
      <c r="D148" s="209">
        <f t="shared" si="3"/>
        <v>0</v>
      </c>
    </row>
    <row r="149" ht="19.5" customHeight="1" spans="1:4">
      <c r="A149" s="211" t="s">
        <v>277</v>
      </c>
      <c r="B149" s="214">
        <v>0</v>
      </c>
      <c r="C149" s="208">
        <v>0</v>
      </c>
      <c r="D149" s="209">
        <f t="shared" si="3"/>
        <v>0</v>
      </c>
    </row>
    <row r="150" ht="19.5" customHeight="1" spans="1:4">
      <c r="A150" s="211" t="s">
        <v>278</v>
      </c>
      <c r="B150" s="205">
        <v>207</v>
      </c>
      <c r="C150" s="205">
        <f>SUM(C151:C156)</f>
        <v>207</v>
      </c>
      <c r="D150" s="209">
        <f t="shared" si="3"/>
        <v>0</v>
      </c>
    </row>
    <row r="151" ht="19.5" customHeight="1" spans="1:4">
      <c r="A151" s="211" t="s">
        <v>186</v>
      </c>
      <c r="B151" s="208">
        <v>118</v>
      </c>
      <c r="C151" s="208">
        <v>118</v>
      </c>
      <c r="D151" s="209">
        <f t="shared" si="3"/>
        <v>0</v>
      </c>
    </row>
    <row r="152" ht="19.5" customHeight="1" spans="1:4">
      <c r="A152" s="211" t="s">
        <v>187</v>
      </c>
      <c r="B152" s="208"/>
      <c r="C152" s="208"/>
      <c r="D152" s="209">
        <f t="shared" si="3"/>
        <v>0</v>
      </c>
    </row>
    <row r="153" ht="19.5" customHeight="1" spans="1:4">
      <c r="A153" s="211" t="s">
        <v>188</v>
      </c>
      <c r="B153" s="208"/>
      <c r="C153" s="208"/>
      <c r="D153" s="209">
        <f t="shared" si="3"/>
        <v>0</v>
      </c>
    </row>
    <row r="154" ht="19.5" customHeight="1" spans="1:4">
      <c r="A154" s="211" t="s">
        <v>279</v>
      </c>
      <c r="B154" s="208">
        <v>56</v>
      </c>
      <c r="C154" s="208">
        <v>56</v>
      </c>
      <c r="D154" s="209">
        <f t="shared" si="3"/>
        <v>0</v>
      </c>
    </row>
    <row r="155" ht="19.5" customHeight="1" spans="1:4">
      <c r="A155" s="211" t="s">
        <v>195</v>
      </c>
      <c r="B155" s="208"/>
      <c r="C155" s="208"/>
      <c r="D155" s="209">
        <f t="shared" si="3"/>
        <v>0</v>
      </c>
    </row>
    <row r="156" ht="19.5" customHeight="1" spans="1:4">
      <c r="A156" s="211" t="s">
        <v>280</v>
      </c>
      <c r="B156" s="208">
        <v>33</v>
      </c>
      <c r="C156" s="208">
        <v>33</v>
      </c>
      <c r="D156" s="209">
        <f t="shared" si="3"/>
        <v>0</v>
      </c>
    </row>
    <row r="157" ht="19.5" customHeight="1" spans="1:4">
      <c r="A157" s="211" t="s">
        <v>281</v>
      </c>
      <c r="B157" s="205">
        <v>10</v>
      </c>
      <c r="C157" s="205">
        <f>SUM(C158:C164)</f>
        <v>10</v>
      </c>
      <c r="D157" s="209">
        <f t="shared" si="3"/>
        <v>0</v>
      </c>
    </row>
    <row r="158" ht="19.5" customHeight="1" spans="1:4">
      <c r="A158" s="211" t="s">
        <v>186</v>
      </c>
      <c r="B158" s="214"/>
      <c r="C158" s="208"/>
      <c r="D158" s="209">
        <f t="shared" si="3"/>
        <v>0</v>
      </c>
    </row>
    <row r="159" ht="19.5" customHeight="1" spans="1:4">
      <c r="A159" s="211" t="s">
        <v>187</v>
      </c>
      <c r="B159" s="214"/>
      <c r="C159" s="208"/>
      <c r="D159" s="209">
        <f t="shared" si="3"/>
        <v>0</v>
      </c>
    </row>
    <row r="160" ht="19.5" customHeight="1" spans="1:4">
      <c r="A160" s="211" t="s">
        <v>188</v>
      </c>
      <c r="B160" s="214"/>
      <c r="C160" s="208"/>
      <c r="D160" s="209">
        <f t="shared" si="3"/>
        <v>0</v>
      </c>
    </row>
    <row r="161" ht="19.5" customHeight="1" spans="1:4">
      <c r="A161" s="211" t="s">
        <v>282</v>
      </c>
      <c r="B161" s="214"/>
      <c r="C161" s="208"/>
      <c r="D161" s="209">
        <f t="shared" si="3"/>
        <v>0</v>
      </c>
    </row>
    <row r="162" ht="19.5" customHeight="1" spans="1:4">
      <c r="A162" s="211" t="s">
        <v>283</v>
      </c>
      <c r="B162" s="214"/>
      <c r="C162" s="208"/>
      <c r="D162" s="209">
        <f t="shared" si="3"/>
        <v>0</v>
      </c>
    </row>
    <row r="163" ht="19.5" customHeight="1" spans="1:4">
      <c r="A163" s="211" t="s">
        <v>195</v>
      </c>
      <c r="B163" s="214"/>
      <c r="C163" s="208"/>
      <c r="D163" s="209">
        <f t="shared" si="3"/>
        <v>0</v>
      </c>
    </row>
    <row r="164" ht="19.5" customHeight="1" spans="1:4">
      <c r="A164" s="211" t="s">
        <v>284</v>
      </c>
      <c r="B164" s="214">
        <v>10</v>
      </c>
      <c r="C164" s="208">
        <v>10</v>
      </c>
      <c r="D164" s="209">
        <f t="shared" si="3"/>
        <v>0</v>
      </c>
    </row>
    <row r="165" ht="19.5" customHeight="1" spans="1:4">
      <c r="A165" s="211" t="s">
        <v>285</v>
      </c>
      <c r="B165" s="205">
        <v>192</v>
      </c>
      <c r="C165" s="205">
        <f>SUM(C166:C170)</f>
        <v>192</v>
      </c>
      <c r="D165" s="209">
        <f t="shared" si="3"/>
        <v>0</v>
      </c>
    </row>
    <row r="166" ht="19.5" customHeight="1" spans="1:4">
      <c r="A166" s="211" t="s">
        <v>186</v>
      </c>
      <c r="B166" s="208">
        <v>192</v>
      </c>
      <c r="C166" s="208">
        <v>192</v>
      </c>
      <c r="D166" s="209">
        <f t="shared" si="3"/>
        <v>0</v>
      </c>
    </row>
    <row r="167" ht="19.5" customHeight="1" spans="1:4">
      <c r="A167" s="211" t="s">
        <v>187</v>
      </c>
      <c r="B167" s="208"/>
      <c r="C167" s="208"/>
      <c r="D167" s="209">
        <f t="shared" si="3"/>
        <v>0</v>
      </c>
    </row>
    <row r="168" ht="19.5" customHeight="1" spans="1:4">
      <c r="A168" s="211" t="s">
        <v>188</v>
      </c>
      <c r="B168" s="208"/>
      <c r="C168" s="208"/>
      <c r="D168" s="209">
        <f t="shared" si="3"/>
        <v>0</v>
      </c>
    </row>
    <row r="169" ht="19.5" customHeight="1" spans="1:4">
      <c r="A169" s="211" t="s">
        <v>286</v>
      </c>
      <c r="B169" s="208"/>
      <c r="C169" s="208"/>
      <c r="D169" s="209">
        <f t="shared" si="3"/>
        <v>0</v>
      </c>
    </row>
    <row r="170" ht="19.5" customHeight="1" spans="1:4">
      <c r="A170" s="211" t="s">
        <v>287</v>
      </c>
      <c r="B170" s="208"/>
      <c r="C170" s="208"/>
      <c r="D170" s="209">
        <f t="shared" si="3"/>
        <v>0</v>
      </c>
    </row>
    <row r="171" ht="19.5" customHeight="1" spans="1:4">
      <c r="A171" s="211" t="s">
        <v>288</v>
      </c>
      <c r="B171" s="205">
        <v>116</v>
      </c>
      <c r="C171" s="205">
        <f>SUM(C172:C177)</f>
        <v>116</v>
      </c>
      <c r="D171" s="209">
        <f t="shared" si="3"/>
        <v>0</v>
      </c>
    </row>
    <row r="172" ht="19.5" customHeight="1" spans="1:4">
      <c r="A172" s="211" t="s">
        <v>186</v>
      </c>
      <c r="B172" s="208">
        <v>116</v>
      </c>
      <c r="C172" s="208">
        <v>116</v>
      </c>
      <c r="D172" s="209">
        <f t="shared" si="3"/>
        <v>0</v>
      </c>
    </row>
    <row r="173" ht="19.5" customHeight="1" spans="1:4">
      <c r="A173" s="211" t="s">
        <v>187</v>
      </c>
      <c r="B173" s="208"/>
      <c r="C173" s="208"/>
      <c r="D173" s="209">
        <f t="shared" si="3"/>
        <v>0</v>
      </c>
    </row>
    <row r="174" ht="19.5" customHeight="1" spans="1:4">
      <c r="A174" s="211" t="s">
        <v>188</v>
      </c>
      <c r="B174" s="208"/>
      <c r="C174" s="208"/>
      <c r="D174" s="209">
        <f t="shared" si="3"/>
        <v>0</v>
      </c>
    </row>
    <row r="175" ht="19.5" customHeight="1" spans="1:4">
      <c r="A175" s="211" t="s">
        <v>200</v>
      </c>
      <c r="B175" s="208"/>
      <c r="C175" s="208"/>
      <c r="D175" s="209">
        <f t="shared" si="3"/>
        <v>0</v>
      </c>
    </row>
    <row r="176" ht="19.5" customHeight="1" spans="1:4">
      <c r="A176" s="211" t="s">
        <v>195</v>
      </c>
      <c r="B176" s="208"/>
      <c r="C176" s="208"/>
      <c r="D176" s="209">
        <f t="shared" si="3"/>
        <v>0</v>
      </c>
    </row>
    <row r="177" ht="19.5" customHeight="1" spans="1:4">
      <c r="A177" s="211" t="s">
        <v>289</v>
      </c>
      <c r="B177" s="208"/>
      <c r="C177" s="208"/>
      <c r="D177" s="209">
        <f t="shared" si="3"/>
        <v>0</v>
      </c>
    </row>
    <row r="178" ht="19.5" customHeight="1" spans="1:4">
      <c r="A178" s="211" t="s">
        <v>290</v>
      </c>
      <c r="B178" s="205">
        <v>699</v>
      </c>
      <c r="C178" s="205">
        <f>SUM(C179:C184)</f>
        <v>699</v>
      </c>
      <c r="D178" s="209">
        <f t="shared" si="3"/>
        <v>0</v>
      </c>
    </row>
    <row r="179" ht="19.5" customHeight="1" spans="1:4">
      <c r="A179" s="211" t="s">
        <v>186</v>
      </c>
      <c r="B179" s="208">
        <v>455</v>
      </c>
      <c r="C179" s="208">
        <v>455</v>
      </c>
      <c r="D179" s="209">
        <f t="shared" si="3"/>
        <v>0</v>
      </c>
    </row>
    <row r="180" ht="19.5" customHeight="1" spans="1:4">
      <c r="A180" s="211" t="s">
        <v>187</v>
      </c>
      <c r="B180" s="208">
        <v>1</v>
      </c>
      <c r="C180" s="208">
        <v>1</v>
      </c>
      <c r="D180" s="209">
        <f t="shared" si="3"/>
        <v>0</v>
      </c>
    </row>
    <row r="181" ht="19.5" customHeight="1" spans="1:4">
      <c r="A181" s="211" t="s">
        <v>188</v>
      </c>
      <c r="B181" s="208"/>
      <c r="C181" s="208"/>
      <c r="D181" s="209">
        <f t="shared" si="3"/>
        <v>0</v>
      </c>
    </row>
    <row r="182" ht="19.5" customHeight="1" spans="1:4">
      <c r="A182" s="211" t="s">
        <v>291</v>
      </c>
      <c r="B182" s="208"/>
      <c r="C182" s="208"/>
      <c r="D182" s="209">
        <f t="shared" si="3"/>
        <v>0</v>
      </c>
    </row>
    <row r="183" ht="19.5" customHeight="1" spans="1:4">
      <c r="A183" s="211" t="s">
        <v>195</v>
      </c>
      <c r="B183" s="208"/>
      <c r="C183" s="208"/>
      <c r="D183" s="209">
        <f t="shared" si="3"/>
        <v>0</v>
      </c>
    </row>
    <row r="184" ht="19.5" customHeight="1" spans="1:4">
      <c r="A184" s="211" t="s">
        <v>292</v>
      </c>
      <c r="B184" s="208">
        <v>243</v>
      </c>
      <c r="C184" s="208">
        <v>243</v>
      </c>
      <c r="D184" s="209">
        <f t="shared" si="3"/>
        <v>0</v>
      </c>
    </row>
    <row r="185" ht="19.5" customHeight="1" spans="1:4">
      <c r="A185" s="211" t="s">
        <v>293</v>
      </c>
      <c r="B185" s="205">
        <v>1580</v>
      </c>
      <c r="C185" s="205">
        <f>SUM(C186:C191)</f>
        <v>1580</v>
      </c>
      <c r="D185" s="209">
        <f t="shared" si="3"/>
        <v>0</v>
      </c>
    </row>
    <row r="186" ht="19.5" customHeight="1" spans="1:4">
      <c r="A186" s="211" t="s">
        <v>186</v>
      </c>
      <c r="B186" s="208">
        <v>1100</v>
      </c>
      <c r="C186" s="208">
        <v>1100</v>
      </c>
      <c r="D186" s="209">
        <f t="shared" si="3"/>
        <v>0</v>
      </c>
    </row>
    <row r="187" ht="19.5" customHeight="1" spans="1:4">
      <c r="A187" s="211" t="s">
        <v>187</v>
      </c>
      <c r="B187" s="208">
        <v>140</v>
      </c>
      <c r="C187" s="208">
        <v>140</v>
      </c>
      <c r="D187" s="209">
        <f t="shared" si="3"/>
        <v>0</v>
      </c>
    </row>
    <row r="188" ht="19.5" customHeight="1" spans="1:4">
      <c r="A188" s="211" t="s">
        <v>188</v>
      </c>
      <c r="B188" s="208"/>
      <c r="C188" s="208"/>
      <c r="D188" s="209">
        <f t="shared" si="3"/>
        <v>0</v>
      </c>
    </row>
    <row r="189" ht="19.5" customHeight="1" spans="1:4">
      <c r="A189" s="211" t="s">
        <v>294</v>
      </c>
      <c r="B189" s="208">
        <v>235</v>
      </c>
      <c r="C189" s="208">
        <v>235</v>
      </c>
      <c r="D189" s="209">
        <f t="shared" si="3"/>
        <v>0</v>
      </c>
    </row>
    <row r="190" ht="19.5" customHeight="1" spans="1:4">
      <c r="A190" s="211" t="s">
        <v>195</v>
      </c>
      <c r="B190" s="208"/>
      <c r="C190" s="208"/>
      <c r="D190" s="209">
        <f t="shared" si="3"/>
        <v>0</v>
      </c>
    </row>
    <row r="191" ht="19.5" customHeight="1" spans="1:4">
      <c r="A191" s="212" t="s">
        <v>295</v>
      </c>
      <c r="B191" s="208">
        <v>105</v>
      </c>
      <c r="C191" s="208">
        <v>105</v>
      </c>
      <c r="D191" s="209">
        <f t="shared" si="3"/>
        <v>0</v>
      </c>
    </row>
    <row r="192" ht="19.5" customHeight="1" spans="1:4">
      <c r="A192" s="211" t="s">
        <v>296</v>
      </c>
      <c r="B192" s="205">
        <v>2356</v>
      </c>
      <c r="C192" s="205">
        <f>SUM(C193:C198)</f>
        <v>2356</v>
      </c>
      <c r="D192" s="209">
        <f t="shared" si="3"/>
        <v>0</v>
      </c>
    </row>
    <row r="193" ht="19.5" customHeight="1" spans="1:4">
      <c r="A193" s="211" t="s">
        <v>186</v>
      </c>
      <c r="B193" s="208">
        <v>258</v>
      </c>
      <c r="C193" s="208">
        <v>258</v>
      </c>
      <c r="D193" s="209">
        <f t="shared" si="3"/>
        <v>0</v>
      </c>
    </row>
    <row r="194" ht="19.5" customHeight="1" spans="1:4">
      <c r="A194" s="211" t="s">
        <v>187</v>
      </c>
      <c r="B194" s="208"/>
      <c r="C194" s="208"/>
      <c r="D194" s="209">
        <f t="shared" si="3"/>
        <v>0</v>
      </c>
    </row>
    <row r="195" ht="19.5" customHeight="1" spans="1:4">
      <c r="A195" s="211" t="s">
        <v>188</v>
      </c>
      <c r="B195" s="208"/>
      <c r="C195" s="208"/>
      <c r="D195" s="209">
        <f t="shared" si="3"/>
        <v>0</v>
      </c>
    </row>
    <row r="196" ht="19.5" customHeight="1" spans="1:4">
      <c r="A196" s="211" t="s">
        <v>297</v>
      </c>
      <c r="B196" s="208"/>
      <c r="C196" s="208"/>
      <c r="D196" s="209">
        <f t="shared" si="3"/>
        <v>0</v>
      </c>
    </row>
    <row r="197" ht="19.5" customHeight="1" spans="1:4">
      <c r="A197" s="211" t="s">
        <v>195</v>
      </c>
      <c r="B197" s="208"/>
      <c r="C197" s="208"/>
      <c r="D197" s="209">
        <f t="shared" si="3"/>
        <v>0</v>
      </c>
    </row>
    <row r="198" ht="19.5" customHeight="1" spans="1:4">
      <c r="A198" s="211" t="s">
        <v>298</v>
      </c>
      <c r="B198" s="208">
        <v>2098</v>
      </c>
      <c r="C198" s="208">
        <v>2098</v>
      </c>
      <c r="D198" s="209">
        <f t="shared" si="3"/>
        <v>0</v>
      </c>
    </row>
    <row r="199" ht="19.5" customHeight="1" spans="1:4">
      <c r="A199" s="211" t="s">
        <v>299</v>
      </c>
      <c r="B199" s="205">
        <v>799</v>
      </c>
      <c r="C199" s="205">
        <f>SUM(C200:C204)</f>
        <v>799</v>
      </c>
      <c r="D199" s="209">
        <f t="shared" si="3"/>
        <v>0</v>
      </c>
    </row>
    <row r="200" ht="19.5" customHeight="1" spans="1:4">
      <c r="A200" s="211" t="s">
        <v>186</v>
      </c>
      <c r="B200" s="208">
        <v>579</v>
      </c>
      <c r="C200" s="208">
        <v>579</v>
      </c>
      <c r="D200" s="209">
        <f t="shared" ref="D200:D263" si="4">C200-B200</f>
        <v>0</v>
      </c>
    </row>
    <row r="201" ht="19.5" customHeight="1" spans="1:4">
      <c r="A201" s="211" t="s">
        <v>187</v>
      </c>
      <c r="B201" s="208"/>
      <c r="C201" s="208"/>
      <c r="D201" s="209">
        <f t="shared" si="4"/>
        <v>0</v>
      </c>
    </row>
    <row r="202" ht="19.5" customHeight="1" spans="1:4">
      <c r="A202" s="211" t="s">
        <v>188</v>
      </c>
      <c r="B202" s="208"/>
      <c r="C202" s="208"/>
      <c r="D202" s="209">
        <f t="shared" si="4"/>
        <v>0</v>
      </c>
    </row>
    <row r="203" ht="19.5" customHeight="1" spans="1:4">
      <c r="A203" s="211" t="s">
        <v>195</v>
      </c>
      <c r="B203" s="208"/>
      <c r="C203" s="208"/>
      <c r="D203" s="209">
        <f t="shared" si="4"/>
        <v>0</v>
      </c>
    </row>
    <row r="204" ht="19.5" customHeight="1" spans="1:4">
      <c r="A204" s="211" t="s">
        <v>300</v>
      </c>
      <c r="B204" s="208">
        <v>220</v>
      </c>
      <c r="C204" s="208">
        <v>220</v>
      </c>
      <c r="D204" s="209">
        <f t="shared" si="4"/>
        <v>0</v>
      </c>
    </row>
    <row r="205" ht="19.5" customHeight="1" spans="1:4">
      <c r="A205" s="211" t="s">
        <v>301</v>
      </c>
      <c r="B205" s="205">
        <v>120</v>
      </c>
      <c r="C205" s="205">
        <f>SUM(C206:C212)</f>
        <v>120</v>
      </c>
      <c r="D205" s="209">
        <f t="shared" si="4"/>
        <v>0</v>
      </c>
    </row>
    <row r="206" ht="19.5" customHeight="1" spans="1:4">
      <c r="A206" s="211" t="s">
        <v>186</v>
      </c>
      <c r="B206" s="208">
        <v>93</v>
      </c>
      <c r="C206" s="208">
        <v>93</v>
      </c>
      <c r="D206" s="209">
        <f t="shared" si="4"/>
        <v>0</v>
      </c>
    </row>
    <row r="207" ht="19.5" customHeight="1" spans="1:4">
      <c r="A207" s="211" t="s">
        <v>187</v>
      </c>
      <c r="B207" s="208"/>
      <c r="C207" s="208"/>
      <c r="D207" s="209">
        <f t="shared" si="4"/>
        <v>0</v>
      </c>
    </row>
    <row r="208" ht="19.5" customHeight="1" spans="1:4">
      <c r="A208" s="211" t="s">
        <v>188</v>
      </c>
      <c r="B208" s="208"/>
      <c r="C208" s="208"/>
      <c r="D208" s="209">
        <f t="shared" si="4"/>
        <v>0</v>
      </c>
    </row>
    <row r="209" ht="19.5" customHeight="1" spans="1:4">
      <c r="A209" s="211" t="s">
        <v>302</v>
      </c>
      <c r="B209" s="208">
        <v>27</v>
      </c>
      <c r="C209" s="208">
        <v>27</v>
      </c>
      <c r="D209" s="209">
        <f t="shared" si="4"/>
        <v>0</v>
      </c>
    </row>
    <row r="210" ht="19.5" customHeight="1" spans="1:4">
      <c r="A210" s="211" t="s">
        <v>303</v>
      </c>
      <c r="B210" s="208"/>
      <c r="C210" s="208"/>
      <c r="D210" s="209">
        <f t="shared" si="4"/>
        <v>0</v>
      </c>
    </row>
    <row r="211" ht="19.5" customHeight="1" spans="1:4">
      <c r="A211" s="211" t="s">
        <v>195</v>
      </c>
      <c r="B211" s="208"/>
      <c r="C211" s="208"/>
      <c r="D211" s="209">
        <f t="shared" si="4"/>
        <v>0</v>
      </c>
    </row>
    <row r="212" ht="19.5" customHeight="1" spans="1:4">
      <c r="A212" s="207" t="s">
        <v>304</v>
      </c>
      <c r="B212" s="208"/>
      <c r="C212" s="208"/>
      <c r="D212" s="209">
        <f t="shared" si="4"/>
        <v>0</v>
      </c>
    </row>
    <row r="213" ht="19.5" customHeight="1" spans="1:4">
      <c r="A213" s="211" t="s">
        <v>305</v>
      </c>
      <c r="B213" s="205">
        <v>145</v>
      </c>
      <c r="C213" s="205">
        <f>SUM(C214:C218)</f>
        <v>145</v>
      </c>
      <c r="D213" s="209">
        <f t="shared" si="4"/>
        <v>0</v>
      </c>
    </row>
    <row r="214" ht="19.5" customHeight="1" spans="1:4">
      <c r="A214" s="211" t="s">
        <v>186</v>
      </c>
      <c r="B214" s="208">
        <v>120</v>
      </c>
      <c r="C214" s="208">
        <v>120</v>
      </c>
      <c r="D214" s="209">
        <f t="shared" si="4"/>
        <v>0</v>
      </c>
    </row>
    <row r="215" ht="19.5" customHeight="1" spans="1:4">
      <c r="A215" s="211" t="s">
        <v>187</v>
      </c>
      <c r="B215" s="208"/>
      <c r="C215" s="208"/>
      <c r="D215" s="209">
        <f t="shared" si="4"/>
        <v>0</v>
      </c>
    </row>
    <row r="216" ht="19.5" customHeight="1" spans="1:4">
      <c r="A216" s="211" t="s">
        <v>188</v>
      </c>
      <c r="B216" s="208"/>
      <c r="C216" s="208"/>
      <c r="D216" s="209">
        <f t="shared" si="4"/>
        <v>0</v>
      </c>
    </row>
    <row r="217" ht="19.5" customHeight="1" spans="1:4">
      <c r="A217" s="211" t="s">
        <v>195</v>
      </c>
      <c r="B217" s="208"/>
      <c r="C217" s="208"/>
      <c r="D217" s="209">
        <f t="shared" si="4"/>
        <v>0</v>
      </c>
    </row>
    <row r="218" ht="19.5" customHeight="1" spans="1:4">
      <c r="A218" s="211" t="s">
        <v>306</v>
      </c>
      <c r="B218" s="208">
        <v>25</v>
      </c>
      <c r="C218" s="208">
        <v>25</v>
      </c>
      <c r="D218" s="209">
        <f t="shared" si="4"/>
        <v>0</v>
      </c>
    </row>
    <row r="219" ht="19.5" customHeight="1" spans="1:4">
      <c r="A219" s="211" t="s">
        <v>307</v>
      </c>
      <c r="B219" s="205">
        <v>87</v>
      </c>
      <c r="C219" s="205">
        <f>SUM(C220:C224)</f>
        <v>87</v>
      </c>
      <c r="D219" s="209">
        <f t="shared" si="4"/>
        <v>0</v>
      </c>
    </row>
    <row r="220" ht="19.5" customHeight="1" spans="1:4">
      <c r="A220" s="211" t="s">
        <v>186</v>
      </c>
      <c r="B220" s="208">
        <v>0</v>
      </c>
      <c r="C220" s="208">
        <v>0</v>
      </c>
      <c r="D220" s="209">
        <f t="shared" si="4"/>
        <v>0</v>
      </c>
    </row>
    <row r="221" ht="19.5" customHeight="1" spans="1:4">
      <c r="A221" s="211" t="s">
        <v>187</v>
      </c>
      <c r="B221" s="208"/>
      <c r="C221" s="208"/>
      <c r="D221" s="209">
        <f t="shared" si="4"/>
        <v>0</v>
      </c>
    </row>
    <row r="222" ht="19.5" customHeight="1" spans="1:4">
      <c r="A222" s="211" t="s">
        <v>188</v>
      </c>
      <c r="B222" s="208"/>
      <c r="C222" s="208"/>
      <c r="D222" s="209">
        <f t="shared" si="4"/>
        <v>0</v>
      </c>
    </row>
    <row r="223" ht="19.5" customHeight="1" spans="1:4">
      <c r="A223" s="211" t="s">
        <v>195</v>
      </c>
      <c r="B223" s="208"/>
      <c r="C223" s="208"/>
      <c r="D223" s="209">
        <f t="shared" si="4"/>
        <v>0</v>
      </c>
    </row>
    <row r="224" ht="19.5" customHeight="1" spans="1:4">
      <c r="A224" s="211" t="s">
        <v>308</v>
      </c>
      <c r="B224" s="208">
        <v>87</v>
      </c>
      <c r="C224" s="208">
        <v>87</v>
      </c>
      <c r="D224" s="209">
        <f t="shared" si="4"/>
        <v>0</v>
      </c>
    </row>
    <row r="225" ht="19.5" customHeight="1" spans="1:4">
      <c r="A225" s="211" t="s">
        <v>309</v>
      </c>
      <c r="B225" s="216">
        <v>0</v>
      </c>
      <c r="C225" s="216">
        <f>SUM(C226:C230)</f>
        <v>0</v>
      </c>
      <c r="D225" s="209">
        <f t="shared" si="4"/>
        <v>0</v>
      </c>
    </row>
    <row r="226" ht="19.5" customHeight="1" spans="1:4">
      <c r="A226" s="211" t="s">
        <v>186</v>
      </c>
      <c r="B226" s="208"/>
      <c r="C226" s="208"/>
      <c r="D226" s="209">
        <f t="shared" si="4"/>
        <v>0</v>
      </c>
    </row>
    <row r="227" ht="19.5" customHeight="1" spans="1:4">
      <c r="A227" s="211" t="s">
        <v>187</v>
      </c>
      <c r="B227" s="208"/>
      <c r="C227" s="208"/>
      <c r="D227" s="209">
        <f t="shared" si="4"/>
        <v>0</v>
      </c>
    </row>
    <row r="228" ht="19.5" customHeight="1" spans="1:4">
      <c r="A228" s="211" t="s">
        <v>188</v>
      </c>
      <c r="B228" s="208"/>
      <c r="C228" s="208"/>
      <c r="D228" s="209">
        <f t="shared" si="4"/>
        <v>0</v>
      </c>
    </row>
    <row r="229" ht="19.5" customHeight="1" spans="1:4">
      <c r="A229" s="211" t="s">
        <v>195</v>
      </c>
      <c r="B229" s="208"/>
      <c r="C229" s="208"/>
      <c r="D229" s="209">
        <f t="shared" si="4"/>
        <v>0</v>
      </c>
    </row>
    <row r="230" ht="19.5" customHeight="1" spans="1:4">
      <c r="A230" s="211" t="s">
        <v>310</v>
      </c>
      <c r="B230" s="208"/>
      <c r="C230" s="208"/>
      <c r="D230" s="209">
        <f t="shared" si="4"/>
        <v>0</v>
      </c>
    </row>
    <row r="231" ht="19.5" customHeight="1" spans="1:4">
      <c r="A231" s="211" t="s">
        <v>311</v>
      </c>
      <c r="B231" s="216">
        <v>1177</v>
      </c>
      <c r="C231" s="216">
        <f>SUM(C232:C247)</f>
        <v>1177</v>
      </c>
      <c r="D231" s="209">
        <f t="shared" si="4"/>
        <v>0</v>
      </c>
    </row>
    <row r="232" ht="19.5" customHeight="1" spans="1:4">
      <c r="A232" s="211" t="s">
        <v>186</v>
      </c>
      <c r="B232" s="208">
        <v>1048</v>
      </c>
      <c r="C232" s="208">
        <v>1048</v>
      </c>
      <c r="D232" s="209">
        <f t="shared" si="4"/>
        <v>0</v>
      </c>
    </row>
    <row r="233" ht="19.5" customHeight="1" spans="1:4">
      <c r="A233" s="211" t="s">
        <v>187</v>
      </c>
      <c r="B233" s="208">
        <v>3</v>
      </c>
      <c r="C233" s="208">
        <v>3</v>
      </c>
      <c r="D233" s="209">
        <f t="shared" si="4"/>
        <v>0</v>
      </c>
    </row>
    <row r="234" ht="19.5" customHeight="1" spans="1:4">
      <c r="A234" s="211" t="s">
        <v>188</v>
      </c>
      <c r="B234" s="208"/>
      <c r="C234" s="208"/>
      <c r="D234" s="209">
        <f t="shared" si="4"/>
        <v>0</v>
      </c>
    </row>
    <row r="235" ht="19.5" customHeight="1" spans="1:4">
      <c r="A235" s="211" t="s">
        <v>312</v>
      </c>
      <c r="B235" s="208">
        <v>25</v>
      </c>
      <c r="C235" s="208">
        <v>25</v>
      </c>
      <c r="D235" s="209">
        <f t="shared" si="4"/>
        <v>0</v>
      </c>
    </row>
    <row r="236" ht="19.5" customHeight="1" spans="1:4">
      <c r="A236" s="211" t="s">
        <v>313</v>
      </c>
      <c r="B236" s="208">
        <v>8</v>
      </c>
      <c r="C236" s="208">
        <v>8</v>
      </c>
      <c r="D236" s="209">
        <f t="shared" si="4"/>
        <v>0</v>
      </c>
    </row>
    <row r="237" ht="19.5" customHeight="1" spans="1:4">
      <c r="A237" s="211" t="s">
        <v>314</v>
      </c>
      <c r="B237" s="208"/>
      <c r="C237" s="208"/>
      <c r="D237" s="209">
        <f t="shared" si="4"/>
        <v>0</v>
      </c>
    </row>
    <row r="238" ht="19.5" customHeight="1" spans="1:4">
      <c r="A238" s="211" t="s">
        <v>315</v>
      </c>
      <c r="B238" s="208"/>
      <c r="C238" s="208"/>
      <c r="D238" s="209">
        <f t="shared" si="4"/>
        <v>0</v>
      </c>
    </row>
    <row r="239" ht="19.5" customHeight="1" spans="1:4">
      <c r="A239" s="211" t="s">
        <v>228</v>
      </c>
      <c r="B239" s="208">
        <v>5</v>
      </c>
      <c r="C239" s="208">
        <v>5</v>
      </c>
      <c r="D239" s="209">
        <f t="shared" si="4"/>
        <v>0</v>
      </c>
    </row>
    <row r="240" ht="19.5" customHeight="1" spans="1:4">
      <c r="A240" s="211" t="s">
        <v>316</v>
      </c>
      <c r="B240" s="208"/>
      <c r="C240" s="208"/>
      <c r="D240" s="209">
        <f t="shared" si="4"/>
        <v>0</v>
      </c>
    </row>
    <row r="241" ht="19.5" customHeight="1" spans="1:4">
      <c r="A241" s="211" t="s">
        <v>317</v>
      </c>
      <c r="B241" s="208"/>
      <c r="C241" s="208"/>
      <c r="D241" s="209">
        <f t="shared" si="4"/>
        <v>0</v>
      </c>
    </row>
    <row r="242" ht="19.5" customHeight="1" spans="1:4">
      <c r="A242" s="211" t="s">
        <v>318</v>
      </c>
      <c r="B242" s="208"/>
      <c r="C242" s="208"/>
      <c r="D242" s="209">
        <f t="shared" si="4"/>
        <v>0</v>
      </c>
    </row>
    <row r="243" ht="19.5" customHeight="1" spans="1:4">
      <c r="A243" s="211" t="s">
        <v>319</v>
      </c>
      <c r="B243" s="208"/>
      <c r="C243" s="208"/>
      <c r="D243" s="209">
        <f t="shared" si="4"/>
        <v>0</v>
      </c>
    </row>
    <row r="244" ht="19.5" customHeight="1" spans="1:4">
      <c r="A244" s="211" t="s">
        <v>320</v>
      </c>
      <c r="B244" s="208"/>
      <c r="C244" s="208"/>
      <c r="D244" s="209">
        <f t="shared" si="4"/>
        <v>0</v>
      </c>
    </row>
    <row r="245" ht="19.5" customHeight="1" spans="1:4">
      <c r="A245" s="211" t="s">
        <v>321</v>
      </c>
      <c r="B245" s="208"/>
      <c r="C245" s="208"/>
      <c r="D245" s="209">
        <f t="shared" si="4"/>
        <v>0</v>
      </c>
    </row>
    <row r="246" ht="19.5" customHeight="1" spans="1:4">
      <c r="A246" s="211" t="s">
        <v>195</v>
      </c>
      <c r="B246" s="208"/>
      <c r="C246" s="208"/>
      <c r="D246" s="209">
        <f t="shared" si="4"/>
        <v>0</v>
      </c>
    </row>
    <row r="247" ht="19.5" customHeight="1" spans="1:4">
      <c r="A247" s="211" t="s">
        <v>322</v>
      </c>
      <c r="B247" s="208">
        <v>88</v>
      </c>
      <c r="C247" s="208">
        <v>88</v>
      </c>
      <c r="D247" s="209">
        <f t="shared" si="4"/>
        <v>0</v>
      </c>
    </row>
    <row r="248" ht="19.5" customHeight="1" spans="1:4">
      <c r="A248" s="211" t="s">
        <v>323</v>
      </c>
      <c r="B248" s="205">
        <v>12354</v>
      </c>
      <c r="C248" s="205">
        <f>SUM(C249:C250)</f>
        <v>7974</v>
      </c>
      <c r="D248" s="209">
        <f t="shared" si="4"/>
        <v>-4380</v>
      </c>
    </row>
    <row r="249" ht="19.5" customHeight="1" spans="1:4">
      <c r="A249" s="211" t="s">
        <v>324</v>
      </c>
      <c r="B249" s="214">
        <v>0</v>
      </c>
      <c r="C249" s="208">
        <v>0</v>
      </c>
      <c r="D249" s="209">
        <f t="shared" si="4"/>
        <v>0</v>
      </c>
    </row>
    <row r="250" ht="19.5" customHeight="1" spans="1:4">
      <c r="A250" s="211" t="s">
        <v>325</v>
      </c>
      <c r="B250" s="208">
        <v>12354</v>
      </c>
      <c r="C250" s="208">
        <v>7974</v>
      </c>
      <c r="D250" s="209">
        <f t="shared" si="4"/>
        <v>-4380</v>
      </c>
    </row>
    <row r="251" ht="19.5" customHeight="1" spans="1:4">
      <c r="A251" s="204" t="s">
        <v>326</v>
      </c>
      <c r="B251" s="217">
        <v>0</v>
      </c>
      <c r="C251" s="217">
        <f>SUM(C252,C259,C262,C265,C271,C275,C277,C282,C288)</f>
        <v>0</v>
      </c>
      <c r="D251" s="209">
        <f t="shared" si="4"/>
        <v>0</v>
      </c>
    </row>
    <row r="252" ht="19.5" customHeight="1" spans="1:4">
      <c r="A252" s="211" t="s">
        <v>327</v>
      </c>
      <c r="B252" s="217">
        <v>0</v>
      </c>
      <c r="C252" s="217">
        <f>SUM(C253:C258)</f>
        <v>0</v>
      </c>
      <c r="D252" s="209">
        <f t="shared" si="4"/>
        <v>0</v>
      </c>
    </row>
    <row r="253" ht="19.5" customHeight="1" spans="1:4">
      <c r="A253" s="218" t="s">
        <v>328</v>
      </c>
      <c r="B253" s="217"/>
      <c r="C253" s="219"/>
      <c r="D253" s="209">
        <f t="shared" si="4"/>
        <v>0</v>
      </c>
    </row>
    <row r="254" ht="19.5" customHeight="1" spans="1:4">
      <c r="A254" s="218" t="s">
        <v>329</v>
      </c>
      <c r="B254" s="217"/>
      <c r="C254" s="219"/>
      <c r="D254" s="209">
        <f t="shared" si="4"/>
        <v>0</v>
      </c>
    </row>
    <row r="255" ht="19.5" customHeight="1" spans="1:4">
      <c r="A255" s="218" t="s">
        <v>330</v>
      </c>
      <c r="B255" s="217"/>
      <c r="C255" s="219"/>
      <c r="D255" s="209">
        <f t="shared" si="4"/>
        <v>0</v>
      </c>
    </row>
    <row r="256" ht="19.5" customHeight="1" spans="1:4">
      <c r="A256" s="218" t="s">
        <v>331</v>
      </c>
      <c r="B256" s="217"/>
      <c r="C256" s="219"/>
      <c r="D256" s="209">
        <f t="shared" si="4"/>
        <v>0</v>
      </c>
    </row>
    <row r="257" ht="19.5" customHeight="1" spans="1:4">
      <c r="A257" s="218" t="s">
        <v>332</v>
      </c>
      <c r="B257" s="217"/>
      <c r="C257" s="219"/>
      <c r="D257" s="209">
        <f t="shared" si="4"/>
        <v>0</v>
      </c>
    </row>
    <row r="258" ht="19.5" customHeight="1" spans="1:4">
      <c r="A258" s="218" t="s">
        <v>333</v>
      </c>
      <c r="B258" s="217"/>
      <c r="C258" s="219"/>
      <c r="D258" s="209">
        <f t="shared" si="4"/>
        <v>0</v>
      </c>
    </row>
    <row r="259" ht="19.5" customHeight="1" spans="1:4">
      <c r="A259" s="211" t="s">
        <v>334</v>
      </c>
      <c r="B259" s="217">
        <v>0</v>
      </c>
      <c r="C259" s="217">
        <f>SUM(C260:C261)</f>
        <v>0</v>
      </c>
      <c r="D259" s="209">
        <f t="shared" si="4"/>
        <v>0</v>
      </c>
    </row>
    <row r="260" ht="19.5" customHeight="1" spans="1:4">
      <c r="A260" s="218" t="s">
        <v>335</v>
      </c>
      <c r="B260" s="217"/>
      <c r="C260" s="219"/>
      <c r="D260" s="209">
        <f t="shared" si="4"/>
        <v>0</v>
      </c>
    </row>
    <row r="261" ht="19.5" customHeight="1" spans="1:4">
      <c r="A261" s="218" t="s">
        <v>336</v>
      </c>
      <c r="B261" s="217"/>
      <c r="C261" s="219"/>
      <c r="D261" s="209">
        <f t="shared" si="4"/>
        <v>0</v>
      </c>
    </row>
    <row r="262" ht="19.5" customHeight="1" spans="1:4">
      <c r="A262" s="211" t="s">
        <v>337</v>
      </c>
      <c r="B262" s="217">
        <v>0</v>
      </c>
      <c r="C262" s="217">
        <f>SUM(C263:C264)</f>
        <v>0</v>
      </c>
      <c r="D262" s="209">
        <f t="shared" si="4"/>
        <v>0</v>
      </c>
    </row>
    <row r="263" ht="19.5" customHeight="1" spans="1:4">
      <c r="A263" s="218" t="s">
        <v>338</v>
      </c>
      <c r="B263" s="217"/>
      <c r="C263" s="219"/>
      <c r="D263" s="209">
        <f t="shared" si="4"/>
        <v>0</v>
      </c>
    </row>
    <row r="264" ht="19.5" customHeight="1" spans="1:4">
      <c r="A264" s="218" t="s">
        <v>339</v>
      </c>
      <c r="B264" s="217"/>
      <c r="C264" s="219"/>
      <c r="D264" s="209">
        <f t="shared" ref="D264:D327" si="5">C264-B264</f>
        <v>0</v>
      </c>
    </row>
    <row r="265" ht="19.5" customHeight="1" spans="1:4">
      <c r="A265" s="211" t="s">
        <v>340</v>
      </c>
      <c r="B265" s="217">
        <v>0</v>
      </c>
      <c r="C265" s="217">
        <f>SUM(C266:C270)</f>
        <v>0</v>
      </c>
      <c r="D265" s="209">
        <f t="shared" si="5"/>
        <v>0</v>
      </c>
    </row>
    <row r="266" ht="19.5" customHeight="1" spans="1:4">
      <c r="A266" s="218" t="s">
        <v>341</v>
      </c>
      <c r="B266" s="217"/>
      <c r="C266" s="219"/>
      <c r="D266" s="209">
        <f t="shared" si="5"/>
        <v>0</v>
      </c>
    </row>
    <row r="267" ht="19.5" customHeight="1" spans="1:4">
      <c r="A267" s="218" t="s">
        <v>342</v>
      </c>
      <c r="B267" s="217"/>
      <c r="C267" s="219"/>
      <c r="D267" s="209">
        <f t="shared" si="5"/>
        <v>0</v>
      </c>
    </row>
    <row r="268" ht="19.5" customHeight="1" spans="1:4">
      <c r="A268" s="218" t="s">
        <v>343</v>
      </c>
      <c r="B268" s="217"/>
      <c r="C268" s="219"/>
      <c r="D268" s="209">
        <f t="shared" si="5"/>
        <v>0</v>
      </c>
    </row>
    <row r="269" ht="19.5" customHeight="1" spans="1:4">
      <c r="A269" s="218" t="s">
        <v>344</v>
      </c>
      <c r="B269" s="217"/>
      <c r="C269" s="219"/>
      <c r="D269" s="209">
        <f t="shared" si="5"/>
        <v>0</v>
      </c>
    </row>
    <row r="270" ht="19.5" customHeight="1" spans="1:4">
      <c r="A270" s="218" t="s">
        <v>345</v>
      </c>
      <c r="B270" s="217"/>
      <c r="C270" s="219"/>
      <c r="D270" s="209">
        <f t="shared" si="5"/>
        <v>0</v>
      </c>
    </row>
    <row r="271" ht="19.5" customHeight="1" spans="1:4">
      <c r="A271" s="211" t="s">
        <v>346</v>
      </c>
      <c r="B271" s="214">
        <v>0</v>
      </c>
      <c r="C271" s="214">
        <f>SUM(C272:C274)</f>
        <v>0</v>
      </c>
      <c r="D271" s="209">
        <f t="shared" si="5"/>
        <v>0</v>
      </c>
    </row>
    <row r="272" ht="19.5" customHeight="1" spans="1:4">
      <c r="A272" s="218" t="s">
        <v>347</v>
      </c>
      <c r="B272" s="214"/>
      <c r="C272" s="208"/>
      <c r="D272" s="209">
        <f t="shared" si="5"/>
        <v>0</v>
      </c>
    </row>
    <row r="273" ht="19.5" customHeight="1" spans="1:4">
      <c r="A273" s="218" t="s">
        <v>348</v>
      </c>
      <c r="B273" s="214"/>
      <c r="C273" s="208"/>
      <c r="D273" s="209">
        <f t="shared" si="5"/>
        <v>0</v>
      </c>
    </row>
    <row r="274" ht="19.5" customHeight="1" spans="1:4">
      <c r="A274" s="218" t="s">
        <v>349</v>
      </c>
      <c r="B274" s="214"/>
      <c r="C274" s="208"/>
      <c r="D274" s="209">
        <f t="shared" si="5"/>
        <v>0</v>
      </c>
    </row>
    <row r="275" ht="19.5" customHeight="1" spans="1:4">
      <c r="A275" s="211" t="s">
        <v>350</v>
      </c>
      <c r="B275" s="214">
        <v>0</v>
      </c>
      <c r="C275" s="214">
        <f>SUM(C276)</f>
        <v>0</v>
      </c>
      <c r="D275" s="209">
        <f t="shared" si="5"/>
        <v>0</v>
      </c>
    </row>
    <row r="276" ht="19.5" customHeight="1" spans="1:4">
      <c r="A276" s="218" t="s">
        <v>351</v>
      </c>
      <c r="B276" s="214"/>
      <c r="C276" s="208"/>
      <c r="D276" s="209">
        <f t="shared" si="5"/>
        <v>0</v>
      </c>
    </row>
    <row r="277" ht="19.5" customHeight="1" spans="1:4">
      <c r="A277" s="211" t="s">
        <v>352</v>
      </c>
      <c r="B277" s="214">
        <v>0</v>
      </c>
      <c r="C277" s="214">
        <f>SUM(C278:C281)</f>
        <v>0</v>
      </c>
      <c r="D277" s="209">
        <f t="shared" si="5"/>
        <v>0</v>
      </c>
    </row>
    <row r="278" ht="19.5" customHeight="1" spans="1:4">
      <c r="A278" s="218" t="s">
        <v>353</v>
      </c>
      <c r="B278" s="214"/>
      <c r="C278" s="208"/>
      <c r="D278" s="209">
        <f t="shared" si="5"/>
        <v>0</v>
      </c>
    </row>
    <row r="279" ht="19.5" customHeight="1" spans="1:4">
      <c r="A279" s="218" t="s">
        <v>354</v>
      </c>
      <c r="B279" s="214"/>
      <c r="C279" s="208"/>
      <c r="D279" s="209">
        <f t="shared" si="5"/>
        <v>0</v>
      </c>
    </row>
    <row r="280" ht="19.5" customHeight="1" spans="1:4">
      <c r="A280" s="218" t="s">
        <v>355</v>
      </c>
      <c r="B280" s="214"/>
      <c r="C280" s="208"/>
      <c r="D280" s="209">
        <f t="shared" si="5"/>
        <v>0</v>
      </c>
    </row>
    <row r="281" ht="19.5" customHeight="1" spans="1:4">
      <c r="A281" s="218" t="s">
        <v>356</v>
      </c>
      <c r="B281" s="214"/>
      <c r="C281" s="208"/>
      <c r="D281" s="209">
        <f t="shared" si="5"/>
        <v>0</v>
      </c>
    </row>
    <row r="282" ht="19.5" customHeight="1" spans="1:4">
      <c r="A282" s="220" t="s">
        <v>357</v>
      </c>
      <c r="B282" s="214">
        <v>0</v>
      </c>
      <c r="C282" s="214">
        <f>SUM(C283:C287)</f>
        <v>0</v>
      </c>
      <c r="D282" s="209">
        <f t="shared" si="5"/>
        <v>0</v>
      </c>
    </row>
    <row r="283" ht="19.5" customHeight="1" spans="1:4">
      <c r="A283" s="221" t="s">
        <v>328</v>
      </c>
      <c r="B283" s="214"/>
      <c r="C283" s="208"/>
      <c r="D283" s="209">
        <f t="shared" si="5"/>
        <v>0</v>
      </c>
    </row>
    <row r="284" ht="19.5" customHeight="1" spans="1:4">
      <c r="A284" s="221" t="s">
        <v>329</v>
      </c>
      <c r="B284" s="214"/>
      <c r="C284" s="208"/>
      <c r="D284" s="209">
        <f t="shared" si="5"/>
        <v>0</v>
      </c>
    </row>
    <row r="285" ht="19.5" customHeight="1" spans="1:4">
      <c r="A285" s="221" t="s">
        <v>330</v>
      </c>
      <c r="B285" s="214"/>
      <c r="C285" s="208"/>
      <c r="D285" s="209">
        <f t="shared" si="5"/>
        <v>0</v>
      </c>
    </row>
    <row r="286" ht="19.5" customHeight="1" spans="1:4">
      <c r="A286" s="221" t="s">
        <v>332</v>
      </c>
      <c r="B286" s="214"/>
      <c r="C286" s="208"/>
      <c r="D286" s="209">
        <f t="shared" si="5"/>
        <v>0</v>
      </c>
    </row>
    <row r="287" ht="19.5" customHeight="1" spans="1:4">
      <c r="A287" s="221" t="s">
        <v>358</v>
      </c>
      <c r="B287" s="214"/>
      <c r="C287" s="208"/>
      <c r="D287" s="209">
        <f t="shared" si="5"/>
        <v>0</v>
      </c>
    </row>
    <row r="288" ht="19.5" customHeight="1" spans="1:4">
      <c r="A288" s="211" t="s">
        <v>359</v>
      </c>
      <c r="B288" s="214">
        <v>0</v>
      </c>
      <c r="C288" s="214">
        <f>SUM(C289)</f>
        <v>0</v>
      </c>
      <c r="D288" s="209">
        <f t="shared" si="5"/>
        <v>0</v>
      </c>
    </row>
    <row r="289" ht="19.5" customHeight="1" spans="1:4">
      <c r="A289" s="218" t="s">
        <v>360</v>
      </c>
      <c r="B289" s="214"/>
      <c r="C289" s="208"/>
      <c r="D289" s="209">
        <f t="shared" si="5"/>
        <v>0</v>
      </c>
    </row>
    <row r="290" ht="19.5" customHeight="1" spans="1:4">
      <c r="A290" s="204" t="s">
        <v>361</v>
      </c>
      <c r="B290" s="205">
        <v>110</v>
      </c>
      <c r="C290" s="205">
        <f>SUM(C291,C293,C295,C297,C307)</f>
        <v>63</v>
      </c>
      <c r="D290" s="209">
        <f t="shared" si="5"/>
        <v>-47</v>
      </c>
    </row>
    <row r="291" ht="19.5" customHeight="1" spans="1:4">
      <c r="A291" s="211" t="s">
        <v>362</v>
      </c>
      <c r="B291" s="205">
        <v>0</v>
      </c>
      <c r="C291" s="205">
        <f>SUM(C292)</f>
        <v>0</v>
      </c>
      <c r="D291" s="209">
        <f t="shared" si="5"/>
        <v>0</v>
      </c>
    </row>
    <row r="292" ht="19.5" customHeight="1" spans="1:4">
      <c r="A292" s="218" t="s">
        <v>363</v>
      </c>
      <c r="B292" s="205"/>
      <c r="C292" s="205"/>
      <c r="D292" s="209">
        <f t="shared" si="5"/>
        <v>0</v>
      </c>
    </row>
    <row r="293" ht="19.5" customHeight="1" spans="1:4">
      <c r="A293" s="211" t="s">
        <v>364</v>
      </c>
      <c r="B293" s="205">
        <v>0</v>
      </c>
      <c r="C293" s="205">
        <f>SUM(C294)</f>
        <v>0</v>
      </c>
      <c r="D293" s="209">
        <f t="shared" si="5"/>
        <v>0</v>
      </c>
    </row>
    <row r="294" ht="19.5" customHeight="1" spans="1:4">
      <c r="A294" s="218" t="s">
        <v>365</v>
      </c>
      <c r="B294" s="205"/>
      <c r="C294" s="205"/>
      <c r="D294" s="209">
        <f t="shared" si="5"/>
        <v>0</v>
      </c>
    </row>
    <row r="295" ht="19.5" customHeight="1" spans="1:4">
      <c r="A295" s="211" t="s">
        <v>366</v>
      </c>
      <c r="B295" s="205">
        <v>0</v>
      </c>
      <c r="C295" s="205">
        <f>SUM(C296)</f>
        <v>0</v>
      </c>
      <c r="D295" s="209">
        <f t="shared" si="5"/>
        <v>0</v>
      </c>
    </row>
    <row r="296" ht="19.5" customHeight="1" spans="1:4">
      <c r="A296" s="218" t="s">
        <v>367</v>
      </c>
      <c r="B296" s="205"/>
      <c r="C296" s="205"/>
      <c r="D296" s="209">
        <f t="shared" si="5"/>
        <v>0</v>
      </c>
    </row>
    <row r="297" ht="19.5" customHeight="1" spans="1:4">
      <c r="A297" s="211" t="s">
        <v>368</v>
      </c>
      <c r="B297" s="205">
        <v>100</v>
      </c>
      <c r="C297" s="205">
        <f>SUM(C298:C306)</f>
        <v>53</v>
      </c>
      <c r="D297" s="209">
        <f t="shared" si="5"/>
        <v>-47</v>
      </c>
    </row>
    <row r="298" ht="19.5" customHeight="1" spans="1:4">
      <c r="A298" s="211" t="s">
        <v>369</v>
      </c>
      <c r="B298" s="214">
        <v>0</v>
      </c>
      <c r="C298" s="208">
        <v>0</v>
      </c>
      <c r="D298" s="209">
        <f t="shared" si="5"/>
        <v>0</v>
      </c>
    </row>
    <row r="299" ht="19.5" customHeight="1" spans="1:4">
      <c r="A299" s="211" t="s">
        <v>370</v>
      </c>
      <c r="B299" s="214">
        <v>0</v>
      </c>
      <c r="C299" s="208">
        <v>0</v>
      </c>
      <c r="D299" s="209">
        <f t="shared" si="5"/>
        <v>0</v>
      </c>
    </row>
    <row r="300" ht="19.5" customHeight="1" spans="1:4">
      <c r="A300" s="211" t="s">
        <v>371</v>
      </c>
      <c r="B300" s="214">
        <v>13</v>
      </c>
      <c r="C300" s="208">
        <v>13</v>
      </c>
      <c r="D300" s="209">
        <f t="shared" si="5"/>
        <v>0</v>
      </c>
    </row>
    <row r="301" ht="19.5" customHeight="1" spans="1:4">
      <c r="A301" s="211" t="s">
        <v>372</v>
      </c>
      <c r="B301" s="214">
        <v>0</v>
      </c>
      <c r="C301" s="208">
        <v>0</v>
      </c>
      <c r="D301" s="209">
        <f t="shared" si="5"/>
        <v>0</v>
      </c>
    </row>
    <row r="302" ht="19.5" customHeight="1" spans="1:4">
      <c r="A302" s="211" t="s">
        <v>373</v>
      </c>
      <c r="B302" s="214">
        <v>0</v>
      </c>
      <c r="C302" s="208">
        <v>0</v>
      </c>
      <c r="D302" s="209">
        <f t="shared" si="5"/>
        <v>0</v>
      </c>
    </row>
    <row r="303" ht="19.5" customHeight="1" spans="1:4">
      <c r="A303" s="211" t="s">
        <v>374</v>
      </c>
      <c r="B303" s="214">
        <v>0</v>
      </c>
      <c r="C303" s="208">
        <v>0</v>
      </c>
      <c r="D303" s="209">
        <f t="shared" si="5"/>
        <v>0</v>
      </c>
    </row>
    <row r="304" ht="19.5" customHeight="1" spans="1:4">
      <c r="A304" s="211" t="s">
        <v>375</v>
      </c>
      <c r="B304" s="208">
        <v>87</v>
      </c>
      <c r="C304" s="208">
        <v>40</v>
      </c>
      <c r="D304" s="209">
        <f t="shared" si="5"/>
        <v>-47</v>
      </c>
    </row>
    <row r="305" ht="19.5" customHeight="1" spans="1:4">
      <c r="A305" s="211" t="s">
        <v>376</v>
      </c>
      <c r="B305" s="208"/>
      <c r="C305" s="208"/>
      <c r="D305" s="209">
        <f t="shared" si="5"/>
        <v>0</v>
      </c>
    </row>
    <row r="306" ht="19.5" customHeight="1" spans="1:4">
      <c r="A306" s="211" t="s">
        <v>377</v>
      </c>
      <c r="B306" s="208"/>
      <c r="C306" s="208"/>
      <c r="D306" s="209">
        <f t="shared" si="5"/>
        <v>0</v>
      </c>
    </row>
    <row r="307" ht="19.5" customHeight="1" spans="1:4">
      <c r="A307" s="211" t="s">
        <v>378</v>
      </c>
      <c r="B307" s="214">
        <v>10</v>
      </c>
      <c r="C307" s="222">
        <f>SUM(C308)</f>
        <v>10</v>
      </c>
      <c r="D307" s="209">
        <f t="shared" si="5"/>
        <v>0</v>
      </c>
    </row>
    <row r="308" ht="19.5" customHeight="1" spans="1:4">
      <c r="A308" s="218" t="s">
        <v>379</v>
      </c>
      <c r="B308" s="208">
        <v>10</v>
      </c>
      <c r="C308" s="208">
        <v>10</v>
      </c>
      <c r="D308" s="209">
        <f t="shared" si="5"/>
        <v>0</v>
      </c>
    </row>
    <row r="309" ht="19.5" customHeight="1" spans="1:4">
      <c r="A309" s="204" t="s">
        <v>380</v>
      </c>
      <c r="B309" s="205">
        <v>11394</v>
      </c>
      <c r="C309" s="205">
        <f>C310+C313+C322+C329+C337+C346+C362+C372+C382+C390+C396</f>
        <v>10982</v>
      </c>
      <c r="D309" s="209">
        <f t="shared" si="5"/>
        <v>-412</v>
      </c>
    </row>
    <row r="310" ht="19.5" customHeight="1" spans="1:4">
      <c r="A310" s="211" t="s">
        <v>381</v>
      </c>
      <c r="B310" s="205">
        <v>683</v>
      </c>
      <c r="C310" s="205">
        <f>SUM(C311:C312)</f>
        <v>683</v>
      </c>
      <c r="D310" s="209">
        <f t="shared" si="5"/>
        <v>0</v>
      </c>
    </row>
    <row r="311" ht="19.5" customHeight="1" spans="1:4">
      <c r="A311" s="211" t="s">
        <v>382</v>
      </c>
      <c r="B311" s="214">
        <v>683</v>
      </c>
      <c r="C311" s="208">
        <v>683</v>
      </c>
      <c r="D311" s="209">
        <f t="shared" si="5"/>
        <v>0</v>
      </c>
    </row>
    <row r="312" ht="19.5" customHeight="1" spans="1:4">
      <c r="A312" s="211" t="s">
        <v>383</v>
      </c>
      <c r="B312" s="214">
        <v>0</v>
      </c>
      <c r="C312" s="208">
        <v>0</v>
      </c>
      <c r="D312" s="209">
        <f t="shared" si="5"/>
        <v>0</v>
      </c>
    </row>
    <row r="313" ht="19.5" customHeight="1" spans="1:4">
      <c r="A313" s="211" t="s">
        <v>384</v>
      </c>
      <c r="B313" s="205">
        <v>9844</v>
      </c>
      <c r="C313" s="205">
        <f>SUM(C314:C321)</f>
        <v>9532</v>
      </c>
      <c r="D313" s="209">
        <f t="shared" si="5"/>
        <v>-312</v>
      </c>
    </row>
    <row r="314" ht="19.5" customHeight="1" spans="1:4">
      <c r="A314" s="207" t="s">
        <v>186</v>
      </c>
      <c r="B314" s="208">
        <v>7806</v>
      </c>
      <c r="C314" s="208">
        <v>7506</v>
      </c>
      <c r="D314" s="209">
        <f t="shared" si="5"/>
        <v>-300</v>
      </c>
    </row>
    <row r="315" ht="19.5" customHeight="1" spans="1:4">
      <c r="A315" s="207" t="s">
        <v>187</v>
      </c>
      <c r="B315" s="208"/>
      <c r="C315" s="208"/>
      <c r="D315" s="209">
        <f t="shared" si="5"/>
        <v>0</v>
      </c>
    </row>
    <row r="316" ht="19.5" customHeight="1" spans="1:4">
      <c r="A316" s="207" t="s">
        <v>188</v>
      </c>
      <c r="B316" s="208"/>
      <c r="C316" s="208"/>
      <c r="D316" s="209">
        <f t="shared" si="5"/>
        <v>0</v>
      </c>
    </row>
    <row r="317" ht="19.5" customHeight="1" spans="1:4">
      <c r="A317" s="207" t="s">
        <v>228</v>
      </c>
      <c r="B317" s="208">
        <v>310</v>
      </c>
      <c r="C317" s="208">
        <v>310</v>
      </c>
      <c r="D317" s="209">
        <f t="shared" si="5"/>
        <v>0</v>
      </c>
    </row>
    <row r="318" ht="19.5" customHeight="1" spans="1:4">
      <c r="A318" s="207" t="s">
        <v>385</v>
      </c>
      <c r="B318" s="208">
        <v>207</v>
      </c>
      <c r="C318" s="208">
        <v>207</v>
      </c>
      <c r="D318" s="209">
        <f t="shared" si="5"/>
        <v>0</v>
      </c>
    </row>
    <row r="319" ht="19.5" customHeight="1" spans="1:4">
      <c r="A319" s="207" t="s">
        <v>386</v>
      </c>
      <c r="B319" s="208"/>
      <c r="C319" s="208"/>
      <c r="D319" s="209">
        <f t="shared" si="5"/>
        <v>0</v>
      </c>
    </row>
    <row r="320" ht="19.5" customHeight="1" spans="1:4">
      <c r="A320" s="207" t="s">
        <v>195</v>
      </c>
      <c r="B320" s="208"/>
      <c r="C320" s="208"/>
      <c r="D320" s="209">
        <f t="shared" si="5"/>
        <v>0</v>
      </c>
    </row>
    <row r="321" ht="19.5" customHeight="1" spans="1:4">
      <c r="A321" s="207" t="s">
        <v>387</v>
      </c>
      <c r="B321" s="208">
        <v>1521</v>
      </c>
      <c r="C321" s="208">
        <v>1509</v>
      </c>
      <c r="D321" s="209">
        <f t="shared" si="5"/>
        <v>-12</v>
      </c>
    </row>
    <row r="322" ht="19.5" customHeight="1" spans="1:4">
      <c r="A322" s="211" t="s">
        <v>388</v>
      </c>
      <c r="B322" s="205">
        <v>0</v>
      </c>
      <c r="C322" s="205">
        <f>SUM(C323:C328)</f>
        <v>0</v>
      </c>
      <c r="D322" s="209">
        <f t="shared" si="5"/>
        <v>0</v>
      </c>
    </row>
    <row r="323" ht="19.5" customHeight="1" spans="1:4">
      <c r="A323" s="211" t="s">
        <v>186</v>
      </c>
      <c r="B323" s="214"/>
      <c r="C323" s="208"/>
      <c r="D323" s="209">
        <f t="shared" si="5"/>
        <v>0</v>
      </c>
    </row>
    <row r="324" ht="19.5" customHeight="1" spans="1:4">
      <c r="A324" s="211" t="s">
        <v>187</v>
      </c>
      <c r="B324" s="214"/>
      <c r="C324" s="208"/>
      <c r="D324" s="209">
        <f t="shared" si="5"/>
        <v>0</v>
      </c>
    </row>
    <row r="325" ht="19.5" customHeight="1" spans="1:4">
      <c r="A325" s="211" t="s">
        <v>188</v>
      </c>
      <c r="B325" s="214"/>
      <c r="C325" s="208"/>
      <c r="D325" s="209">
        <f t="shared" si="5"/>
        <v>0</v>
      </c>
    </row>
    <row r="326" ht="19.5" customHeight="1" spans="1:4">
      <c r="A326" s="211" t="s">
        <v>389</v>
      </c>
      <c r="B326" s="214"/>
      <c r="C326" s="208"/>
      <c r="D326" s="209">
        <f t="shared" si="5"/>
        <v>0</v>
      </c>
    </row>
    <row r="327" ht="19.5" customHeight="1" spans="1:4">
      <c r="A327" s="211" t="s">
        <v>195</v>
      </c>
      <c r="B327" s="214"/>
      <c r="C327" s="208"/>
      <c r="D327" s="209">
        <f t="shared" si="5"/>
        <v>0</v>
      </c>
    </row>
    <row r="328" ht="19.5" customHeight="1" spans="1:4">
      <c r="A328" s="211" t="s">
        <v>390</v>
      </c>
      <c r="B328" s="214"/>
      <c r="C328" s="208"/>
      <c r="D328" s="209">
        <f t="shared" ref="D328:D391" si="6">C328-B328</f>
        <v>0</v>
      </c>
    </row>
    <row r="329" ht="19.5" customHeight="1" spans="1:4">
      <c r="A329" s="211" t="s">
        <v>391</v>
      </c>
      <c r="B329" s="205">
        <v>59</v>
      </c>
      <c r="C329" s="205">
        <f>SUM(C330:C336)</f>
        <v>59</v>
      </c>
      <c r="D329" s="209">
        <f t="shared" si="6"/>
        <v>0</v>
      </c>
    </row>
    <row r="330" ht="19.5" customHeight="1" spans="1:4">
      <c r="A330" s="207" t="s">
        <v>186</v>
      </c>
      <c r="B330" s="208">
        <v>59</v>
      </c>
      <c r="C330" s="208">
        <v>59</v>
      </c>
      <c r="D330" s="209">
        <f t="shared" si="6"/>
        <v>0</v>
      </c>
    </row>
    <row r="331" ht="19.5" customHeight="1" spans="1:4">
      <c r="A331" s="207" t="s">
        <v>187</v>
      </c>
      <c r="B331" s="208"/>
      <c r="C331" s="208"/>
      <c r="D331" s="209">
        <f t="shared" si="6"/>
        <v>0</v>
      </c>
    </row>
    <row r="332" ht="19.5" customHeight="1" spans="1:4">
      <c r="A332" s="207" t="s">
        <v>188</v>
      </c>
      <c r="B332" s="208"/>
      <c r="C332" s="208"/>
      <c r="D332" s="209">
        <f t="shared" si="6"/>
        <v>0</v>
      </c>
    </row>
    <row r="333" ht="19.5" customHeight="1" spans="1:4">
      <c r="A333" s="207" t="s">
        <v>392</v>
      </c>
      <c r="B333" s="208"/>
      <c r="C333" s="208"/>
      <c r="D333" s="209">
        <f t="shared" si="6"/>
        <v>0</v>
      </c>
    </row>
    <row r="334" ht="19.5" customHeight="1" spans="1:4">
      <c r="A334" s="207" t="s">
        <v>393</v>
      </c>
      <c r="B334" s="208"/>
      <c r="C334" s="208"/>
      <c r="D334" s="209">
        <f t="shared" si="6"/>
        <v>0</v>
      </c>
    </row>
    <row r="335" ht="19.5" customHeight="1" spans="1:4">
      <c r="A335" s="211" t="s">
        <v>195</v>
      </c>
      <c r="B335" s="208"/>
      <c r="C335" s="208"/>
      <c r="D335" s="209">
        <f t="shared" si="6"/>
        <v>0</v>
      </c>
    </row>
    <row r="336" ht="19.5" customHeight="1" spans="1:4">
      <c r="A336" s="211" t="s">
        <v>394</v>
      </c>
      <c r="B336" s="208"/>
      <c r="C336" s="208"/>
      <c r="D336" s="209">
        <f t="shared" si="6"/>
        <v>0</v>
      </c>
    </row>
    <row r="337" ht="19.5" customHeight="1" spans="1:4">
      <c r="A337" s="207" t="s">
        <v>395</v>
      </c>
      <c r="B337" s="205">
        <v>63</v>
      </c>
      <c r="C337" s="205">
        <f>SUM(C338:C345)</f>
        <v>63</v>
      </c>
      <c r="D337" s="209">
        <f t="shared" si="6"/>
        <v>0</v>
      </c>
    </row>
    <row r="338" s="192" customFormat="1" ht="19.5" customHeight="1" spans="1:4">
      <c r="A338" s="207" t="s">
        <v>186</v>
      </c>
      <c r="B338" s="208">
        <v>58</v>
      </c>
      <c r="C338" s="208">
        <v>58</v>
      </c>
      <c r="D338" s="209">
        <f t="shared" si="6"/>
        <v>0</v>
      </c>
    </row>
    <row r="339" s="192" customFormat="1" ht="19.5" customHeight="1" spans="1:4">
      <c r="A339" s="207" t="s">
        <v>187</v>
      </c>
      <c r="B339" s="208"/>
      <c r="C339" s="208"/>
      <c r="D339" s="209">
        <f t="shared" si="6"/>
        <v>0</v>
      </c>
    </row>
    <row r="340" s="192" customFormat="1" ht="19.5" customHeight="1" spans="1:4">
      <c r="A340" s="207" t="s">
        <v>188</v>
      </c>
      <c r="B340" s="208"/>
      <c r="C340" s="208"/>
      <c r="D340" s="209">
        <f t="shared" si="6"/>
        <v>0</v>
      </c>
    </row>
    <row r="341" s="192" customFormat="1" ht="19.5" customHeight="1" spans="1:4">
      <c r="A341" s="207" t="s">
        <v>396</v>
      </c>
      <c r="B341" s="208"/>
      <c r="C341" s="208"/>
      <c r="D341" s="209">
        <f t="shared" si="6"/>
        <v>0</v>
      </c>
    </row>
    <row r="342" s="192" customFormat="1" ht="19.5" customHeight="1" spans="1:4">
      <c r="A342" s="207" t="s">
        <v>397</v>
      </c>
      <c r="B342" s="208"/>
      <c r="C342" s="208"/>
      <c r="D342" s="209">
        <f t="shared" si="6"/>
        <v>0</v>
      </c>
    </row>
    <row r="343" s="192" customFormat="1" ht="19.5" customHeight="1" spans="1:4">
      <c r="A343" s="207" t="s">
        <v>398</v>
      </c>
      <c r="B343" s="208"/>
      <c r="C343" s="208"/>
      <c r="D343" s="209">
        <f t="shared" si="6"/>
        <v>0</v>
      </c>
    </row>
    <row r="344" s="192" customFormat="1" ht="19.5" customHeight="1" spans="1:4">
      <c r="A344" s="207" t="s">
        <v>195</v>
      </c>
      <c r="B344" s="208"/>
      <c r="C344" s="208"/>
      <c r="D344" s="209">
        <f t="shared" si="6"/>
        <v>0</v>
      </c>
    </row>
    <row r="345" s="192" customFormat="1" ht="19.5" customHeight="1" spans="1:4">
      <c r="A345" s="207" t="s">
        <v>399</v>
      </c>
      <c r="B345" s="208">
        <v>5</v>
      </c>
      <c r="C345" s="208">
        <v>5</v>
      </c>
      <c r="D345" s="209">
        <f t="shared" si="6"/>
        <v>0</v>
      </c>
    </row>
    <row r="346" s="192" customFormat="1" ht="19.5" customHeight="1" spans="1:4">
      <c r="A346" s="211" t="s">
        <v>400</v>
      </c>
      <c r="B346" s="205">
        <v>654</v>
      </c>
      <c r="C346" s="205">
        <f>SUM(C347:C361)</f>
        <v>554</v>
      </c>
      <c r="D346" s="209">
        <f t="shared" si="6"/>
        <v>-100</v>
      </c>
    </row>
    <row r="347" ht="19.5" customHeight="1" spans="1:4">
      <c r="A347" s="211" t="s">
        <v>186</v>
      </c>
      <c r="B347" s="208">
        <v>589</v>
      </c>
      <c r="C347" s="208">
        <v>489</v>
      </c>
      <c r="D347" s="209">
        <f t="shared" si="6"/>
        <v>-100</v>
      </c>
    </row>
    <row r="348" ht="19.5" customHeight="1" spans="1:4">
      <c r="A348" s="211" t="s">
        <v>187</v>
      </c>
      <c r="B348" s="208"/>
      <c r="C348" s="208"/>
      <c r="D348" s="209">
        <f t="shared" si="6"/>
        <v>0</v>
      </c>
    </row>
    <row r="349" ht="19.5" customHeight="1" spans="1:4">
      <c r="A349" s="211" t="s">
        <v>188</v>
      </c>
      <c r="B349" s="208"/>
      <c r="C349" s="208"/>
      <c r="D349" s="209">
        <f t="shared" si="6"/>
        <v>0</v>
      </c>
    </row>
    <row r="350" ht="19.5" customHeight="1" spans="1:4">
      <c r="A350" s="211" t="s">
        <v>401</v>
      </c>
      <c r="B350" s="208">
        <v>5</v>
      </c>
      <c r="C350" s="208">
        <v>5</v>
      </c>
      <c r="D350" s="209">
        <f t="shared" si="6"/>
        <v>0</v>
      </c>
    </row>
    <row r="351" ht="19.5" customHeight="1" spans="1:4">
      <c r="A351" s="211" t="s">
        <v>402</v>
      </c>
      <c r="B351" s="208">
        <v>20</v>
      </c>
      <c r="C351" s="208">
        <v>20</v>
      </c>
      <c r="D351" s="209">
        <f t="shared" si="6"/>
        <v>0</v>
      </c>
    </row>
    <row r="352" ht="19.5" customHeight="1" spans="1:4">
      <c r="A352" s="211" t="s">
        <v>403</v>
      </c>
      <c r="B352" s="208"/>
      <c r="C352" s="208"/>
      <c r="D352" s="209">
        <f t="shared" si="6"/>
        <v>0</v>
      </c>
    </row>
    <row r="353" ht="19.5" customHeight="1" spans="1:4">
      <c r="A353" s="211" t="s">
        <v>404</v>
      </c>
      <c r="B353" s="208">
        <v>8</v>
      </c>
      <c r="C353" s="208">
        <v>8</v>
      </c>
      <c r="D353" s="209">
        <f t="shared" si="6"/>
        <v>0</v>
      </c>
    </row>
    <row r="354" ht="19.5" customHeight="1" spans="1:4">
      <c r="A354" s="211" t="s">
        <v>405</v>
      </c>
      <c r="B354" s="214"/>
      <c r="C354" s="208"/>
      <c r="D354" s="209">
        <f t="shared" si="6"/>
        <v>0</v>
      </c>
    </row>
    <row r="355" ht="19.5" customHeight="1" spans="1:4">
      <c r="A355" s="211" t="s">
        <v>406</v>
      </c>
      <c r="B355" s="214"/>
      <c r="C355" s="208"/>
      <c r="D355" s="209">
        <f t="shared" si="6"/>
        <v>0</v>
      </c>
    </row>
    <row r="356" ht="19.5" customHeight="1" spans="1:4">
      <c r="A356" s="218" t="s">
        <v>407</v>
      </c>
      <c r="B356" s="214">
        <v>32</v>
      </c>
      <c r="C356" s="208">
        <v>32</v>
      </c>
      <c r="D356" s="209">
        <f t="shared" si="6"/>
        <v>0</v>
      </c>
    </row>
    <row r="357" ht="19.5" customHeight="1" spans="1:4">
      <c r="A357" s="218" t="s">
        <v>408</v>
      </c>
      <c r="B357" s="214"/>
      <c r="C357" s="208"/>
      <c r="D357" s="209">
        <f t="shared" si="6"/>
        <v>0</v>
      </c>
    </row>
    <row r="358" ht="19.5" customHeight="1" spans="1:4">
      <c r="A358" s="218" t="s">
        <v>409</v>
      </c>
      <c r="B358" s="214"/>
      <c r="C358" s="208"/>
      <c r="D358" s="209">
        <f t="shared" si="6"/>
        <v>0</v>
      </c>
    </row>
    <row r="359" ht="19.5" customHeight="1" spans="1:4">
      <c r="A359" s="218" t="s">
        <v>410</v>
      </c>
      <c r="B359" s="214"/>
      <c r="C359" s="208"/>
      <c r="D359" s="209">
        <f t="shared" si="6"/>
        <v>0</v>
      </c>
    </row>
    <row r="360" ht="19.5" customHeight="1" spans="1:4">
      <c r="A360" s="211" t="s">
        <v>195</v>
      </c>
      <c r="B360" s="214"/>
      <c r="C360" s="208"/>
      <c r="D360" s="209">
        <f t="shared" si="6"/>
        <v>0</v>
      </c>
    </row>
    <row r="361" ht="19.5" customHeight="1" spans="1:4">
      <c r="A361" s="211" t="s">
        <v>411</v>
      </c>
      <c r="B361" s="214"/>
      <c r="C361" s="208"/>
      <c r="D361" s="209">
        <f t="shared" si="6"/>
        <v>0</v>
      </c>
    </row>
    <row r="362" ht="19.5" customHeight="1" spans="1:4">
      <c r="A362" s="211" t="s">
        <v>412</v>
      </c>
      <c r="B362" s="205">
        <v>0</v>
      </c>
      <c r="C362" s="205">
        <f>SUM(C363:C371)</f>
        <v>0</v>
      </c>
      <c r="D362" s="209">
        <f t="shared" si="6"/>
        <v>0</v>
      </c>
    </row>
    <row r="363" ht="19.5" customHeight="1" spans="1:4">
      <c r="A363" s="211" t="s">
        <v>186</v>
      </c>
      <c r="B363" s="214"/>
      <c r="C363" s="208"/>
      <c r="D363" s="209">
        <f t="shared" si="6"/>
        <v>0</v>
      </c>
    </row>
    <row r="364" ht="19.5" customHeight="1" spans="1:4">
      <c r="A364" s="211" t="s">
        <v>187</v>
      </c>
      <c r="B364" s="214">
        <v>0</v>
      </c>
      <c r="C364" s="208">
        <v>0</v>
      </c>
      <c r="D364" s="209">
        <f t="shared" si="6"/>
        <v>0</v>
      </c>
    </row>
    <row r="365" ht="19.5" customHeight="1" spans="1:4">
      <c r="A365" s="211" t="s">
        <v>188</v>
      </c>
      <c r="B365" s="214">
        <v>0</v>
      </c>
      <c r="C365" s="208">
        <v>0</v>
      </c>
      <c r="D365" s="209">
        <f t="shared" si="6"/>
        <v>0</v>
      </c>
    </row>
    <row r="366" ht="19.5" customHeight="1" spans="1:4">
      <c r="A366" s="211" t="s">
        <v>413</v>
      </c>
      <c r="B366" s="214">
        <v>0</v>
      </c>
      <c r="C366" s="208">
        <v>0</v>
      </c>
      <c r="D366" s="209">
        <f t="shared" si="6"/>
        <v>0</v>
      </c>
    </row>
    <row r="367" ht="19.5" customHeight="1" spans="1:4">
      <c r="A367" s="211" t="s">
        <v>414</v>
      </c>
      <c r="B367" s="214">
        <v>0</v>
      </c>
      <c r="C367" s="208">
        <v>0</v>
      </c>
      <c r="D367" s="209">
        <f t="shared" si="6"/>
        <v>0</v>
      </c>
    </row>
    <row r="368" ht="19.5" customHeight="1" spans="1:4">
      <c r="A368" s="211" t="s">
        <v>415</v>
      </c>
      <c r="B368" s="214">
        <v>0</v>
      </c>
      <c r="C368" s="208">
        <v>0</v>
      </c>
      <c r="D368" s="209">
        <f t="shared" si="6"/>
        <v>0</v>
      </c>
    </row>
    <row r="369" ht="19.5" customHeight="1" spans="1:4">
      <c r="A369" s="211" t="s">
        <v>228</v>
      </c>
      <c r="B369" s="214"/>
      <c r="C369" s="208"/>
      <c r="D369" s="209">
        <f t="shared" si="6"/>
        <v>0</v>
      </c>
    </row>
    <row r="370" ht="19.5" customHeight="1" spans="1:4">
      <c r="A370" s="211" t="s">
        <v>195</v>
      </c>
      <c r="B370" s="214">
        <v>0</v>
      </c>
      <c r="C370" s="208">
        <v>0</v>
      </c>
      <c r="D370" s="209">
        <f t="shared" si="6"/>
        <v>0</v>
      </c>
    </row>
    <row r="371" ht="19.5" customHeight="1" spans="1:4">
      <c r="A371" s="211" t="s">
        <v>416</v>
      </c>
      <c r="B371" s="214">
        <v>0</v>
      </c>
      <c r="C371" s="208">
        <v>0</v>
      </c>
      <c r="D371" s="209">
        <f t="shared" si="6"/>
        <v>0</v>
      </c>
    </row>
    <row r="372" ht="19.5" customHeight="1" spans="1:4">
      <c r="A372" s="211" t="s">
        <v>417</v>
      </c>
      <c r="B372" s="205">
        <v>0</v>
      </c>
      <c r="C372" s="205">
        <f>SUM(C373:C381)</f>
        <v>0</v>
      </c>
      <c r="D372" s="209">
        <f t="shared" si="6"/>
        <v>0</v>
      </c>
    </row>
    <row r="373" ht="19.5" customHeight="1" spans="1:4">
      <c r="A373" s="211" t="s">
        <v>186</v>
      </c>
      <c r="B373" s="214">
        <v>0</v>
      </c>
      <c r="C373" s="208">
        <v>0</v>
      </c>
      <c r="D373" s="209">
        <f t="shared" si="6"/>
        <v>0</v>
      </c>
    </row>
    <row r="374" ht="19.5" customHeight="1" spans="1:4">
      <c r="A374" s="211" t="s">
        <v>187</v>
      </c>
      <c r="B374" s="214">
        <v>0</v>
      </c>
      <c r="C374" s="208">
        <v>0</v>
      </c>
      <c r="D374" s="209">
        <f t="shared" si="6"/>
        <v>0</v>
      </c>
    </row>
    <row r="375" ht="19.5" customHeight="1" spans="1:4">
      <c r="A375" s="211" t="s">
        <v>188</v>
      </c>
      <c r="B375" s="214">
        <v>0</v>
      </c>
      <c r="C375" s="208">
        <v>0</v>
      </c>
      <c r="D375" s="209">
        <f t="shared" si="6"/>
        <v>0</v>
      </c>
    </row>
    <row r="376" ht="19.5" customHeight="1" spans="1:4">
      <c r="A376" s="211" t="s">
        <v>418</v>
      </c>
      <c r="B376" s="214">
        <v>0</v>
      </c>
      <c r="C376" s="208">
        <v>0</v>
      </c>
      <c r="D376" s="209">
        <f t="shared" si="6"/>
        <v>0</v>
      </c>
    </row>
    <row r="377" ht="19.5" customHeight="1" spans="1:4">
      <c r="A377" s="211" t="s">
        <v>419</v>
      </c>
      <c r="B377" s="214">
        <v>0</v>
      </c>
      <c r="C377" s="208">
        <v>0</v>
      </c>
      <c r="D377" s="209">
        <f t="shared" si="6"/>
        <v>0</v>
      </c>
    </row>
    <row r="378" ht="19.5" customHeight="1" spans="1:4">
      <c r="A378" s="211" t="s">
        <v>420</v>
      </c>
      <c r="B378" s="214">
        <v>0</v>
      </c>
      <c r="C378" s="208">
        <v>0</v>
      </c>
      <c r="D378" s="209">
        <f t="shared" si="6"/>
        <v>0</v>
      </c>
    </row>
    <row r="379" ht="19.5" customHeight="1" spans="1:4">
      <c r="A379" s="211" t="s">
        <v>228</v>
      </c>
      <c r="B379" s="214"/>
      <c r="C379" s="208"/>
      <c r="D379" s="209">
        <f t="shared" si="6"/>
        <v>0</v>
      </c>
    </row>
    <row r="380" ht="19.5" customHeight="1" spans="1:4">
      <c r="A380" s="211" t="s">
        <v>195</v>
      </c>
      <c r="B380" s="214">
        <v>0</v>
      </c>
      <c r="C380" s="208">
        <v>0</v>
      </c>
      <c r="D380" s="209">
        <f t="shared" si="6"/>
        <v>0</v>
      </c>
    </row>
    <row r="381" ht="19.5" customHeight="1" spans="1:4">
      <c r="A381" s="211" t="s">
        <v>421</v>
      </c>
      <c r="B381" s="214">
        <v>0</v>
      </c>
      <c r="C381" s="208">
        <v>0</v>
      </c>
      <c r="D381" s="209">
        <f t="shared" si="6"/>
        <v>0</v>
      </c>
    </row>
    <row r="382" ht="19.5" customHeight="1" spans="1:4">
      <c r="A382" s="211" t="s">
        <v>422</v>
      </c>
      <c r="B382" s="205">
        <v>61</v>
      </c>
      <c r="C382" s="205">
        <f>SUM(C383:C389)</f>
        <v>61</v>
      </c>
      <c r="D382" s="209">
        <f t="shared" si="6"/>
        <v>0</v>
      </c>
    </row>
    <row r="383" ht="19.5" customHeight="1" spans="1:4">
      <c r="A383" s="211" t="s">
        <v>186</v>
      </c>
      <c r="B383" s="208">
        <v>52</v>
      </c>
      <c r="C383" s="208">
        <v>52</v>
      </c>
      <c r="D383" s="209">
        <f t="shared" si="6"/>
        <v>0</v>
      </c>
    </row>
    <row r="384" ht="19.5" customHeight="1" spans="1:4">
      <c r="A384" s="211" t="s">
        <v>187</v>
      </c>
      <c r="B384" s="208">
        <v>9</v>
      </c>
      <c r="C384" s="208">
        <v>9</v>
      </c>
      <c r="D384" s="209">
        <f t="shared" si="6"/>
        <v>0</v>
      </c>
    </row>
    <row r="385" ht="19.5" customHeight="1" spans="1:4">
      <c r="A385" s="211" t="s">
        <v>188</v>
      </c>
      <c r="B385" s="208"/>
      <c r="C385" s="208"/>
      <c r="D385" s="209">
        <f t="shared" si="6"/>
        <v>0</v>
      </c>
    </row>
    <row r="386" ht="19.5" customHeight="1" spans="1:4">
      <c r="A386" s="211" t="s">
        <v>423</v>
      </c>
      <c r="B386" s="208"/>
      <c r="C386" s="208"/>
      <c r="D386" s="209">
        <f t="shared" si="6"/>
        <v>0</v>
      </c>
    </row>
    <row r="387" ht="19.5" customHeight="1" spans="1:4">
      <c r="A387" s="211" t="s">
        <v>424</v>
      </c>
      <c r="B387" s="208"/>
      <c r="C387" s="208"/>
      <c r="D387" s="209">
        <f t="shared" si="6"/>
        <v>0</v>
      </c>
    </row>
    <row r="388" ht="19.5" customHeight="1" spans="1:4">
      <c r="A388" s="211" t="s">
        <v>195</v>
      </c>
      <c r="B388" s="208">
        <v>0</v>
      </c>
      <c r="C388" s="208">
        <v>0</v>
      </c>
      <c r="D388" s="209">
        <f t="shared" si="6"/>
        <v>0</v>
      </c>
    </row>
    <row r="389" ht="19.5" customHeight="1" spans="1:4">
      <c r="A389" s="211" t="s">
        <v>425</v>
      </c>
      <c r="B389" s="214">
        <v>0</v>
      </c>
      <c r="C389" s="208">
        <v>0</v>
      </c>
      <c r="D389" s="209">
        <f t="shared" si="6"/>
        <v>0</v>
      </c>
    </row>
    <row r="390" ht="19.5" customHeight="1" spans="1:4">
      <c r="A390" s="211" t="s">
        <v>426</v>
      </c>
      <c r="B390" s="217">
        <v>0</v>
      </c>
      <c r="C390" s="217">
        <f>SUM(C391:C395)</f>
        <v>0</v>
      </c>
      <c r="D390" s="209">
        <f t="shared" si="6"/>
        <v>0</v>
      </c>
    </row>
    <row r="391" ht="19.5" customHeight="1" spans="1:4">
      <c r="A391" s="211" t="s">
        <v>186</v>
      </c>
      <c r="B391" s="214">
        <v>0</v>
      </c>
      <c r="C391" s="208">
        <v>0</v>
      </c>
      <c r="D391" s="209">
        <f t="shared" si="6"/>
        <v>0</v>
      </c>
    </row>
    <row r="392" ht="19.5" customHeight="1" spans="1:4">
      <c r="A392" s="211" t="s">
        <v>187</v>
      </c>
      <c r="B392" s="214">
        <v>0</v>
      </c>
      <c r="C392" s="208">
        <v>0</v>
      </c>
      <c r="D392" s="209">
        <f t="shared" ref="D392:D455" si="7">C392-B392</f>
        <v>0</v>
      </c>
    </row>
    <row r="393" ht="19.5" customHeight="1" spans="1:4">
      <c r="A393" s="211" t="s">
        <v>228</v>
      </c>
      <c r="B393" s="214"/>
      <c r="C393" s="208"/>
      <c r="D393" s="209">
        <f t="shared" si="7"/>
        <v>0</v>
      </c>
    </row>
    <row r="394" ht="19.5" customHeight="1" spans="1:4">
      <c r="A394" s="211" t="s">
        <v>427</v>
      </c>
      <c r="B394" s="214">
        <v>0</v>
      </c>
      <c r="C394" s="208">
        <v>0</v>
      </c>
      <c r="D394" s="209">
        <f t="shared" si="7"/>
        <v>0</v>
      </c>
    </row>
    <row r="395" ht="19.5" customHeight="1" spans="1:4">
      <c r="A395" s="211" t="s">
        <v>428</v>
      </c>
      <c r="B395" s="214">
        <v>0</v>
      </c>
      <c r="C395" s="208">
        <v>0</v>
      </c>
      <c r="D395" s="209">
        <f t="shared" si="7"/>
        <v>0</v>
      </c>
    </row>
    <row r="396" ht="19.5" customHeight="1" spans="1:4">
      <c r="A396" s="211" t="s">
        <v>429</v>
      </c>
      <c r="B396" s="214">
        <v>30</v>
      </c>
      <c r="C396" s="222">
        <f>SUM(C397:C397)</f>
        <v>30</v>
      </c>
      <c r="D396" s="209">
        <f t="shared" si="7"/>
        <v>0</v>
      </c>
    </row>
    <row r="397" ht="19.5" customHeight="1" spans="1:4">
      <c r="A397" s="218" t="s">
        <v>430</v>
      </c>
      <c r="B397" s="208">
        <v>30</v>
      </c>
      <c r="C397" s="208">
        <v>30</v>
      </c>
      <c r="D397" s="209">
        <f t="shared" si="7"/>
        <v>0</v>
      </c>
    </row>
    <row r="398" ht="19.5" customHeight="1" spans="1:4">
      <c r="A398" s="204" t="s">
        <v>431</v>
      </c>
      <c r="B398" s="205">
        <v>30327</v>
      </c>
      <c r="C398" s="205">
        <f>C399+C404+C413+C420+C426+C430+C434+C438+C444+C451</f>
        <v>37529</v>
      </c>
      <c r="D398" s="206">
        <f t="shared" si="7"/>
        <v>7202</v>
      </c>
    </row>
    <row r="399" ht="19.5" customHeight="1" spans="1:4">
      <c r="A399" s="211" t="s">
        <v>432</v>
      </c>
      <c r="B399" s="205">
        <v>325</v>
      </c>
      <c r="C399" s="205">
        <f>SUM(C400:C403)</f>
        <v>665</v>
      </c>
      <c r="D399" s="209">
        <f t="shared" si="7"/>
        <v>340</v>
      </c>
    </row>
    <row r="400" ht="19.5" customHeight="1" spans="1:4">
      <c r="A400" s="211" t="s">
        <v>186</v>
      </c>
      <c r="B400" s="208">
        <v>285</v>
      </c>
      <c r="C400" s="208">
        <v>625</v>
      </c>
      <c r="D400" s="209">
        <f t="shared" si="7"/>
        <v>340</v>
      </c>
    </row>
    <row r="401" ht="19.5" customHeight="1" spans="1:4">
      <c r="A401" s="211" t="s">
        <v>187</v>
      </c>
      <c r="B401" s="208">
        <v>20</v>
      </c>
      <c r="C401" s="208">
        <v>20</v>
      </c>
      <c r="D401" s="209">
        <f t="shared" si="7"/>
        <v>0</v>
      </c>
    </row>
    <row r="402" ht="19.5" customHeight="1" spans="1:4">
      <c r="A402" s="211" t="s">
        <v>188</v>
      </c>
      <c r="B402" s="208"/>
      <c r="C402" s="208"/>
      <c r="D402" s="209">
        <f t="shared" si="7"/>
        <v>0</v>
      </c>
    </row>
    <row r="403" ht="19.5" customHeight="1" spans="1:4">
      <c r="A403" s="211" t="s">
        <v>433</v>
      </c>
      <c r="B403" s="208">
        <v>20</v>
      </c>
      <c r="C403" s="208">
        <v>20</v>
      </c>
      <c r="D403" s="209">
        <f t="shared" si="7"/>
        <v>0</v>
      </c>
    </row>
    <row r="404" ht="19.5" customHeight="1" spans="1:4">
      <c r="A404" s="211" t="s">
        <v>434</v>
      </c>
      <c r="B404" s="205">
        <v>26763</v>
      </c>
      <c r="C404" s="205">
        <f>SUM(C405:C412)</f>
        <v>33625</v>
      </c>
      <c r="D404" s="209">
        <f t="shared" si="7"/>
        <v>6862</v>
      </c>
    </row>
    <row r="405" ht="19.5" customHeight="1" spans="1:4">
      <c r="A405" s="211" t="s">
        <v>435</v>
      </c>
      <c r="B405" s="208">
        <v>826</v>
      </c>
      <c r="C405" s="208">
        <v>3826</v>
      </c>
      <c r="D405" s="209">
        <f t="shared" si="7"/>
        <v>3000</v>
      </c>
    </row>
    <row r="406" ht="19.5" customHeight="1" spans="1:4">
      <c r="A406" s="211" t="s">
        <v>436</v>
      </c>
      <c r="B406" s="208">
        <v>14127</v>
      </c>
      <c r="C406" s="208">
        <v>16127</v>
      </c>
      <c r="D406" s="209">
        <f t="shared" si="7"/>
        <v>2000</v>
      </c>
    </row>
    <row r="407" ht="19.5" customHeight="1" spans="1:4">
      <c r="A407" s="211" t="s">
        <v>437</v>
      </c>
      <c r="B407" s="208">
        <v>7142</v>
      </c>
      <c r="C407" s="208">
        <v>7642</v>
      </c>
      <c r="D407" s="209">
        <f t="shared" si="7"/>
        <v>500</v>
      </c>
    </row>
    <row r="408" ht="19.5" customHeight="1" spans="1:4">
      <c r="A408" s="211" t="s">
        <v>438</v>
      </c>
      <c r="B408" s="208">
        <v>4248</v>
      </c>
      <c r="C408" s="208">
        <v>4408</v>
      </c>
      <c r="D408" s="209">
        <f t="shared" si="7"/>
        <v>160</v>
      </c>
    </row>
    <row r="409" ht="19.5" customHeight="1" spans="1:4">
      <c r="A409" s="211" t="s">
        <v>439</v>
      </c>
      <c r="B409" s="208">
        <v>17</v>
      </c>
      <c r="C409" s="208">
        <v>17</v>
      </c>
      <c r="D409" s="209">
        <f t="shared" si="7"/>
        <v>0</v>
      </c>
    </row>
    <row r="410" ht="19.5" customHeight="1" spans="1:4">
      <c r="A410" s="211" t="s">
        <v>440</v>
      </c>
      <c r="B410" s="208"/>
      <c r="C410" s="208"/>
      <c r="D410" s="209">
        <f t="shared" si="7"/>
        <v>0</v>
      </c>
    </row>
    <row r="411" ht="19.5" customHeight="1" spans="1:4">
      <c r="A411" s="211" t="s">
        <v>441</v>
      </c>
      <c r="B411" s="208"/>
      <c r="C411" s="208"/>
      <c r="D411" s="209">
        <f t="shared" si="7"/>
        <v>0</v>
      </c>
    </row>
    <row r="412" ht="19.5" customHeight="1" spans="1:4">
      <c r="A412" s="211" t="s">
        <v>442</v>
      </c>
      <c r="B412" s="208">
        <v>403</v>
      </c>
      <c r="C412" s="208">
        <v>1605</v>
      </c>
      <c r="D412" s="209">
        <f t="shared" si="7"/>
        <v>1202</v>
      </c>
    </row>
    <row r="413" ht="19.5" customHeight="1" spans="1:4">
      <c r="A413" s="213" t="s">
        <v>443</v>
      </c>
      <c r="B413" s="205">
        <v>723</v>
      </c>
      <c r="C413" s="205">
        <f>SUM(C414:C419)</f>
        <v>723</v>
      </c>
      <c r="D413" s="209">
        <f t="shared" si="7"/>
        <v>0</v>
      </c>
    </row>
    <row r="414" ht="19.5" customHeight="1" spans="1:4">
      <c r="A414" s="211" t="s">
        <v>444</v>
      </c>
      <c r="B414" s="208">
        <v>10</v>
      </c>
      <c r="C414" s="208">
        <v>10</v>
      </c>
      <c r="D414" s="209">
        <f t="shared" si="7"/>
        <v>0</v>
      </c>
    </row>
    <row r="415" ht="19.5" customHeight="1" spans="1:4">
      <c r="A415" s="223" t="s">
        <v>445</v>
      </c>
      <c r="B415" s="208"/>
      <c r="C415" s="208"/>
      <c r="D415" s="209">
        <f t="shared" si="7"/>
        <v>0</v>
      </c>
    </row>
    <row r="416" ht="19.5" customHeight="1" spans="1:4">
      <c r="A416" s="223" t="s">
        <v>446</v>
      </c>
      <c r="B416" s="208"/>
      <c r="C416" s="208"/>
      <c r="D416" s="209">
        <f t="shared" si="7"/>
        <v>0</v>
      </c>
    </row>
    <row r="417" ht="19.5" customHeight="1" spans="1:4">
      <c r="A417" s="223" t="s">
        <v>447</v>
      </c>
      <c r="B417" s="208">
        <v>713</v>
      </c>
      <c r="C417" s="208">
        <v>713</v>
      </c>
      <c r="D417" s="209">
        <f t="shared" si="7"/>
        <v>0</v>
      </c>
    </row>
    <row r="418" ht="19.5" customHeight="1" spans="1:4">
      <c r="A418" s="223" t="s">
        <v>448</v>
      </c>
      <c r="B418" s="208"/>
      <c r="C418" s="208"/>
      <c r="D418" s="209">
        <f t="shared" si="7"/>
        <v>0</v>
      </c>
    </row>
    <row r="419" ht="19.5" customHeight="1" spans="1:4">
      <c r="A419" s="223" t="s">
        <v>449</v>
      </c>
      <c r="B419" s="208"/>
      <c r="C419" s="208"/>
      <c r="D419" s="209">
        <f t="shared" si="7"/>
        <v>0</v>
      </c>
    </row>
    <row r="420" ht="19.5" customHeight="1" spans="1:4">
      <c r="A420" s="223" t="s">
        <v>450</v>
      </c>
      <c r="B420" s="205">
        <v>0</v>
      </c>
      <c r="C420" s="205">
        <f>SUM(C421:C425)</f>
        <v>0</v>
      </c>
      <c r="D420" s="209">
        <f t="shared" si="7"/>
        <v>0</v>
      </c>
    </row>
    <row r="421" ht="19.5" customHeight="1" spans="1:4">
      <c r="A421" s="223" t="s">
        <v>451</v>
      </c>
      <c r="B421" s="214">
        <v>0</v>
      </c>
      <c r="C421" s="208">
        <v>0</v>
      </c>
      <c r="D421" s="209">
        <f t="shared" si="7"/>
        <v>0</v>
      </c>
    </row>
    <row r="422" ht="19.5" customHeight="1" spans="1:4">
      <c r="A422" s="223" t="s">
        <v>452</v>
      </c>
      <c r="B422" s="214">
        <v>0</v>
      </c>
      <c r="C422" s="208">
        <v>0</v>
      </c>
      <c r="D422" s="209">
        <f t="shared" si="7"/>
        <v>0</v>
      </c>
    </row>
    <row r="423" ht="19.5" customHeight="1" spans="1:4">
      <c r="A423" s="223" t="s">
        <v>453</v>
      </c>
      <c r="B423" s="214">
        <v>0</v>
      </c>
      <c r="C423" s="208">
        <v>0</v>
      </c>
      <c r="D423" s="209">
        <f t="shared" si="7"/>
        <v>0</v>
      </c>
    </row>
    <row r="424" ht="19.5" customHeight="1" spans="1:4">
      <c r="A424" s="223" t="s">
        <v>454</v>
      </c>
      <c r="B424" s="214">
        <v>0</v>
      </c>
      <c r="C424" s="208">
        <v>0</v>
      </c>
      <c r="D424" s="209">
        <f t="shared" si="7"/>
        <v>0</v>
      </c>
    </row>
    <row r="425" ht="19.5" customHeight="1" spans="1:4">
      <c r="A425" s="223" t="s">
        <v>455</v>
      </c>
      <c r="B425" s="208"/>
      <c r="C425" s="208"/>
      <c r="D425" s="209">
        <f t="shared" si="7"/>
        <v>0</v>
      </c>
    </row>
    <row r="426" ht="19.5" customHeight="1" spans="1:4">
      <c r="A426" s="223" t="s">
        <v>456</v>
      </c>
      <c r="B426" s="205">
        <v>0</v>
      </c>
      <c r="C426" s="205">
        <f>SUM(C427:C429)</f>
        <v>0</v>
      </c>
      <c r="D426" s="209">
        <f t="shared" si="7"/>
        <v>0</v>
      </c>
    </row>
    <row r="427" ht="19.5" customHeight="1" spans="1:4">
      <c r="A427" s="223" t="s">
        <v>457</v>
      </c>
      <c r="B427" s="214"/>
      <c r="C427" s="208"/>
      <c r="D427" s="209">
        <f t="shared" si="7"/>
        <v>0</v>
      </c>
    </row>
    <row r="428" ht="19.5" customHeight="1" spans="1:4">
      <c r="A428" s="223" t="s">
        <v>458</v>
      </c>
      <c r="B428" s="214"/>
      <c r="C428" s="208"/>
      <c r="D428" s="209">
        <f t="shared" si="7"/>
        <v>0</v>
      </c>
    </row>
    <row r="429" ht="19.5" customHeight="1" spans="1:4">
      <c r="A429" s="223" t="s">
        <v>459</v>
      </c>
      <c r="B429" s="214"/>
      <c r="C429" s="208"/>
      <c r="D429" s="209">
        <f t="shared" si="7"/>
        <v>0</v>
      </c>
    </row>
    <row r="430" ht="19.5" customHeight="1" spans="1:4">
      <c r="A430" s="223" t="s">
        <v>460</v>
      </c>
      <c r="B430" s="217">
        <v>0</v>
      </c>
      <c r="C430" s="217">
        <f>SUM(C431:C433)</f>
        <v>0</v>
      </c>
      <c r="D430" s="209">
        <f t="shared" si="7"/>
        <v>0</v>
      </c>
    </row>
    <row r="431" ht="19.5" customHeight="1" spans="1:4">
      <c r="A431" s="223" t="s">
        <v>461</v>
      </c>
      <c r="B431" s="214"/>
      <c r="C431" s="208"/>
      <c r="D431" s="209">
        <f t="shared" si="7"/>
        <v>0</v>
      </c>
    </row>
    <row r="432" ht="19.5" customHeight="1" spans="1:4">
      <c r="A432" s="223" t="s">
        <v>462</v>
      </c>
      <c r="B432" s="214"/>
      <c r="C432" s="208"/>
      <c r="D432" s="209">
        <f t="shared" si="7"/>
        <v>0</v>
      </c>
    </row>
    <row r="433" ht="19.5" customHeight="1" spans="1:4">
      <c r="A433" s="223" t="s">
        <v>463</v>
      </c>
      <c r="B433" s="214"/>
      <c r="C433" s="208"/>
      <c r="D433" s="209">
        <f t="shared" si="7"/>
        <v>0</v>
      </c>
    </row>
    <row r="434" ht="19.5" customHeight="1" spans="1:4">
      <c r="A434" s="223" t="s">
        <v>464</v>
      </c>
      <c r="B434" s="205">
        <v>0</v>
      </c>
      <c r="C434" s="205">
        <f>SUM(C435:C437)</f>
        <v>0</v>
      </c>
      <c r="D434" s="209">
        <f t="shared" si="7"/>
        <v>0</v>
      </c>
    </row>
    <row r="435" ht="19.5" customHeight="1" spans="1:4">
      <c r="A435" s="223" t="s">
        <v>465</v>
      </c>
      <c r="B435" s="208"/>
      <c r="C435" s="208"/>
      <c r="D435" s="209">
        <f t="shared" si="7"/>
        <v>0</v>
      </c>
    </row>
    <row r="436" ht="19.5" customHeight="1" spans="1:4">
      <c r="A436" s="223" t="s">
        <v>466</v>
      </c>
      <c r="B436" s="214">
        <v>0</v>
      </c>
      <c r="C436" s="208">
        <v>0</v>
      </c>
      <c r="D436" s="209">
        <f t="shared" si="7"/>
        <v>0</v>
      </c>
    </row>
    <row r="437" ht="19.5" customHeight="1" spans="1:4">
      <c r="A437" s="223" t="s">
        <v>467</v>
      </c>
      <c r="B437" s="214">
        <v>0</v>
      </c>
      <c r="C437" s="208">
        <v>0</v>
      </c>
      <c r="D437" s="209">
        <f t="shared" si="7"/>
        <v>0</v>
      </c>
    </row>
    <row r="438" ht="19.5" customHeight="1" spans="1:4">
      <c r="A438" s="223" t="s">
        <v>468</v>
      </c>
      <c r="B438" s="205">
        <v>764</v>
      </c>
      <c r="C438" s="205">
        <f>SUM(C439:C443)</f>
        <v>764</v>
      </c>
      <c r="D438" s="209">
        <f t="shared" si="7"/>
        <v>0</v>
      </c>
    </row>
    <row r="439" ht="19.5" customHeight="1" spans="1:4">
      <c r="A439" s="223" t="s">
        <v>469</v>
      </c>
      <c r="B439" s="214">
        <v>0</v>
      </c>
      <c r="C439" s="208">
        <v>0</v>
      </c>
      <c r="D439" s="209">
        <f t="shared" si="7"/>
        <v>0</v>
      </c>
    </row>
    <row r="440" ht="19.5" customHeight="1" spans="1:4">
      <c r="A440" s="223" t="s">
        <v>470</v>
      </c>
      <c r="B440" s="208">
        <v>545</v>
      </c>
      <c r="C440" s="208">
        <v>545</v>
      </c>
      <c r="D440" s="209">
        <f t="shared" si="7"/>
        <v>0</v>
      </c>
    </row>
    <row r="441" ht="19.5" customHeight="1" spans="1:4">
      <c r="A441" s="223" t="s">
        <v>471</v>
      </c>
      <c r="B441" s="208">
        <v>219</v>
      </c>
      <c r="C441" s="208">
        <v>219</v>
      </c>
      <c r="D441" s="209">
        <f t="shared" si="7"/>
        <v>0</v>
      </c>
    </row>
    <row r="442" ht="19.5" customHeight="1" spans="1:4">
      <c r="A442" s="223" t="s">
        <v>472</v>
      </c>
      <c r="B442" s="214">
        <v>0</v>
      </c>
      <c r="C442" s="208">
        <v>0</v>
      </c>
      <c r="D442" s="209">
        <f t="shared" si="7"/>
        <v>0</v>
      </c>
    </row>
    <row r="443" ht="19.5" customHeight="1" spans="1:4">
      <c r="A443" s="223" t="s">
        <v>473</v>
      </c>
      <c r="B443" s="214">
        <v>0</v>
      </c>
      <c r="C443" s="208">
        <v>0</v>
      </c>
      <c r="D443" s="209">
        <f t="shared" si="7"/>
        <v>0</v>
      </c>
    </row>
    <row r="444" ht="19.5" customHeight="1" spans="1:4">
      <c r="A444" s="223" t="s">
        <v>474</v>
      </c>
      <c r="B444" s="205">
        <v>1690</v>
      </c>
      <c r="C444" s="205">
        <f>SUM(C445:C450)</f>
        <v>1690</v>
      </c>
      <c r="D444" s="209">
        <f t="shared" si="7"/>
        <v>0</v>
      </c>
    </row>
    <row r="445" ht="19.5" customHeight="1" spans="1:4">
      <c r="A445" s="223" t="s">
        <v>475</v>
      </c>
      <c r="B445" s="208"/>
      <c r="C445" s="208"/>
      <c r="D445" s="209">
        <f t="shared" si="7"/>
        <v>0</v>
      </c>
    </row>
    <row r="446" ht="19.5" customHeight="1" spans="1:4">
      <c r="A446" s="223" t="s">
        <v>476</v>
      </c>
      <c r="B446" s="208"/>
      <c r="C446" s="208"/>
      <c r="D446" s="209">
        <f t="shared" si="7"/>
        <v>0</v>
      </c>
    </row>
    <row r="447" ht="19.5" customHeight="1" spans="1:4">
      <c r="A447" s="223" t="s">
        <v>477</v>
      </c>
      <c r="B447" s="208"/>
      <c r="C447" s="208"/>
      <c r="D447" s="209">
        <f t="shared" si="7"/>
        <v>0</v>
      </c>
    </row>
    <row r="448" ht="19.5" customHeight="1" spans="1:4">
      <c r="A448" s="223" t="s">
        <v>478</v>
      </c>
      <c r="B448" s="208"/>
      <c r="C448" s="208"/>
      <c r="D448" s="209">
        <f t="shared" si="7"/>
        <v>0</v>
      </c>
    </row>
    <row r="449" ht="19.5" customHeight="1" spans="1:4">
      <c r="A449" s="223" t="s">
        <v>479</v>
      </c>
      <c r="B449" s="208"/>
      <c r="C449" s="208"/>
      <c r="D449" s="209">
        <f t="shared" si="7"/>
        <v>0</v>
      </c>
    </row>
    <row r="450" ht="19.5" customHeight="1" spans="1:4">
      <c r="A450" s="223" t="s">
        <v>480</v>
      </c>
      <c r="B450" s="208">
        <v>1690</v>
      </c>
      <c r="C450" s="208">
        <v>1690</v>
      </c>
      <c r="D450" s="209">
        <f t="shared" si="7"/>
        <v>0</v>
      </c>
    </row>
    <row r="451" ht="19.5" customHeight="1" spans="1:4">
      <c r="A451" s="223" t="s">
        <v>481</v>
      </c>
      <c r="B451" s="222">
        <v>62</v>
      </c>
      <c r="C451" s="222">
        <f>SUM(C452)</f>
        <v>62</v>
      </c>
      <c r="D451" s="209">
        <f t="shared" si="7"/>
        <v>0</v>
      </c>
    </row>
    <row r="452" ht="19.5" customHeight="1" spans="1:4">
      <c r="A452" s="224" t="s">
        <v>482</v>
      </c>
      <c r="B452" s="208">
        <v>62</v>
      </c>
      <c r="C452" s="208">
        <v>62</v>
      </c>
      <c r="D452" s="209">
        <f t="shared" si="7"/>
        <v>0</v>
      </c>
    </row>
    <row r="453" ht="19.5" customHeight="1" spans="1:4">
      <c r="A453" s="225" t="s">
        <v>483</v>
      </c>
      <c r="B453" s="205">
        <v>342</v>
      </c>
      <c r="C453" s="205">
        <f>C454+C459+C468+C474+C480+C485+C490+C497+C501+C504</f>
        <v>368</v>
      </c>
      <c r="D453" s="206">
        <f t="shared" si="7"/>
        <v>26</v>
      </c>
    </row>
    <row r="454" ht="19.5" customHeight="1" spans="1:4">
      <c r="A454" s="211" t="s">
        <v>484</v>
      </c>
      <c r="B454" s="205">
        <v>162</v>
      </c>
      <c r="C454" s="205">
        <f>SUM(C455:C458)</f>
        <v>162</v>
      </c>
      <c r="D454" s="209">
        <f t="shared" si="7"/>
        <v>0</v>
      </c>
    </row>
    <row r="455" ht="19.5" customHeight="1" spans="1:4">
      <c r="A455" s="223" t="s">
        <v>186</v>
      </c>
      <c r="B455" s="208">
        <v>107</v>
      </c>
      <c r="C455" s="208">
        <v>107</v>
      </c>
      <c r="D455" s="209">
        <f t="shared" si="7"/>
        <v>0</v>
      </c>
    </row>
    <row r="456" ht="19.5" customHeight="1" spans="1:4">
      <c r="A456" s="223" t="s">
        <v>187</v>
      </c>
      <c r="B456" s="208"/>
      <c r="C456" s="208"/>
      <c r="D456" s="209">
        <f t="shared" ref="D456:D519" si="8">C456-B456</f>
        <v>0</v>
      </c>
    </row>
    <row r="457" ht="19.5" customHeight="1" spans="1:4">
      <c r="A457" s="211" t="s">
        <v>188</v>
      </c>
      <c r="B457" s="208"/>
      <c r="C457" s="208"/>
      <c r="D457" s="209">
        <f t="shared" si="8"/>
        <v>0</v>
      </c>
    </row>
    <row r="458" ht="19.5" customHeight="1" spans="1:4">
      <c r="A458" s="223" t="s">
        <v>485</v>
      </c>
      <c r="B458" s="208">
        <v>55</v>
      </c>
      <c r="C458" s="208">
        <v>55</v>
      </c>
      <c r="D458" s="209">
        <f t="shared" si="8"/>
        <v>0</v>
      </c>
    </row>
    <row r="459" ht="19.5" customHeight="1" spans="1:4">
      <c r="A459" s="211" t="s">
        <v>486</v>
      </c>
      <c r="B459" s="217">
        <v>0</v>
      </c>
      <c r="C459" s="217">
        <f>SUM(C460:C467)</f>
        <v>0</v>
      </c>
      <c r="D459" s="209">
        <f t="shared" si="8"/>
        <v>0</v>
      </c>
    </row>
    <row r="460" ht="19.5" customHeight="1" spans="1:4">
      <c r="A460" s="223" t="s">
        <v>487</v>
      </c>
      <c r="B460" s="214"/>
      <c r="C460" s="208"/>
      <c r="D460" s="209">
        <f t="shared" si="8"/>
        <v>0</v>
      </c>
    </row>
    <row r="461" ht="19.5" customHeight="1" spans="1:4">
      <c r="A461" s="223" t="s">
        <v>488</v>
      </c>
      <c r="B461" s="214"/>
      <c r="C461" s="208"/>
      <c r="D461" s="209">
        <f t="shared" si="8"/>
        <v>0</v>
      </c>
    </row>
    <row r="462" ht="19.5" customHeight="1" spans="1:4">
      <c r="A462" s="223" t="s">
        <v>489</v>
      </c>
      <c r="B462" s="214"/>
      <c r="C462" s="208"/>
      <c r="D462" s="209">
        <f t="shared" si="8"/>
        <v>0</v>
      </c>
    </row>
    <row r="463" ht="19.5" customHeight="1" spans="1:4">
      <c r="A463" s="223" t="s">
        <v>490</v>
      </c>
      <c r="B463" s="214"/>
      <c r="C463" s="208"/>
      <c r="D463" s="209">
        <f t="shared" si="8"/>
        <v>0</v>
      </c>
    </row>
    <row r="464" ht="19.5" customHeight="1" spans="1:4">
      <c r="A464" s="223" t="s">
        <v>491</v>
      </c>
      <c r="B464" s="214"/>
      <c r="C464" s="208"/>
      <c r="D464" s="209">
        <f t="shared" si="8"/>
        <v>0</v>
      </c>
    </row>
    <row r="465" ht="19.5" customHeight="1" spans="1:4">
      <c r="A465" s="223" t="s">
        <v>492</v>
      </c>
      <c r="B465" s="214"/>
      <c r="C465" s="208"/>
      <c r="D465" s="209">
        <f t="shared" si="8"/>
        <v>0</v>
      </c>
    </row>
    <row r="466" ht="19.5" customHeight="1" spans="1:4">
      <c r="A466" s="223" t="s">
        <v>493</v>
      </c>
      <c r="B466" s="214"/>
      <c r="C466" s="208"/>
      <c r="D466" s="209">
        <f t="shared" si="8"/>
        <v>0</v>
      </c>
    </row>
    <row r="467" ht="19.5" customHeight="1" spans="1:4">
      <c r="A467" s="223" t="s">
        <v>494</v>
      </c>
      <c r="B467" s="214"/>
      <c r="C467" s="208"/>
      <c r="D467" s="209">
        <f t="shared" si="8"/>
        <v>0</v>
      </c>
    </row>
    <row r="468" ht="19.5" customHeight="1" spans="1:4">
      <c r="A468" s="213" t="s">
        <v>495</v>
      </c>
      <c r="B468" s="205">
        <v>0</v>
      </c>
      <c r="C468" s="205">
        <f>SUM(C469:C473)</f>
        <v>0</v>
      </c>
      <c r="D468" s="209">
        <f t="shared" si="8"/>
        <v>0</v>
      </c>
    </row>
    <row r="469" ht="19.5" customHeight="1" spans="1:4">
      <c r="A469" s="223" t="s">
        <v>487</v>
      </c>
      <c r="B469" s="214">
        <v>0</v>
      </c>
      <c r="C469" s="208">
        <v>0</v>
      </c>
      <c r="D469" s="209">
        <f t="shared" si="8"/>
        <v>0</v>
      </c>
    </row>
    <row r="470" ht="19.5" customHeight="1" spans="1:4">
      <c r="A470" s="223" t="s">
        <v>496</v>
      </c>
      <c r="B470" s="208"/>
      <c r="C470" s="208"/>
      <c r="D470" s="209">
        <f t="shared" si="8"/>
        <v>0</v>
      </c>
    </row>
    <row r="471" ht="19.5" customHeight="1" spans="1:4">
      <c r="A471" s="223" t="s">
        <v>497</v>
      </c>
      <c r="B471" s="214">
        <v>0</v>
      </c>
      <c r="C471" s="208">
        <v>0</v>
      </c>
      <c r="D471" s="209">
        <f t="shared" si="8"/>
        <v>0</v>
      </c>
    </row>
    <row r="472" ht="19.5" customHeight="1" spans="1:4">
      <c r="A472" s="223" t="s">
        <v>498</v>
      </c>
      <c r="B472" s="214">
        <v>0</v>
      </c>
      <c r="C472" s="208">
        <v>0</v>
      </c>
      <c r="D472" s="209">
        <f t="shared" si="8"/>
        <v>0</v>
      </c>
    </row>
    <row r="473" ht="19.5" customHeight="1" spans="1:4">
      <c r="A473" s="223" t="s">
        <v>499</v>
      </c>
      <c r="B473" s="214">
        <v>0</v>
      </c>
      <c r="C473" s="208">
        <v>0</v>
      </c>
      <c r="D473" s="209">
        <f t="shared" si="8"/>
        <v>0</v>
      </c>
    </row>
    <row r="474" ht="19.5" customHeight="1" spans="1:4">
      <c r="A474" s="223" t="s">
        <v>500</v>
      </c>
      <c r="B474" s="205">
        <v>0</v>
      </c>
      <c r="C474" s="205">
        <f>SUM(C475:C479)</f>
        <v>0</v>
      </c>
      <c r="D474" s="209">
        <f t="shared" si="8"/>
        <v>0</v>
      </c>
    </row>
    <row r="475" ht="19.5" customHeight="1" spans="1:4">
      <c r="A475" s="223" t="s">
        <v>487</v>
      </c>
      <c r="B475" s="214">
        <v>0</v>
      </c>
      <c r="C475" s="208">
        <v>0</v>
      </c>
      <c r="D475" s="209">
        <f t="shared" si="8"/>
        <v>0</v>
      </c>
    </row>
    <row r="476" ht="19.5" customHeight="1" spans="1:4">
      <c r="A476" s="223" t="s">
        <v>501</v>
      </c>
      <c r="B476" s="208"/>
      <c r="C476" s="208"/>
      <c r="D476" s="209">
        <f t="shared" si="8"/>
        <v>0</v>
      </c>
    </row>
    <row r="477" ht="19.5" customHeight="1" spans="1:4">
      <c r="A477" s="223" t="s">
        <v>502</v>
      </c>
      <c r="B477" s="208">
        <v>0</v>
      </c>
      <c r="C477" s="208">
        <v>0</v>
      </c>
      <c r="D477" s="209">
        <f t="shared" si="8"/>
        <v>0</v>
      </c>
    </row>
    <row r="478" ht="19.5" customHeight="1" spans="1:4">
      <c r="A478" s="223" t="s">
        <v>503</v>
      </c>
      <c r="B478" s="208">
        <v>0</v>
      </c>
      <c r="C478" s="208">
        <v>0</v>
      </c>
      <c r="D478" s="209">
        <f t="shared" si="8"/>
        <v>0</v>
      </c>
    </row>
    <row r="479" ht="19.5" customHeight="1" spans="1:4">
      <c r="A479" s="223" t="s">
        <v>504</v>
      </c>
      <c r="B479" s="208">
        <v>0</v>
      </c>
      <c r="C479" s="208">
        <v>0</v>
      </c>
      <c r="D479" s="209">
        <f t="shared" si="8"/>
        <v>0</v>
      </c>
    </row>
    <row r="480" ht="19.5" customHeight="1" spans="1:4">
      <c r="A480" s="223" t="s">
        <v>505</v>
      </c>
      <c r="B480" s="205">
        <v>0</v>
      </c>
      <c r="C480" s="205">
        <f>SUM(C481:C484)</f>
        <v>0</v>
      </c>
      <c r="D480" s="209">
        <f t="shared" si="8"/>
        <v>0</v>
      </c>
    </row>
    <row r="481" ht="19.5" customHeight="1" spans="1:4">
      <c r="A481" s="223" t="s">
        <v>487</v>
      </c>
      <c r="B481" s="214">
        <v>0</v>
      </c>
      <c r="C481" s="208">
        <v>0</v>
      </c>
      <c r="D481" s="209">
        <f t="shared" si="8"/>
        <v>0</v>
      </c>
    </row>
    <row r="482" ht="19.5" customHeight="1" spans="1:4">
      <c r="A482" s="223" t="s">
        <v>506</v>
      </c>
      <c r="B482" s="208">
        <v>0</v>
      </c>
      <c r="C482" s="208">
        <v>0</v>
      </c>
      <c r="D482" s="209">
        <f t="shared" si="8"/>
        <v>0</v>
      </c>
    </row>
    <row r="483" ht="19.5" customHeight="1" spans="1:4">
      <c r="A483" s="223" t="s">
        <v>507</v>
      </c>
      <c r="B483" s="208">
        <v>0</v>
      </c>
      <c r="C483" s="208">
        <v>0</v>
      </c>
      <c r="D483" s="209">
        <f t="shared" si="8"/>
        <v>0</v>
      </c>
    </row>
    <row r="484" ht="19.5" customHeight="1" spans="1:4">
      <c r="A484" s="223" t="s">
        <v>508</v>
      </c>
      <c r="B484" s="208"/>
      <c r="C484" s="208"/>
      <c r="D484" s="209">
        <f t="shared" si="8"/>
        <v>0</v>
      </c>
    </row>
    <row r="485" ht="19.5" customHeight="1" spans="1:4">
      <c r="A485" s="223" t="s">
        <v>509</v>
      </c>
      <c r="B485" s="217">
        <v>0</v>
      </c>
      <c r="C485" s="217">
        <f>SUM(C486:C489)</f>
        <v>0</v>
      </c>
      <c r="D485" s="209">
        <f t="shared" si="8"/>
        <v>0</v>
      </c>
    </row>
    <row r="486" ht="19.5" customHeight="1" spans="1:4">
      <c r="A486" s="223" t="s">
        <v>510</v>
      </c>
      <c r="B486" s="214"/>
      <c r="C486" s="208"/>
      <c r="D486" s="209">
        <f t="shared" si="8"/>
        <v>0</v>
      </c>
    </row>
    <row r="487" ht="19.5" customHeight="1" spans="1:4">
      <c r="A487" s="223" t="s">
        <v>511</v>
      </c>
      <c r="B487" s="214"/>
      <c r="C487" s="208"/>
      <c r="D487" s="209">
        <f t="shared" si="8"/>
        <v>0</v>
      </c>
    </row>
    <row r="488" ht="19.5" customHeight="1" spans="1:4">
      <c r="A488" s="223" t="s">
        <v>512</v>
      </c>
      <c r="B488" s="214"/>
      <c r="C488" s="208"/>
      <c r="D488" s="209">
        <f t="shared" si="8"/>
        <v>0</v>
      </c>
    </row>
    <row r="489" ht="19.5" customHeight="1" spans="1:4">
      <c r="A489" s="223" t="s">
        <v>513</v>
      </c>
      <c r="B489" s="214"/>
      <c r="C489" s="208"/>
      <c r="D489" s="209">
        <f t="shared" si="8"/>
        <v>0</v>
      </c>
    </row>
    <row r="490" ht="19.5" customHeight="1" spans="1:4">
      <c r="A490" s="223" t="s">
        <v>514</v>
      </c>
      <c r="B490" s="205">
        <v>160</v>
      </c>
      <c r="C490" s="205">
        <f>SUM(C491:C496)</f>
        <v>186</v>
      </c>
      <c r="D490" s="209">
        <f t="shared" si="8"/>
        <v>26</v>
      </c>
    </row>
    <row r="491" ht="19.5" customHeight="1" spans="1:4">
      <c r="A491" s="223" t="s">
        <v>487</v>
      </c>
      <c r="B491" s="208">
        <v>76</v>
      </c>
      <c r="C491" s="208">
        <v>76</v>
      </c>
      <c r="D491" s="209">
        <f t="shared" si="8"/>
        <v>0</v>
      </c>
    </row>
    <row r="492" ht="19.5" customHeight="1" spans="1:4">
      <c r="A492" s="223" t="s">
        <v>515</v>
      </c>
      <c r="B492" s="208">
        <v>72</v>
      </c>
      <c r="C492" s="208">
        <v>72</v>
      </c>
      <c r="D492" s="209">
        <f t="shared" si="8"/>
        <v>0</v>
      </c>
    </row>
    <row r="493" ht="19.5" customHeight="1" spans="1:4">
      <c r="A493" s="223" t="s">
        <v>516</v>
      </c>
      <c r="B493" s="208"/>
      <c r="C493" s="208"/>
      <c r="D493" s="209">
        <f t="shared" si="8"/>
        <v>0</v>
      </c>
    </row>
    <row r="494" ht="19.5" customHeight="1" spans="1:4">
      <c r="A494" s="223" t="s">
        <v>517</v>
      </c>
      <c r="B494" s="208"/>
      <c r="C494" s="208"/>
      <c r="D494" s="209">
        <f t="shared" si="8"/>
        <v>0</v>
      </c>
    </row>
    <row r="495" ht="19.5" customHeight="1" spans="1:4">
      <c r="A495" s="223" t="s">
        <v>518</v>
      </c>
      <c r="B495" s="208"/>
      <c r="C495" s="208"/>
      <c r="D495" s="209">
        <f t="shared" si="8"/>
        <v>0</v>
      </c>
    </row>
    <row r="496" ht="19.5" customHeight="1" spans="1:4">
      <c r="A496" s="223" t="s">
        <v>519</v>
      </c>
      <c r="B496" s="208">
        <v>12</v>
      </c>
      <c r="C496" s="208">
        <v>38</v>
      </c>
      <c r="D496" s="209">
        <f t="shared" si="8"/>
        <v>26</v>
      </c>
    </row>
    <row r="497" ht="19.5" customHeight="1" spans="1:4">
      <c r="A497" s="223" t="s">
        <v>520</v>
      </c>
      <c r="B497" s="217">
        <v>0</v>
      </c>
      <c r="C497" s="217">
        <f>SUM(C498:C500)</f>
        <v>0</v>
      </c>
      <c r="D497" s="209">
        <f t="shared" si="8"/>
        <v>0</v>
      </c>
    </row>
    <row r="498" ht="19.5" customHeight="1" spans="1:4">
      <c r="A498" s="223" t="s">
        <v>521</v>
      </c>
      <c r="B498" s="214">
        <v>0</v>
      </c>
      <c r="C498" s="208">
        <v>0</v>
      </c>
      <c r="D498" s="209">
        <f t="shared" si="8"/>
        <v>0</v>
      </c>
    </row>
    <row r="499" ht="19.5" customHeight="1" spans="1:4">
      <c r="A499" s="223" t="s">
        <v>522</v>
      </c>
      <c r="B499" s="214">
        <v>0</v>
      </c>
      <c r="C499" s="208">
        <v>0</v>
      </c>
      <c r="D499" s="209">
        <f t="shared" si="8"/>
        <v>0</v>
      </c>
    </row>
    <row r="500" ht="19.5" customHeight="1" spans="1:4">
      <c r="A500" s="223" t="s">
        <v>523</v>
      </c>
      <c r="B500" s="208"/>
      <c r="C500" s="208"/>
      <c r="D500" s="209">
        <f t="shared" si="8"/>
        <v>0</v>
      </c>
    </row>
    <row r="501" ht="19.5" customHeight="1" spans="1:4">
      <c r="A501" s="223" t="s">
        <v>524</v>
      </c>
      <c r="B501" s="222">
        <v>0</v>
      </c>
      <c r="C501" s="222">
        <f>SUM(C502:C503)</f>
        <v>0</v>
      </c>
      <c r="D501" s="209">
        <f t="shared" si="8"/>
        <v>0</v>
      </c>
    </row>
    <row r="502" ht="19.5" customHeight="1" spans="1:4">
      <c r="A502" s="226" t="s">
        <v>525</v>
      </c>
      <c r="B502" s="222"/>
      <c r="C502" s="208"/>
      <c r="D502" s="209">
        <f t="shared" si="8"/>
        <v>0</v>
      </c>
    </row>
    <row r="503" ht="19.5" customHeight="1" spans="1:4">
      <c r="A503" s="226" t="s">
        <v>526</v>
      </c>
      <c r="B503" s="222"/>
      <c r="C503" s="208"/>
      <c r="D503" s="209">
        <f t="shared" si="8"/>
        <v>0</v>
      </c>
    </row>
    <row r="504" ht="19.5" customHeight="1" spans="1:4">
      <c r="A504" s="223" t="s">
        <v>527</v>
      </c>
      <c r="B504" s="205">
        <v>20</v>
      </c>
      <c r="C504" s="205">
        <f>SUM(C505:C508)</f>
        <v>20</v>
      </c>
      <c r="D504" s="209">
        <f t="shared" si="8"/>
        <v>0</v>
      </c>
    </row>
    <row r="505" ht="19.5" customHeight="1" spans="1:4">
      <c r="A505" s="223" t="s">
        <v>528</v>
      </c>
      <c r="B505" s="208">
        <v>20</v>
      </c>
      <c r="C505" s="208">
        <v>20</v>
      </c>
      <c r="D505" s="209">
        <f t="shared" si="8"/>
        <v>0</v>
      </c>
    </row>
    <row r="506" ht="19.5" customHeight="1" spans="1:4">
      <c r="A506" s="223" t="s">
        <v>529</v>
      </c>
      <c r="B506" s="214">
        <v>0</v>
      </c>
      <c r="C506" s="208">
        <v>0</v>
      </c>
      <c r="D506" s="209">
        <f t="shared" si="8"/>
        <v>0</v>
      </c>
    </row>
    <row r="507" ht="19.5" customHeight="1" spans="1:4">
      <c r="A507" s="223" t="s">
        <v>530</v>
      </c>
      <c r="B507" s="214">
        <v>0</v>
      </c>
      <c r="C507" s="208">
        <v>0</v>
      </c>
      <c r="D507" s="209">
        <f t="shared" si="8"/>
        <v>0</v>
      </c>
    </row>
    <row r="508" ht="19.5" customHeight="1" spans="1:4">
      <c r="A508" s="223" t="s">
        <v>531</v>
      </c>
      <c r="B508" s="214">
        <v>0</v>
      </c>
      <c r="C508" s="208">
        <v>0</v>
      </c>
      <c r="D508" s="209">
        <f t="shared" si="8"/>
        <v>0</v>
      </c>
    </row>
    <row r="509" ht="19.5" customHeight="1" spans="1:4">
      <c r="A509" s="225" t="s">
        <v>532</v>
      </c>
      <c r="B509" s="205">
        <v>3281</v>
      </c>
      <c r="C509" s="205">
        <f>C510+C526+C534+C545+C554+C561</f>
        <v>1812</v>
      </c>
      <c r="D509" s="206">
        <f t="shared" si="8"/>
        <v>-1469</v>
      </c>
    </row>
    <row r="510" ht="19.5" customHeight="1" spans="1:4">
      <c r="A510" s="223" t="s">
        <v>533</v>
      </c>
      <c r="B510" s="205">
        <v>2403</v>
      </c>
      <c r="C510" s="205">
        <f>SUM(C511:C525)</f>
        <v>1234</v>
      </c>
      <c r="D510" s="209">
        <f t="shared" si="8"/>
        <v>-1169</v>
      </c>
    </row>
    <row r="511" ht="19.5" customHeight="1" spans="1:4">
      <c r="A511" s="223" t="s">
        <v>186</v>
      </c>
      <c r="B511" s="208">
        <v>625</v>
      </c>
      <c r="C511" s="208">
        <v>456</v>
      </c>
      <c r="D511" s="209">
        <f t="shared" si="8"/>
        <v>-169</v>
      </c>
    </row>
    <row r="512" ht="19.5" customHeight="1" spans="1:4">
      <c r="A512" s="223" t="s">
        <v>187</v>
      </c>
      <c r="B512" s="208"/>
      <c r="C512" s="208"/>
      <c r="D512" s="209">
        <f t="shared" si="8"/>
        <v>0</v>
      </c>
    </row>
    <row r="513" ht="19.5" customHeight="1" spans="1:4">
      <c r="A513" s="223" t="s">
        <v>188</v>
      </c>
      <c r="B513" s="208"/>
      <c r="C513" s="208"/>
      <c r="D513" s="209">
        <f t="shared" si="8"/>
        <v>0</v>
      </c>
    </row>
    <row r="514" ht="19.5" customHeight="1" spans="1:4">
      <c r="A514" s="223" t="s">
        <v>534</v>
      </c>
      <c r="B514" s="208">
        <v>94</v>
      </c>
      <c r="C514" s="208">
        <v>94</v>
      </c>
      <c r="D514" s="209">
        <f t="shared" si="8"/>
        <v>0</v>
      </c>
    </row>
    <row r="515" ht="19.5" customHeight="1" spans="1:4">
      <c r="A515" s="223" t="s">
        <v>535</v>
      </c>
      <c r="B515" s="208"/>
      <c r="C515" s="208"/>
      <c r="D515" s="209">
        <f t="shared" si="8"/>
        <v>0</v>
      </c>
    </row>
    <row r="516" ht="19.5" customHeight="1" spans="1:4">
      <c r="A516" s="223" t="s">
        <v>536</v>
      </c>
      <c r="B516" s="208"/>
      <c r="C516" s="208"/>
      <c r="D516" s="209">
        <f t="shared" si="8"/>
        <v>0</v>
      </c>
    </row>
    <row r="517" ht="19.5" customHeight="1" spans="1:4">
      <c r="A517" s="223" t="s">
        <v>537</v>
      </c>
      <c r="B517" s="208">
        <v>479</v>
      </c>
      <c r="C517" s="208">
        <v>179</v>
      </c>
      <c r="D517" s="209">
        <f t="shared" si="8"/>
        <v>-300</v>
      </c>
    </row>
    <row r="518" ht="19.5" customHeight="1" spans="1:4">
      <c r="A518" s="223" t="s">
        <v>538</v>
      </c>
      <c r="B518" s="208"/>
      <c r="C518" s="208"/>
      <c r="D518" s="209">
        <f t="shared" si="8"/>
        <v>0</v>
      </c>
    </row>
    <row r="519" ht="19.5" customHeight="1" spans="1:4">
      <c r="A519" s="223" t="s">
        <v>539</v>
      </c>
      <c r="B519" s="208">
        <v>828</v>
      </c>
      <c r="C519" s="208">
        <v>128</v>
      </c>
      <c r="D519" s="209">
        <f t="shared" si="8"/>
        <v>-700</v>
      </c>
    </row>
    <row r="520" ht="19.5" customHeight="1" spans="1:4">
      <c r="A520" s="223" t="s">
        <v>540</v>
      </c>
      <c r="B520" s="208"/>
      <c r="C520" s="208"/>
      <c r="D520" s="209">
        <f t="shared" ref="D520:D583" si="9">C520-B520</f>
        <v>0</v>
      </c>
    </row>
    <row r="521" ht="19.5" customHeight="1" spans="1:4">
      <c r="A521" s="223" t="s">
        <v>541</v>
      </c>
      <c r="B521" s="208">
        <v>67</v>
      </c>
      <c r="C521" s="208">
        <v>67</v>
      </c>
      <c r="D521" s="209">
        <f t="shared" si="9"/>
        <v>0</v>
      </c>
    </row>
    <row r="522" ht="19.5" customHeight="1" spans="1:4">
      <c r="A522" s="223" t="s">
        <v>542</v>
      </c>
      <c r="B522" s="208"/>
      <c r="C522" s="208"/>
      <c r="D522" s="209">
        <f t="shared" si="9"/>
        <v>0</v>
      </c>
    </row>
    <row r="523" ht="19.5" customHeight="1" spans="1:4">
      <c r="A523" s="223" t="s">
        <v>543</v>
      </c>
      <c r="B523" s="208">
        <v>110</v>
      </c>
      <c r="C523" s="208">
        <v>110</v>
      </c>
      <c r="D523" s="209">
        <f t="shared" si="9"/>
        <v>0</v>
      </c>
    </row>
    <row r="524" ht="19.5" customHeight="1" spans="1:4">
      <c r="A524" s="223" t="s">
        <v>544</v>
      </c>
      <c r="B524" s="208"/>
      <c r="C524" s="208"/>
      <c r="D524" s="209">
        <f t="shared" si="9"/>
        <v>0</v>
      </c>
    </row>
    <row r="525" ht="19.5" customHeight="1" spans="1:4">
      <c r="A525" s="223" t="s">
        <v>545</v>
      </c>
      <c r="B525" s="208">
        <v>200</v>
      </c>
      <c r="C525" s="208">
        <v>200</v>
      </c>
      <c r="D525" s="209">
        <f t="shared" si="9"/>
        <v>0</v>
      </c>
    </row>
    <row r="526" ht="19.5" customHeight="1" spans="1:4">
      <c r="A526" s="227" t="s">
        <v>546</v>
      </c>
      <c r="B526" s="205">
        <v>32</v>
      </c>
      <c r="C526" s="205">
        <f>SUM(C527:C533)</f>
        <v>32</v>
      </c>
      <c r="D526" s="209">
        <f t="shared" si="9"/>
        <v>0</v>
      </c>
    </row>
    <row r="527" ht="19.5" customHeight="1" spans="1:4">
      <c r="A527" s="223" t="s">
        <v>186</v>
      </c>
      <c r="B527" s="208">
        <v>32</v>
      </c>
      <c r="C527" s="208">
        <v>32</v>
      </c>
      <c r="D527" s="209">
        <f t="shared" si="9"/>
        <v>0</v>
      </c>
    </row>
    <row r="528" ht="19.5" customHeight="1" spans="1:4">
      <c r="A528" s="223" t="s">
        <v>187</v>
      </c>
      <c r="B528" s="208">
        <v>0</v>
      </c>
      <c r="C528" s="208">
        <v>0</v>
      </c>
      <c r="D528" s="209">
        <f t="shared" si="9"/>
        <v>0</v>
      </c>
    </row>
    <row r="529" ht="19.5" customHeight="1" spans="1:4">
      <c r="A529" s="223" t="s">
        <v>188</v>
      </c>
      <c r="B529" s="208">
        <v>0</v>
      </c>
      <c r="C529" s="208">
        <v>0</v>
      </c>
      <c r="D529" s="209">
        <f t="shared" si="9"/>
        <v>0</v>
      </c>
    </row>
    <row r="530" ht="19.5" customHeight="1" spans="1:4">
      <c r="A530" s="223" t="s">
        <v>547</v>
      </c>
      <c r="B530" s="208"/>
      <c r="C530" s="208"/>
      <c r="D530" s="209">
        <f t="shared" si="9"/>
        <v>0</v>
      </c>
    </row>
    <row r="531" ht="19.5" customHeight="1" spans="1:4">
      <c r="A531" s="223" t="s">
        <v>548</v>
      </c>
      <c r="B531" s="208"/>
      <c r="C531" s="208"/>
      <c r="D531" s="209">
        <f t="shared" si="9"/>
        <v>0</v>
      </c>
    </row>
    <row r="532" ht="19.5" customHeight="1" spans="1:4">
      <c r="A532" s="223" t="s">
        <v>549</v>
      </c>
      <c r="B532" s="208"/>
      <c r="C532" s="208"/>
      <c r="D532" s="209">
        <f t="shared" si="9"/>
        <v>0</v>
      </c>
    </row>
    <row r="533" ht="19.5" customHeight="1" spans="1:4">
      <c r="A533" s="223" t="s">
        <v>550</v>
      </c>
      <c r="B533" s="208"/>
      <c r="C533" s="208"/>
      <c r="D533" s="209">
        <f t="shared" si="9"/>
        <v>0</v>
      </c>
    </row>
    <row r="534" ht="19.5" customHeight="1" spans="1:4">
      <c r="A534" s="223" t="s">
        <v>551</v>
      </c>
      <c r="B534" s="205">
        <v>215</v>
      </c>
      <c r="C534" s="205">
        <f>SUM(C535:C544)</f>
        <v>215</v>
      </c>
      <c r="D534" s="209">
        <f t="shared" si="9"/>
        <v>0</v>
      </c>
    </row>
    <row r="535" ht="19.5" customHeight="1" spans="1:4">
      <c r="A535" s="223" t="s">
        <v>186</v>
      </c>
      <c r="B535" s="214">
        <v>0</v>
      </c>
      <c r="C535" s="208">
        <v>0</v>
      </c>
      <c r="D535" s="209">
        <f t="shared" si="9"/>
        <v>0</v>
      </c>
    </row>
    <row r="536" ht="19.5" customHeight="1" spans="1:4">
      <c r="A536" s="223" t="s">
        <v>187</v>
      </c>
      <c r="B536" s="214">
        <v>0</v>
      </c>
      <c r="C536" s="208">
        <v>0</v>
      </c>
      <c r="D536" s="209">
        <f t="shared" si="9"/>
        <v>0</v>
      </c>
    </row>
    <row r="537" ht="19.5" customHeight="1" spans="1:4">
      <c r="A537" s="223" t="s">
        <v>188</v>
      </c>
      <c r="B537" s="214">
        <v>0</v>
      </c>
      <c r="C537" s="208">
        <v>0</v>
      </c>
      <c r="D537" s="209">
        <f t="shared" si="9"/>
        <v>0</v>
      </c>
    </row>
    <row r="538" ht="19.5" customHeight="1" spans="1:4">
      <c r="A538" s="223" t="s">
        <v>552</v>
      </c>
      <c r="B538" s="214">
        <v>63</v>
      </c>
      <c r="C538" s="208">
        <v>63</v>
      </c>
      <c r="D538" s="209">
        <f t="shared" si="9"/>
        <v>0</v>
      </c>
    </row>
    <row r="539" ht="19.5" customHeight="1" spans="1:4">
      <c r="A539" s="223" t="s">
        <v>553</v>
      </c>
      <c r="B539" s="214">
        <v>0</v>
      </c>
      <c r="C539" s="208">
        <v>0</v>
      </c>
      <c r="D539" s="209">
        <f t="shared" si="9"/>
        <v>0</v>
      </c>
    </row>
    <row r="540" ht="19.5" customHeight="1" spans="1:4">
      <c r="A540" s="223" t="s">
        <v>554</v>
      </c>
      <c r="B540" s="214">
        <v>0</v>
      </c>
      <c r="C540" s="208">
        <v>0</v>
      </c>
      <c r="D540" s="209">
        <f t="shared" si="9"/>
        <v>0</v>
      </c>
    </row>
    <row r="541" ht="19.5" customHeight="1" spans="1:4">
      <c r="A541" s="223" t="s">
        <v>555</v>
      </c>
      <c r="B541" s="208">
        <v>92</v>
      </c>
      <c r="C541" s="208">
        <v>92</v>
      </c>
      <c r="D541" s="209">
        <f t="shared" si="9"/>
        <v>0</v>
      </c>
    </row>
    <row r="542" ht="19.5" customHeight="1" spans="1:4">
      <c r="A542" s="223" t="s">
        <v>556</v>
      </c>
      <c r="B542" s="208">
        <v>60</v>
      </c>
      <c r="C542" s="208">
        <v>60</v>
      </c>
      <c r="D542" s="209">
        <f t="shared" si="9"/>
        <v>0</v>
      </c>
    </row>
    <row r="543" ht="19.5" customHeight="1" spans="1:4">
      <c r="A543" s="223" t="s">
        <v>557</v>
      </c>
      <c r="B543" s="214">
        <v>0</v>
      </c>
      <c r="C543" s="208">
        <v>0</v>
      </c>
      <c r="D543" s="209">
        <f t="shared" si="9"/>
        <v>0</v>
      </c>
    </row>
    <row r="544" ht="19.5" customHeight="1" spans="1:4">
      <c r="A544" s="223" t="s">
        <v>558</v>
      </c>
      <c r="B544" s="214">
        <v>0</v>
      </c>
      <c r="C544" s="208">
        <v>0</v>
      </c>
      <c r="D544" s="209">
        <f t="shared" si="9"/>
        <v>0</v>
      </c>
    </row>
    <row r="545" ht="19.5" customHeight="1" spans="1:4">
      <c r="A545" s="223" t="s">
        <v>559</v>
      </c>
      <c r="B545" s="205">
        <v>0</v>
      </c>
      <c r="C545" s="205">
        <f>SUM(C546:C553)</f>
        <v>0</v>
      </c>
      <c r="D545" s="209">
        <f t="shared" si="9"/>
        <v>0</v>
      </c>
    </row>
    <row r="546" ht="19.5" customHeight="1" spans="1:4">
      <c r="A546" s="223" t="s">
        <v>186</v>
      </c>
      <c r="B546" s="214">
        <v>0</v>
      </c>
      <c r="C546" s="208">
        <v>0</v>
      </c>
      <c r="D546" s="209">
        <f t="shared" si="9"/>
        <v>0</v>
      </c>
    </row>
    <row r="547" ht="19.5" customHeight="1" spans="1:4">
      <c r="A547" s="223" t="s">
        <v>187</v>
      </c>
      <c r="B547" s="208"/>
      <c r="C547" s="208"/>
      <c r="D547" s="209">
        <f t="shared" si="9"/>
        <v>0</v>
      </c>
    </row>
    <row r="548" ht="19.5" customHeight="1" spans="1:4">
      <c r="A548" s="223" t="s">
        <v>188</v>
      </c>
      <c r="B548" s="208"/>
      <c r="C548" s="208"/>
      <c r="D548" s="209">
        <f t="shared" si="9"/>
        <v>0</v>
      </c>
    </row>
    <row r="549" ht="19.5" customHeight="1" spans="1:4">
      <c r="A549" s="226" t="s">
        <v>560</v>
      </c>
      <c r="B549" s="208"/>
      <c r="C549" s="208"/>
      <c r="D549" s="209">
        <f t="shared" si="9"/>
        <v>0</v>
      </c>
    </row>
    <row r="550" ht="19.5" customHeight="1" spans="1:4">
      <c r="A550" s="226" t="s">
        <v>561</v>
      </c>
      <c r="B550" s="208"/>
      <c r="C550" s="208"/>
      <c r="D550" s="209">
        <f t="shared" si="9"/>
        <v>0</v>
      </c>
    </row>
    <row r="551" ht="19.5" customHeight="1" spans="1:4">
      <c r="A551" s="226" t="s">
        <v>562</v>
      </c>
      <c r="B551" s="208"/>
      <c r="C551" s="208"/>
      <c r="D551" s="209">
        <f t="shared" si="9"/>
        <v>0</v>
      </c>
    </row>
    <row r="552" ht="19.5" customHeight="1" spans="1:4">
      <c r="A552" s="226" t="s">
        <v>563</v>
      </c>
      <c r="B552" s="208"/>
      <c r="C552" s="208"/>
      <c r="D552" s="209">
        <f t="shared" si="9"/>
        <v>0</v>
      </c>
    </row>
    <row r="553" ht="19.5" customHeight="1" spans="1:4">
      <c r="A553" s="226" t="s">
        <v>564</v>
      </c>
      <c r="B553" s="208"/>
      <c r="C553" s="208"/>
      <c r="D553" s="209">
        <f t="shared" si="9"/>
        <v>0</v>
      </c>
    </row>
    <row r="554" ht="19.5" customHeight="1" spans="1:4">
      <c r="A554" s="223" t="s">
        <v>565</v>
      </c>
      <c r="B554" s="216">
        <v>7</v>
      </c>
      <c r="C554" s="216">
        <f>SUM(C555:C560)</f>
        <v>7</v>
      </c>
      <c r="D554" s="209">
        <f t="shared" si="9"/>
        <v>0</v>
      </c>
    </row>
    <row r="555" ht="19.5" customHeight="1" spans="1:4">
      <c r="A555" s="223" t="s">
        <v>186</v>
      </c>
      <c r="B555" s="208"/>
      <c r="C555" s="208"/>
      <c r="D555" s="209">
        <f t="shared" si="9"/>
        <v>0</v>
      </c>
    </row>
    <row r="556" ht="19.5" customHeight="1" spans="1:4">
      <c r="A556" s="223" t="s">
        <v>187</v>
      </c>
      <c r="B556" s="208"/>
      <c r="C556" s="208"/>
      <c r="D556" s="209">
        <f t="shared" si="9"/>
        <v>0</v>
      </c>
    </row>
    <row r="557" ht="19.5" customHeight="1" spans="1:4">
      <c r="A557" s="223" t="s">
        <v>188</v>
      </c>
      <c r="B557" s="208"/>
      <c r="C557" s="208"/>
      <c r="D557" s="209">
        <f t="shared" si="9"/>
        <v>0</v>
      </c>
    </row>
    <row r="558" ht="19.5" customHeight="1" spans="1:4">
      <c r="A558" s="223" t="s">
        <v>566</v>
      </c>
      <c r="B558" s="208">
        <v>7</v>
      </c>
      <c r="C558" s="208">
        <v>7</v>
      </c>
      <c r="D558" s="209">
        <f t="shared" si="9"/>
        <v>0</v>
      </c>
    </row>
    <row r="559" ht="19.5" customHeight="1" spans="1:4">
      <c r="A559" s="226" t="s">
        <v>567</v>
      </c>
      <c r="B559" s="208"/>
      <c r="C559" s="208"/>
      <c r="D559" s="209">
        <f t="shared" si="9"/>
        <v>0</v>
      </c>
    </row>
    <row r="560" ht="19.5" customHeight="1" spans="1:4">
      <c r="A560" s="226" t="s">
        <v>568</v>
      </c>
      <c r="B560" s="208"/>
      <c r="C560" s="208"/>
      <c r="D560" s="209">
        <f t="shared" si="9"/>
        <v>0</v>
      </c>
    </row>
    <row r="561" ht="19.5" customHeight="1" spans="1:4">
      <c r="A561" s="223" t="s">
        <v>569</v>
      </c>
      <c r="B561" s="205">
        <v>624</v>
      </c>
      <c r="C561" s="205">
        <f>SUM(C562:C564)</f>
        <v>324</v>
      </c>
      <c r="D561" s="209">
        <f t="shared" si="9"/>
        <v>-300</v>
      </c>
    </row>
    <row r="562" ht="19.5" customHeight="1" spans="1:4">
      <c r="A562" s="223" t="s">
        <v>570</v>
      </c>
      <c r="B562" s="214">
        <v>10</v>
      </c>
      <c r="C562" s="208">
        <v>10</v>
      </c>
      <c r="D562" s="209">
        <f t="shared" si="9"/>
        <v>0</v>
      </c>
    </row>
    <row r="563" ht="19.5" customHeight="1" spans="1:4">
      <c r="A563" s="223" t="s">
        <v>571</v>
      </c>
      <c r="B563" s="208"/>
      <c r="C563" s="208"/>
      <c r="D563" s="209">
        <f t="shared" si="9"/>
        <v>0</v>
      </c>
    </row>
    <row r="564" ht="19.5" customHeight="1" spans="1:4">
      <c r="A564" s="223" t="s">
        <v>572</v>
      </c>
      <c r="B564" s="208">
        <v>614</v>
      </c>
      <c r="C564" s="208">
        <v>314</v>
      </c>
      <c r="D564" s="209">
        <f t="shared" si="9"/>
        <v>-300</v>
      </c>
    </row>
    <row r="565" ht="19.5" customHeight="1" spans="1:4">
      <c r="A565" s="225" t="s">
        <v>573</v>
      </c>
      <c r="B565" s="205">
        <v>28124</v>
      </c>
      <c r="C565" s="205">
        <f>C566+C580+C588+C590+C599+C603+C613+C621+C628+C635+C644+C649+C652+C655+C658+C661+C664+C668+C673+C681</f>
        <v>27818</v>
      </c>
      <c r="D565" s="209">
        <f t="shared" si="9"/>
        <v>-306</v>
      </c>
    </row>
    <row r="566" ht="19.5" customHeight="1" spans="1:4">
      <c r="A566" s="223" t="s">
        <v>574</v>
      </c>
      <c r="B566" s="205">
        <v>1168</v>
      </c>
      <c r="C566" s="205">
        <f>SUM(C567:C579)</f>
        <v>1168</v>
      </c>
      <c r="D566" s="209">
        <f t="shared" si="9"/>
        <v>0</v>
      </c>
    </row>
    <row r="567" ht="19.5" customHeight="1" spans="1:4">
      <c r="A567" s="223" t="s">
        <v>186</v>
      </c>
      <c r="B567" s="208">
        <v>717</v>
      </c>
      <c r="C567" s="208">
        <v>717</v>
      </c>
      <c r="D567" s="209">
        <f t="shared" si="9"/>
        <v>0</v>
      </c>
    </row>
    <row r="568" ht="19.5" customHeight="1" spans="1:4">
      <c r="A568" s="223" t="s">
        <v>187</v>
      </c>
      <c r="B568" s="208"/>
      <c r="C568" s="208"/>
      <c r="D568" s="209">
        <f t="shared" si="9"/>
        <v>0</v>
      </c>
    </row>
    <row r="569" ht="19.5" customHeight="1" spans="1:4">
      <c r="A569" s="228" t="s">
        <v>188</v>
      </c>
      <c r="B569" s="208"/>
      <c r="C569" s="208"/>
      <c r="D569" s="209">
        <f t="shared" si="9"/>
        <v>0</v>
      </c>
    </row>
    <row r="570" ht="19.5" customHeight="1" spans="1:4">
      <c r="A570" s="228" t="s">
        <v>575</v>
      </c>
      <c r="B570" s="208"/>
      <c r="C570" s="208"/>
      <c r="D570" s="209">
        <f t="shared" si="9"/>
        <v>0</v>
      </c>
    </row>
    <row r="571" ht="19.5" customHeight="1" spans="1:4">
      <c r="A571" s="228" t="s">
        <v>576</v>
      </c>
      <c r="B571" s="208"/>
      <c r="C571" s="208"/>
      <c r="D571" s="209">
        <f t="shared" si="9"/>
        <v>0</v>
      </c>
    </row>
    <row r="572" ht="19.5" customHeight="1" spans="1:4">
      <c r="A572" s="228" t="s">
        <v>577</v>
      </c>
      <c r="B572" s="208">
        <v>22</v>
      </c>
      <c r="C572" s="208">
        <v>22</v>
      </c>
      <c r="D572" s="209">
        <f t="shared" si="9"/>
        <v>0</v>
      </c>
    </row>
    <row r="573" ht="19.5" customHeight="1" spans="1:4">
      <c r="A573" s="228" t="s">
        <v>578</v>
      </c>
      <c r="B573" s="208">
        <v>33</v>
      </c>
      <c r="C573" s="208">
        <v>33</v>
      </c>
      <c r="D573" s="209">
        <f t="shared" si="9"/>
        <v>0</v>
      </c>
    </row>
    <row r="574" ht="19.5" customHeight="1" spans="1:4">
      <c r="A574" s="228" t="s">
        <v>228</v>
      </c>
      <c r="B574" s="208"/>
      <c r="C574" s="208"/>
      <c r="D574" s="209">
        <f t="shared" si="9"/>
        <v>0</v>
      </c>
    </row>
    <row r="575" ht="19.5" customHeight="1" spans="1:4">
      <c r="A575" s="228" t="s">
        <v>579</v>
      </c>
      <c r="B575" s="208">
        <v>69</v>
      </c>
      <c r="C575" s="208">
        <v>69</v>
      </c>
      <c r="D575" s="209">
        <f t="shared" si="9"/>
        <v>0</v>
      </c>
    </row>
    <row r="576" ht="19.5" customHeight="1" spans="1:4">
      <c r="A576" s="228" t="s">
        <v>580</v>
      </c>
      <c r="B576" s="208"/>
      <c r="C576" s="208"/>
      <c r="D576" s="209">
        <f t="shared" si="9"/>
        <v>0</v>
      </c>
    </row>
    <row r="577" ht="19.5" customHeight="1" spans="1:4">
      <c r="A577" s="223" t="s">
        <v>581</v>
      </c>
      <c r="B577" s="208"/>
      <c r="C577" s="208"/>
      <c r="D577" s="209">
        <f t="shared" si="9"/>
        <v>0</v>
      </c>
    </row>
    <row r="578" ht="19.5" customHeight="1" spans="1:4">
      <c r="A578" s="223" t="s">
        <v>582</v>
      </c>
      <c r="B578" s="208"/>
      <c r="C578" s="208"/>
      <c r="D578" s="209">
        <f t="shared" si="9"/>
        <v>0</v>
      </c>
    </row>
    <row r="579" ht="19.5" customHeight="1" spans="1:4">
      <c r="A579" s="229" t="s">
        <v>583</v>
      </c>
      <c r="B579" s="208">
        <v>327</v>
      </c>
      <c r="C579" s="208">
        <v>327</v>
      </c>
      <c r="D579" s="209">
        <f t="shared" si="9"/>
        <v>0</v>
      </c>
    </row>
    <row r="580" ht="19.5" customHeight="1" spans="1:4">
      <c r="A580" s="223" t="s">
        <v>584</v>
      </c>
      <c r="B580" s="205">
        <v>7924</v>
      </c>
      <c r="C580" s="205">
        <f>SUM(C581:C587)</f>
        <v>7924</v>
      </c>
      <c r="D580" s="209">
        <f t="shared" si="9"/>
        <v>0</v>
      </c>
    </row>
    <row r="581" ht="19.5" customHeight="1" spans="1:4">
      <c r="A581" s="211" t="s">
        <v>186</v>
      </c>
      <c r="B581" s="208">
        <v>586</v>
      </c>
      <c r="C581" s="208">
        <v>586</v>
      </c>
      <c r="D581" s="209">
        <f t="shared" si="9"/>
        <v>0</v>
      </c>
    </row>
    <row r="582" ht="19.5" customHeight="1" spans="1:4">
      <c r="A582" s="223" t="s">
        <v>187</v>
      </c>
      <c r="B582" s="208"/>
      <c r="C582" s="208"/>
      <c r="D582" s="209">
        <f t="shared" si="9"/>
        <v>0</v>
      </c>
    </row>
    <row r="583" ht="19.5" customHeight="1" spans="1:4">
      <c r="A583" s="223" t="s">
        <v>188</v>
      </c>
      <c r="B583" s="208"/>
      <c r="C583" s="208"/>
      <c r="D583" s="209">
        <f t="shared" si="9"/>
        <v>0</v>
      </c>
    </row>
    <row r="584" ht="19.5" customHeight="1" spans="1:4">
      <c r="A584" s="223" t="s">
        <v>585</v>
      </c>
      <c r="B584" s="208"/>
      <c r="C584" s="208"/>
      <c r="D584" s="209">
        <f t="shared" ref="D584:D647" si="10">C584-B584</f>
        <v>0</v>
      </c>
    </row>
    <row r="585" ht="19.5" customHeight="1" spans="1:4">
      <c r="A585" s="223" t="s">
        <v>586</v>
      </c>
      <c r="B585" s="208">
        <v>16</v>
      </c>
      <c r="C585" s="208">
        <v>16</v>
      </c>
      <c r="D585" s="209">
        <f t="shared" si="10"/>
        <v>0</v>
      </c>
    </row>
    <row r="586" ht="19.5" customHeight="1" spans="1:4">
      <c r="A586" s="223" t="s">
        <v>587</v>
      </c>
      <c r="B586" s="208"/>
      <c r="C586" s="208"/>
      <c r="D586" s="209">
        <f t="shared" si="10"/>
        <v>0</v>
      </c>
    </row>
    <row r="587" ht="19.5" customHeight="1" spans="1:4">
      <c r="A587" s="223" t="s">
        <v>588</v>
      </c>
      <c r="B587" s="208">
        <v>7322</v>
      </c>
      <c r="C587" s="208">
        <v>7322</v>
      </c>
      <c r="D587" s="209">
        <f t="shared" si="10"/>
        <v>0</v>
      </c>
    </row>
    <row r="588" ht="19.5" customHeight="1" spans="1:4">
      <c r="A588" s="223" t="s">
        <v>589</v>
      </c>
      <c r="B588" s="205">
        <v>0</v>
      </c>
      <c r="C588" s="205">
        <f>SUM(C589:C589)</f>
        <v>0</v>
      </c>
      <c r="D588" s="209">
        <f t="shared" si="10"/>
        <v>0</v>
      </c>
    </row>
    <row r="589" ht="19.5" customHeight="1" spans="1:4">
      <c r="A589" s="226" t="s">
        <v>590</v>
      </c>
      <c r="B589" s="214"/>
      <c r="C589" s="208"/>
      <c r="D589" s="209">
        <f t="shared" si="10"/>
        <v>0</v>
      </c>
    </row>
    <row r="590" ht="19.5" customHeight="1" spans="1:4">
      <c r="A590" s="223" t="s">
        <v>591</v>
      </c>
      <c r="B590" s="205">
        <v>15240</v>
      </c>
      <c r="C590" s="205">
        <f>SUM(C591:C598)</f>
        <v>13940</v>
      </c>
      <c r="D590" s="209">
        <f t="shared" si="10"/>
        <v>-1300</v>
      </c>
    </row>
    <row r="591" ht="19.5" customHeight="1" spans="1:4">
      <c r="A591" s="223" t="s">
        <v>592</v>
      </c>
      <c r="B591" s="208">
        <v>2098</v>
      </c>
      <c r="C591" s="208">
        <v>2098</v>
      </c>
      <c r="D591" s="209">
        <f t="shared" si="10"/>
        <v>0</v>
      </c>
    </row>
    <row r="592" ht="19.5" customHeight="1" spans="1:4">
      <c r="A592" s="223" t="s">
        <v>593</v>
      </c>
      <c r="B592" s="208">
        <v>3378</v>
      </c>
      <c r="C592" s="208">
        <v>3378</v>
      </c>
      <c r="D592" s="209">
        <f t="shared" si="10"/>
        <v>0</v>
      </c>
    </row>
    <row r="593" ht="19.5" customHeight="1" spans="1:4">
      <c r="A593" s="223" t="s">
        <v>594</v>
      </c>
      <c r="B593" s="208"/>
      <c r="C593" s="208"/>
      <c r="D593" s="209">
        <f t="shared" si="10"/>
        <v>0</v>
      </c>
    </row>
    <row r="594" ht="19.5" customHeight="1" spans="1:4">
      <c r="A594" s="223" t="s">
        <v>595</v>
      </c>
      <c r="B594" s="208"/>
      <c r="C594" s="208"/>
      <c r="D594" s="209">
        <f t="shared" si="10"/>
        <v>0</v>
      </c>
    </row>
    <row r="595" ht="19.5" customHeight="1" spans="1:4">
      <c r="A595" s="226" t="s">
        <v>596</v>
      </c>
      <c r="B595" s="208">
        <v>8129</v>
      </c>
      <c r="C595" s="208">
        <v>8129</v>
      </c>
      <c r="D595" s="209">
        <f t="shared" si="10"/>
        <v>0</v>
      </c>
    </row>
    <row r="596" ht="19.5" customHeight="1" spans="1:4">
      <c r="A596" s="226" t="s">
        <v>597</v>
      </c>
      <c r="B596" s="208">
        <v>335</v>
      </c>
      <c r="C596" s="208">
        <v>335</v>
      </c>
      <c r="D596" s="209">
        <f t="shared" si="10"/>
        <v>0</v>
      </c>
    </row>
    <row r="597" ht="19.5" customHeight="1" spans="1:4">
      <c r="A597" s="226" t="s">
        <v>598</v>
      </c>
      <c r="B597" s="208">
        <v>1300</v>
      </c>
      <c r="C597" s="208"/>
      <c r="D597" s="209">
        <f t="shared" si="10"/>
        <v>-1300</v>
      </c>
    </row>
    <row r="598" ht="19.5" customHeight="1" spans="1:4">
      <c r="A598" s="223" t="s">
        <v>599</v>
      </c>
      <c r="B598" s="208"/>
      <c r="C598" s="208"/>
      <c r="D598" s="209">
        <f t="shared" si="10"/>
        <v>0</v>
      </c>
    </row>
    <row r="599" ht="19.5" customHeight="1" spans="1:4">
      <c r="A599" s="223" t="s">
        <v>600</v>
      </c>
      <c r="B599" s="217">
        <v>0</v>
      </c>
      <c r="C599" s="217">
        <f>SUM(C600:C602)</f>
        <v>0</v>
      </c>
      <c r="D599" s="209">
        <f t="shared" si="10"/>
        <v>0</v>
      </c>
    </row>
    <row r="600" ht="19.5" customHeight="1" spans="1:4">
      <c r="A600" s="223" t="s">
        <v>601</v>
      </c>
      <c r="B600" s="214"/>
      <c r="C600" s="208"/>
      <c r="D600" s="209">
        <f t="shared" si="10"/>
        <v>0</v>
      </c>
    </row>
    <row r="601" ht="19.5" customHeight="1" spans="1:4">
      <c r="A601" s="223" t="s">
        <v>602</v>
      </c>
      <c r="B601" s="214"/>
      <c r="C601" s="208"/>
      <c r="D601" s="209">
        <f t="shared" si="10"/>
        <v>0</v>
      </c>
    </row>
    <row r="602" ht="19.5" customHeight="1" spans="1:4">
      <c r="A602" s="223" t="s">
        <v>603</v>
      </c>
      <c r="B602" s="214"/>
      <c r="C602" s="208"/>
      <c r="D602" s="209">
        <f t="shared" si="10"/>
        <v>0</v>
      </c>
    </row>
    <row r="603" ht="19.5" customHeight="1" spans="1:4">
      <c r="A603" s="223" t="s">
        <v>604</v>
      </c>
      <c r="B603" s="205">
        <v>84</v>
      </c>
      <c r="C603" s="205">
        <f>SUM(C604:C612)</f>
        <v>584</v>
      </c>
      <c r="D603" s="209">
        <f t="shared" si="10"/>
        <v>500</v>
      </c>
    </row>
    <row r="604" ht="19.5" customHeight="1" spans="1:4">
      <c r="A604" s="223" t="s">
        <v>605</v>
      </c>
      <c r="B604" s="214">
        <v>0</v>
      </c>
      <c r="C604" s="208">
        <v>0</v>
      </c>
      <c r="D604" s="209">
        <f t="shared" si="10"/>
        <v>0</v>
      </c>
    </row>
    <row r="605" ht="19.5" customHeight="1" spans="1:4">
      <c r="A605" s="223" t="s">
        <v>606</v>
      </c>
      <c r="B605" s="214">
        <v>30</v>
      </c>
      <c r="C605" s="208">
        <v>30</v>
      </c>
      <c r="D605" s="209">
        <f t="shared" si="10"/>
        <v>0</v>
      </c>
    </row>
    <row r="606" ht="19.5" customHeight="1" spans="1:4">
      <c r="A606" s="213" t="s">
        <v>607</v>
      </c>
      <c r="B606" s="208">
        <v>21</v>
      </c>
      <c r="C606" s="208">
        <v>21</v>
      </c>
      <c r="D606" s="209">
        <f t="shared" si="10"/>
        <v>0</v>
      </c>
    </row>
    <row r="607" ht="19.5" customHeight="1" spans="1:4">
      <c r="A607" s="223" t="s">
        <v>608</v>
      </c>
      <c r="B607" s="208"/>
      <c r="C607" s="208"/>
      <c r="D607" s="209">
        <f t="shared" si="10"/>
        <v>0</v>
      </c>
    </row>
    <row r="608" ht="19.5" customHeight="1" spans="1:4">
      <c r="A608" s="223" t="s">
        <v>609</v>
      </c>
      <c r="B608" s="208"/>
      <c r="C608" s="208"/>
      <c r="D608" s="209">
        <f t="shared" si="10"/>
        <v>0</v>
      </c>
    </row>
    <row r="609" ht="19.5" customHeight="1" spans="1:4">
      <c r="A609" s="223" t="s">
        <v>610</v>
      </c>
      <c r="B609" s="208"/>
      <c r="C609" s="208"/>
      <c r="D609" s="209">
        <f t="shared" si="10"/>
        <v>0</v>
      </c>
    </row>
    <row r="610" ht="19.5" customHeight="1" spans="1:4">
      <c r="A610" s="223" t="s">
        <v>611</v>
      </c>
      <c r="B610" s="208"/>
      <c r="C610" s="208"/>
      <c r="D610" s="209">
        <f t="shared" si="10"/>
        <v>0</v>
      </c>
    </row>
    <row r="611" ht="19.5" customHeight="1" spans="1:4">
      <c r="A611" s="223" t="s">
        <v>612</v>
      </c>
      <c r="B611" s="208"/>
      <c r="C611" s="208"/>
      <c r="D611" s="209">
        <f t="shared" si="10"/>
        <v>0</v>
      </c>
    </row>
    <row r="612" ht="19.5" customHeight="1" spans="1:4">
      <c r="A612" s="223" t="s">
        <v>613</v>
      </c>
      <c r="B612" s="208">
        <v>33</v>
      </c>
      <c r="C612" s="208">
        <v>533</v>
      </c>
      <c r="D612" s="209">
        <f t="shared" si="10"/>
        <v>500</v>
      </c>
    </row>
    <row r="613" ht="19.5" customHeight="1" spans="1:4">
      <c r="A613" s="223" t="s">
        <v>614</v>
      </c>
      <c r="B613" s="205">
        <v>1064</v>
      </c>
      <c r="C613" s="205">
        <f>SUM(C614:C620)</f>
        <v>1064</v>
      </c>
      <c r="D613" s="209">
        <f t="shared" si="10"/>
        <v>0</v>
      </c>
    </row>
    <row r="614" ht="19.5" customHeight="1" spans="1:4">
      <c r="A614" s="223" t="s">
        <v>615</v>
      </c>
      <c r="B614" s="208">
        <v>896</v>
      </c>
      <c r="C614" s="208">
        <v>896</v>
      </c>
      <c r="D614" s="209">
        <f t="shared" si="10"/>
        <v>0</v>
      </c>
    </row>
    <row r="615" ht="19.5" customHeight="1" spans="1:4">
      <c r="A615" s="223" t="s">
        <v>616</v>
      </c>
      <c r="B615" s="208">
        <v>6</v>
      </c>
      <c r="C615" s="208">
        <v>6</v>
      </c>
      <c r="D615" s="209">
        <f t="shared" si="10"/>
        <v>0</v>
      </c>
    </row>
    <row r="616" ht="19.5" customHeight="1" spans="1:4">
      <c r="A616" s="223" t="s">
        <v>617</v>
      </c>
      <c r="B616" s="208">
        <v>4</v>
      </c>
      <c r="C616" s="208">
        <v>4</v>
      </c>
      <c r="D616" s="209">
        <f t="shared" si="10"/>
        <v>0</v>
      </c>
    </row>
    <row r="617" ht="19.5" customHeight="1" spans="1:4">
      <c r="A617" s="223" t="s">
        <v>618</v>
      </c>
      <c r="B617" s="208"/>
      <c r="C617" s="208"/>
      <c r="D617" s="209">
        <f t="shared" si="10"/>
        <v>0</v>
      </c>
    </row>
    <row r="618" ht="19.5" customHeight="1" spans="1:4">
      <c r="A618" s="223" t="s">
        <v>619</v>
      </c>
      <c r="B618" s="208">
        <v>82</v>
      </c>
      <c r="C618" s="208">
        <v>82</v>
      </c>
      <c r="D618" s="209">
        <f t="shared" si="10"/>
        <v>0</v>
      </c>
    </row>
    <row r="619" ht="19.5" customHeight="1" spans="1:4">
      <c r="A619" s="223" t="s">
        <v>620</v>
      </c>
      <c r="B619" s="208">
        <v>3</v>
      </c>
      <c r="C619" s="208">
        <v>3</v>
      </c>
      <c r="D619" s="209">
        <f t="shared" si="10"/>
        <v>0</v>
      </c>
    </row>
    <row r="620" ht="19.5" customHeight="1" spans="1:4">
      <c r="A620" s="223" t="s">
        <v>621</v>
      </c>
      <c r="B620" s="208">
        <v>73</v>
      </c>
      <c r="C620" s="208">
        <v>73</v>
      </c>
      <c r="D620" s="209">
        <f t="shared" si="10"/>
        <v>0</v>
      </c>
    </row>
    <row r="621" ht="19.5" customHeight="1" spans="1:4">
      <c r="A621" s="223" t="s">
        <v>622</v>
      </c>
      <c r="B621" s="205">
        <v>224</v>
      </c>
      <c r="C621" s="205">
        <f>SUM(C622:C627)</f>
        <v>224</v>
      </c>
      <c r="D621" s="209">
        <f t="shared" si="10"/>
        <v>0</v>
      </c>
    </row>
    <row r="622" ht="19.5" customHeight="1" spans="1:4">
      <c r="A622" s="223" t="s">
        <v>623</v>
      </c>
      <c r="B622" s="208">
        <v>217</v>
      </c>
      <c r="C622" s="208">
        <v>217</v>
      </c>
      <c r="D622" s="209">
        <f t="shared" si="10"/>
        <v>0</v>
      </c>
    </row>
    <row r="623" ht="19.5" customHeight="1" spans="1:4">
      <c r="A623" s="223" t="s">
        <v>624</v>
      </c>
      <c r="B623" s="208">
        <v>7</v>
      </c>
      <c r="C623" s="208">
        <v>7</v>
      </c>
      <c r="D623" s="209">
        <f t="shared" si="10"/>
        <v>0</v>
      </c>
    </row>
    <row r="624" ht="19.5" customHeight="1" spans="1:4">
      <c r="A624" s="223" t="s">
        <v>625</v>
      </c>
      <c r="B624" s="208"/>
      <c r="C624" s="208"/>
      <c r="D624" s="209">
        <f t="shared" si="10"/>
        <v>0</v>
      </c>
    </row>
    <row r="625" ht="19.5" customHeight="1" spans="1:4">
      <c r="A625" s="223" t="s">
        <v>626</v>
      </c>
      <c r="B625" s="208"/>
      <c r="C625" s="208"/>
      <c r="D625" s="209">
        <f t="shared" si="10"/>
        <v>0</v>
      </c>
    </row>
    <row r="626" ht="19.5" customHeight="1" spans="1:4">
      <c r="A626" s="223" t="s">
        <v>627</v>
      </c>
      <c r="B626" s="208"/>
      <c r="C626" s="208"/>
      <c r="D626" s="209">
        <f t="shared" si="10"/>
        <v>0</v>
      </c>
    </row>
    <row r="627" ht="19.5" customHeight="1" spans="1:4">
      <c r="A627" s="228" t="s">
        <v>628</v>
      </c>
      <c r="B627" s="208"/>
      <c r="C627" s="208"/>
      <c r="D627" s="209">
        <f t="shared" si="10"/>
        <v>0</v>
      </c>
    </row>
    <row r="628" ht="19.5" customHeight="1" spans="1:4">
      <c r="A628" s="223" t="s">
        <v>629</v>
      </c>
      <c r="B628" s="205">
        <v>472</v>
      </c>
      <c r="C628" s="205">
        <f>SUM(C629:C634)</f>
        <v>472</v>
      </c>
      <c r="D628" s="209">
        <f t="shared" si="10"/>
        <v>0</v>
      </c>
    </row>
    <row r="629" ht="19.5" customHeight="1" spans="1:4">
      <c r="A629" s="213" t="s">
        <v>630</v>
      </c>
      <c r="B629" s="208">
        <v>179</v>
      </c>
      <c r="C629" s="208">
        <v>179</v>
      </c>
      <c r="D629" s="209">
        <f t="shared" si="10"/>
        <v>0</v>
      </c>
    </row>
    <row r="630" ht="19.5" customHeight="1" spans="1:4">
      <c r="A630" s="223" t="s">
        <v>631</v>
      </c>
      <c r="B630" s="208">
        <v>186</v>
      </c>
      <c r="C630" s="208">
        <v>186</v>
      </c>
      <c r="D630" s="209">
        <f t="shared" si="10"/>
        <v>0</v>
      </c>
    </row>
    <row r="631" ht="19.5" customHeight="1" spans="1:4">
      <c r="A631" s="223" t="s">
        <v>632</v>
      </c>
      <c r="B631" s="208"/>
      <c r="C631" s="208"/>
      <c r="D631" s="209">
        <f t="shared" si="10"/>
        <v>0</v>
      </c>
    </row>
    <row r="632" ht="19.5" customHeight="1" spans="1:4">
      <c r="A632" s="223" t="s">
        <v>633</v>
      </c>
      <c r="B632" s="208"/>
      <c r="C632" s="208"/>
      <c r="D632" s="209">
        <f t="shared" si="10"/>
        <v>0</v>
      </c>
    </row>
    <row r="633" ht="19.5" customHeight="1" spans="1:4">
      <c r="A633" s="223" t="s">
        <v>634</v>
      </c>
      <c r="B633" s="208">
        <v>107</v>
      </c>
      <c r="C633" s="208">
        <v>107</v>
      </c>
      <c r="D633" s="209">
        <f t="shared" si="10"/>
        <v>0</v>
      </c>
    </row>
    <row r="634" ht="19.5" customHeight="1" spans="1:4">
      <c r="A634" s="223" t="s">
        <v>635</v>
      </c>
      <c r="B634" s="214">
        <v>0</v>
      </c>
      <c r="C634" s="208">
        <v>0</v>
      </c>
      <c r="D634" s="209">
        <f t="shared" si="10"/>
        <v>0</v>
      </c>
    </row>
    <row r="635" ht="19.5" customHeight="1" spans="1:4">
      <c r="A635" s="223" t="s">
        <v>636</v>
      </c>
      <c r="B635" s="205">
        <v>470</v>
      </c>
      <c r="C635" s="205">
        <f>SUM(C636:C643)</f>
        <v>470</v>
      </c>
      <c r="D635" s="209">
        <f t="shared" si="10"/>
        <v>0</v>
      </c>
    </row>
    <row r="636" ht="19.5" customHeight="1" spans="1:4">
      <c r="A636" s="223" t="s">
        <v>186</v>
      </c>
      <c r="B636" s="208">
        <v>172</v>
      </c>
      <c r="C636" s="208">
        <v>172</v>
      </c>
      <c r="D636" s="209">
        <f t="shared" si="10"/>
        <v>0</v>
      </c>
    </row>
    <row r="637" ht="19.5" customHeight="1" spans="1:4">
      <c r="A637" s="223" t="s">
        <v>187</v>
      </c>
      <c r="B637" s="208"/>
      <c r="C637" s="208"/>
      <c r="D637" s="209">
        <f t="shared" si="10"/>
        <v>0</v>
      </c>
    </row>
    <row r="638" ht="19.5" customHeight="1" spans="1:4">
      <c r="A638" s="223" t="s">
        <v>188</v>
      </c>
      <c r="B638" s="208"/>
      <c r="C638" s="208"/>
      <c r="D638" s="209">
        <f t="shared" si="10"/>
        <v>0</v>
      </c>
    </row>
    <row r="639" ht="19.5" customHeight="1" spans="1:4">
      <c r="A639" s="223" t="s">
        <v>637</v>
      </c>
      <c r="B639" s="208"/>
      <c r="C639" s="208"/>
      <c r="D639" s="209">
        <f t="shared" si="10"/>
        <v>0</v>
      </c>
    </row>
    <row r="640" ht="19.5" customHeight="1" spans="1:4">
      <c r="A640" s="228" t="s">
        <v>638</v>
      </c>
      <c r="B640" s="208"/>
      <c r="C640" s="208"/>
      <c r="D640" s="209">
        <f t="shared" si="10"/>
        <v>0</v>
      </c>
    </row>
    <row r="641" ht="19.5" customHeight="1" spans="1:4">
      <c r="A641" s="223" t="s">
        <v>639</v>
      </c>
      <c r="B641" s="208"/>
      <c r="C641" s="208"/>
      <c r="D641" s="209">
        <f t="shared" si="10"/>
        <v>0</v>
      </c>
    </row>
    <row r="642" ht="19.5" customHeight="1" spans="1:4">
      <c r="A642" s="223" t="s">
        <v>640</v>
      </c>
      <c r="B642" s="208">
        <v>163</v>
      </c>
      <c r="C642" s="208">
        <v>163</v>
      </c>
      <c r="D642" s="209">
        <f t="shared" si="10"/>
        <v>0</v>
      </c>
    </row>
    <row r="643" ht="19.5" customHeight="1" spans="1:4">
      <c r="A643" s="223" t="s">
        <v>641</v>
      </c>
      <c r="B643" s="208">
        <v>135</v>
      </c>
      <c r="C643" s="208">
        <v>135</v>
      </c>
      <c r="D643" s="209">
        <f t="shared" si="10"/>
        <v>0</v>
      </c>
    </row>
    <row r="644" ht="19.5" customHeight="1" spans="1:4">
      <c r="A644" s="223" t="s">
        <v>642</v>
      </c>
      <c r="B644" s="205">
        <v>127</v>
      </c>
      <c r="C644" s="205">
        <f>SUM(C645:C648)</f>
        <v>127</v>
      </c>
      <c r="D644" s="209">
        <f t="shared" si="10"/>
        <v>0</v>
      </c>
    </row>
    <row r="645" ht="19.5" customHeight="1" spans="1:4">
      <c r="A645" s="223" t="s">
        <v>186</v>
      </c>
      <c r="B645" s="208">
        <v>76</v>
      </c>
      <c r="C645" s="208">
        <v>76</v>
      </c>
      <c r="D645" s="209">
        <f t="shared" si="10"/>
        <v>0</v>
      </c>
    </row>
    <row r="646" ht="19.5" customHeight="1" spans="1:4">
      <c r="A646" s="223" t="s">
        <v>187</v>
      </c>
      <c r="B646" s="208"/>
      <c r="C646" s="208"/>
      <c r="D646" s="209">
        <f t="shared" si="10"/>
        <v>0</v>
      </c>
    </row>
    <row r="647" ht="19.5" customHeight="1" spans="1:4">
      <c r="A647" s="223" t="s">
        <v>188</v>
      </c>
      <c r="B647" s="208"/>
      <c r="C647" s="208"/>
      <c r="D647" s="209">
        <f t="shared" si="10"/>
        <v>0</v>
      </c>
    </row>
    <row r="648" ht="19.5" customHeight="1" spans="1:4">
      <c r="A648" s="223" t="s">
        <v>643</v>
      </c>
      <c r="B648" s="208">
        <v>51</v>
      </c>
      <c r="C648" s="208">
        <v>51</v>
      </c>
      <c r="D648" s="209">
        <f t="shared" ref="D648:D711" si="11">C648-B648</f>
        <v>0</v>
      </c>
    </row>
    <row r="649" ht="19.5" customHeight="1" spans="1:4">
      <c r="A649" s="223" t="s">
        <v>644</v>
      </c>
      <c r="B649" s="205">
        <v>710</v>
      </c>
      <c r="C649" s="205">
        <f>SUM(C650:C651)</f>
        <v>160</v>
      </c>
      <c r="D649" s="209">
        <f t="shared" si="11"/>
        <v>-550</v>
      </c>
    </row>
    <row r="650" ht="19.5" customHeight="1" spans="1:4">
      <c r="A650" s="223" t="s">
        <v>645</v>
      </c>
      <c r="B650" s="208">
        <v>60</v>
      </c>
      <c r="C650" s="208">
        <v>60</v>
      </c>
      <c r="D650" s="209">
        <f t="shared" si="11"/>
        <v>0</v>
      </c>
    </row>
    <row r="651" ht="19.5" customHeight="1" spans="1:4">
      <c r="A651" s="223" t="s">
        <v>646</v>
      </c>
      <c r="B651" s="208">
        <v>650</v>
      </c>
      <c r="C651" s="208">
        <v>100</v>
      </c>
      <c r="D651" s="209">
        <f t="shared" si="11"/>
        <v>-550</v>
      </c>
    </row>
    <row r="652" ht="19.5" customHeight="1" spans="1:4">
      <c r="A652" s="223" t="s">
        <v>647</v>
      </c>
      <c r="B652" s="205">
        <v>25</v>
      </c>
      <c r="C652" s="205">
        <f>SUM(C653:C654)</f>
        <v>25</v>
      </c>
      <c r="D652" s="209">
        <f t="shared" si="11"/>
        <v>0</v>
      </c>
    </row>
    <row r="653" ht="19.5" customHeight="1" spans="1:4">
      <c r="A653" s="223" t="s">
        <v>648</v>
      </c>
      <c r="B653" s="208">
        <v>20</v>
      </c>
      <c r="C653" s="208">
        <v>20</v>
      </c>
      <c r="D653" s="209">
        <f t="shared" si="11"/>
        <v>0</v>
      </c>
    </row>
    <row r="654" ht="19.5" customHeight="1" spans="1:4">
      <c r="A654" s="223" t="s">
        <v>649</v>
      </c>
      <c r="B654" s="208">
        <v>5</v>
      </c>
      <c r="C654" s="208">
        <v>5</v>
      </c>
      <c r="D654" s="209">
        <f t="shared" si="11"/>
        <v>0</v>
      </c>
    </row>
    <row r="655" ht="19.5" customHeight="1" spans="1:4">
      <c r="A655" s="223" t="s">
        <v>650</v>
      </c>
      <c r="B655" s="205">
        <v>27</v>
      </c>
      <c r="C655" s="205">
        <f>SUM(C656:C657)</f>
        <v>27</v>
      </c>
      <c r="D655" s="209">
        <f t="shared" si="11"/>
        <v>0</v>
      </c>
    </row>
    <row r="656" ht="19.5" customHeight="1" spans="1:4">
      <c r="A656" s="223" t="s">
        <v>651</v>
      </c>
      <c r="B656" s="214">
        <v>0</v>
      </c>
      <c r="C656" s="208">
        <v>0</v>
      </c>
      <c r="D656" s="209">
        <f t="shared" si="11"/>
        <v>0</v>
      </c>
    </row>
    <row r="657" ht="19.5" customHeight="1" spans="1:4">
      <c r="A657" s="223" t="s">
        <v>652</v>
      </c>
      <c r="B657" s="208">
        <v>27</v>
      </c>
      <c r="C657" s="208">
        <v>27</v>
      </c>
      <c r="D657" s="209">
        <f t="shared" si="11"/>
        <v>0</v>
      </c>
    </row>
    <row r="658" ht="19.5" customHeight="1" spans="1:4">
      <c r="A658" s="223" t="s">
        <v>653</v>
      </c>
      <c r="B658" s="217">
        <v>0</v>
      </c>
      <c r="C658" s="217">
        <f>SUM(C659:C660)</f>
        <v>0</v>
      </c>
      <c r="D658" s="209">
        <f t="shared" si="11"/>
        <v>0</v>
      </c>
    </row>
    <row r="659" ht="19.5" customHeight="1" spans="1:4">
      <c r="A659" s="223" t="s">
        <v>654</v>
      </c>
      <c r="B659" s="214"/>
      <c r="C659" s="208"/>
      <c r="D659" s="209">
        <f t="shared" si="11"/>
        <v>0</v>
      </c>
    </row>
    <row r="660" ht="19.5" customHeight="1" spans="1:4">
      <c r="A660" s="223" t="s">
        <v>655</v>
      </c>
      <c r="B660" s="214"/>
      <c r="C660" s="208"/>
      <c r="D660" s="209">
        <f t="shared" si="11"/>
        <v>0</v>
      </c>
    </row>
    <row r="661" ht="19.5" customHeight="1" spans="1:4">
      <c r="A661" s="223" t="s">
        <v>656</v>
      </c>
      <c r="B661" s="205">
        <v>10</v>
      </c>
      <c r="C661" s="205">
        <f>SUM(C662:C663)</f>
        <v>10</v>
      </c>
      <c r="D661" s="209">
        <f t="shared" si="11"/>
        <v>0</v>
      </c>
    </row>
    <row r="662" ht="19.5" customHeight="1" spans="1:4">
      <c r="A662" s="223" t="s">
        <v>657</v>
      </c>
      <c r="B662" s="214"/>
      <c r="C662" s="208"/>
      <c r="D662" s="209">
        <f t="shared" si="11"/>
        <v>0</v>
      </c>
    </row>
    <row r="663" ht="19.5" customHeight="1" spans="1:4">
      <c r="A663" s="223" t="s">
        <v>658</v>
      </c>
      <c r="B663" s="214">
        <v>10</v>
      </c>
      <c r="C663" s="208">
        <v>10</v>
      </c>
      <c r="D663" s="209">
        <f t="shared" si="11"/>
        <v>0</v>
      </c>
    </row>
    <row r="664" ht="19.5" customHeight="1" spans="1:4">
      <c r="A664" s="223" t="s">
        <v>659</v>
      </c>
      <c r="B664" s="222">
        <v>58</v>
      </c>
      <c r="C664" s="222">
        <f>SUM(C665:C667)</f>
        <v>58</v>
      </c>
      <c r="D664" s="209">
        <f t="shared" si="11"/>
        <v>0</v>
      </c>
    </row>
    <row r="665" ht="19.5" customHeight="1" spans="1:4">
      <c r="A665" s="226" t="s">
        <v>660</v>
      </c>
      <c r="B665" s="214">
        <v>0</v>
      </c>
      <c r="C665" s="208">
        <v>0</v>
      </c>
      <c r="D665" s="209">
        <f t="shared" si="11"/>
        <v>0</v>
      </c>
    </row>
    <row r="666" ht="19.5" customHeight="1" spans="1:4">
      <c r="A666" s="226" t="s">
        <v>661</v>
      </c>
      <c r="B666" s="208">
        <v>19</v>
      </c>
      <c r="C666" s="208">
        <v>19</v>
      </c>
      <c r="D666" s="209">
        <f t="shared" si="11"/>
        <v>0</v>
      </c>
    </row>
    <row r="667" ht="19.5" customHeight="1" spans="1:4">
      <c r="A667" s="226" t="s">
        <v>662</v>
      </c>
      <c r="B667" s="214">
        <v>39</v>
      </c>
      <c r="C667" s="208">
        <v>39</v>
      </c>
      <c r="D667" s="209">
        <f t="shared" si="11"/>
        <v>0</v>
      </c>
    </row>
    <row r="668" ht="19.5" customHeight="1" spans="1:4">
      <c r="A668" s="223" t="s">
        <v>663</v>
      </c>
      <c r="B668" s="222">
        <v>399</v>
      </c>
      <c r="C668" s="222">
        <f>SUM(C669:C672)</f>
        <v>399</v>
      </c>
      <c r="D668" s="209">
        <f t="shared" si="11"/>
        <v>0</v>
      </c>
    </row>
    <row r="669" ht="19.5" customHeight="1" spans="1:4">
      <c r="A669" s="226" t="s">
        <v>664</v>
      </c>
      <c r="B669" s="214">
        <v>136</v>
      </c>
      <c r="C669" s="208">
        <v>136</v>
      </c>
      <c r="D669" s="209">
        <f t="shared" si="11"/>
        <v>0</v>
      </c>
    </row>
    <row r="670" ht="19.5" customHeight="1" spans="1:4">
      <c r="A670" s="226" t="s">
        <v>665</v>
      </c>
      <c r="B670" s="208">
        <v>88</v>
      </c>
      <c r="C670" s="208">
        <v>88</v>
      </c>
      <c r="D670" s="209">
        <f t="shared" si="11"/>
        <v>0</v>
      </c>
    </row>
    <row r="671" ht="19.5" customHeight="1" spans="1:4">
      <c r="A671" s="226" t="s">
        <v>666</v>
      </c>
      <c r="B671" s="208">
        <v>175</v>
      </c>
      <c r="C671" s="208">
        <v>175</v>
      </c>
      <c r="D671" s="209">
        <f t="shared" si="11"/>
        <v>0</v>
      </c>
    </row>
    <row r="672" ht="19.5" customHeight="1" spans="1:4">
      <c r="A672" s="226" t="s">
        <v>667</v>
      </c>
      <c r="B672" s="208"/>
      <c r="C672" s="208"/>
      <c r="D672" s="209">
        <f t="shared" si="11"/>
        <v>0</v>
      </c>
    </row>
    <row r="673" ht="19.5" customHeight="1" spans="1:4">
      <c r="A673" s="223" t="s">
        <v>668</v>
      </c>
      <c r="B673" s="216">
        <v>122</v>
      </c>
      <c r="C673" s="216">
        <f>SUM(C674:C680)</f>
        <v>122</v>
      </c>
      <c r="D673" s="209">
        <f t="shared" si="11"/>
        <v>0</v>
      </c>
    </row>
    <row r="674" ht="19.5" customHeight="1" spans="1:4">
      <c r="A674" s="223" t="s">
        <v>186</v>
      </c>
      <c r="B674" s="208">
        <v>93</v>
      </c>
      <c r="C674" s="208">
        <v>93</v>
      </c>
      <c r="D674" s="209">
        <f t="shared" si="11"/>
        <v>0</v>
      </c>
    </row>
    <row r="675" ht="19.5" customHeight="1" spans="1:4">
      <c r="A675" s="223" t="s">
        <v>187</v>
      </c>
      <c r="B675" s="208"/>
      <c r="C675" s="208"/>
      <c r="D675" s="209">
        <f t="shared" si="11"/>
        <v>0</v>
      </c>
    </row>
    <row r="676" ht="19.5" customHeight="1" spans="1:4">
      <c r="A676" s="223" t="s">
        <v>188</v>
      </c>
      <c r="B676" s="208"/>
      <c r="C676" s="208"/>
      <c r="D676" s="209">
        <f t="shared" si="11"/>
        <v>0</v>
      </c>
    </row>
    <row r="677" ht="19.5" customHeight="1" spans="1:4">
      <c r="A677" s="223" t="s">
        <v>669</v>
      </c>
      <c r="B677" s="208">
        <v>29</v>
      </c>
      <c r="C677" s="208">
        <v>29</v>
      </c>
      <c r="D677" s="209">
        <f t="shared" si="11"/>
        <v>0</v>
      </c>
    </row>
    <row r="678" ht="19.5" customHeight="1" spans="1:4">
      <c r="A678" s="223" t="s">
        <v>670</v>
      </c>
      <c r="B678" s="208"/>
      <c r="C678" s="208"/>
      <c r="D678" s="209">
        <f t="shared" si="11"/>
        <v>0</v>
      </c>
    </row>
    <row r="679" ht="19.5" customHeight="1" spans="1:4">
      <c r="A679" s="228" t="s">
        <v>671</v>
      </c>
      <c r="B679" s="208"/>
      <c r="C679" s="208"/>
      <c r="D679" s="209">
        <f t="shared" si="11"/>
        <v>0</v>
      </c>
    </row>
    <row r="680" ht="19.5" customHeight="1" spans="1:4">
      <c r="A680" s="228" t="s">
        <v>672</v>
      </c>
      <c r="B680" s="208"/>
      <c r="C680" s="208"/>
      <c r="D680" s="209">
        <f t="shared" si="11"/>
        <v>0</v>
      </c>
    </row>
    <row r="681" ht="19.5" customHeight="1" spans="1:4">
      <c r="A681" s="223" t="s">
        <v>673</v>
      </c>
      <c r="B681" s="205">
        <v>0</v>
      </c>
      <c r="C681" s="205">
        <f>C682</f>
        <v>1044</v>
      </c>
      <c r="D681" s="209">
        <f t="shared" si="11"/>
        <v>1044</v>
      </c>
    </row>
    <row r="682" ht="19.5" customHeight="1" spans="1:4">
      <c r="A682" s="223" t="s">
        <v>674</v>
      </c>
      <c r="B682" s="208"/>
      <c r="C682" s="208">
        <v>1044</v>
      </c>
      <c r="D682" s="209">
        <f t="shared" si="11"/>
        <v>1044</v>
      </c>
    </row>
    <row r="683" ht="19.5" customHeight="1" spans="1:4">
      <c r="A683" s="225" t="s">
        <v>675</v>
      </c>
      <c r="B683" s="205">
        <v>14159</v>
      </c>
      <c r="C683" s="205">
        <f>SUM(C684,C689,C702,C706,C718,C721,C725,C730,C734,C738,C741,C750,C752)</f>
        <v>15459</v>
      </c>
      <c r="D683" s="206">
        <f t="shared" si="11"/>
        <v>1300</v>
      </c>
    </row>
    <row r="684" ht="19.5" customHeight="1" spans="1:4">
      <c r="A684" s="223" t="s">
        <v>676</v>
      </c>
      <c r="B684" s="205">
        <v>400</v>
      </c>
      <c r="C684" s="205">
        <f>SUM(C685:C688)</f>
        <v>400</v>
      </c>
      <c r="D684" s="209">
        <f t="shared" si="11"/>
        <v>0</v>
      </c>
    </row>
    <row r="685" ht="19.5" customHeight="1" spans="1:4">
      <c r="A685" s="223" t="s">
        <v>186</v>
      </c>
      <c r="B685" s="208">
        <v>331</v>
      </c>
      <c r="C685" s="208">
        <v>331</v>
      </c>
      <c r="D685" s="209">
        <f t="shared" si="11"/>
        <v>0</v>
      </c>
    </row>
    <row r="686" ht="19.5" customHeight="1" spans="1:4">
      <c r="A686" s="223" t="s">
        <v>187</v>
      </c>
      <c r="B686" s="208"/>
      <c r="C686" s="208"/>
      <c r="D686" s="209">
        <f t="shared" si="11"/>
        <v>0</v>
      </c>
    </row>
    <row r="687" ht="19.5" customHeight="1" spans="1:4">
      <c r="A687" s="223" t="s">
        <v>188</v>
      </c>
      <c r="B687" s="208"/>
      <c r="C687" s="208"/>
      <c r="D687" s="209">
        <f t="shared" si="11"/>
        <v>0</v>
      </c>
    </row>
    <row r="688" ht="19.5" customHeight="1" spans="1:4">
      <c r="A688" s="223" t="s">
        <v>677</v>
      </c>
      <c r="B688" s="208">
        <v>69</v>
      </c>
      <c r="C688" s="208">
        <v>69</v>
      </c>
      <c r="D688" s="209">
        <f t="shared" si="11"/>
        <v>0</v>
      </c>
    </row>
    <row r="689" ht="19.5" customHeight="1" spans="1:4">
      <c r="A689" s="223" t="s">
        <v>678</v>
      </c>
      <c r="B689" s="205">
        <v>1548</v>
      </c>
      <c r="C689" s="205">
        <f>SUM(C690:C701)</f>
        <v>2848</v>
      </c>
      <c r="D689" s="209">
        <f t="shared" si="11"/>
        <v>1300</v>
      </c>
    </row>
    <row r="690" ht="19.5" customHeight="1" spans="1:4">
      <c r="A690" s="223" t="s">
        <v>679</v>
      </c>
      <c r="B690" s="208">
        <v>1259</v>
      </c>
      <c r="C690" s="208">
        <v>2559</v>
      </c>
      <c r="D690" s="209">
        <f t="shared" si="11"/>
        <v>1300</v>
      </c>
    </row>
    <row r="691" ht="19.5" customHeight="1" spans="1:4">
      <c r="A691" s="223" t="s">
        <v>680</v>
      </c>
      <c r="B691" s="208"/>
      <c r="C691" s="208"/>
      <c r="D691" s="209">
        <f t="shared" si="11"/>
        <v>0</v>
      </c>
    </row>
    <row r="692" ht="19.5" customHeight="1" spans="1:4">
      <c r="A692" s="223" t="s">
        <v>681</v>
      </c>
      <c r="B692" s="208"/>
      <c r="C692" s="208"/>
      <c r="D692" s="209">
        <f t="shared" si="11"/>
        <v>0</v>
      </c>
    </row>
    <row r="693" ht="19.5" customHeight="1" spans="1:4">
      <c r="A693" s="223" t="s">
        <v>682</v>
      </c>
      <c r="B693" s="208"/>
      <c r="C693" s="208"/>
      <c r="D693" s="209">
        <f t="shared" si="11"/>
        <v>0</v>
      </c>
    </row>
    <row r="694" ht="19.5" customHeight="1" spans="1:4">
      <c r="A694" s="223" t="s">
        <v>683</v>
      </c>
      <c r="B694" s="208"/>
      <c r="C694" s="208"/>
      <c r="D694" s="209">
        <f t="shared" si="11"/>
        <v>0</v>
      </c>
    </row>
    <row r="695" ht="19.5" customHeight="1" spans="1:4">
      <c r="A695" s="223" t="s">
        <v>684</v>
      </c>
      <c r="B695" s="208"/>
      <c r="C695" s="208"/>
      <c r="D695" s="209">
        <f t="shared" si="11"/>
        <v>0</v>
      </c>
    </row>
    <row r="696" ht="19.5" customHeight="1" spans="1:4">
      <c r="A696" s="223" t="s">
        <v>685</v>
      </c>
      <c r="B696" s="208"/>
      <c r="C696" s="208"/>
      <c r="D696" s="209">
        <f t="shared" si="11"/>
        <v>0</v>
      </c>
    </row>
    <row r="697" ht="19.5" customHeight="1" spans="1:4">
      <c r="A697" s="228" t="s">
        <v>686</v>
      </c>
      <c r="B697" s="208"/>
      <c r="C697" s="208"/>
      <c r="D697" s="209">
        <f t="shared" si="11"/>
        <v>0</v>
      </c>
    </row>
    <row r="698" ht="19.5" customHeight="1" spans="1:4">
      <c r="A698" s="223" t="s">
        <v>687</v>
      </c>
      <c r="B698" s="208"/>
      <c r="C698" s="208"/>
      <c r="D698" s="209">
        <f t="shared" si="11"/>
        <v>0</v>
      </c>
    </row>
    <row r="699" ht="19.5" customHeight="1" spans="1:4">
      <c r="A699" s="227" t="s">
        <v>688</v>
      </c>
      <c r="B699" s="208"/>
      <c r="C699" s="208"/>
      <c r="D699" s="209">
        <f t="shared" si="11"/>
        <v>0</v>
      </c>
    </row>
    <row r="700" ht="19.5" customHeight="1" spans="1:4">
      <c r="A700" s="223" t="s">
        <v>689</v>
      </c>
      <c r="B700" s="208"/>
      <c r="C700" s="208"/>
      <c r="D700" s="209">
        <f t="shared" si="11"/>
        <v>0</v>
      </c>
    </row>
    <row r="701" ht="19.5" customHeight="1" spans="1:4">
      <c r="A701" s="223" t="s">
        <v>690</v>
      </c>
      <c r="B701" s="208">
        <v>289</v>
      </c>
      <c r="C701" s="208">
        <v>289</v>
      </c>
      <c r="D701" s="209">
        <f t="shared" si="11"/>
        <v>0</v>
      </c>
    </row>
    <row r="702" ht="19.5" customHeight="1" spans="1:4">
      <c r="A702" s="223" t="s">
        <v>691</v>
      </c>
      <c r="B702" s="205">
        <v>4164</v>
      </c>
      <c r="C702" s="205">
        <f>SUM(C703:C705)</f>
        <v>4164</v>
      </c>
      <c r="D702" s="209">
        <f t="shared" si="11"/>
        <v>0</v>
      </c>
    </row>
    <row r="703" ht="19.5" customHeight="1" spans="1:4">
      <c r="A703" s="223" t="s">
        <v>692</v>
      </c>
      <c r="B703" s="208">
        <v>124</v>
      </c>
      <c r="C703" s="208">
        <v>124</v>
      </c>
      <c r="D703" s="209">
        <f t="shared" si="11"/>
        <v>0</v>
      </c>
    </row>
    <row r="704" ht="19.5" customHeight="1" spans="1:4">
      <c r="A704" s="223" t="s">
        <v>693</v>
      </c>
      <c r="B704" s="208">
        <v>2971</v>
      </c>
      <c r="C704" s="208">
        <v>2971</v>
      </c>
      <c r="D704" s="209">
        <f t="shared" si="11"/>
        <v>0</v>
      </c>
    </row>
    <row r="705" ht="19.5" customHeight="1" spans="1:4">
      <c r="A705" s="223" t="s">
        <v>694</v>
      </c>
      <c r="B705" s="208">
        <v>1069</v>
      </c>
      <c r="C705" s="208">
        <v>1069</v>
      </c>
      <c r="D705" s="209">
        <f t="shared" si="11"/>
        <v>0</v>
      </c>
    </row>
    <row r="706" ht="19.5" customHeight="1" spans="1:4">
      <c r="A706" s="223" t="s">
        <v>695</v>
      </c>
      <c r="B706" s="205">
        <v>1795</v>
      </c>
      <c r="C706" s="205">
        <f>SUM(C707:C717)</f>
        <v>1795</v>
      </c>
      <c r="D706" s="209">
        <f t="shared" si="11"/>
        <v>0</v>
      </c>
    </row>
    <row r="707" ht="19.5" customHeight="1" spans="1:4">
      <c r="A707" s="223" t="s">
        <v>696</v>
      </c>
      <c r="B707" s="208">
        <v>695</v>
      </c>
      <c r="C707" s="208">
        <v>695</v>
      </c>
      <c r="D707" s="209">
        <f t="shared" si="11"/>
        <v>0</v>
      </c>
    </row>
    <row r="708" ht="19.5" customHeight="1" spans="1:4">
      <c r="A708" s="223" t="s">
        <v>697</v>
      </c>
      <c r="B708" s="208">
        <v>151</v>
      </c>
      <c r="C708" s="208">
        <v>151</v>
      </c>
      <c r="D708" s="209">
        <f t="shared" si="11"/>
        <v>0</v>
      </c>
    </row>
    <row r="709" ht="19.5" customHeight="1" spans="1:4">
      <c r="A709" s="223" t="s">
        <v>698</v>
      </c>
      <c r="B709" s="208">
        <v>654</v>
      </c>
      <c r="C709" s="208">
        <v>654</v>
      </c>
      <c r="D709" s="209">
        <f t="shared" si="11"/>
        <v>0</v>
      </c>
    </row>
    <row r="710" ht="19.5" customHeight="1" spans="1:4">
      <c r="A710" s="223" t="s">
        <v>699</v>
      </c>
      <c r="B710" s="208"/>
      <c r="C710" s="208"/>
      <c r="D710" s="209">
        <f t="shared" si="11"/>
        <v>0</v>
      </c>
    </row>
    <row r="711" ht="19.5" customHeight="1" spans="1:4">
      <c r="A711" s="223" t="s">
        <v>700</v>
      </c>
      <c r="B711" s="208"/>
      <c r="C711" s="208"/>
      <c r="D711" s="209">
        <f t="shared" si="11"/>
        <v>0</v>
      </c>
    </row>
    <row r="712" ht="19.5" customHeight="1" spans="1:4">
      <c r="A712" s="223" t="s">
        <v>701</v>
      </c>
      <c r="B712" s="208"/>
      <c r="C712" s="208"/>
      <c r="D712" s="209">
        <f t="shared" ref="D712:D775" si="12">C712-B712</f>
        <v>0</v>
      </c>
    </row>
    <row r="713" ht="19.5" customHeight="1" spans="1:4">
      <c r="A713" s="223" t="s">
        <v>702</v>
      </c>
      <c r="B713" s="208"/>
      <c r="C713" s="208"/>
      <c r="D713" s="209">
        <f t="shared" si="12"/>
        <v>0</v>
      </c>
    </row>
    <row r="714" ht="19.5" customHeight="1" spans="1:4">
      <c r="A714" s="223" t="s">
        <v>703</v>
      </c>
      <c r="B714" s="208">
        <v>117</v>
      </c>
      <c r="C714" s="208">
        <v>117</v>
      </c>
      <c r="D714" s="209">
        <f t="shared" si="12"/>
        <v>0</v>
      </c>
    </row>
    <row r="715" ht="19.5" customHeight="1" spans="1:4">
      <c r="A715" s="223" t="s">
        <v>704</v>
      </c>
      <c r="B715" s="208">
        <v>148</v>
      </c>
      <c r="C715" s="208">
        <v>148</v>
      </c>
      <c r="D715" s="209">
        <f t="shared" si="12"/>
        <v>0</v>
      </c>
    </row>
    <row r="716" ht="19.5" customHeight="1" spans="1:4">
      <c r="A716" s="223" t="s">
        <v>705</v>
      </c>
      <c r="B716" s="208">
        <v>30</v>
      </c>
      <c r="C716" s="208">
        <v>30</v>
      </c>
      <c r="D716" s="209">
        <f t="shared" si="12"/>
        <v>0</v>
      </c>
    </row>
    <row r="717" ht="19.5" customHeight="1" spans="1:4">
      <c r="A717" s="223" t="s">
        <v>706</v>
      </c>
      <c r="B717" s="214">
        <v>0</v>
      </c>
      <c r="C717" s="208">
        <v>0</v>
      </c>
      <c r="D717" s="209">
        <f t="shared" si="12"/>
        <v>0</v>
      </c>
    </row>
    <row r="718" ht="19.5" customHeight="1" spans="1:4">
      <c r="A718" s="223" t="s">
        <v>707</v>
      </c>
      <c r="B718" s="222">
        <v>10</v>
      </c>
      <c r="C718" s="222">
        <f>SUM(C719:C720)</f>
        <v>10</v>
      </c>
      <c r="D718" s="209">
        <f t="shared" si="12"/>
        <v>0</v>
      </c>
    </row>
    <row r="719" ht="19.5" customHeight="1" spans="1:4">
      <c r="A719" s="223" t="s">
        <v>708</v>
      </c>
      <c r="B719" s="214">
        <v>10</v>
      </c>
      <c r="C719" s="208">
        <v>10</v>
      </c>
      <c r="D719" s="209">
        <f t="shared" si="12"/>
        <v>0</v>
      </c>
    </row>
    <row r="720" ht="19.5" customHeight="1" spans="1:4">
      <c r="A720" s="223" t="s">
        <v>709</v>
      </c>
      <c r="B720" s="214">
        <v>0</v>
      </c>
      <c r="C720" s="208">
        <v>0</v>
      </c>
      <c r="D720" s="209">
        <f t="shared" si="12"/>
        <v>0</v>
      </c>
    </row>
    <row r="721" ht="19.5" customHeight="1" spans="1:4">
      <c r="A721" s="223" t="s">
        <v>710</v>
      </c>
      <c r="B721" s="222">
        <v>316</v>
      </c>
      <c r="C721" s="222">
        <f>SUM(C722:C724)</f>
        <v>316</v>
      </c>
      <c r="D721" s="209">
        <f t="shared" si="12"/>
        <v>0</v>
      </c>
    </row>
    <row r="722" ht="19.5" customHeight="1" spans="1:4">
      <c r="A722" s="223" t="s">
        <v>711</v>
      </c>
      <c r="B722" s="208">
        <v>86</v>
      </c>
      <c r="C722" s="208">
        <v>86</v>
      </c>
      <c r="D722" s="209">
        <f t="shared" si="12"/>
        <v>0</v>
      </c>
    </row>
    <row r="723" ht="19.5" customHeight="1" spans="1:4">
      <c r="A723" s="223" t="s">
        <v>712</v>
      </c>
      <c r="B723" s="208">
        <v>48</v>
      </c>
      <c r="C723" s="208">
        <v>48</v>
      </c>
      <c r="D723" s="209">
        <f t="shared" si="12"/>
        <v>0</v>
      </c>
    </row>
    <row r="724" ht="19.5" customHeight="1" spans="1:4">
      <c r="A724" s="223" t="s">
        <v>713</v>
      </c>
      <c r="B724" s="208">
        <v>182</v>
      </c>
      <c r="C724" s="208">
        <v>182</v>
      </c>
      <c r="D724" s="209">
        <f t="shared" si="12"/>
        <v>0</v>
      </c>
    </row>
    <row r="725" ht="19.5" customHeight="1" spans="1:4">
      <c r="A725" s="223" t="s">
        <v>714</v>
      </c>
      <c r="B725" s="205">
        <v>1293</v>
      </c>
      <c r="C725" s="205">
        <f>SUM(C726:C729)</f>
        <v>1293</v>
      </c>
      <c r="D725" s="209">
        <f t="shared" si="12"/>
        <v>0</v>
      </c>
    </row>
    <row r="726" ht="19.5" customHeight="1" spans="1:4">
      <c r="A726" s="226" t="s">
        <v>715</v>
      </c>
      <c r="B726" s="208">
        <v>62</v>
      </c>
      <c r="C726" s="208">
        <v>62</v>
      </c>
      <c r="D726" s="209">
        <f t="shared" si="12"/>
        <v>0</v>
      </c>
    </row>
    <row r="727" ht="19.5" customHeight="1" spans="1:4">
      <c r="A727" s="226" t="s">
        <v>716</v>
      </c>
      <c r="B727" s="208"/>
      <c r="C727" s="208"/>
      <c r="D727" s="209">
        <f t="shared" si="12"/>
        <v>0</v>
      </c>
    </row>
    <row r="728" ht="19.5" customHeight="1" spans="1:4">
      <c r="A728" s="226" t="s">
        <v>717</v>
      </c>
      <c r="B728" s="208">
        <v>1078</v>
      </c>
      <c r="C728" s="208">
        <v>1078</v>
      </c>
      <c r="D728" s="209">
        <f t="shared" si="12"/>
        <v>0</v>
      </c>
    </row>
    <row r="729" ht="19.5" customHeight="1" spans="1:4">
      <c r="A729" s="226" t="s">
        <v>718</v>
      </c>
      <c r="B729" s="208">
        <v>153</v>
      </c>
      <c r="C729" s="208">
        <v>153</v>
      </c>
      <c r="D729" s="209">
        <f t="shared" si="12"/>
        <v>0</v>
      </c>
    </row>
    <row r="730" ht="19.5" customHeight="1" spans="1:4">
      <c r="A730" s="228" t="s">
        <v>719</v>
      </c>
      <c r="B730" s="222">
        <v>4298</v>
      </c>
      <c r="C730" s="222">
        <f>SUM(C731:C733)</f>
        <v>4298</v>
      </c>
      <c r="D730" s="209">
        <f t="shared" si="12"/>
        <v>0</v>
      </c>
    </row>
    <row r="731" ht="19.5" customHeight="1" spans="1:4">
      <c r="A731" s="226" t="s">
        <v>720</v>
      </c>
      <c r="B731" s="208">
        <v>3811</v>
      </c>
      <c r="C731" s="208">
        <v>3811</v>
      </c>
      <c r="D731" s="209">
        <f t="shared" si="12"/>
        <v>0</v>
      </c>
    </row>
    <row r="732" ht="19.5" customHeight="1" spans="1:4">
      <c r="A732" s="226" t="s">
        <v>721</v>
      </c>
      <c r="B732" s="208">
        <v>481</v>
      </c>
      <c r="C732" s="208">
        <v>481</v>
      </c>
      <c r="D732" s="209">
        <f t="shared" si="12"/>
        <v>0</v>
      </c>
    </row>
    <row r="733" ht="19.5" customHeight="1" spans="1:4">
      <c r="A733" s="226" t="s">
        <v>722</v>
      </c>
      <c r="B733" s="208">
        <v>6</v>
      </c>
      <c r="C733" s="208">
        <v>6</v>
      </c>
      <c r="D733" s="209">
        <f t="shared" si="12"/>
        <v>0</v>
      </c>
    </row>
    <row r="734" ht="19.5" customHeight="1" spans="1:4">
      <c r="A734" s="228" t="s">
        <v>723</v>
      </c>
      <c r="B734" s="222">
        <v>321</v>
      </c>
      <c r="C734" s="222">
        <f>SUM(C735:C737)</f>
        <v>321</v>
      </c>
      <c r="D734" s="209">
        <f t="shared" si="12"/>
        <v>0</v>
      </c>
    </row>
    <row r="735" ht="19.5" customHeight="1" spans="1:4">
      <c r="A735" s="226" t="s">
        <v>724</v>
      </c>
      <c r="B735" s="208">
        <v>63</v>
      </c>
      <c r="C735" s="208">
        <v>63</v>
      </c>
      <c r="D735" s="209">
        <f t="shared" si="12"/>
        <v>0</v>
      </c>
    </row>
    <row r="736" ht="19.5" customHeight="1" spans="1:4">
      <c r="A736" s="226" t="s">
        <v>725</v>
      </c>
      <c r="B736" s="214">
        <v>60</v>
      </c>
      <c r="C736" s="208">
        <v>60</v>
      </c>
      <c r="D736" s="209">
        <f t="shared" si="12"/>
        <v>0</v>
      </c>
    </row>
    <row r="737" ht="19.5" customHeight="1" spans="1:4">
      <c r="A737" s="226" t="s">
        <v>726</v>
      </c>
      <c r="B737" s="214">
        <v>198</v>
      </c>
      <c r="C737" s="208">
        <v>198</v>
      </c>
      <c r="D737" s="209">
        <f t="shared" si="12"/>
        <v>0</v>
      </c>
    </row>
    <row r="738" ht="19.5" customHeight="1" spans="1:4">
      <c r="A738" s="228" t="s">
        <v>727</v>
      </c>
      <c r="B738" s="222">
        <v>0</v>
      </c>
      <c r="C738" s="222">
        <f>SUM(C739:C740)</f>
        <v>0</v>
      </c>
      <c r="D738" s="209">
        <f t="shared" si="12"/>
        <v>0</v>
      </c>
    </row>
    <row r="739" ht="19.5" customHeight="1" spans="1:4">
      <c r="A739" s="226" t="s">
        <v>728</v>
      </c>
      <c r="B739" s="208"/>
      <c r="C739" s="208"/>
      <c r="D739" s="209">
        <f t="shared" si="12"/>
        <v>0</v>
      </c>
    </row>
    <row r="740" ht="19.5" customHeight="1" spans="1:4">
      <c r="A740" s="226" t="s">
        <v>729</v>
      </c>
      <c r="B740" s="214">
        <v>0</v>
      </c>
      <c r="C740" s="208">
        <v>0</v>
      </c>
      <c r="D740" s="209">
        <f t="shared" si="12"/>
        <v>0</v>
      </c>
    </row>
    <row r="741" ht="19.5" customHeight="1" spans="1:4">
      <c r="A741" s="223" t="s">
        <v>730</v>
      </c>
      <c r="B741" s="222">
        <v>0</v>
      </c>
      <c r="C741" s="222">
        <f>SUM(C742:C749)</f>
        <v>0</v>
      </c>
      <c r="D741" s="209">
        <f t="shared" si="12"/>
        <v>0</v>
      </c>
    </row>
    <row r="742" ht="19.5" customHeight="1" spans="1:4">
      <c r="A742" s="223" t="s">
        <v>186</v>
      </c>
      <c r="B742" s="214"/>
      <c r="C742" s="208"/>
      <c r="D742" s="209">
        <f t="shared" si="12"/>
        <v>0</v>
      </c>
    </row>
    <row r="743" ht="19.5" customHeight="1" spans="1:4">
      <c r="A743" s="223" t="s">
        <v>187</v>
      </c>
      <c r="B743" s="214"/>
      <c r="C743" s="208"/>
      <c r="D743" s="209">
        <f t="shared" si="12"/>
        <v>0</v>
      </c>
    </row>
    <row r="744" ht="19.5" customHeight="1" spans="1:4">
      <c r="A744" s="223" t="s">
        <v>188</v>
      </c>
      <c r="B744" s="214"/>
      <c r="C744" s="208"/>
      <c r="D744" s="209">
        <f t="shared" si="12"/>
        <v>0</v>
      </c>
    </row>
    <row r="745" ht="19.5" customHeight="1" spans="1:4">
      <c r="A745" s="223" t="s">
        <v>228</v>
      </c>
      <c r="B745" s="214"/>
      <c r="C745" s="208"/>
      <c r="D745" s="209">
        <f t="shared" si="12"/>
        <v>0</v>
      </c>
    </row>
    <row r="746" ht="19.5" customHeight="1" spans="1:4">
      <c r="A746" s="226" t="s">
        <v>731</v>
      </c>
      <c r="B746" s="214"/>
      <c r="C746" s="208"/>
      <c r="D746" s="209">
        <f t="shared" si="12"/>
        <v>0</v>
      </c>
    </row>
    <row r="747" ht="19.5" customHeight="1" spans="1:4">
      <c r="A747" s="226" t="s">
        <v>732</v>
      </c>
      <c r="B747" s="214"/>
      <c r="C747" s="208"/>
      <c r="D747" s="209">
        <f t="shared" si="12"/>
        <v>0</v>
      </c>
    </row>
    <row r="748" ht="19.5" customHeight="1" spans="1:4">
      <c r="A748" s="226" t="s">
        <v>332</v>
      </c>
      <c r="B748" s="214"/>
      <c r="C748" s="208"/>
      <c r="D748" s="209">
        <f t="shared" si="12"/>
        <v>0</v>
      </c>
    </row>
    <row r="749" ht="19.5" customHeight="1" spans="1:4">
      <c r="A749" s="226" t="s">
        <v>733</v>
      </c>
      <c r="B749" s="222"/>
      <c r="C749" s="216"/>
      <c r="D749" s="209">
        <f t="shared" si="12"/>
        <v>0</v>
      </c>
    </row>
    <row r="750" ht="19.5" customHeight="1" spans="1:4">
      <c r="A750" s="228" t="s">
        <v>734</v>
      </c>
      <c r="B750" s="214">
        <v>0</v>
      </c>
      <c r="C750" s="214">
        <f>SUM(C751)</f>
        <v>0</v>
      </c>
      <c r="D750" s="209">
        <f t="shared" si="12"/>
        <v>0</v>
      </c>
    </row>
    <row r="751" ht="19.5" customHeight="1" spans="1:4">
      <c r="A751" s="226" t="s">
        <v>735</v>
      </c>
      <c r="B751" s="214"/>
      <c r="C751" s="208"/>
      <c r="D751" s="209">
        <f t="shared" si="12"/>
        <v>0</v>
      </c>
    </row>
    <row r="752" ht="19.5" customHeight="1" spans="1:4">
      <c r="A752" s="223" t="s">
        <v>736</v>
      </c>
      <c r="B752" s="205">
        <v>14</v>
      </c>
      <c r="C752" s="205">
        <f>C753</f>
        <v>14</v>
      </c>
      <c r="D752" s="209">
        <f t="shared" si="12"/>
        <v>0</v>
      </c>
    </row>
    <row r="753" ht="19.5" customHeight="1" spans="1:4">
      <c r="A753" s="223" t="s">
        <v>737</v>
      </c>
      <c r="B753" s="208">
        <v>14</v>
      </c>
      <c r="C753" s="208">
        <v>14</v>
      </c>
      <c r="D753" s="209">
        <f t="shared" si="12"/>
        <v>0</v>
      </c>
    </row>
    <row r="754" ht="19.5" customHeight="1" spans="1:4">
      <c r="A754" s="225" t="s">
        <v>738</v>
      </c>
      <c r="B754" s="205">
        <v>6136</v>
      </c>
      <c r="C754" s="205">
        <f>C755+C764+C768+C776+C782+C789+C795+C798+C801+C803+C805+C811+C813+C815+C830</f>
        <v>4530</v>
      </c>
      <c r="D754" s="206">
        <f t="shared" si="12"/>
        <v>-1606</v>
      </c>
    </row>
    <row r="755" ht="19.5" customHeight="1" spans="1:4">
      <c r="A755" s="223" t="s">
        <v>739</v>
      </c>
      <c r="B755" s="205">
        <v>965</v>
      </c>
      <c r="C755" s="205">
        <f>SUM(C756:C763)</f>
        <v>965</v>
      </c>
      <c r="D755" s="209">
        <f t="shared" si="12"/>
        <v>0</v>
      </c>
    </row>
    <row r="756" ht="19.5" customHeight="1" spans="1:4">
      <c r="A756" s="223" t="s">
        <v>186</v>
      </c>
      <c r="B756" s="208">
        <v>785</v>
      </c>
      <c r="C756" s="208">
        <v>785</v>
      </c>
      <c r="D756" s="209">
        <f t="shared" si="12"/>
        <v>0</v>
      </c>
    </row>
    <row r="757" ht="19.5" customHeight="1" spans="1:4">
      <c r="A757" s="223" t="s">
        <v>187</v>
      </c>
      <c r="B757" s="208"/>
      <c r="C757" s="208"/>
      <c r="D757" s="209">
        <f t="shared" si="12"/>
        <v>0</v>
      </c>
    </row>
    <row r="758" ht="19.5" customHeight="1" spans="1:4">
      <c r="A758" s="223" t="s">
        <v>188</v>
      </c>
      <c r="B758" s="208"/>
      <c r="C758" s="208"/>
      <c r="D758" s="209">
        <f t="shared" si="12"/>
        <v>0</v>
      </c>
    </row>
    <row r="759" ht="19.5" customHeight="1" spans="1:4">
      <c r="A759" s="223" t="s">
        <v>740</v>
      </c>
      <c r="B759" s="208"/>
      <c r="C759" s="208"/>
      <c r="D759" s="209">
        <f t="shared" si="12"/>
        <v>0</v>
      </c>
    </row>
    <row r="760" ht="19.5" customHeight="1" spans="1:4">
      <c r="A760" s="223" t="s">
        <v>741</v>
      </c>
      <c r="B760" s="208"/>
      <c r="C760" s="208"/>
      <c r="D760" s="209">
        <f t="shared" si="12"/>
        <v>0</v>
      </c>
    </row>
    <row r="761" ht="19.5" customHeight="1" spans="1:4">
      <c r="A761" s="223" t="s">
        <v>742</v>
      </c>
      <c r="B761" s="208"/>
      <c r="C761" s="208"/>
      <c r="D761" s="209">
        <f t="shared" si="12"/>
        <v>0</v>
      </c>
    </row>
    <row r="762" ht="19.5" customHeight="1" spans="1:4">
      <c r="A762" s="223" t="s">
        <v>743</v>
      </c>
      <c r="B762" s="208"/>
      <c r="C762" s="208"/>
      <c r="D762" s="209">
        <f t="shared" si="12"/>
        <v>0</v>
      </c>
    </row>
    <row r="763" ht="19.5" customHeight="1" spans="1:4">
      <c r="A763" s="223" t="s">
        <v>744</v>
      </c>
      <c r="B763" s="208">
        <v>180</v>
      </c>
      <c r="C763" s="208">
        <v>180</v>
      </c>
      <c r="D763" s="209">
        <f t="shared" si="12"/>
        <v>0</v>
      </c>
    </row>
    <row r="764" ht="19.5" customHeight="1" spans="1:4">
      <c r="A764" s="223" t="s">
        <v>745</v>
      </c>
      <c r="B764" s="205">
        <v>0</v>
      </c>
      <c r="C764" s="205">
        <f>SUM(C765:C767)</f>
        <v>0</v>
      </c>
      <c r="D764" s="209">
        <f t="shared" si="12"/>
        <v>0</v>
      </c>
    </row>
    <row r="765" ht="19.5" customHeight="1" spans="1:4">
      <c r="A765" s="227" t="s">
        <v>746</v>
      </c>
      <c r="B765" s="214">
        <v>0</v>
      </c>
      <c r="C765" s="208">
        <v>0</v>
      </c>
      <c r="D765" s="209">
        <f t="shared" si="12"/>
        <v>0</v>
      </c>
    </row>
    <row r="766" ht="19.5" customHeight="1" spans="1:4">
      <c r="A766" s="223" t="s">
        <v>747</v>
      </c>
      <c r="B766" s="214">
        <v>0</v>
      </c>
      <c r="C766" s="208">
        <v>0</v>
      </c>
      <c r="D766" s="209">
        <f t="shared" si="12"/>
        <v>0</v>
      </c>
    </row>
    <row r="767" ht="19.5" customHeight="1" spans="1:4">
      <c r="A767" s="223" t="s">
        <v>748</v>
      </c>
      <c r="B767" s="208"/>
      <c r="C767" s="208"/>
      <c r="D767" s="209">
        <f t="shared" si="12"/>
        <v>0</v>
      </c>
    </row>
    <row r="768" ht="19.5" customHeight="1" spans="1:4">
      <c r="A768" s="223" t="s">
        <v>749</v>
      </c>
      <c r="B768" s="205">
        <v>3265</v>
      </c>
      <c r="C768" s="205">
        <f>SUM(C769:C775)</f>
        <v>2265</v>
      </c>
      <c r="D768" s="209">
        <f t="shared" si="12"/>
        <v>-1000</v>
      </c>
    </row>
    <row r="769" ht="19.5" customHeight="1" spans="1:4">
      <c r="A769" s="223" t="s">
        <v>750</v>
      </c>
      <c r="B769" s="214">
        <v>199</v>
      </c>
      <c r="C769" s="208">
        <v>199</v>
      </c>
      <c r="D769" s="209">
        <f t="shared" si="12"/>
        <v>0</v>
      </c>
    </row>
    <row r="770" ht="19.5" customHeight="1" spans="1:4">
      <c r="A770" s="223" t="s">
        <v>751</v>
      </c>
      <c r="B770" s="214">
        <v>356</v>
      </c>
      <c r="C770" s="208">
        <v>356</v>
      </c>
      <c r="D770" s="209">
        <f t="shared" si="12"/>
        <v>0</v>
      </c>
    </row>
    <row r="771" ht="19.5" customHeight="1" spans="1:4">
      <c r="A771" s="223" t="s">
        <v>752</v>
      </c>
      <c r="B771" s="214">
        <v>0</v>
      </c>
      <c r="C771" s="208">
        <v>0</v>
      </c>
      <c r="D771" s="209">
        <f t="shared" si="12"/>
        <v>0</v>
      </c>
    </row>
    <row r="772" ht="19.5" customHeight="1" spans="1:4">
      <c r="A772" s="223" t="s">
        <v>753</v>
      </c>
      <c r="B772" s="214">
        <v>2685</v>
      </c>
      <c r="C772" s="208">
        <v>1685</v>
      </c>
      <c r="D772" s="209">
        <f t="shared" si="12"/>
        <v>-1000</v>
      </c>
    </row>
    <row r="773" ht="19.5" customHeight="1" spans="1:4">
      <c r="A773" s="223" t="s">
        <v>754</v>
      </c>
      <c r="B773" s="214">
        <v>0</v>
      </c>
      <c r="C773" s="208">
        <v>0</v>
      </c>
      <c r="D773" s="209">
        <f t="shared" si="12"/>
        <v>0</v>
      </c>
    </row>
    <row r="774" ht="19.5" customHeight="1" spans="1:4">
      <c r="A774" s="223" t="s">
        <v>755</v>
      </c>
      <c r="B774" s="214">
        <v>0</v>
      </c>
      <c r="C774" s="208">
        <v>0</v>
      </c>
      <c r="D774" s="209">
        <f t="shared" si="12"/>
        <v>0</v>
      </c>
    </row>
    <row r="775" ht="19.5" customHeight="1" spans="1:4">
      <c r="A775" s="223" t="s">
        <v>756</v>
      </c>
      <c r="B775" s="214">
        <v>25</v>
      </c>
      <c r="C775" s="208">
        <v>25</v>
      </c>
      <c r="D775" s="209">
        <f t="shared" si="12"/>
        <v>0</v>
      </c>
    </row>
    <row r="776" ht="19.5" customHeight="1" spans="1:4">
      <c r="A776" s="223" t="s">
        <v>757</v>
      </c>
      <c r="B776" s="205">
        <v>244</v>
      </c>
      <c r="C776" s="205">
        <f>SUM(C777:C781)</f>
        <v>244</v>
      </c>
      <c r="D776" s="209">
        <f t="shared" ref="D776:D839" si="13">C776-B776</f>
        <v>0</v>
      </c>
    </row>
    <row r="777" ht="19.5" customHeight="1" spans="1:4">
      <c r="A777" s="223" t="s">
        <v>758</v>
      </c>
      <c r="B777" s="208">
        <v>38</v>
      </c>
      <c r="C777" s="208">
        <v>38</v>
      </c>
      <c r="D777" s="209">
        <f t="shared" si="13"/>
        <v>0</v>
      </c>
    </row>
    <row r="778" ht="19.5" customHeight="1" spans="1:4">
      <c r="A778" s="223" t="s">
        <v>759</v>
      </c>
      <c r="B778" s="208">
        <v>186</v>
      </c>
      <c r="C778" s="208">
        <v>186</v>
      </c>
      <c r="D778" s="209">
        <f t="shared" si="13"/>
        <v>0</v>
      </c>
    </row>
    <row r="779" ht="19.5" customHeight="1" spans="1:4">
      <c r="A779" s="223" t="s">
        <v>760</v>
      </c>
      <c r="B779" s="208">
        <v>0</v>
      </c>
      <c r="C779" s="208">
        <v>0</v>
      </c>
      <c r="D779" s="209">
        <f t="shared" si="13"/>
        <v>0</v>
      </c>
    </row>
    <row r="780" ht="19.5" customHeight="1" spans="1:4">
      <c r="A780" s="223" t="s">
        <v>761</v>
      </c>
      <c r="B780" s="214">
        <v>0</v>
      </c>
      <c r="C780" s="208">
        <v>0</v>
      </c>
      <c r="D780" s="209">
        <f t="shared" si="13"/>
        <v>0</v>
      </c>
    </row>
    <row r="781" ht="19.5" customHeight="1" spans="1:4">
      <c r="A781" s="223" t="s">
        <v>762</v>
      </c>
      <c r="B781" s="214">
        <v>20</v>
      </c>
      <c r="C781" s="208">
        <v>20</v>
      </c>
      <c r="D781" s="209">
        <f t="shared" si="13"/>
        <v>0</v>
      </c>
    </row>
    <row r="782" ht="19.5" customHeight="1" spans="1:4">
      <c r="A782" s="223" t="s">
        <v>763</v>
      </c>
      <c r="B782" s="205">
        <v>1652</v>
      </c>
      <c r="C782" s="205">
        <f>SUM(C783:C788)</f>
        <v>1046</v>
      </c>
      <c r="D782" s="209">
        <f t="shared" si="13"/>
        <v>-606</v>
      </c>
    </row>
    <row r="783" ht="19.5" customHeight="1" spans="1:4">
      <c r="A783" s="223" t="s">
        <v>764</v>
      </c>
      <c r="B783" s="214">
        <v>1554</v>
      </c>
      <c r="C783" s="208">
        <v>948</v>
      </c>
      <c r="D783" s="209">
        <f t="shared" si="13"/>
        <v>-606</v>
      </c>
    </row>
    <row r="784" ht="19.5" customHeight="1" spans="1:4">
      <c r="A784" s="223" t="s">
        <v>765</v>
      </c>
      <c r="B784" s="214"/>
      <c r="C784" s="208"/>
      <c r="D784" s="209">
        <f t="shared" si="13"/>
        <v>0</v>
      </c>
    </row>
    <row r="785" ht="19.5" customHeight="1" spans="1:4">
      <c r="A785" s="223" t="s">
        <v>766</v>
      </c>
      <c r="B785" s="214"/>
      <c r="C785" s="208"/>
      <c r="D785" s="209">
        <f t="shared" si="13"/>
        <v>0</v>
      </c>
    </row>
    <row r="786" ht="19.5" customHeight="1" spans="1:4">
      <c r="A786" s="223" t="s">
        <v>767</v>
      </c>
      <c r="B786" s="214"/>
      <c r="C786" s="208"/>
      <c r="D786" s="209">
        <f t="shared" si="13"/>
        <v>0</v>
      </c>
    </row>
    <row r="787" ht="19.5" customHeight="1" spans="1:4">
      <c r="A787" s="223" t="s">
        <v>768</v>
      </c>
      <c r="B787" s="214">
        <v>98</v>
      </c>
      <c r="C787" s="208">
        <v>98</v>
      </c>
      <c r="D787" s="209">
        <f t="shared" si="13"/>
        <v>0</v>
      </c>
    </row>
    <row r="788" ht="19.5" customHeight="1" spans="1:4">
      <c r="A788" s="223" t="s">
        <v>769</v>
      </c>
      <c r="B788" s="214"/>
      <c r="C788" s="208"/>
      <c r="D788" s="209">
        <f t="shared" si="13"/>
        <v>0</v>
      </c>
    </row>
    <row r="789" ht="19.5" customHeight="1" spans="1:4">
      <c r="A789" s="223" t="s">
        <v>770</v>
      </c>
      <c r="B789" s="205">
        <v>10</v>
      </c>
      <c r="C789" s="205">
        <f>SUM(C790:C794)</f>
        <v>10</v>
      </c>
      <c r="D789" s="209">
        <f t="shared" si="13"/>
        <v>0</v>
      </c>
    </row>
    <row r="790" ht="19.5" customHeight="1" spans="1:4">
      <c r="A790" s="223" t="s">
        <v>771</v>
      </c>
      <c r="B790" s="208"/>
      <c r="C790" s="208"/>
      <c r="D790" s="209">
        <f t="shared" si="13"/>
        <v>0</v>
      </c>
    </row>
    <row r="791" ht="19.5" customHeight="1" spans="1:4">
      <c r="A791" s="223" t="s">
        <v>772</v>
      </c>
      <c r="B791" s="208">
        <v>0</v>
      </c>
      <c r="C791" s="208">
        <v>0</v>
      </c>
      <c r="D791" s="209">
        <f t="shared" si="13"/>
        <v>0</v>
      </c>
    </row>
    <row r="792" ht="19.5" customHeight="1" spans="1:4">
      <c r="A792" s="223" t="s">
        <v>773</v>
      </c>
      <c r="B792" s="208">
        <v>0</v>
      </c>
      <c r="C792" s="208">
        <v>0</v>
      </c>
      <c r="D792" s="209">
        <f t="shared" si="13"/>
        <v>0</v>
      </c>
    </row>
    <row r="793" ht="19.5" customHeight="1" spans="1:4">
      <c r="A793" s="223" t="s">
        <v>774</v>
      </c>
      <c r="B793" s="208">
        <v>0</v>
      </c>
      <c r="C793" s="208">
        <v>0</v>
      </c>
      <c r="D793" s="209">
        <f t="shared" si="13"/>
        <v>0</v>
      </c>
    </row>
    <row r="794" ht="19.5" customHeight="1" spans="1:4">
      <c r="A794" s="223" t="s">
        <v>775</v>
      </c>
      <c r="B794" s="208">
        <v>10</v>
      </c>
      <c r="C794" s="208">
        <v>10</v>
      </c>
      <c r="D794" s="209">
        <f t="shared" si="13"/>
        <v>0</v>
      </c>
    </row>
    <row r="795" ht="19.5" customHeight="1" spans="1:4">
      <c r="A795" s="223" t="s">
        <v>776</v>
      </c>
      <c r="B795" s="217">
        <v>0</v>
      </c>
      <c r="C795" s="217">
        <f>SUM(C796:C797)</f>
        <v>0</v>
      </c>
      <c r="D795" s="209">
        <f t="shared" si="13"/>
        <v>0</v>
      </c>
    </row>
    <row r="796" ht="19.5" customHeight="1" spans="1:4">
      <c r="A796" s="223" t="s">
        <v>777</v>
      </c>
      <c r="B796" s="214"/>
      <c r="C796" s="208"/>
      <c r="D796" s="209">
        <f t="shared" si="13"/>
        <v>0</v>
      </c>
    </row>
    <row r="797" ht="19.5" customHeight="1" spans="1:4">
      <c r="A797" s="223" t="s">
        <v>778</v>
      </c>
      <c r="B797" s="214"/>
      <c r="C797" s="208"/>
      <c r="D797" s="209">
        <f t="shared" si="13"/>
        <v>0</v>
      </c>
    </row>
    <row r="798" ht="19.5" customHeight="1" spans="1:4">
      <c r="A798" s="223" t="s">
        <v>779</v>
      </c>
      <c r="B798" s="217">
        <v>0</v>
      </c>
      <c r="C798" s="217">
        <f>SUM(C799:C800)</f>
        <v>0</v>
      </c>
      <c r="D798" s="209">
        <f t="shared" si="13"/>
        <v>0</v>
      </c>
    </row>
    <row r="799" ht="19.5" customHeight="1" spans="1:4">
      <c r="A799" s="223" t="s">
        <v>780</v>
      </c>
      <c r="B799" s="214"/>
      <c r="C799" s="208"/>
      <c r="D799" s="209">
        <f t="shared" si="13"/>
        <v>0</v>
      </c>
    </row>
    <row r="800" ht="19.5" customHeight="1" spans="1:4">
      <c r="A800" s="223" t="s">
        <v>781</v>
      </c>
      <c r="B800" s="214"/>
      <c r="C800" s="208"/>
      <c r="D800" s="209">
        <f t="shared" si="13"/>
        <v>0</v>
      </c>
    </row>
    <row r="801" ht="19.5" customHeight="1" spans="1:4">
      <c r="A801" s="223" t="s">
        <v>782</v>
      </c>
      <c r="B801" s="222">
        <v>0</v>
      </c>
      <c r="C801" s="222">
        <f>SUM(C802)</f>
        <v>0</v>
      </c>
      <c r="D801" s="209">
        <f t="shared" si="13"/>
        <v>0</v>
      </c>
    </row>
    <row r="802" ht="19.5" customHeight="1" spans="1:4">
      <c r="A802" s="226" t="s">
        <v>783</v>
      </c>
      <c r="B802" s="214"/>
      <c r="C802" s="208"/>
      <c r="D802" s="209">
        <f t="shared" si="13"/>
        <v>0</v>
      </c>
    </row>
    <row r="803" ht="19.5" customHeight="1" spans="1:4">
      <c r="A803" s="223" t="s">
        <v>784</v>
      </c>
      <c r="B803" s="222">
        <v>0</v>
      </c>
      <c r="C803" s="222">
        <f>SUM(C804)</f>
        <v>0</v>
      </c>
      <c r="D803" s="209">
        <f t="shared" si="13"/>
        <v>0</v>
      </c>
    </row>
    <row r="804" ht="19.5" customHeight="1" spans="1:4">
      <c r="A804" s="226" t="s">
        <v>785</v>
      </c>
      <c r="B804" s="222"/>
      <c r="C804" s="208"/>
      <c r="D804" s="209">
        <f t="shared" si="13"/>
        <v>0</v>
      </c>
    </row>
    <row r="805" ht="19.5" customHeight="1" spans="1:4">
      <c r="A805" s="223" t="s">
        <v>786</v>
      </c>
      <c r="B805" s="205">
        <v>0</v>
      </c>
      <c r="C805" s="205">
        <f>SUM(C806:C810)</f>
        <v>0</v>
      </c>
      <c r="D805" s="209">
        <f t="shared" si="13"/>
        <v>0</v>
      </c>
    </row>
    <row r="806" ht="19.5" customHeight="1" spans="1:4">
      <c r="A806" s="223" t="s">
        <v>787</v>
      </c>
      <c r="B806" s="214">
        <v>0</v>
      </c>
      <c r="C806" s="208">
        <v>0</v>
      </c>
      <c r="D806" s="209">
        <f t="shared" si="13"/>
        <v>0</v>
      </c>
    </row>
    <row r="807" ht="19.5" customHeight="1" spans="1:4">
      <c r="A807" s="223" t="s">
        <v>788</v>
      </c>
      <c r="B807" s="214">
        <v>0</v>
      </c>
      <c r="C807" s="208">
        <v>0</v>
      </c>
      <c r="D807" s="209">
        <f t="shared" si="13"/>
        <v>0</v>
      </c>
    </row>
    <row r="808" ht="19.5" customHeight="1" spans="1:4">
      <c r="A808" s="223" t="s">
        <v>789</v>
      </c>
      <c r="B808" s="208"/>
      <c r="C808" s="208"/>
      <c r="D808" s="209">
        <f t="shared" si="13"/>
        <v>0</v>
      </c>
    </row>
    <row r="809" ht="19.5" customHeight="1" spans="1:4">
      <c r="A809" s="223" t="s">
        <v>790</v>
      </c>
      <c r="B809" s="214">
        <v>0</v>
      </c>
      <c r="C809" s="208">
        <v>0</v>
      </c>
      <c r="D809" s="209">
        <f t="shared" si="13"/>
        <v>0</v>
      </c>
    </row>
    <row r="810" ht="19.5" customHeight="1" spans="1:4">
      <c r="A810" s="223" t="s">
        <v>791</v>
      </c>
      <c r="B810" s="214">
        <v>0</v>
      </c>
      <c r="C810" s="208">
        <v>0</v>
      </c>
      <c r="D810" s="209">
        <f t="shared" si="13"/>
        <v>0</v>
      </c>
    </row>
    <row r="811" ht="19.5" customHeight="1" spans="1:4">
      <c r="A811" s="223" t="s">
        <v>792</v>
      </c>
      <c r="B811" s="214">
        <v>0</v>
      </c>
      <c r="C811" s="214">
        <f>SUM(C812)</f>
        <v>0</v>
      </c>
      <c r="D811" s="209">
        <f t="shared" si="13"/>
        <v>0</v>
      </c>
    </row>
    <row r="812" ht="19.5" customHeight="1" spans="1:4">
      <c r="A812" s="226" t="s">
        <v>793</v>
      </c>
      <c r="B812" s="214"/>
      <c r="C812" s="208"/>
      <c r="D812" s="209">
        <f t="shared" si="13"/>
        <v>0</v>
      </c>
    </row>
    <row r="813" ht="19.5" customHeight="1" spans="1:4">
      <c r="A813" s="223" t="s">
        <v>794</v>
      </c>
      <c r="B813" s="222">
        <v>0</v>
      </c>
      <c r="C813" s="222">
        <f>SUM(C814)</f>
        <v>0</v>
      </c>
      <c r="D813" s="209">
        <f t="shared" si="13"/>
        <v>0</v>
      </c>
    </row>
    <row r="814" ht="19.5" customHeight="1" spans="1:4">
      <c r="A814" s="226" t="s">
        <v>795</v>
      </c>
      <c r="B814" s="208"/>
      <c r="C814" s="208"/>
      <c r="D814" s="209">
        <f t="shared" si="13"/>
        <v>0</v>
      </c>
    </row>
    <row r="815" ht="19.5" customHeight="1" spans="1:4">
      <c r="A815" s="223" t="s">
        <v>796</v>
      </c>
      <c r="B815" s="217">
        <v>0</v>
      </c>
      <c r="C815" s="217">
        <f>SUM(C816:C829)</f>
        <v>0</v>
      </c>
      <c r="D815" s="209">
        <f t="shared" si="13"/>
        <v>0</v>
      </c>
    </row>
    <row r="816" ht="19.5" customHeight="1" spans="1:4">
      <c r="A816" s="223" t="s">
        <v>186</v>
      </c>
      <c r="B816" s="214"/>
      <c r="C816" s="208"/>
      <c r="D816" s="209">
        <f t="shared" si="13"/>
        <v>0</v>
      </c>
    </row>
    <row r="817" ht="19.5" customHeight="1" spans="1:4">
      <c r="A817" s="223" t="s">
        <v>187</v>
      </c>
      <c r="B817" s="214"/>
      <c r="C817" s="208"/>
      <c r="D817" s="209">
        <f t="shared" si="13"/>
        <v>0</v>
      </c>
    </row>
    <row r="818" ht="19.5" customHeight="1" spans="1:4">
      <c r="A818" s="223" t="s">
        <v>188</v>
      </c>
      <c r="B818" s="214"/>
      <c r="C818" s="208"/>
      <c r="D818" s="209">
        <f t="shared" si="13"/>
        <v>0</v>
      </c>
    </row>
    <row r="819" ht="19.5" customHeight="1" spans="1:4">
      <c r="A819" s="223" t="s">
        <v>797</v>
      </c>
      <c r="B819" s="214"/>
      <c r="C819" s="208"/>
      <c r="D819" s="209">
        <f t="shared" si="13"/>
        <v>0</v>
      </c>
    </row>
    <row r="820" ht="19.5" customHeight="1" spans="1:4">
      <c r="A820" s="223" t="s">
        <v>798</v>
      </c>
      <c r="B820" s="214"/>
      <c r="C820" s="208"/>
      <c r="D820" s="209">
        <f t="shared" si="13"/>
        <v>0</v>
      </c>
    </row>
    <row r="821" ht="19.5" customHeight="1" spans="1:4">
      <c r="A821" s="223" t="s">
        <v>799</v>
      </c>
      <c r="B821" s="214"/>
      <c r="C821" s="208"/>
      <c r="D821" s="209">
        <f t="shared" si="13"/>
        <v>0</v>
      </c>
    </row>
    <row r="822" ht="19.5" customHeight="1" spans="1:4">
      <c r="A822" s="223" t="s">
        <v>800</v>
      </c>
      <c r="B822" s="214"/>
      <c r="C822" s="208"/>
      <c r="D822" s="209">
        <f t="shared" si="13"/>
        <v>0</v>
      </c>
    </row>
    <row r="823" ht="19.5" customHeight="1" spans="1:4">
      <c r="A823" s="223" t="s">
        <v>801</v>
      </c>
      <c r="B823" s="214"/>
      <c r="C823" s="208"/>
      <c r="D823" s="209">
        <f t="shared" si="13"/>
        <v>0</v>
      </c>
    </row>
    <row r="824" ht="19.5" customHeight="1" spans="1:4">
      <c r="A824" s="223" t="s">
        <v>802</v>
      </c>
      <c r="B824" s="214"/>
      <c r="C824" s="208"/>
      <c r="D824" s="209">
        <f t="shared" si="13"/>
        <v>0</v>
      </c>
    </row>
    <row r="825" ht="19.5" customHeight="1" spans="1:4">
      <c r="A825" s="223" t="s">
        <v>803</v>
      </c>
      <c r="B825" s="214"/>
      <c r="C825" s="208"/>
      <c r="D825" s="209">
        <f t="shared" si="13"/>
        <v>0</v>
      </c>
    </row>
    <row r="826" ht="19.5" customHeight="1" spans="1:4">
      <c r="A826" s="223" t="s">
        <v>228</v>
      </c>
      <c r="B826" s="214"/>
      <c r="C826" s="208"/>
      <c r="D826" s="209">
        <f t="shared" si="13"/>
        <v>0</v>
      </c>
    </row>
    <row r="827" ht="19.5" customHeight="1" spans="1:4">
      <c r="A827" s="223" t="s">
        <v>804</v>
      </c>
      <c r="B827" s="214"/>
      <c r="C827" s="208"/>
      <c r="D827" s="209">
        <f t="shared" si="13"/>
        <v>0</v>
      </c>
    </row>
    <row r="828" ht="19.5" customHeight="1" spans="1:4">
      <c r="A828" s="223" t="s">
        <v>195</v>
      </c>
      <c r="B828" s="214">
        <v>0</v>
      </c>
      <c r="C828" s="208">
        <v>0</v>
      </c>
      <c r="D828" s="209">
        <f t="shared" si="13"/>
        <v>0</v>
      </c>
    </row>
    <row r="829" ht="19.5" customHeight="1" spans="1:4">
      <c r="A829" s="223" t="s">
        <v>805</v>
      </c>
      <c r="B829" s="214"/>
      <c r="C829" s="208"/>
      <c r="D829" s="209">
        <f t="shared" si="13"/>
        <v>0</v>
      </c>
    </row>
    <row r="830" ht="19.5" customHeight="1" spans="1:4">
      <c r="A830" s="223" t="s">
        <v>806</v>
      </c>
      <c r="B830" s="222">
        <v>0</v>
      </c>
      <c r="C830" s="222">
        <f>SUM(C831)</f>
        <v>0</v>
      </c>
      <c r="D830" s="209">
        <f t="shared" si="13"/>
        <v>0</v>
      </c>
    </row>
    <row r="831" ht="19.5" customHeight="1" spans="1:4">
      <c r="A831" s="226" t="s">
        <v>807</v>
      </c>
      <c r="B831" s="214"/>
      <c r="C831" s="208"/>
      <c r="D831" s="209">
        <f t="shared" si="13"/>
        <v>0</v>
      </c>
    </row>
    <row r="832" ht="19.5" customHeight="1" spans="1:4">
      <c r="A832" s="225" t="s">
        <v>808</v>
      </c>
      <c r="B832" s="205">
        <v>2558</v>
      </c>
      <c r="C832" s="205">
        <f>C833+C844+C846+C849+C851+C853</f>
        <v>4016</v>
      </c>
      <c r="D832" s="206">
        <f t="shared" si="13"/>
        <v>1458</v>
      </c>
    </row>
    <row r="833" ht="19.5" customHeight="1" spans="1:4">
      <c r="A833" s="223" t="s">
        <v>809</v>
      </c>
      <c r="B833" s="205">
        <v>778</v>
      </c>
      <c r="C833" s="205">
        <f>SUM(C834:C843)</f>
        <v>778</v>
      </c>
      <c r="D833" s="209">
        <f t="shared" si="13"/>
        <v>0</v>
      </c>
    </row>
    <row r="834" ht="19.5" customHeight="1" spans="1:4">
      <c r="A834" s="223" t="s">
        <v>810</v>
      </c>
      <c r="B834" s="208">
        <v>668</v>
      </c>
      <c r="C834" s="208">
        <v>668</v>
      </c>
      <c r="D834" s="209">
        <f t="shared" si="13"/>
        <v>0</v>
      </c>
    </row>
    <row r="835" ht="19.5" customHeight="1" spans="1:4">
      <c r="A835" s="223" t="s">
        <v>811</v>
      </c>
      <c r="B835" s="208"/>
      <c r="C835" s="208"/>
      <c r="D835" s="209">
        <f t="shared" si="13"/>
        <v>0</v>
      </c>
    </row>
    <row r="836" ht="19.5" customHeight="1" spans="1:4">
      <c r="A836" s="213" t="s">
        <v>812</v>
      </c>
      <c r="B836" s="208"/>
      <c r="C836" s="208"/>
      <c r="D836" s="209">
        <f t="shared" si="13"/>
        <v>0</v>
      </c>
    </row>
    <row r="837" ht="19.5" customHeight="1" spans="1:4">
      <c r="A837" s="223" t="s">
        <v>813</v>
      </c>
      <c r="B837" s="208">
        <v>110</v>
      </c>
      <c r="C837" s="208">
        <v>110</v>
      </c>
      <c r="D837" s="209">
        <f t="shared" si="13"/>
        <v>0</v>
      </c>
    </row>
    <row r="838" ht="19.5" customHeight="1" spans="1:4">
      <c r="A838" s="223" t="s">
        <v>814</v>
      </c>
      <c r="B838" s="214">
        <v>0</v>
      </c>
      <c r="C838" s="208">
        <v>0</v>
      </c>
      <c r="D838" s="209">
        <f t="shared" si="13"/>
        <v>0</v>
      </c>
    </row>
    <row r="839" ht="19.5" customHeight="1" spans="1:4">
      <c r="A839" s="223" t="s">
        <v>815</v>
      </c>
      <c r="B839" s="214">
        <v>0</v>
      </c>
      <c r="C839" s="208">
        <v>0</v>
      </c>
      <c r="D839" s="209">
        <f t="shared" si="13"/>
        <v>0</v>
      </c>
    </row>
    <row r="840" ht="19.5" customHeight="1" spans="1:4">
      <c r="A840" s="223" t="s">
        <v>816</v>
      </c>
      <c r="B840" s="214">
        <v>0</v>
      </c>
      <c r="C840" s="208">
        <v>0</v>
      </c>
      <c r="D840" s="209">
        <f t="shared" ref="D840:D903" si="14">C840-B840</f>
        <v>0</v>
      </c>
    </row>
    <row r="841" ht="19.5" customHeight="1" spans="1:4">
      <c r="A841" s="223" t="s">
        <v>817</v>
      </c>
      <c r="B841" s="214">
        <v>0</v>
      </c>
      <c r="C841" s="208">
        <v>0</v>
      </c>
      <c r="D841" s="209">
        <f t="shared" si="14"/>
        <v>0</v>
      </c>
    </row>
    <row r="842" ht="19.5" customHeight="1" spans="1:4">
      <c r="A842" s="223" t="s">
        <v>818</v>
      </c>
      <c r="B842" s="214">
        <v>0</v>
      </c>
      <c r="C842" s="208">
        <v>0</v>
      </c>
      <c r="D842" s="209">
        <f t="shared" si="14"/>
        <v>0</v>
      </c>
    </row>
    <row r="843" ht="19.5" customHeight="1" spans="1:4">
      <c r="A843" s="223" t="s">
        <v>819</v>
      </c>
      <c r="B843" s="214">
        <v>0</v>
      </c>
      <c r="C843" s="208">
        <v>0</v>
      </c>
      <c r="D843" s="209">
        <f t="shared" si="14"/>
        <v>0</v>
      </c>
    </row>
    <row r="844" ht="19.5" customHeight="1" spans="1:4">
      <c r="A844" s="223" t="s">
        <v>820</v>
      </c>
      <c r="B844" s="222">
        <v>208</v>
      </c>
      <c r="C844" s="222">
        <f>SUM(C845)</f>
        <v>208</v>
      </c>
      <c r="D844" s="209">
        <f t="shared" si="14"/>
        <v>0</v>
      </c>
    </row>
    <row r="845" ht="19.5" customHeight="1" spans="1:4">
      <c r="A845" s="226" t="s">
        <v>821</v>
      </c>
      <c r="B845" s="208">
        <v>208</v>
      </c>
      <c r="C845" s="208">
        <v>208</v>
      </c>
      <c r="D845" s="209">
        <f t="shared" si="14"/>
        <v>0</v>
      </c>
    </row>
    <row r="846" ht="19.5" customHeight="1" spans="1:4">
      <c r="A846" s="223" t="s">
        <v>822</v>
      </c>
      <c r="B846" s="205">
        <v>1550</v>
      </c>
      <c r="C846" s="205">
        <f>SUM(C847:C848)</f>
        <v>1550</v>
      </c>
      <c r="D846" s="209">
        <f t="shared" si="14"/>
        <v>0</v>
      </c>
    </row>
    <row r="847" ht="19.5" customHeight="1" spans="1:4">
      <c r="A847" s="223" t="s">
        <v>823</v>
      </c>
      <c r="B847" s="208">
        <v>1408</v>
      </c>
      <c r="C847" s="208">
        <v>1408</v>
      </c>
      <c r="D847" s="209">
        <f t="shared" si="14"/>
        <v>0</v>
      </c>
    </row>
    <row r="848" ht="19.5" customHeight="1" spans="1:4">
      <c r="A848" s="223" t="s">
        <v>824</v>
      </c>
      <c r="B848" s="208">
        <v>142</v>
      </c>
      <c r="C848" s="208">
        <v>142</v>
      </c>
      <c r="D848" s="209">
        <f t="shared" si="14"/>
        <v>0</v>
      </c>
    </row>
    <row r="849" ht="19.5" customHeight="1" spans="1:4">
      <c r="A849" s="223" t="s">
        <v>825</v>
      </c>
      <c r="B849" s="222">
        <v>13</v>
      </c>
      <c r="C849" s="222">
        <f>SUM(C850)</f>
        <v>13</v>
      </c>
      <c r="D849" s="209">
        <f t="shared" si="14"/>
        <v>0</v>
      </c>
    </row>
    <row r="850" ht="19.5" customHeight="1" spans="1:4">
      <c r="A850" s="223" t="s">
        <v>826</v>
      </c>
      <c r="B850" s="214">
        <v>13</v>
      </c>
      <c r="C850" s="208">
        <v>13</v>
      </c>
      <c r="D850" s="209">
        <f t="shared" si="14"/>
        <v>0</v>
      </c>
    </row>
    <row r="851" ht="19.5" customHeight="1" spans="1:4">
      <c r="A851" s="223" t="s">
        <v>827</v>
      </c>
      <c r="B851" s="222">
        <v>0</v>
      </c>
      <c r="C851" s="222">
        <f>SUM(C852)</f>
        <v>0</v>
      </c>
      <c r="D851" s="209">
        <f t="shared" si="14"/>
        <v>0</v>
      </c>
    </row>
    <row r="852" ht="19.5" customHeight="1" spans="1:4">
      <c r="A852" s="223" t="s">
        <v>828</v>
      </c>
      <c r="B852" s="222"/>
      <c r="C852" s="208"/>
      <c r="D852" s="209">
        <f t="shared" si="14"/>
        <v>0</v>
      </c>
    </row>
    <row r="853" ht="19.5" customHeight="1" spans="1:4">
      <c r="A853" s="223" t="s">
        <v>829</v>
      </c>
      <c r="B853" s="222">
        <v>9</v>
      </c>
      <c r="C853" s="222">
        <f>SUM(C854)</f>
        <v>1467</v>
      </c>
      <c r="D853" s="209">
        <f t="shared" si="14"/>
        <v>1458</v>
      </c>
    </row>
    <row r="854" ht="19.5" customHeight="1" spans="1:4">
      <c r="A854" s="223" t="s">
        <v>830</v>
      </c>
      <c r="B854" s="208">
        <v>9</v>
      </c>
      <c r="C854" s="208">
        <v>1467</v>
      </c>
      <c r="D854" s="209">
        <f t="shared" si="14"/>
        <v>1458</v>
      </c>
    </row>
    <row r="855" ht="19.5" customHeight="1" spans="1:4">
      <c r="A855" s="225" t="s">
        <v>831</v>
      </c>
      <c r="B855" s="205">
        <v>47462</v>
      </c>
      <c r="C855" s="205">
        <f>C856+C881+C906+C932+C943+C954+C960+C967+C974+C977</f>
        <v>58213</v>
      </c>
      <c r="D855" s="209">
        <f t="shared" si="14"/>
        <v>10751</v>
      </c>
    </row>
    <row r="856" ht="19.5" customHeight="1" spans="1:4">
      <c r="A856" s="223" t="s">
        <v>832</v>
      </c>
      <c r="B856" s="205">
        <v>18358</v>
      </c>
      <c r="C856" s="205">
        <f>SUM(C857:C880)</f>
        <v>18358</v>
      </c>
      <c r="D856" s="209">
        <f t="shared" si="14"/>
        <v>0</v>
      </c>
    </row>
    <row r="857" ht="19.5" customHeight="1" spans="1:4">
      <c r="A857" s="223" t="s">
        <v>810</v>
      </c>
      <c r="B857" s="208">
        <v>2216</v>
      </c>
      <c r="C857" s="208">
        <v>2216</v>
      </c>
      <c r="D857" s="209">
        <f t="shared" si="14"/>
        <v>0</v>
      </c>
    </row>
    <row r="858" ht="19.5" customHeight="1" spans="1:4">
      <c r="A858" s="213" t="s">
        <v>811</v>
      </c>
      <c r="B858" s="208"/>
      <c r="C858" s="208"/>
      <c r="D858" s="209">
        <f t="shared" si="14"/>
        <v>0</v>
      </c>
    </row>
    <row r="859" ht="19.5" customHeight="1" spans="1:4">
      <c r="A859" s="213" t="s">
        <v>812</v>
      </c>
      <c r="B859" s="208"/>
      <c r="C859" s="208"/>
      <c r="D859" s="209">
        <f t="shared" si="14"/>
        <v>0</v>
      </c>
    </row>
    <row r="860" ht="19.5" customHeight="1" spans="1:4">
      <c r="A860" s="223" t="s">
        <v>833</v>
      </c>
      <c r="B860" s="208">
        <v>94</v>
      </c>
      <c r="C860" s="208">
        <v>94</v>
      </c>
      <c r="D860" s="209">
        <f t="shared" si="14"/>
        <v>0</v>
      </c>
    </row>
    <row r="861" ht="19.5" customHeight="1" spans="1:4">
      <c r="A861" s="223" t="s">
        <v>834</v>
      </c>
      <c r="B861" s="208">
        <v>885</v>
      </c>
      <c r="C861" s="208">
        <v>885</v>
      </c>
      <c r="D861" s="209">
        <f t="shared" si="14"/>
        <v>0</v>
      </c>
    </row>
    <row r="862" ht="19.5" customHeight="1" spans="1:4">
      <c r="A862" s="223" t="s">
        <v>835</v>
      </c>
      <c r="B862" s="208">
        <v>7076</v>
      </c>
      <c r="C862" s="208">
        <v>7076</v>
      </c>
      <c r="D862" s="209">
        <f t="shared" si="14"/>
        <v>0</v>
      </c>
    </row>
    <row r="863" ht="19.5" customHeight="1" spans="1:4">
      <c r="A863" s="223" t="s">
        <v>836</v>
      </c>
      <c r="B863" s="208">
        <v>104</v>
      </c>
      <c r="C863" s="208">
        <v>104</v>
      </c>
      <c r="D863" s="209">
        <f t="shared" si="14"/>
        <v>0</v>
      </c>
    </row>
    <row r="864" ht="19.5" customHeight="1" spans="1:4">
      <c r="A864" s="228" t="s">
        <v>837</v>
      </c>
      <c r="B864" s="208">
        <v>10</v>
      </c>
      <c r="C864" s="208">
        <v>10</v>
      </c>
      <c r="D864" s="209">
        <f t="shared" si="14"/>
        <v>0</v>
      </c>
    </row>
    <row r="865" ht="19.5" customHeight="1" spans="1:4">
      <c r="A865" s="228" t="s">
        <v>838</v>
      </c>
      <c r="B865" s="208"/>
      <c r="C865" s="208"/>
      <c r="D865" s="209">
        <f t="shared" si="14"/>
        <v>0</v>
      </c>
    </row>
    <row r="866" ht="19.5" customHeight="1" spans="1:4">
      <c r="A866" s="213" t="s">
        <v>839</v>
      </c>
      <c r="B866" s="208">
        <v>2</v>
      </c>
      <c r="C866" s="208">
        <v>2</v>
      </c>
      <c r="D866" s="209">
        <f t="shared" si="14"/>
        <v>0</v>
      </c>
    </row>
    <row r="867" ht="19.5" customHeight="1" spans="1:4">
      <c r="A867" s="223" t="s">
        <v>840</v>
      </c>
      <c r="B867" s="208">
        <v>226</v>
      </c>
      <c r="C867" s="208">
        <v>226</v>
      </c>
      <c r="D867" s="209">
        <f t="shared" si="14"/>
        <v>0</v>
      </c>
    </row>
    <row r="868" ht="19.5" customHeight="1" spans="1:4">
      <c r="A868" s="223" t="s">
        <v>841</v>
      </c>
      <c r="B868" s="208"/>
      <c r="C868" s="208"/>
      <c r="D868" s="209">
        <f t="shared" si="14"/>
        <v>0</v>
      </c>
    </row>
    <row r="869" ht="19.5" customHeight="1" spans="1:4">
      <c r="A869" s="223" t="s">
        <v>842</v>
      </c>
      <c r="B869" s="208">
        <v>50</v>
      </c>
      <c r="C869" s="208">
        <v>50</v>
      </c>
      <c r="D869" s="209">
        <f t="shared" si="14"/>
        <v>0</v>
      </c>
    </row>
    <row r="870" ht="19.5" customHeight="1" spans="1:4">
      <c r="A870" s="228" t="s">
        <v>843</v>
      </c>
      <c r="B870" s="208"/>
      <c r="C870" s="208"/>
      <c r="D870" s="209">
        <f t="shared" si="14"/>
        <v>0</v>
      </c>
    </row>
    <row r="871" ht="19.5" customHeight="1" spans="1:4">
      <c r="A871" s="228" t="s">
        <v>844</v>
      </c>
      <c r="B871" s="208"/>
      <c r="C871" s="208"/>
      <c r="D871" s="209">
        <f t="shared" si="14"/>
        <v>0</v>
      </c>
    </row>
    <row r="872" ht="19.5" customHeight="1" spans="1:4">
      <c r="A872" s="223" t="s">
        <v>845</v>
      </c>
      <c r="B872" s="208">
        <v>66</v>
      </c>
      <c r="C872" s="208">
        <v>66</v>
      </c>
      <c r="D872" s="209">
        <f t="shared" si="14"/>
        <v>0</v>
      </c>
    </row>
    <row r="873" ht="19.5" customHeight="1" spans="1:4">
      <c r="A873" s="223" t="s">
        <v>846</v>
      </c>
      <c r="B873" s="208">
        <v>70</v>
      </c>
      <c r="C873" s="208">
        <v>70</v>
      </c>
      <c r="D873" s="209">
        <f t="shared" si="14"/>
        <v>0</v>
      </c>
    </row>
    <row r="874" ht="19.5" customHeight="1" spans="1:4">
      <c r="A874" s="223" t="s">
        <v>847</v>
      </c>
      <c r="B874" s="208"/>
      <c r="C874" s="208"/>
      <c r="D874" s="209">
        <f t="shared" si="14"/>
        <v>0</v>
      </c>
    </row>
    <row r="875" ht="19.5" customHeight="1" spans="1:4">
      <c r="A875" s="228" t="s">
        <v>848</v>
      </c>
      <c r="B875" s="208">
        <v>31</v>
      </c>
      <c r="C875" s="208">
        <v>31</v>
      </c>
      <c r="D875" s="209">
        <f t="shared" si="14"/>
        <v>0</v>
      </c>
    </row>
    <row r="876" ht="19.5" customHeight="1" spans="1:4">
      <c r="A876" s="228" t="s">
        <v>849</v>
      </c>
      <c r="B876" s="208">
        <v>15</v>
      </c>
      <c r="C876" s="208">
        <v>15</v>
      </c>
      <c r="D876" s="209">
        <f t="shared" si="14"/>
        <v>0</v>
      </c>
    </row>
    <row r="877" ht="19.5" customHeight="1" spans="1:4">
      <c r="A877" s="223" t="s">
        <v>850</v>
      </c>
      <c r="B877" s="208">
        <v>6390</v>
      </c>
      <c r="C877" s="208">
        <v>6390</v>
      </c>
      <c r="D877" s="209">
        <f t="shared" si="14"/>
        <v>0</v>
      </c>
    </row>
    <row r="878" ht="19.5" customHeight="1" spans="1:4">
      <c r="A878" s="228" t="s">
        <v>851</v>
      </c>
      <c r="B878" s="208"/>
      <c r="C878" s="208"/>
      <c r="D878" s="209">
        <f t="shared" si="14"/>
        <v>0</v>
      </c>
    </row>
    <row r="879" ht="19.5" customHeight="1" spans="1:4">
      <c r="A879" s="223" t="s">
        <v>852</v>
      </c>
      <c r="B879" s="208"/>
      <c r="C879" s="208"/>
      <c r="D879" s="209">
        <f t="shared" si="14"/>
        <v>0</v>
      </c>
    </row>
    <row r="880" ht="19.5" customHeight="1" spans="1:4">
      <c r="A880" s="223" t="s">
        <v>853</v>
      </c>
      <c r="B880" s="208">
        <v>1123</v>
      </c>
      <c r="C880" s="208">
        <v>1123</v>
      </c>
      <c r="D880" s="209">
        <f t="shared" si="14"/>
        <v>0</v>
      </c>
    </row>
    <row r="881" ht="19.5" customHeight="1" spans="1:4">
      <c r="A881" s="223" t="s">
        <v>854</v>
      </c>
      <c r="B881" s="205">
        <v>2402</v>
      </c>
      <c r="C881" s="205">
        <f>SUM(C882:C905)</f>
        <v>2402</v>
      </c>
      <c r="D881" s="209">
        <f t="shared" si="14"/>
        <v>0</v>
      </c>
    </row>
    <row r="882" ht="19.5" customHeight="1" spans="1:4">
      <c r="A882" s="228" t="s">
        <v>810</v>
      </c>
      <c r="B882" s="208">
        <v>802</v>
      </c>
      <c r="C882" s="208">
        <v>802</v>
      </c>
      <c r="D882" s="209">
        <f t="shared" si="14"/>
        <v>0</v>
      </c>
    </row>
    <row r="883" ht="19.5" customHeight="1" spans="1:4">
      <c r="A883" s="228" t="s">
        <v>811</v>
      </c>
      <c r="B883" s="208"/>
      <c r="C883" s="208"/>
      <c r="D883" s="209">
        <f t="shared" si="14"/>
        <v>0</v>
      </c>
    </row>
    <row r="884" ht="19.5" customHeight="1" spans="1:4">
      <c r="A884" s="223" t="s">
        <v>812</v>
      </c>
      <c r="B884" s="208"/>
      <c r="C884" s="208"/>
      <c r="D884" s="209">
        <f t="shared" si="14"/>
        <v>0</v>
      </c>
    </row>
    <row r="885" ht="19.5" customHeight="1" spans="1:4">
      <c r="A885" s="223" t="s">
        <v>855</v>
      </c>
      <c r="B885" s="208">
        <v>680</v>
      </c>
      <c r="C885" s="208">
        <v>680</v>
      </c>
      <c r="D885" s="209">
        <f t="shared" si="14"/>
        <v>0</v>
      </c>
    </row>
    <row r="886" ht="19.5" customHeight="1" spans="1:4">
      <c r="A886" s="223" t="s">
        <v>856</v>
      </c>
      <c r="B886" s="208">
        <v>200</v>
      </c>
      <c r="C886" s="208">
        <v>200</v>
      </c>
      <c r="D886" s="209">
        <f t="shared" si="14"/>
        <v>0</v>
      </c>
    </row>
    <row r="887" ht="19.5" customHeight="1" spans="1:4">
      <c r="A887" s="223" t="s">
        <v>857</v>
      </c>
      <c r="B887" s="208">
        <v>20</v>
      </c>
      <c r="C887" s="208">
        <v>20</v>
      </c>
      <c r="D887" s="209">
        <f t="shared" si="14"/>
        <v>0</v>
      </c>
    </row>
    <row r="888" ht="19.5" customHeight="1" spans="1:4">
      <c r="A888" s="223" t="s">
        <v>858</v>
      </c>
      <c r="B888" s="208">
        <v>20</v>
      </c>
      <c r="C888" s="208">
        <v>20</v>
      </c>
      <c r="D888" s="209">
        <f t="shared" si="14"/>
        <v>0</v>
      </c>
    </row>
    <row r="889" ht="19.5" customHeight="1" spans="1:4">
      <c r="A889" s="223" t="s">
        <v>859</v>
      </c>
      <c r="B889" s="208"/>
      <c r="C889" s="208"/>
      <c r="D889" s="209">
        <f t="shared" si="14"/>
        <v>0</v>
      </c>
    </row>
    <row r="890" ht="19.5" customHeight="1" spans="1:4">
      <c r="A890" s="223" t="s">
        <v>860</v>
      </c>
      <c r="B890" s="208"/>
      <c r="C890" s="208"/>
      <c r="D890" s="209">
        <f t="shared" si="14"/>
        <v>0</v>
      </c>
    </row>
    <row r="891" ht="19.5" customHeight="1" spans="1:4">
      <c r="A891" s="223" t="s">
        <v>861</v>
      </c>
      <c r="B891" s="208"/>
      <c r="C891" s="208"/>
      <c r="D891" s="209">
        <f t="shared" si="14"/>
        <v>0</v>
      </c>
    </row>
    <row r="892" ht="19.5" customHeight="1" spans="1:4">
      <c r="A892" s="223" t="s">
        <v>862</v>
      </c>
      <c r="B892" s="208">
        <v>10</v>
      </c>
      <c r="C892" s="208">
        <v>10</v>
      </c>
      <c r="D892" s="209">
        <f t="shared" si="14"/>
        <v>0</v>
      </c>
    </row>
    <row r="893" ht="19.5" customHeight="1" spans="1:4">
      <c r="A893" s="223" t="s">
        <v>863</v>
      </c>
      <c r="B893" s="208"/>
      <c r="C893" s="208"/>
      <c r="D893" s="209">
        <f t="shared" si="14"/>
        <v>0</v>
      </c>
    </row>
    <row r="894" ht="19.5" customHeight="1" spans="1:4">
      <c r="A894" s="223" t="s">
        <v>864</v>
      </c>
      <c r="B894" s="208"/>
      <c r="C894" s="208"/>
      <c r="D894" s="209">
        <f t="shared" si="14"/>
        <v>0</v>
      </c>
    </row>
    <row r="895" ht="19.5" customHeight="1" spans="1:4">
      <c r="A895" s="223" t="s">
        <v>865</v>
      </c>
      <c r="B895" s="208"/>
      <c r="C895" s="208"/>
      <c r="D895" s="209">
        <f t="shared" si="14"/>
        <v>0</v>
      </c>
    </row>
    <row r="896" ht="19.5" customHeight="1" spans="1:4">
      <c r="A896" s="223" t="s">
        <v>866</v>
      </c>
      <c r="B896" s="208"/>
      <c r="C896" s="208"/>
      <c r="D896" s="209">
        <f t="shared" si="14"/>
        <v>0</v>
      </c>
    </row>
    <row r="897" ht="19.5" customHeight="1" spans="1:4">
      <c r="A897" s="223" t="s">
        <v>867</v>
      </c>
      <c r="B897" s="208"/>
      <c r="C897" s="208"/>
      <c r="D897" s="209">
        <f t="shared" si="14"/>
        <v>0</v>
      </c>
    </row>
    <row r="898" ht="19.5" customHeight="1" spans="1:4">
      <c r="A898" s="223" t="s">
        <v>868</v>
      </c>
      <c r="B898" s="208"/>
      <c r="C898" s="208"/>
      <c r="D898" s="209">
        <f t="shared" si="14"/>
        <v>0</v>
      </c>
    </row>
    <row r="899" ht="19.5" customHeight="1" spans="1:4">
      <c r="A899" s="223" t="s">
        <v>869</v>
      </c>
      <c r="B899" s="208"/>
      <c r="C899" s="208"/>
      <c r="D899" s="209">
        <f t="shared" si="14"/>
        <v>0</v>
      </c>
    </row>
    <row r="900" ht="19.5" customHeight="1" spans="1:4">
      <c r="A900" s="223" t="s">
        <v>870</v>
      </c>
      <c r="B900" s="208"/>
      <c r="C900" s="208"/>
      <c r="D900" s="209">
        <f t="shared" si="14"/>
        <v>0</v>
      </c>
    </row>
    <row r="901" ht="19.5" customHeight="1" spans="1:4">
      <c r="A901" s="223" t="s">
        <v>871</v>
      </c>
      <c r="B901" s="208">
        <v>19</v>
      </c>
      <c r="C901" s="208">
        <v>19</v>
      </c>
      <c r="D901" s="209">
        <f t="shared" si="14"/>
        <v>0</v>
      </c>
    </row>
    <row r="902" ht="19.5" customHeight="1" spans="1:4">
      <c r="A902" s="223" t="s">
        <v>872</v>
      </c>
      <c r="B902" s="208"/>
      <c r="C902" s="208"/>
      <c r="D902" s="209">
        <f t="shared" si="14"/>
        <v>0</v>
      </c>
    </row>
    <row r="903" ht="19.5" customHeight="1" spans="1:4">
      <c r="A903" s="223" t="s">
        <v>873</v>
      </c>
      <c r="B903" s="208"/>
      <c r="C903" s="208"/>
      <c r="D903" s="209">
        <f t="shared" si="14"/>
        <v>0</v>
      </c>
    </row>
    <row r="904" ht="19.5" customHeight="1" spans="1:4">
      <c r="A904" s="223" t="s">
        <v>874</v>
      </c>
      <c r="B904" s="208"/>
      <c r="C904" s="208"/>
      <c r="D904" s="209">
        <f t="shared" ref="D904:D967" si="15">C904-B904</f>
        <v>0</v>
      </c>
    </row>
    <row r="905" ht="19.5" customHeight="1" spans="1:4">
      <c r="A905" s="223" t="s">
        <v>875</v>
      </c>
      <c r="B905" s="208">
        <v>651</v>
      </c>
      <c r="C905" s="208">
        <v>651</v>
      </c>
      <c r="D905" s="209">
        <f t="shared" si="15"/>
        <v>0</v>
      </c>
    </row>
    <row r="906" ht="19.5" customHeight="1" spans="1:4">
      <c r="A906" s="223" t="s">
        <v>876</v>
      </c>
      <c r="B906" s="205">
        <v>14155</v>
      </c>
      <c r="C906" s="205">
        <f>SUM(C907:C931)</f>
        <v>24906</v>
      </c>
      <c r="D906" s="206">
        <f t="shared" si="15"/>
        <v>10751</v>
      </c>
    </row>
    <row r="907" ht="19.5" customHeight="1" spans="1:4">
      <c r="A907" s="223" t="s">
        <v>810</v>
      </c>
      <c r="B907" s="208">
        <v>2982</v>
      </c>
      <c r="C907" s="208">
        <v>2982</v>
      </c>
      <c r="D907" s="209">
        <f t="shared" si="15"/>
        <v>0</v>
      </c>
    </row>
    <row r="908" ht="19.5" customHeight="1" spans="1:4">
      <c r="A908" s="213" t="s">
        <v>811</v>
      </c>
      <c r="B908" s="208"/>
      <c r="C908" s="208"/>
      <c r="D908" s="209">
        <f t="shared" si="15"/>
        <v>0</v>
      </c>
    </row>
    <row r="909" ht="19.5" customHeight="1" spans="1:4">
      <c r="A909" s="223" t="s">
        <v>812</v>
      </c>
      <c r="B909" s="208"/>
      <c r="C909" s="208"/>
      <c r="D909" s="209">
        <f t="shared" si="15"/>
        <v>0</v>
      </c>
    </row>
    <row r="910" ht="19.5" customHeight="1" spans="1:4">
      <c r="A910" s="223" t="s">
        <v>877</v>
      </c>
      <c r="B910" s="208"/>
      <c r="C910" s="208"/>
      <c r="D910" s="209">
        <f t="shared" si="15"/>
        <v>0</v>
      </c>
    </row>
    <row r="911" ht="19.5" customHeight="1" spans="1:4">
      <c r="A911" s="223" t="s">
        <v>878</v>
      </c>
      <c r="B911" s="208">
        <v>6548</v>
      </c>
      <c r="C911" s="208">
        <v>17299</v>
      </c>
      <c r="D911" s="209">
        <f t="shared" si="15"/>
        <v>10751</v>
      </c>
    </row>
    <row r="912" ht="19.5" customHeight="1" spans="1:4">
      <c r="A912" s="223" t="s">
        <v>879</v>
      </c>
      <c r="B912" s="208">
        <v>544</v>
      </c>
      <c r="C912" s="208">
        <v>544</v>
      </c>
      <c r="D912" s="209">
        <f t="shared" si="15"/>
        <v>0</v>
      </c>
    </row>
    <row r="913" ht="19.5" customHeight="1" spans="1:4">
      <c r="A913" s="223" t="s">
        <v>880</v>
      </c>
      <c r="B913" s="208"/>
      <c r="C913" s="208"/>
      <c r="D913" s="209">
        <f t="shared" si="15"/>
        <v>0</v>
      </c>
    </row>
    <row r="914" ht="19.5" customHeight="1" spans="1:4">
      <c r="A914" s="223" t="s">
        <v>881</v>
      </c>
      <c r="B914" s="208"/>
      <c r="C914" s="208"/>
      <c r="D914" s="209">
        <f t="shared" si="15"/>
        <v>0</v>
      </c>
    </row>
    <row r="915" ht="19.5" customHeight="1" spans="1:4">
      <c r="A915" s="223" t="s">
        <v>882</v>
      </c>
      <c r="B915" s="208"/>
      <c r="C915" s="208"/>
      <c r="D915" s="209">
        <f t="shared" si="15"/>
        <v>0</v>
      </c>
    </row>
    <row r="916" ht="19.5" customHeight="1" spans="1:4">
      <c r="A916" s="223" t="s">
        <v>883</v>
      </c>
      <c r="B916" s="208">
        <v>530</v>
      </c>
      <c r="C916" s="208">
        <v>530</v>
      </c>
      <c r="D916" s="209">
        <f t="shared" si="15"/>
        <v>0</v>
      </c>
    </row>
    <row r="917" ht="19.5" customHeight="1" spans="1:4">
      <c r="A917" s="223" t="s">
        <v>884</v>
      </c>
      <c r="B917" s="208"/>
      <c r="C917" s="208"/>
      <c r="D917" s="209">
        <f t="shared" si="15"/>
        <v>0</v>
      </c>
    </row>
    <row r="918" ht="19.5" customHeight="1" spans="1:4">
      <c r="A918" s="223" t="s">
        <v>885</v>
      </c>
      <c r="B918" s="208"/>
      <c r="C918" s="208"/>
      <c r="D918" s="209">
        <f t="shared" si="15"/>
        <v>0</v>
      </c>
    </row>
    <row r="919" ht="19.5" customHeight="1" spans="1:4">
      <c r="A919" s="223" t="s">
        <v>886</v>
      </c>
      <c r="B919" s="208"/>
      <c r="C919" s="208"/>
      <c r="D919" s="209">
        <f t="shared" si="15"/>
        <v>0</v>
      </c>
    </row>
    <row r="920" ht="19.5" customHeight="1" spans="1:4">
      <c r="A920" s="223" t="s">
        <v>887</v>
      </c>
      <c r="B920" s="208">
        <v>141</v>
      </c>
      <c r="C920" s="208">
        <v>141</v>
      </c>
      <c r="D920" s="209">
        <f t="shared" si="15"/>
        <v>0</v>
      </c>
    </row>
    <row r="921" ht="19.5" customHeight="1" spans="1:4">
      <c r="A921" s="223" t="s">
        <v>888</v>
      </c>
      <c r="B921" s="208"/>
      <c r="C921" s="208"/>
      <c r="D921" s="209">
        <f t="shared" si="15"/>
        <v>0</v>
      </c>
    </row>
    <row r="922" ht="19.5" customHeight="1" spans="1:4">
      <c r="A922" s="223" t="s">
        <v>889</v>
      </c>
      <c r="B922" s="208">
        <v>2309</v>
      </c>
      <c r="C922" s="208">
        <v>2309</v>
      </c>
      <c r="D922" s="209">
        <f t="shared" si="15"/>
        <v>0</v>
      </c>
    </row>
    <row r="923" ht="19.5" customHeight="1" spans="1:4">
      <c r="A923" s="223" t="s">
        <v>890</v>
      </c>
      <c r="B923" s="208"/>
      <c r="C923" s="208"/>
      <c r="D923" s="209">
        <f t="shared" si="15"/>
        <v>0</v>
      </c>
    </row>
    <row r="924" ht="19.5" customHeight="1" spans="1:4">
      <c r="A924" s="223" t="s">
        <v>891</v>
      </c>
      <c r="B924" s="208"/>
      <c r="C924" s="208"/>
      <c r="D924" s="209">
        <f t="shared" si="15"/>
        <v>0</v>
      </c>
    </row>
    <row r="925" ht="19.5" customHeight="1" spans="1:4">
      <c r="A925" s="223" t="s">
        <v>892</v>
      </c>
      <c r="B925" s="208">
        <v>20</v>
      </c>
      <c r="C925" s="208">
        <v>20</v>
      </c>
      <c r="D925" s="209">
        <f t="shared" si="15"/>
        <v>0</v>
      </c>
    </row>
    <row r="926" ht="19.5" customHeight="1" spans="1:4">
      <c r="A926" s="223" t="s">
        <v>893</v>
      </c>
      <c r="B926" s="208">
        <v>659</v>
      </c>
      <c r="C926" s="208">
        <v>659</v>
      </c>
      <c r="D926" s="209">
        <f t="shared" si="15"/>
        <v>0</v>
      </c>
    </row>
    <row r="927" ht="19.5" customHeight="1" spans="1:4">
      <c r="A927" s="223" t="s">
        <v>894</v>
      </c>
      <c r="B927" s="208"/>
      <c r="C927" s="208"/>
      <c r="D927" s="209">
        <f t="shared" si="15"/>
        <v>0</v>
      </c>
    </row>
    <row r="928" ht="19.5" customHeight="1" spans="1:4">
      <c r="A928" s="223" t="s">
        <v>867</v>
      </c>
      <c r="B928" s="208"/>
      <c r="C928" s="208"/>
      <c r="D928" s="209">
        <f t="shared" si="15"/>
        <v>0</v>
      </c>
    </row>
    <row r="929" ht="19.5" customHeight="1" spans="1:4">
      <c r="A929" s="223" t="s">
        <v>895</v>
      </c>
      <c r="B929" s="208"/>
      <c r="C929" s="208"/>
      <c r="D929" s="209">
        <f t="shared" si="15"/>
        <v>0</v>
      </c>
    </row>
    <row r="930" ht="19.5" customHeight="1" spans="1:4">
      <c r="A930" s="223" t="s">
        <v>896</v>
      </c>
      <c r="B930" s="208">
        <v>237</v>
      </c>
      <c r="C930" s="208">
        <v>237</v>
      </c>
      <c r="D930" s="209">
        <f t="shared" si="15"/>
        <v>0</v>
      </c>
    </row>
    <row r="931" ht="19.5" customHeight="1" spans="1:4">
      <c r="A931" s="223" t="s">
        <v>897</v>
      </c>
      <c r="B931" s="208">
        <v>185</v>
      </c>
      <c r="C931" s="208">
        <v>185</v>
      </c>
      <c r="D931" s="209">
        <f t="shared" si="15"/>
        <v>0</v>
      </c>
    </row>
    <row r="932" ht="19.5" customHeight="1" spans="1:4">
      <c r="A932" s="223" t="s">
        <v>898</v>
      </c>
      <c r="B932" s="217">
        <v>0</v>
      </c>
      <c r="C932" s="217">
        <f>SUM(C933:C942)</f>
        <v>0</v>
      </c>
      <c r="D932" s="209">
        <f t="shared" si="15"/>
        <v>0</v>
      </c>
    </row>
    <row r="933" ht="19.5" customHeight="1" spans="1:4">
      <c r="A933" s="223" t="s">
        <v>810</v>
      </c>
      <c r="B933" s="214"/>
      <c r="C933" s="208"/>
      <c r="D933" s="209">
        <f t="shared" si="15"/>
        <v>0</v>
      </c>
    </row>
    <row r="934" ht="19.5" customHeight="1" spans="1:4">
      <c r="A934" s="223" t="s">
        <v>811</v>
      </c>
      <c r="B934" s="214"/>
      <c r="C934" s="208"/>
      <c r="D934" s="209">
        <f t="shared" si="15"/>
        <v>0</v>
      </c>
    </row>
    <row r="935" ht="19.5" customHeight="1" spans="1:4">
      <c r="A935" s="223" t="s">
        <v>812</v>
      </c>
      <c r="B935" s="214"/>
      <c r="C935" s="208"/>
      <c r="D935" s="209">
        <f t="shared" si="15"/>
        <v>0</v>
      </c>
    </row>
    <row r="936" ht="19.5" customHeight="1" spans="1:4">
      <c r="A936" s="223" t="s">
        <v>899</v>
      </c>
      <c r="B936" s="214"/>
      <c r="C936" s="208"/>
      <c r="D936" s="209">
        <f t="shared" si="15"/>
        <v>0</v>
      </c>
    </row>
    <row r="937" ht="19.5" customHeight="1" spans="1:4">
      <c r="A937" s="223" t="s">
        <v>900</v>
      </c>
      <c r="B937" s="214"/>
      <c r="C937" s="208"/>
      <c r="D937" s="209">
        <f t="shared" si="15"/>
        <v>0</v>
      </c>
    </row>
    <row r="938" ht="19.5" customHeight="1" spans="1:4">
      <c r="A938" s="223" t="s">
        <v>901</v>
      </c>
      <c r="B938" s="214"/>
      <c r="C938" s="208"/>
      <c r="D938" s="209">
        <f t="shared" si="15"/>
        <v>0</v>
      </c>
    </row>
    <row r="939" ht="19.5" customHeight="1" spans="1:4">
      <c r="A939" s="223" t="s">
        <v>902</v>
      </c>
      <c r="B939" s="214"/>
      <c r="C939" s="208"/>
      <c r="D939" s="209">
        <f t="shared" si="15"/>
        <v>0</v>
      </c>
    </row>
    <row r="940" ht="19.5" customHeight="1" spans="1:4">
      <c r="A940" s="223" t="s">
        <v>903</v>
      </c>
      <c r="B940" s="214"/>
      <c r="C940" s="208"/>
      <c r="D940" s="209">
        <f t="shared" si="15"/>
        <v>0</v>
      </c>
    </row>
    <row r="941" ht="19.5" customHeight="1" spans="1:4">
      <c r="A941" s="223" t="s">
        <v>904</v>
      </c>
      <c r="B941" s="214"/>
      <c r="C941" s="208"/>
      <c r="D941" s="209">
        <f t="shared" si="15"/>
        <v>0</v>
      </c>
    </row>
    <row r="942" ht="19.5" customHeight="1" spans="1:4">
      <c r="A942" s="223" t="s">
        <v>905</v>
      </c>
      <c r="B942" s="214"/>
      <c r="C942" s="208"/>
      <c r="D942" s="209">
        <f t="shared" si="15"/>
        <v>0</v>
      </c>
    </row>
    <row r="943" ht="19.5" customHeight="1" spans="1:4">
      <c r="A943" s="223" t="s">
        <v>906</v>
      </c>
      <c r="B943" s="205">
        <v>8127</v>
      </c>
      <c r="C943" s="205">
        <f>SUM(C944:C953)</f>
        <v>8127</v>
      </c>
      <c r="D943" s="209">
        <f t="shared" si="15"/>
        <v>0</v>
      </c>
    </row>
    <row r="944" ht="19.5" customHeight="1" spans="1:4">
      <c r="A944" s="213" t="s">
        <v>810</v>
      </c>
      <c r="B944" s="208">
        <v>155</v>
      </c>
      <c r="C944" s="208">
        <v>155</v>
      </c>
      <c r="D944" s="209">
        <f t="shared" si="15"/>
        <v>0</v>
      </c>
    </row>
    <row r="945" ht="19.5" customHeight="1" spans="1:4">
      <c r="A945" s="223" t="s">
        <v>811</v>
      </c>
      <c r="B945" s="208"/>
      <c r="C945" s="208"/>
      <c r="D945" s="209">
        <f t="shared" si="15"/>
        <v>0</v>
      </c>
    </row>
    <row r="946" ht="19.5" customHeight="1" spans="1:4">
      <c r="A946" s="223" t="s">
        <v>812</v>
      </c>
      <c r="B946" s="208"/>
      <c r="C946" s="208"/>
      <c r="D946" s="209">
        <f t="shared" si="15"/>
        <v>0</v>
      </c>
    </row>
    <row r="947" ht="19.5" customHeight="1" spans="1:4">
      <c r="A947" s="223" t="s">
        <v>907</v>
      </c>
      <c r="B947" s="208">
        <v>5135</v>
      </c>
      <c r="C947" s="208">
        <v>5135</v>
      </c>
      <c r="D947" s="209">
        <f t="shared" si="15"/>
        <v>0</v>
      </c>
    </row>
    <row r="948" ht="19.5" customHeight="1" spans="1:4">
      <c r="A948" s="223" t="s">
        <v>908</v>
      </c>
      <c r="B948" s="208">
        <v>1736</v>
      </c>
      <c r="C948" s="208">
        <v>1736</v>
      </c>
      <c r="D948" s="209">
        <f t="shared" si="15"/>
        <v>0</v>
      </c>
    </row>
    <row r="949" ht="19.5" customHeight="1" spans="1:4">
      <c r="A949" s="223" t="s">
        <v>909</v>
      </c>
      <c r="B949" s="208"/>
      <c r="C949" s="208"/>
      <c r="D949" s="209">
        <f t="shared" si="15"/>
        <v>0</v>
      </c>
    </row>
    <row r="950" ht="19.5" customHeight="1" spans="1:4">
      <c r="A950" s="223" t="s">
        <v>910</v>
      </c>
      <c r="B950" s="208"/>
      <c r="C950" s="208"/>
      <c r="D950" s="209">
        <f t="shared" si="15"/>
        <v>0</v>
      </c>
    </row>
    <row r="951" ht="19.5" customHeight="1" spans="1:4">
      <c r="A951" s="223" t="s">
        <v>911</v>
      </c>
      <c r="B951" s="208"/>
      <c r="C951" s="208"/>
      <c r="D951" s="209">
        <f t="shared" si="15"/>
        <v>0</v>
      </c>
    </row>
    <row r="952" ht="19.5" customHeight="1" spans="1:4">
      <c r="A952" s="223" t="s">
        <v>912</v>
      </c>
      <c r="B952" s="208"/>
      <c r="C952" s="208"/>
      <c r="D952" s="209">
        <f t="shared" si="15"/>
        <v>0</v>
      </c>
    </row>
    <row r="953" ht="19.5" customHeight="1" spans="1:4">
      <c r="A953" s="223" t="s">
        <v>913</v>
      </c>
      <c r="B953" s="208">
        <v>1101</v>
      </c>
      <c r="C953" s="208">
        <v>1101</v>
      </c>
      <c r="D953" s="209">
        <f t="shared" si="15"/>
        <v>0</v>
      </c>
    </row>
    <row r="954" ht="19.5" customHeight="1" spans="1:4">
      <c r="A954" s="223" t="s">
        <v>914</v>
      </c>
      <c r="B954" s="205">
        <v>188</v>
      </c>
      <c r="C954" s="205">
        <f>SUM(C955:C959)</f>
        <v>188</v>
      </c>
      <c r="D954" s="209">
        <f t="shared" si="15"/>
        <v>0</v>
      </c>
    </row>
    <row r="955" ht="19.5" customHeight="1" spans="1:4">
      <c r="A955" s="223" t="s">
        <v>915</v>
      </c>
      <c r="B955" s="208"/>
      <c r="C955" s="208"/>
      <c r="D955" s="209">
        <f t="shared" si="15"/>
        <v>0</v>
      </c>
    </row>
    <row r="956" ht="19.5" customHeight="1" spans="1:4">
      <c r="A956" s="223" t="s">
        <v>916</v>
      </c>
      <c r="B956" s="208">
        <v>188</v>
      </c>
      <c r="C956" s="208">
        <v>188</v>
      </c>
      <c r="D956" s="209">
        <f t="shared" si="15"/>
        <v>0</v>
      </c>
    </row>
    <row r="957" ht="19.5" customHeight="1" spans="1:4">
      <c r="A957" s="223" t="s">
        <v>917</v>
      </c>
      <c r="B957" s="208"/>
      <c r="C957" s="208"/>
      <c r="D957" s="209">
        <f t="shared" si="15"/>
        <v>0</v>
      </c>
    </row>
    <row r="958" ht="19.5" customHeight="1" spans="1:4">
      <c r="A958" s="223" t="s">
        <v>918</v>
      </c>
      <c r="B958" s="208"/>
      <c r="C958" s="208"/>
      <c r="D958" s="209">
        <f t="shared" si="15"/>
        <v>0</v>
      </c>
    </row>
    <row r="959" ht="19.5" customHeight="1" spans="1:4">
      <c r="A959" s="223" t="s">
        <v>919</v>
      </c>
      <c r="B959" s="208"/>
      <c r="C959" s="208"/>
      <c r="D959" s="209">
        <f t="shared" si="15"/>
        <v>0</v>
      </c>
    </row>
    <row r="960" ht="19.5" customHeight="1" spans="1:4">
      <c r="A960" s="223" t="s">
        <v>920</v>
      </c>
      <c r="B960" s="205">
        <v>2971</v>
      </c>
      <c r="C960" s="205">
        <f>SUM(C961:C966)</f>
        <v>2971</v>
      </c>
      <c r="D960" s="209">
        <f t="shared" si="15"/>
        <v>0</v>
      </c>
    </row>
    <row r="961" ht="19.5" customHeight="1" spans="1:4">
      <c r="A961" s="223" t="s">
        <v>921</v>
      </c>
      <c r="B961" s="208">
        <v>2717</v>
      </c>
      <c r="C961" s="208">
        <v>2717</v>
      </c>
      <c r="D961" s="209">
        <f t="shared" si="15"/>
        <v>0</v>
      </c>
    </row>
    <row r="962" ht="19.5" customHeight="1" spans="1:4">
      <c r="A962" s="223" t="s">
        <v>922</v>
      </c>
      <c r="B962" s="208">
        <v>196</v>
      </c>
      <c r="C962" s="208">
        <v>196</v>
      </c>
      <c r="D962" s="209">
        <f t="shared" si="15"/>
        <v>0</v>
      </c>
    </row>
    <row r="963" ht="19.5" customHeight="1" spans="1:4">
      <c r="A963" s="223" t="s">
        <v>923</v>
      </c>
      <c r="B963" s="208">
        <v>26</v>
      </c>
      <c r="C963" s="208">
        <v>26</v>
      </c>
      <c r="D963" s="209">
        <f t="shared" si="15"/>
        <v>0</v>
      </c>
    </row>
    <row r="964" ht="19.5" customHeight="1" spans="1:4">
      <c r="A964" s="223" t="s">
        <v>924</v>
      </c>
      <c r="B964" s="208"/>
      <c r="C964" s="208"/>
      <c r="D964" s="209">
        <f t="shared" si="15"/>
        <v>0</v>
      </c>
    </row>
    <row r="965" ht="19.5" customHeight="1" spans="1:4">
      <c r="A965" s="223" t="s">
        <v>925</v>
      </c>
      <c r="B965" s="208"/>
      <c r="C965" s="208"/>
      <c r="D965" s="209">
        <f t="shared" si="15"/>
        <v>0</v>
      </c>
    </row>
    <row r="966" ht="19.5" customHeight="1" spans="1:4">
      <c r="A966" s="213" t="s">
        <v>926</v>
      </c>
      <c r="B966" s="208">
        <v>32</v>
      </c>
      <c r="C966" s="208">
        <v>32</v>
      </c>
      <c r="D966" s="209">
        <f t="shared" si="15"/>
        <v>0</v>
      </c>
    </row>
    <row r="967" ht="19.5" customHeight="1" spans="1:4">
      <c r="A967" s="223" t="s">
        <v>927</v>
      </c>
      <c r="B967" s="205">
        <v>1251</v>
      </c>
      <c r="C967" s="205">
        <f>SUM(C968:C973)</f>
        <v>1251</v>
      </c>
      <c r="D967" s="209">
        <f t="shared" si="15"/>
        <v>0</v>
      </c>
    </row>
    <row r="968" ht="19.5" customHeight="1" spans="1:4">
      <c r="A968" s="228" t="s">
        <v>928</v>
      </c>
      <c r="B968" s="208"/>
      <c r="C968" s="208"/>
      <c r="D968" s="209">
        <f t="shared" ref="D968:D1031" si="16">C968-B968</f>
        <v>0</v>
      </c>
    </row>
    <row r="969" ht="19.5" customHeight="1" spans="1:4">
      <c r="A969" s="223" t="s">
        <v>929</v>
      </c>
      <c r="B969" s="208">
        <v>12</v>
      </c>
      <c r="C969" s="208">
        <v>12</v>
      </c>
      <c r="D969" s="209">
        <f t="shared" si="16"/>
        <v>0</v>
      </c>
    </row>
    <row r="970" ht="19.5" customHeight="1" spans="1:4">
      <c r="A970" s="223" t="s">
        <v>930</v>
      </c>
      <c r="B970" s="208">
        <v>1239</v>
      </c>
      <c r="C970" s="208">
        <v>1239</v>
      </c>
      <c r="D970" s="209">
        <f t="shared" si="16"/>
        <v>0</v>
      </c>
    </row>
    <row r="971" ht="19.5" customHeight="1" spans="1:4">
      <c r="A971" s="223" t="s">
        <v>931</v>
      </c>
      <c r="B971" s="208"/>
      <c r="C971" s="208"/>
      <c r="D971" s="209">
        <f t="shared" si="16"/>
        <v>0</v>
      </c>
    </row>
    <row r="972" ht="19.5" customHeight="1" spans="1:4">
      <c r="A972" s="223" t="s">
        <v>932</v>
      </c>
      <c r="B972" s="208"/>
      <c r="C972" s="208"/>
      <c r="D972" s="209">
        <f t="shared" si="16"/>
        <v>0</v>
      </c>
    </row>
    <row r="973" ht="19.5" customHeight="1" spans="1:4">
      <c r="A973" s="223" t="s">
        <v>933</v>
      </c>
      <c r="B973" s="217"/>
      <c r="C973" s="217"/>
      <c r="D973" s="209">
        <f t="shared" si="16"/>
        <v>0</v>
      </c>
    </row>
    <row r="974" ht="19.5" customHeight="1" spans="1:4">
      <c r="A974" s="213" t="s">
        <v>934</v>
      </c>
      <c r="B974" s="214"/>
      <c r="C974" s="208"/>
      <c r="D974" s="209">
        <f t="shared" si="16"/>
        <v>0</v>
      </c>
    </row>
    <row r="975" ht="19.5" customHeight="1" spans="1:4">
      <c r="A975" s="213" t="s">
        <v>935</v>
      </c>
      <c r="B975" s="214"/>
      <c r="C975" s="208"/>
      <c r="D975" s="209">
        <f t="shared" si="16"/>
        <v>0</v>
      </c>
    </row>
    <row r="976" ht="19.5" customHeight="1" spans="1:4">
      <c r="A976" s="213" t="s">
        <v>936</v>
      </c>
      <c r="B976" s="230"/>
      <c r="D976" s="209">
        <f t="shared" si="16"/>
        <v>0</v>
      </c>
    </row>
    <row r="977" ht="19.5" customHeight="1" spans="1:4">
      <c r="A977" s="228" t="s">
        <v>937</v>
      </c>
      <c r="B977" s="205">
        <v>10</v>
      </c>
      <c r="C977" s="205">
        <f>SUM(C978:C979)</f>
        <v>10</v>
      </c>
      <c r="D977" s="209">
        <f t="shared" si="16"/>
        <v>0</v>
      </c>
    </row>
    <row r="978" ht="19.5" customHeight="1" spans="1:4">
      <c r="A978" s="228" t="s">
        <v>938</v>
      </c>
      <c r="B978" s="214">
        <v>0</v>
      </c>
      <c r="C978" s="208">
        <v>0</v>
      </c>
      <c r="D978" s="209">
        <f t="shared" si="16"/>
        <v>0</v>
      </c>
    </row>
    <row r="979" ht="19.5" customHeight="1" spans="1:4">
      <c r="A979" s="228" t="s">
        <v>939</v>
      </c>
      <c r="B979" s="208">
        <v>10</v>
      </c>
      <c r="C979" s="208">
        <v>10</v>
      </c>
      <c r="D979" s="209">
        <f t="shared" si="16"/>
        <v>0</v>
      </c>
    </row>
    <row r="980" ht="19.5" customHeight="1" spans="1:4">
      <c r="A980" s="231" t="s">
        <v>940</v>
      </c>
      <c r="B980" s="205">
        <v>27614</v>
      </c>
      <c r="C980" s="205">
        <f>C981+C1004+C1014+C1024+C1029+C1036+C1041</f>
        <v>27614</v>
      </c>
      <c r="D980" s="209">
        <f t="shared" si="16"/>
        <v>0</v>
      </c>
    </row>
    <row r="981" ht="19.5" customHeight="1" spans="1:4">
      <c r="A981" s="223" t="s">
        <v>941</v>
      </c>
      <c r="B981" s="205">
        <v>2580</v>
      </c>
      <c r="C981" s="205">
        <f>SUM(C982:C1003)</f>
        <v>2580</v>
      </c>
      <c r="D981" s="209">
        <f t="shared" si="16"/>
        <v>0</v>
      </c>
    </row>
    <row r="982" ht="19.5" customHeight="1" spans="1:4">
      <c r="A982" s="223" t="s">
        <v>810</v>
      </c>
      <c r="B982" s="208">
        <v>422</v>
      </c>
      <c r="C982" s="208">
        <v>422</v>
      </c>
      <c r="D982" s="209">
        <f t="shared" si="16"/>
        <v>0</v>
      </c>
    </row>
    <row r="983" ht="19.5" customHeight="1" spans="1:4">
      <c r="A983" s="223" t="s">
        <v>811</v>
      </c>
      <c r="B983" s="208"/>
      <c r="C983" s="208"/>
      <c r="D983" s="209">
        <f t="shared" si="16"/>
        <v>0</v>
      </c>
    </row>
    <row r="984" ht="19.5" customHeight="1" spans="1:4">
      <c r="A984" s="223" t="s">
        <v>812</v>
      </c>
      <c r="B984" s="208"/>
      <c r="C984" s="208"/>
      <c r="D984" s="209">
        <f t="shared" si="16"/>
        <v>0</v>
      </c>
    </row>
    <row r="985" ht="19.5" customHeight="1" spans="1:4">
      <c r="A985" s="223" t="s">
        <v>942</v>
      </c>
      <c r="B985" s="208"/>
      <c r="C985" s="208"/>
      <c r="D985" s="209">
        <f t="shared" si="16"/>
        <v>0</v>
      </c>
    </row>
    <row r="986" ht="19.5" customHeight="1" spans="1:4">
      <c r="A986" s="223" t="s">
        <v>943</v>
      </c>
      <c r="B986" s="208">
        <v>1288</v>
      </c>
      <c r="C986" s="208">
        <v>1288</v>
      </c>
      <c r="D986" s="209">
        <f t="shared" si="16"/>
        <v>0</v>
      </c>
    </row>
    <row r="987" ht="19.5" customHeight="1" spans="1:4">
      <c r="A987" s="223" t="s">
        <v>944</v>
      </c>
      <c r="B987" s="208"/>
      <c r="C987" s="208"/>
      <c r="D987" s="209">
        <f t="shared" si="16"/>
        <v>0</v>
      </c>
    </row>
    <row r="988" ht="19.5" customHeight="1" spans="1:4">
      <c r="A988" s="223" t="s">
        <v>945</v>
      </c>
      <c r="B988" s="208"/>
      <c r="C988" s="208"/>
      <c r="D988" s="209">
        <f t="shared" si="16"/>
        <v>0</v>
      </c>
    </row>
    <row r="989" ht="19.5" customHeight="1" spans="1:4">
      <c r="A989" s="223" t="s">
        <v>946</v>
      </c>
      <c r="B989" s="208"/>
      <c r="C989" s="208"/>
      <c r="D989" s="209">
        <f t="shared" si="16"/>
        <v>0</v>
      </c>
    </row>
    <row r="990" ht="19.5" customHeight="1" spans="1:4">
      <c r="A990" s="223" t="s">
        <v>947</v>
      </c>
      <c r="B990" s="208">
        <v>71</v>
      </c>
      <c r="C990" s="208">
        <v>71</v>
      </c>
      <c r="D990" s="209">
        <f t="shared" si="16"/>
        <v>0</v>
      </c>
    </row>
    <row r="991" ht="19.5" customHeight="1" spans="1:4">
      <c r="A991" s="223" t="s">
        <v>948</v>
      </c>
      <c r="B991" s="208"/>
      <c r="C991" s="208"/>
      <c r="D991" s="209">
        <f t="shared" si="16"/>
        <v>0</v>
      </c>
    </row>
    <row r="992" ht="19.5" customHeight="1" spans="1:4">
      <c r="A992" s="223" t="s">
        <v>949</v>
      </c>
      <c r="B992" s="208"/>
      <c r="C992" s="208"/>
      <c r="D992" s="209">
        <f t="shared" si="16"/>
        <v>0</v>
      </c>
    </row>
    <row r="993" ht="19.5" customHeight="1" spans="1:4">
      <c r="A993" s="223" t="s">
        <v>950</v>
      </c>
      <c r="B993" s="208">
        <v>20</v>
      </c>
      <c r="C993" s="208">
        <v>20</v>
      </c>
      <c r="D993" s="209">
        <f t="shared" si="16"/>
        <v>0</v>
      </c>
    </row>
    <row r="994" ht="19.5" customHeight="1" spans="1:4">
      <c r="A994" s="223" t="s">
        <v>951</v>
      </c>
      <c r="B994" s="208"/>
      <c r="C994" s="208"/>
      <c r="D994" s="209">
        <f t="shared" si="16"/>
        <v>0</v>
      </c>
    </row>
    <row r="995" ht="19.5" customHeight="1" spans="1:4">
      <c r="A995" s="223" t="s">
        <v>952</v>
      </c>
      <c r="B995" s="208"/>
      <c r="C995" s="208"/>
      <c r="D995" s="209">
        <f t="shared" si="16"/>
        <v>0</v>
      </c>
    </row>
    <row r="996" ht="19.5" customHeight="1" spans="1:4">
      <c r="A996" s="223" t="s">
        <v>953</v>
      </c>
      <c r="B996" s="208"/>
      <c r="C996" s="208"/>
      <c r="D996" s="209">
        <f t="shared" si="16"/>
        <v>0</v>
      </c>
    </row>
    <row r="997" ht="19.5" customHeight="1" spans="1:4">
      <c r="A997" s="223" t="s">
        <v>954</v>
      </c>
      <c r="B997" s="208"/>
      <c r="C997" s="208"/>
      <c r="D997" s="209">
        <f t="shared" si="16"/>
        <v>0</v>
      </c>
    </row>
    <row r="998" ht="19.5" customHeight="1" spans="1:4">
      <c r="A998" s="223" t="s">
        <v>955</v>
      </c>
      <c r="B998" s="208"/>
      <c r="C998" s="208"/>
      <c r="D998" s="209">
        <f t="shared" si="16"/>
        <v>0</v>
      </c>
    </row>
    <row r="999" ht="19.5" customHeight="1" spans="1:4">
      <c r="A999" s="223" t="s">
        <v>956</v>
      </c>
      <c r="B999" s="208"/>
      <c r="C999" s="208"/>
      <c r="D999" s="209">
        <f t="shared" si="16"/>
        <v>0</v>
      </c>
    </row>
    <row r="1000" ht="19.5" customHeight="1" spans="1:4">
      <c r="A1000" s="223" t="s">
        <v>957</v>
      </c>
      <c r="B1000" s="208"/>
      <c r="C1000" s="208"/>
      <c r="D1000" s="209">
        <f t="shared" si="16"/>
        <v>0</v>
      </c>
    </row>
    <row r="1001" ht="19.5" customHeight="1" spans="1:4">
      <c r="A1001" s="223" t="s">
        <v>958</v>
      </c>
      <c r="B1001" s="208">
        <v>779</v>
      </c>
      <c r="C1001" s="208">
        <v>779</v>
      </c>
      <c r="D1001" s="209">
        <f t="shared" si="16"/>
        <v>0</v>
      </c>
    </row>
    <row r="1002" ht="19.5" customHeight="1" spans="1:4">
      <c r="A1002" s="223" t="s">
        <v>959</v>
      </c>
      <c r="B1002" s="208"/>
      <c r="C1002" s="208"/>
      <c r="D1002" s="209">
        <f t="shared" si="16"/>
        <v>0</v>
      </c>
    </row>
    <row r="1003" ht="19.5" customHeight="1" spans="1:4">
      <c r="A1003" s="223" t="s">
        <v>960</v>
      </c>
      <c r="B1003" s="208"/>
      <c r="C1003" s="208"/>
      <c r="D1003" s="209">
        <f t="shared" si="16"/>
        <v>0</v>
      </c>
    </row>
    <row r="1004" ht="19.5" customHeight="1" spans="1:4">
      <c r="A1004" s="223" t="s">
        <v>961</v>
      </c>
      <c r="B1004" s="217">
        <v>0</v>
      </c>
      <c r="C1004" s="217">
        <f>SUM(C1005:C1013)</f>
        <v>0</v>
      </c>
      <c r="D1004" s="209">
        <f t="shared" si="16"/>
        <v>0</v>
      </c>
    </row>
    <row r="1005" ht="19.5" customHeight="1" spans="1:4">
      <c r="A1005" s="223" t="s">
        <v>810</v>
      </c>
      <c r="B1005" s="214"/>
      <c r="C1005" s="208"/>
      <c r="D1005" s="209">
        <f t="shared" si="16"/>
        <v>0</v>
      </c>
    </row>
    <row r="1006" ht="19.5" customHeight="1" spans="1:4">
      <c r="A1006" s="223" t="s">
        <v>811</v>
      </c>
      <c r="B1006" s="214"/>
      <c r="C1006" s="208"/>
      <c r="D1006" s="209">
        <f t="shared" si="16"/>
        <v>0</v>
      </c>
    </row>
    <row r="1007" ht="19.5" customHeight="1" spans="1:4">
      <c r="A1007" s="223" t="s">
        <v>812</v>
      </c>
      <c r="B1007" s="214"/>
      <c r="C1007" s="208"/>
      <c r="D1007" s="209">
        <f t="shared" si="16"/>
        <v>0</v>
      </c>
    </row>
    <row r="1008" ht="19.5" customHeight="1" spans="1:4">
      <c r="A1008" s="223" t="s">
        <v>962</v>
      </c>
      <c r="B1008" s="214"/>
      <c r="C1008" s="208"/>
      <c r="D1008" s="209">
        <f t="shared" si="16"/>
        <v>0</v>
      </c>
    </row>
    <row r="1009" ht="19.5" customHeight="1" spans="1:4">
      <c r="A1009" s="223" t="s">
        <v>963</v>
      </c>
      <c r="B1009" s="214"/>
      <c r="C1009" s="208"/>
      <c r="D1009" s="209">
        <f t="shared" si="16"/>
        <v>0</v>
      </c>
    </row>
    <row r="1010" ht="19.5" customHeight="1" spans="1:4">
      <c r="A1010" s="223" t="s">
        <v>964</v>
      </c>
      <c r="B1010" s="214"/>
      <c r="C1010" s="208"/>
      <c r="D1010" s="209">
        <f t="shared" si="16"/>
        <v>0</v>
      </c>
    </row>
    <row r="1011" ht="19.5" customHeight="1" spans="1:4">
      <c r="A1011" s="223" t="s">
        <v>965</v>
      </c>
      <c r="B1011" s="214"/>
      <c r="C1011" s="208"/>
      <c r="D1011" s="209">
        <f t="shared" si="16"/>
        <v>0</v>
      </c>
    </row>
    <row r="1012" ht="19.5" customHeight="1" spans="1:4">
      <c r="A1012" s="223" t="s">
        <v>966</v>
      </c>
      <c r="B1012" s="214"/>
      <c r="C1012" s="208"/>
      <c r="D1012" s="209">
        <f t="shared" si="16"/>
        <v>0</v>
      </c>
    </row>
    <row r="1013" ht="19.5" customHeight="1" spans="1:4">
      <c r="A1013" s="223" t="s">
        <v>967</v>
      </c>
      <c r="B1013" s="214"/>
      <c r="C1013" s="208"/>
      <c r="D1013" s="209">
        <f t="shared" si="16"/>
        <v>0</v>
      </c>
    </row>
    <row r="1014" ht="19.5" customHeight="1" spans="1:4">
      <c r="A1014" s="223" t="s">
        <v>968</v>
      </c>
      <c r="B1014" s="217">
        <v>0</v>
      </c>
      <c r="C1014" s="217">
        <f>SUM(C1015:C1023)</f>
        <v>0</v>
      </c>
      <c r="D1014" s="209">
        <f t="shared" si="16"/>
        <v>0</v>
      </c>
    </row>
    <row r="1015" ht="19.5" customHeight="1" spans="1:4">
      <c r="A1015" s="223" t="s">
        <v>810</v>
      </c>
      <c r="B1015" s="214"/>
      <c r="C1015" s="208"/>
      <c r="D1015" s="209">
        <f t="shared" si="16"/>
        <v>0</v>
      </c>
    </row>
    <row r="1016" ht="19.5" customHeight="1" spans="1:4">
      <c r="A1016" s="223" t="s">
        <v>811</v>
      </c>
      <c r="B1016" s="214"/>
      <c r="C1016" s="208"/>
      <c r="D1016" s="209">
        <f t="shared" si="16"/>
        <v>0</v>
      </c>
    </row>
    <row r="1017" ht="19.5" customHeight="1" spans="1:4">
      <c r="A1017" s="223" t="s">
        <v>812</v>
      </c>
      <c r="B1017" s="214"/>
      <c r="C1017" s="208"/>
      <c r="D1017" s="209">
        <f t="shared" si="16"/>
        <v>0</v>
      </c>
    </row>
    <row r="1018" ht="19.5" customHeight="1" spans="1:4">
      <c r="A1018" s="223" t="s">
        <v>969</v>
      </c>
      <c r="B1018" s="214"/>
      <c r="C1018" s="208"/>
      <c r="D1018" s="209">
        <f t="shared" si="16"/>
        <v>0</v>
      </c>
    </row>
    <row r="1019" ht="19.5" customHeight="1" spans="1:4">
      <c r="A1019" s="223" t="s">
        <v>970</v>
      </c>
      <c r="B1019" s="214"/>
      <c r="C1019" s="208"/>
      <c r="D1019" s="209">
        <f t="shared" si="16"/>
        <v>0</v>
      </c>
    </row>
    <row r="1020" ht="19.5" customHeight="1" spans="1:4">
      <c r="A1020" s="223" t="s">
        <v>971</v>
      </c>
      <c r="B1020" s="214"/>
      <c r="C1020" s="208"/>
      <c r="D1020" s="209">
        <f t="shared" si="16"/>
        <v>0</v>
      </c>
    </row>
    <row r="1021" ht="19.5" customHeight="1" spans="1:4">
      <c r="A1021" s="223" t="s">
        <v>972</v>
      </c>
      <c r="B1021" s="214"/>
      <c r="C1021" s="208"/>
      <c r="D1021" s="209">
        <f t="shared" si="16"/>
        <v>0</v>
      </c>
    </row>
    <row r="1022" ht="19.5" customHeight="1" spans="1:4">
      <c r="A1022" s="223" t="s">
        <v>973</v>
      </c>
      <c r="B1022" s="214"/>
      <c r="C1022" s="208"/>
      <c r="D1022" s="209">
        <f t="shared" si="16"/>
        <v>0</v>
      </c>
    </row>
    <row r="1023" ht="19.5" customHeight="1" spans="1:4">
      <c r="A1023" s="223" t="s">
        <v>974</v>
      </c>
      <c r="B1023" s="214"/>
      <c r="C1023" s="208"/>
      <c r="D1023" s="209">
        <f t="shared" si="16"/>
        <v>0</v>
      </c>
    </row>
    <row r="1024" ht="19.5" customHeight="1" spans="1:4">
      <c r="A1024" s="223" t="s">
        <v>975</v>
      </c>
      <c r="B1024" s="205">
        <v>72</v>
      </c>
      <c r="C1024" s="205">
        <f>SUM(C1025:C1028)</f>
        <v>72</v>
      </c>
      <c r="D1024" s="209">
        <f t="shared" si="16"/>
        <v>0</v>
      </c>
    </row>
    <row r="1025" ht="19.5" customHeight="1" spans="1:4">
      <c r="A1025" s="223" t="s">
        <v>976</v>
      </c>
      <c r="B1025" s="208">
        <v>72</v>
      </c>
      <c r="C1025" s="208">
        <v>72</v>
      </c>
      <c r="D1025" s="209">
        <f t="shared" si="16"/>
        <v>0</v>
      </c>
    </row>
    <row r="1026" ht="19.5" customHeight="1" spans="1:4">
      <c r="A1026" s="223" t="s">
        <v>977</v>
      </c>
      <c r="B1026" s="208"/>
      <c r="C1026" s="208"/>
      <c r="D1026" s="209">
        <f t="shared" si="16"/>
        <v>0</v>
      </c>
    </row>
    <row r="1027" ht="19.5" customHeight="1" spans="1:4">
      <c r="A1027" s="223" t="s">
        <v>978</v>
      </c>
      <c r="B1027" s="208"/>
      <c r="C1027" s="208"/>
      <c r="D1027" s="209">
        <f t="shared" si="16"/>
        <v>0</v>
      </c>
    </row>
    <row r="1028" ht="19.5" customHeight="1" spans="1:4">
      <c r="A1028" s="223" t="s">
        <v>979</v>
      </c>
      <c r="B1028" s="208"/>
      <c r="C1028" s="208"/>
      <c r="D1028" s="209">
        <f t="shared" si="16"/>
        <v>0</v>
      </c>
    </row>
    <row r="1029" ht="19.5" customHeight="1" spans="1:4">
      <c r="A1029" s="223" t="s">
        <v>980</v>
      </c>
      <c r="B1029" s="217">
        <v>0</v>
      </c>
      <c r="C1029" s="217">
        <f>SUM(C1030:C1035)</f>
        <v>0</v>
      </c>
      <c r="D1029" s="209">
        <f t="shared" si="16"/>
        <v>0</v>
      </c>
    </row>
    <row r="1030" ht="19.5" customHeight="1" spans="1:4">
      <c r="A1030" s="223" t="s">
        <v>810</v>
      </c>
      <c r="B1030" s="214"/>
      <c r="C1030" s="208"/>
      <c r="D1030" s="209">
        <f t="shared" si="16"/>
        <v>0</v>
      </c>
    </row>
    <row r="1031" ht="19.5" customHeight="1" spans="1:4">
      <c r="A1031" s="223" t="s">
        <v>811</v>
      </c>
      <c r="B1031" s="214"/>
      <c r="C1031" s="208"/>
      <c r="D1031" s="209">
        <f t="shared" si="16"/>
        <v>0</v>
      </c>
    </row>
    <row r="1032" ht="19.5" customHeight="1" spans="1:4">
      <c r="A1032" s="223" t="s">
        <v>812</v>
      </c>
      <c r="B1032" s="214"/>
      <c r="C1032" s="208"/>
      <c r="D1032" s="209">
        <f t="shared" ref="D1032:D1095" si="17">C1032-B1032</f>
        <v>0</v>
      </c>
    </row>
    <row r="1033" ht="19.5" customHeight="1" spans="1:4">
      <c r="A1033" s="223" t="s">
        <v>966</v>
      </c>
      <c r="B1033" s="214"/>
      <c r="C1033" s="208"/>
      <c r="D1033" s="209">
        <f t="shared" si="17"/>
        <v>0</v>
      </c>
    </row>
    <row r="1034" ht="19.5" customHeight="1" spans="1:4">
      <c r="A1034" s="223" t="s">
        <v>981</v>
      </c>
      <c r="B1034" s="214"/>
      <c r="C1034" s="208"/>
      <c r="D1034" s="209">
        <f t="shared" si="17"/>
        <v>0</v>
      </c>
    </row>
    <row r="1035" ht="19.5" customHeight="1" spans="1:4">
      <c r="A1035" s="223" t="s">
        <v>982</v>
      </c>
      <c r="B1035" s="214"/>
      <c r="C1035" s="208"/>
      <c r="D1035" s="209">
        <f t="shared" si="17"/>
        <v>0</v>
      </c>
    </row>
    <row r="1036" ht="19.5" customHeight="1" spans="1:4">
      <c r="A1036" s="228" t="s">
        <v>983</v>
      </c>
      <c r="B1036" s="205">
        <v>24962</v>
      </c>
      <c r="C1036" s="205">
        <f>SUM(C1037:C1040)</f>
        <v>24962</v>
      </c>
      <c r="D1036" s="209">
        <f t="shared" si="17"/>
        <v>0</v>
      </c>
    </row>
    <row r="1037" ht="19.5" customHeight="1" spans="1:4">
      <c r="A1037" s="228" t="s">
        <v>984</v>
      </c>
      <c r="B1037" s="208"/>
      <c r="C1037" s="208"/>
      <c r="D1037" s="209">
        <f t="shared" si="17"/>
        <v>0</v>
      </c>
    </row>
    <row r="1038" ht="19.5" customHeight="1" spans="1:4">
      <c r="A1038" s="228" t="s">
        <v>985</v>
      </c>
      <c r="B1038" s="208">
        <v>24962</v>
      </c>
      <c r="C1038" s="208">
        <v>24962</v>
      </c>
      <c r="D1038" s="209">
        <f t="shared" si="17"/>
        <v>0</v>
      </c>
    </row>
    <row r="1039" ht="19.5" customHeight="1" spans="1:4">
      <c r="A1039" s="228" t="s">
        <v>986</v>
      </c>
      <c r="B1039" s="208"/>
      <c r="C1039" s="208"/>
      <c r="D1039" s="209">
        <f t="shared" si="17"/>
        <v>0</v>
      </c>
    </row>
    <row r="1040" ht="19.5" customHeight="1" spans="1:4">
      <c r="A1040" s="228" t="s">
        <v>987</v>
      </c>
      <c r="B1040" s="208"/>
      <c r="C1040" s="208"/>
      <c r="D1040" s="209">
        <f t="shared" si="17"/>
        <v>0</v>
      </c>
    </row>
    <row r="1041" ht="19.5" customHeight="1" spans="1:4">
      <c r="A1041" s="223" t="s">
        <v>988</v>
      </c>
      <c r="B1041" s="205">
        <v>0</v>
      </c>
      <c r="C1041" s="205">
        <f>SUM(C1042:C1043)</f>
        <v>0</v>
      </c>
      <c r="D1041" s="209">
        <f t="shared" si="17"/>
        <v>0</v>
      </c>
    </row>
    <row r="1042" ht="19.5" customHeight="1" spans="1:4">
      <c r="A1042" s="223" t="s">
        <v>989</v>
      </c>
      <c r="B1042" s="214">
        <v>0</v>
      </c>
      <c r="C1042" s="208">
        <v>0</v>
      </c>
      <c r="D1042" s="209">
        <f t="shared" si="17"/>
        <v>0</v>
      </c>
    </row>
    <row r="1043" ht="19.5" customHeight="1" spans="1:4">
      <c r="A1043" s="223" t="s">
        <v>990</v>
      </c>
      <c r="B1043" s="208"/>
      <c r="C1043" s="208"/>
      <c r="D1043" s="209">
        <f t="shared" si="17"/>
        <v>0</v>
      </c>
    </row>
    <row r="1044" ht="19.5" customHeight="1" spans="1:4">
      <c r="A1044" s="231" t="s">
        <v>991</v>
      </c>
      <c r="B1044" s="205">
        <v>360</v>
      </c>
      <c r="C1044" s="205">
        <f>C1045+C1055+C1071+C1076+C1090+C1097+C1104</f>
        <v>390</v>
      </c>
      <c r="D1044" s="206">
        <f t="shared" si="17"/>
        <v>30</v>
      </c>
    </row>
    <row r="1045" ht="19.5" customHeight="1" spans="1:4">
      <c r="A1045" s="213" t="s">
        <v>992</v>
      </c>
      <c r="B1045" s="217">
        <v>0</v>
      </c>
      <c r="C1045" s="217">
        <f>SUM(C1046:C1054)</f>
        <v>0</v>
      </c>
      <c r="D1045" s="209">
        <f t="shared" si="17"/>
        <v>0</v>
      </c>
    </row>
    <row r="1046" ht="19.5" customHeight="1" spans="1:4">
      <c r="A1046" s="223" t="s">
        <v>810</v>
      </c>
      <c r="B1046" s="214"/>
      <c r="C1046" s="208"/>
      <c r="D1046" s="209">
        <f t="shared" si="17"/>
        <v>0</v>
      </c>
    </row>
    <row r="1047" ht="19.5" customHeight="1" spans="1:4">
      <c r="A1047" s="223" t="s">
        <v>811</v>
      </c>
      <c r="B1047" s="214"/>
      <c r="C1047" s="208"/>
      <c r="D1047" s="209">
        <f t="shared" si="17"/>
        <v>0</v>
      </c>
    </row>
    <row r="1048" ht="19.5" customHeight="1" spans="1:4">
      <c r="A1048" s="223" t="s">
        <v>812</v>
      </c>
      <c r="B1048" s="214"/>
      <c r="C1048" s="208"/>
      <c r="D1048" s="209">
        <f t="shared" si="17"/>
        <v>0</v>
      </c>
    </row>
    <row r="1049" ht="19.5" customHeight="1" spans="1:4">
      <c r="A1049" s="223" t="s">
        <v>993</v>
      </c>
      <c r="B1049" s="214"/>
      <c r="C1049" s="208"/>
      <c r="D1049" s="209">
        <f t="shared" si="17"/>
        <v>0</v>
      </c>
    </row>
    <row r="1050" ht="19.5" customHeight="1" spans="1:4">
      <c r="A1050" s="223" t="s">
        <v>994</v>
      </c>
      <c r="B1050" s="214"/>
      <c r="C1050" s="208"/>
      <c r="D1050" s="209">
        <f t="shared" si="17"/>
        <v>0</v>
      </c>
    </row>
    <row r="1051" ht="19.5" customHeight="1" spans="1:4">
      <c r="A1051" s="223" t="s">
        <v>995</v>
      </c>
      <c r="B1051" s="214"/>
      <c r="C1051" s="208"/>
      <c r="D1051" s="209">
        <f t="shared" si="17"/>
        <v>0</v>
      </c>
    </row>
    <row r="1052" ht="19.5" customHeight="1" spans="1:4">
      <c r="A1052" s="223" t="s">
        <v>996</v>
      </c>
      <c r="B1052" s="214"/>
      <c r="C1052" s="208"/>
      <c r="D1052" s="209">
        <f t="shared" si="17"/>
        <v>0</v>
      </c>
    </row>
    <row r="1053" ht="19.5" customHeight="1" spans="1:4">
      <c r="A1053" s="223" t="s">
        <v>997</v>
      </c>
      <c r="B1053" s="214"/>
      <c r="C1053" s="208"/>
      <c r="D1053" s="209">
        <f t="shared" si="17"/>
        <v>0</v>
      </c>
    </row>
    <row r="1054" ht="19.5" customHeight="1" spans="1:4">
      <c r="A1054" s="223" t="s">
        <v>998</v>
      </c>
      <c r="B1054" s="214"/>
      <c r="C1054" s="208"/>
      <c r="D1054" s="209">
        <f t="shared" si="17"/>
        <v>0</v>
      </c>
    </row>
    <row r="1055" ht="19.5" customHeight="1" spans="1:4">
      <c r="A1055" s="223" t="s">
        <v>999</v>
      </c>
      <c r="B1055" s="217">
        <v>0</v>
      </c>
      <c r="C1055" s="217">
        <f>SUM(C1056:C1070)</f>
        <v>0</v>
      </c>
      <c r="D1055" s="209">
        <f t="shared" si="17"/>
        <v>0</v>
      </c>
    </row>
    <row r="1056" ht="19.5" customHeight="1" spans="1:4">
      <c r="A1056" s="223" t="s">
        <v>810</v>
      </c>
      <c r="B1056" s="214"/>
      <c r="C1056" s="208"/>
      <c r="D1056" s="209">
        <f t="shared" si="17"/>
        <v>0</v>
      </c>
    </row>
    <row r="1057" ht="19.5" customHeight="1" spans="1:4">
      <c r="A1057" s="223" t="s">
        <v>811</v>
      </c>
      <c r="B1057" s="214"/>
      <c r="C1057" s="208"/>
      <c r="D1057" s="209">
        <f t="shared" si="17"/>
        <v>0</v>
      </c>
    </row>
    <row r="1058" ht="19.5" customHeight="1" spans="1:4">
      <c r="A1058" s="223" t="s">
        <v>812</v>
      </c>
      <c r="B1058" s="214"/>
      <c r="C1058" s="208"/>
      <c r="D1058" s="209">
        <f t="shared" si="17"/>
        <v>0</v>
      </c>
    </row>
    <row r="1059" ht="19.5" customHeight="1" spans="1:4">
      <c r="A1059" s="223" t="s">
        <v>1000</v>
      </c>
      <c r="B1059" s="214"/>
      <c r="C1059" s="208"/>
      <c r="D1059" s="209">
        <f t="shared" si="17"/>
        <v>0</v>
      </c>
    </row>
    <row r="1060" ht="19.5" customHeight="1" spans="1:4">
      <c r="A1060" s="223" t="s">
        <v>1001</v>
      </c>
      <c r="B1060" s="214"/>
      <c r="C1060" s="208"/>
      <c r="D1060" s="209">
        <f t="shared" si="17"/>
        <v>0</v>
      </c>
    </row>
    <row r="1061" ht="19.5" customHeight="1" spans="1:4">
      <c r="A1061" s="223" t="s">
        <v>1002</v>
      </c>
      <c r="B1061" s="214"/>
      <c r="C1061" s="208"/>
      <c r="D1061" s="209">
        <f t="shared" si="17"/>
        <v>0</v>
      </c>
    </row>
    <row r="1062" ht="19.5" customHeight="1" spans="1:4">
      <c r="A1062" s="223" t="s">
        <v>1003</v>
      </c>
      <c r="B1062" s="214"/>
      <c r="C1062" s="208"/>
      <c r="D1062" s="209">
        <f t="shared" si="17"/>
        <v>0</v>
      </c>
    </row>
    <row r="1063" ht="19.5" customHeight="1" spans="1:4">
      <c r="A1063" s="223" t="s">
        <v>1004</v>
      </c>
      <c r="B1063" s="214"/>
      <c r="C1063" s="208"/>
      <c r="D1063" s="209">
        <f t="shared" si="17"/>
        <v>0</v>
      </c>
    </row>
    <row r="1064" ht="19.5" customHeight="1" spans="1:4">
      <c r="A1064" s="223" t="s">
        <v>1005</v>
      </c>
      <c r="B1064" s="214"/>
      <c r="C1064" s="208"/>
      <c r="D1064" s="209">
        <f t="shared" si="17"/>
        <v>0</v>
      </c>
    </row>
    <row r="1065" ht="19.5" customHeight="1" spans="1:4">
      <c r="A1065" s="223" t="s">
        <v>1006</v>
      </c>
      <c r="B1065" s="214"/>
      <c r="C1065" s="208"/>
      <c r="D1065" s="209">
        <f t="shared" si="17"/>
        <v>0</v>
      </c>
    </row>
    <row r="1066" ht="19.5" customHeight="1" spans="1:4">
      <c r="A1066" s="223" t="s">
        <v>1007</v>
      </c>
      <c r="B1066" s="214"/>
      <c r="C1066" s="208"/>
      <c r="D1066" s="209">
        <f t="shared" si="17"/>
        <v>0</v>
      </c>
    </row>
    <row r="1067" ht="19.5" customHeight="1" spans="1:4">
      <c r="A1067" s="223" t="s">
        <v>1008</v>
      </c>
      <c r="B1067" s="214"/>
      <c r="C1067" s="208"/>
      <c r="D1067" s="209">
        <f t="shared" si="17"/>
        <v>0</v>
      </c>
    </row>
    <row r="1068" ht="19.5" customHeight="1" spans="1:4">
      <c r="A1068" s="223" t="s">
        <v>1009</v>
      </c>
      <c r="B1068" s="214"/>
      <c r="C1068" s="208"/>
      <c r="D1068" s="209">
        <f t="shared" si="17"/>
        <v>0</v>
      </c>
    </row>
    <row r="1069" ht="19.5" customHeight="1" spans="1:4">
      <c r="A1069" s="223" t="s">
        <v>1010</v>
      </c>
      <c r="B1069" s="214"/>
      <c r="C1069" s="208"/>
      <c r="D1069" s="209">
        <f t="shared" si="17"/>
        <v>0</v>
      </c>
    </row>
    <row r="1070" ht="19.5" customHeight="1" spans="1:4">
      <c r="A1070" s="223" t="s">
        <v>1011</v>
      </c>
      <c r="B1070" s="214"/>
      <c r="C1070" s="208"/>
      <c r="D1070" s="209">
        <f t="shared" si="17"/>
        <v>0</v>
      </c>
    </row>
    <row r="1071" ht="19.5" customHeight="1" spans="1:4">
      <c r="A1071" s="223" t="s">
        <v>1012</v>
      </c>
      <c r="B1071" s="217">
        <v>0</v>
      </c>
      <c r="C1071" s="217">
        <f>SUM(C1072:C1075)</f>
        <v>0</v>
      </c>
      <c r="D1071" s="209">
        <f t="shared" si="17"/>
        <v>0</v>
      </c>
    </row>
    <row r="1072" ht="19.5" customHeight="1" spans="1:4">
      <c r="A1072" s="223" t="s">
        <v>810</v>
      </c>
      <c r="B1072" s="214"/>
      <c r="C1072" s="208"/>
      <c r="D1072" s="209">
        <f t="shared" si="17"/>
        <v>0</v>
      </c>
    </row>
    <row r="1073" ht="19.5" customHeight="1" spans="1:4">
      <c r="A1073" s="223" t="s">
        <v>811</v>
      </c>
      <c r="B1073" s="214"/>
      <c r="C1073" s="208"/>
      <c r="D1073" s="209">
        <f t="shared" si="17"/>
        <v>0</v>
      </c>
    </row>
    <row r="1074" ht="19.5" customHeight="1" spans="1:4">
      <c r="A1074" s="223" t="s">
        <v>812</v>
      </c>
      <c r="B1074" s="214"/>
      <c r="C1074" s="208"/>
      <c r="D1074" s="209">
        <f t="shared" si="17"/>
        <v>0</v>
      </c>
    </row>
    <row r="1075" ht="19.5" customHeight="1" spans="1:4">
      <c r="A1075" s="223" t="s">
        <v>1013</v>
      </c>
      <c r="B1075" s="214"/>
      <c r="C1075" s="208"/>
      <c r="D1075" s="209">
        <f t="shared" si="17"/>
        <v>0</v>
      </c>
    </row>
    <row r="1076" ht="19.5" customHeight="1" spans="1:4">
      <c r="A1076" s="213" t="s">
        <v>1014</v>
      </c>
      <c r="B1076" s="205">
        <v>360</v>
      </c>
      <c r="C1076" s="205">
        <f>SUM(C1077:C1089)</f>
        <v>390</v>
      </c>
      <c r="D1076" s="209">
        <f t="shared" si="17"/>
        <v>30</v>
      </c>
    </row>
    <row r="1077" ht="19.5" customHeight="1" spans="1:4">
      <c r="A1077" s="223" t="s">
        <v>810</v>
      </c>
      <c r="B1077" s="214">
        <v>0</v>
      </c>
      <c r="C1077" s="208">
        <v>0</v>
      </c>
      <c r="D1077" s="209">
        <f t="shared" si="17"/>
        <v>0</v>
      </c>
    </row>
    <row r="1078" ht="19.5" customHeight="1" spans="1:4">
      <c r="A1078" s="223" t="s">
        <v>811</v>
      </c>
      <c r="B1078" s="214">
        <v>0</v>
      </c>
      <c r="C1078" s="208">
        <v>0</v>
      </c>
      <c r="D1078" s="209">
        <f t="shared" si="17"/>
        <v>0</v>
      </c>
    </row>
    <row r="1079" ht="19.5" customHeight="1" spans="1:4">
      <c r="A1079" s="223" t="s">
        <v>812</v>
      </c>
      <c r="B1079" s="214">
        <v>0</v>
      </c>
      <c r="C1079" s="208">
        <v>0</v>
      </c>
      <c r="D1079" s="209">
        <f t="shared" si="17"/>
        <v>0</v>
      </c>
    </row>
    <row r="1080" ht="19.5" customHeight="1" spans="1:4">
      <c r="A1080" s="223" t="s">
        <v>1015</v>
      </c>
      <c r="B1080" s="214">
        <v>0</v>
      </c>
      <c r="C1080" s="208">
        <v>0</v>
      </c>
      <c r="D1080" s="209">
        <f t="shared" si="17"/>
        <v>0</v>
      </c>
    </row>
    <row r="1081" ht="19.5" customHeight="1" spans="1:4">
      <c r="A1081" s="223" t="s">
        <v>1016</v>
      </c>
      <c r="B1081" s="214">
        <v>0</v>
      </c>
      <c r="C1081" s="208">
        <v>0</v>
      </c>
      <c r="D1081" s="209">
        <f t="shared" si="17"/>
        <v>0</v>
      </c>
    </row>
    <row r="1082" ht="19.5" customHeight="1" spans="1:4">
      <c r="A1082" s="223" t="s">
        <v>1017</v>
      </c>
      <c r="B1082" s="214">
        <v>0</v>
      </c>
      <c r="C1082" s="208">
        <v>0</v>
      </c>
      <c r="D1082" s="209">
        <f t="shared" si="17"/>
        <v>0</v>
      </c>
    </row>
    <row r="1083" ht="19.5" customHeight="1" spans="1:4">
      <c r="A1083" s="223" t="s">
        <v>1018</v>
      </c>
      <c r="B1083" s="214">
        <v>0</v>
      </c>
      <c r="C1083" s="208">
        <v>0</v>
      </c>
      <c r="D1083" s="209">
        <f t="shared" si="17"/>
        <v>0</v>
      </c>
    </row>
    <row r="1084" ht="19.5" customHeight="1" spans="1:4">
      <c r="A1084" s="223" t="s">
        <v>1019</v>
      </c>
      <c r="B1084" s="214">
        <v>0</v>
      </c>
      <c r="C1084" s="208">
        <v>0</v>
      </c>
      <c r="D1084" s="209">
        <f t="shared" si="17"/>
        <v>0</v>
      </c>
    </row>
    <row r="1085" ht="19.5" customHeight="1" spans="1:4">
      <c r="A1085" s="223" t="s">
        <v>1020</v>
      </c>
      <c r="B1085" s="208">
        <v>360</v>
      </c>
      <c r="C1085" s="208">
        <v>390</v>
      </c>
      <c r="D1085" s="209">
        <f t="shared" si="17"/>
        <v>30</v>
      </c>
    </row>
    <row r="1086" ht="19.5" customHeight="1" spans="1:4">
      <c r="A1086" s="223" t="s">
        <v>1021</v>
      </c>
      <c r="B1086" s="214">
        <v>0</v>
      </c>
      <c r="C1086" s="208">
        <v>0</v>
      </c>
      <c r="D1086" s="209">
        <f t="shared" si="17"/>
        <v>0</v>
      </c>
    </row>
    <row r="1087" ht="19.5" customHeight="1" spans="1:4">
      <c r="A1087" s="223" t="s">
        <v>966</v>
      </c>
      <c r="B1087" s="214">
        <v>0</v>
      </c>
      <c r="C1087" s="208">
        <v>0</v>
      </c>
      <c r="D1087" s="209">
        <f t="shared" si="17"/>
        <v>0</v>
      </c>
    </row>
    <row r="1088" ht="19.5" customHeight="1" spans="1:4">
      <c r="A1088" s="223" t="s">
        <v>1022</v>
      </c>
      <c r="B1088" s="214">
        <v>0</v>
      </c>
      <c r="C1088" s="208">
        <v>0</v>
      </c>
      <c r="D1088" s="209">
        <f t="shared" si="17"/>
        <v>0</v>
      </c>
    </row>
    <row r="1089" ht="19.5" customHeight="1" spans="1:4">
      <c r="A1089" s="223" t="s">
        <v>1023</v>
      </c>
      <c r="B1089" s="208"/>
      <c r="C1089" s="208"/>
      <c r="D1089" s="209">
        <f t="shared" si="17"/>
        <v>0</v>
      </c>
    </row>
    <row r="1090" ht="19.5" customHeight="1" spans="1:4">
      <c r="A1090" s="223" t="s">
        <v>1024</v>
      </c>
      <c r="B1090" s="214"/>
      <c r="C1090" s="214"/>
      <c r="D1090" s="209">
        <f t="shared" si="17"/>
        <v>0</v>
      </c>
    </row>
    <row r="1091" ht="19.5" customHeight="1" spans="1:4">
      <c r="A1091" s="223" t="s">
        <v>810</v>
      </c>
      <c r="B1091" s="214"/>
      <c r="C1091" s="208"/>
      <c r="D1091" s="209">
        <f t="shared" si="17"/>
        <v>0</v>
      </c>
    </row>
    <row r="1092" ht="19.5" customHeight="1" spans="1:4">
      <c r="A1092" s="223" t="s">
        <v>811</v>
      </c>
      <c r="B1092" s="214"/>
      <c r="C1092" s="208"/>
      <c r="D1092" s="209">
        <f t="shared" si="17"/>
        <v>0</v>
      </c>
    </row>
    <row r="1093" ht="19.5" customHeight="1" spans="1:4">
      <c r="A1093" s="223" t="s">
        <v>812</v>
      </c>
      <c r="B1093" s="214"/>
      <c r="C1093" s="208"/>
      <c r="D1093" s="209">
        <f t="shared" si="17"/>
        <v>0</v>
      </c>
    </row>
    <row r="1094" ht="19.5" customHeight="1" spans="1:4">
      <c r="A1094" s="223" t="s">
        <v>1025</v>
      </c>
      <c r="B1094" s="214"/>
      <c r="C1094" s="208"/>
      <c r="D1094" s="209">
        <f t="shared" si="17"/>
        <v>0</v>
      </c>
    </row>
    <row r="1095" ht="19.5" customHeight="1" spans="1:4">
      <c r="A1095" s="223" t="s">
        <v>1026</v>
      </c>
      <c r="B1095" s="214"/>
      <c r="C1095" s="208"/>
      <c r="D1095" s="209">
        <f t="shared" si="17"/>
        <v>0</v>
      </c>
    </row>
    <row r="1096" ht="19.5" customHeight="1" spans="1:4">
      <c r="A1096" s="223" t="s">
        <v>1027</v>
      </c>
      <c r="B1096" s="214"/>
      <c r="C1096" s="208"/>
      <c r="D1096" s="209">
        <f t="shared" ref="D1096:D1159" si="18">C1096-B1096</f>
        <v>0</v>
      </c>
    </row>
    <row r="1097" ht="19.5" customHeight="1" spans="1:4">
      <c r="A1097" s="223" t="s">
        <v>1028</v>
      </c>
      <c r="B1097" s="205">
        <v>0</v>
      </c>
      <c r="C1097" s="205">
        <f>SUM(C1098:C1103)</f>
        <v>0</v>
      </c>
      <c r="D1097" s="209">
        <f t="shared" si="18"/>
        <v>0</v>
      </c>
    </row>
    <row r="1098" ht="19.5" customHeight="1" spans="1:4">
      <c r="A1098" s="223" t="s">
        <v>810</v>
      </c>
      <c r="B1098" s="214">
        <v>0</v>
      </c>
      <c r="C1098" s="208">
        <v>0</v>
      </c>
      <c r="D1098" s="209">
        <f t="shared" si="18"/>
        <v>0</v>
      </c>
    </row>
    <row r="1099" ht="19.5" customHeight="1" spans="1:4">
      <c r="A1099" s="223" t="s">
        <v>811</v>
      </c>
      <c r="B1099" s="214">
        <v>0</v>
      </c>
      <c r="C1099" s="208">
        <v>0</v>
      </c>
      <c r="D1099" s="209">
        <f t="shared" si="18"/>
        <v>0</v>
      </c>
    </row>
    <row r="1100" ht="19.5" customHeight="1" spans="1:4">
      <c r="A1100" s="223" t="s">
        <v>812</v>
      </c>
      <c r="B1100" s="214">
        <v>0</v>
      </c>
      <c r="C1100" s="208">
        <v>0</v>
      </c>
      <c r="D1100" s="209">
        <f t="shared" si="18"/>
        <v>0</v>
      </c>
    </row>
    <row r="1101" ht="19.5" customHeight="1" spans="1:4">
      <c r="A1101" s="223" t="s">
        <v>1029</v>
      </c>
      <c r="B1101" s="214">
        <v>0</v>
      </c>
      <c r="C1101" s="208">
        <v>0</v>
      </c>
      <c r="D1101" s="209">
        <f t="shared" si="18"/>
        <v>0</v>
      </c>
    </row>
    <row r="1102" ht="19.5" customHeight="1" spans="1:4">
      <c r="A1102" s="223" t="s">
        <v>1030</v>
      </c>
      <c r="B1102" s="208"/>
      <c r="C1102" s="208"/>
      <c r="D1102" s="209">
        <f t="shared" si="18"/>
        <v>0</v>
      </c>
    </row>
    <row r="1103" ht="19.5" customHeight="1" spans="1:4">
      <c r="A1103" s="223" t="s">
        <v>1031</v>
      </c>
      <c r="B1103" s="208"/>
      <c r="C1103" s="208"/>
      <c r="D1103" s="209">
        <f t="shared" si="18"/>
        <v>0</v>
      </c>
    </row>
    <row r="1104" ht="19.5" customHeight="1" spans="1:4">
      <c r="A1104" s="223" t="s">
        <v>1032</v>
      </c>
      <c r="B1104" s="205">
        <v>0</v>
      </c>
      <c r="C1104" s="205">
        <f>SUM(C1105:C1109)</f>
        <v>0</v>
      </c>
      <c r="D1104" s="209">
        <f t="shared" si="18"/>
        <v>0</v>
      </c>
    </row>
    <row r="1105" ht="19.5" customHeight="1" spans="1:4">
      <c r="A1105" s="223" t="s">
        <v>1033</v>
      </c>
      <c r="B1105" s="214">
        <v>0</v>
      </c>
      <c r="C1105" s="208">
        <v>0</v>
      </c>
      <c r="D1105" s="209">
        <f t="shared" si="18"/>
        <v>0</v>
      </c>
    </row>
    <row r="1106" ht="19.5" customHeight="1" spans="1:4">
      <c r="A1106" s="223" t="s">
        <v>1034</v>
      </c>
      <c r="B1106" s="214"/>
      <c r="C1106" s="208"/>
      <c r="D1106" s="209">
        <f t="shared" si="18"/>
        <v>0</v>
      </c>
    </row>
    <row r="1107" ht="19.5" customHeight="1" spans="1:4">
      <c r="A1107" s="223" t="s">
        <v>1035</v>
      </c>
      <c r="B1107" s="214">
        <v>0</v>
      </c>
      <c r="C1107" s="208">
        <v>0</v>
      </c>
      <c r="D1107" s="209">
        <f t="shared" si="18"/>
        <v>0</v>
      </c>
    </row>
    <row r="1108" ht="19.5" customHeight="1" spans="1:4">
      <c r="A1108" s="223" t="s">
        <v>1036</v>
      </c>
      <c r="B1108" s="214">
        <v>0</v>
      </c>
      <c r="C1108" s="208">
        <v>0</v>
      </c>
      <c r="D1108" s="209">
        <f t="shared" si="18"/>
        <v>0</v>
      </c>
    </row>
    <row r="1109" ht="19.5" customHeight="1" spans="1:4">
      <c r="A1109" s="223" t="s">
        <v>1037</v>
      </c>
      <c r="B1109" s="214">
        <v>0</v>
      </c>
      <c r="C1109" s="208">
        <v>0</v>
      </c>
      <c r="D1109" s="209">
        <f t="shared" si="18"/>
        <v>0</v>
      </c>
    </row>
    <row r="1110" ht="19.5" customHeight="1" spans="1:4">
      <c r="A1110" s="225" t="s">
        <v>1038</v>
      </c>
      <c r="B1110" s="205">
        <v>295</v>
      </c>
      <c r="C1110" s="205">
        <f>C1111+C1121+C1127</f>
        <v>1010</v>
      </c>
      <c r="D1110" s="206">
        <f t="shared" si="18"/>
        <v>715</v>
      </c>
    </row>
    <row r="1111" ht="19.5" customHeight="1" spans="1:4">
      <c r="A1111" s="223" t="s">
        <v>1039</v>
      </c>
      <c r="B1111" s="205">
        <v>195</v>
      </c>
      <c r="C1111" s="205">
        <f>SUM(C1112:C1120)</f>
        <v>910</v>
      </c>
      <c r="D1111" s="209">
        <f t="shared" si="18"/>
        <v>715</v>
      </c>
    </row>
    <row r="1112" ht="19.5" customHeight="1" spans="1:4">
      <c r="A1112" s="223" t="s">
        <v>810</v>
      </c>
      <c r="B1112" s="208">
        <v>172</v>
      </c>
      <c r="C1112" s="208">
        <v>172</v>
      </c>
      <c r="D1112" s="209">
        <f t="shared" si="18"/>
        <v>0</v>
      </c>
    </row>
    <row r="1113" ht="19.5" customHeight="1" spans="1:4">
      <c r="A1113" s="223" t="s">
        <v>811</v>
      </c>
      <c r="B1113" s="208"/>
      <c r="C1113" s="208"/>
      <c r="D1113" s="209">
        <f t="shared" si="18"/>
        <v>0</v>
      </c>
    </row>
    <row r="1114" ht="19.5" customHeight="1" spans="1:4">
      <c r="A1114" s="223" t="s">
        <v>812</v>
      </c>
      <c r="B1114" s="208"/>
      <c r="C1114" s="208"/>
      <c r="D1114" s="209">
        <f t="shared" si="18"/>
        <v>0</v>
      </c>
    </row>
    <row r="1115" ht="19.5" customHeight="1" spans="1:4">
      <c r="A1115" s="223" t="s">
        <v>1040</v>
      </c>
      <c r="B1115" s="208"/>
      <c r="C1115" s="208"/>
      <c r="D1115" s="209">
        <f t="shared" si="18"/>
        <v>0</v>
      </c>
    </row>
    <row r="1116" ht="19.5" customHeight="1" spans="1:4">
      <c r="A1116" s="223" t="s">
        <v>1041</v>
      </c>
      <c r="B1116" s="208"/>
      <c r="C1116" s="208"/>
      <c r="D1116" s="209">
        <f t="shared" si="18"/>
        <v>0</v>
      </c>
    </row>
    <row r="1117" ht="19.5" customHeight="1" spans="1:4">
      <c r="A1117" s="223" t="s">
        <v>1042</v>
      </c>
      <c r="B1117" s="208"/>
      <c r="C1117" s="208"/>
      <c r="D1117" s="209">
        <f t="shared" si="18"/>
        <v>0</v>
      </c>
    </row>
    <row r="1118" ht="19.5" customHeight="1" spans="1:4">
      <c r="A1118" s="223" t="s">
        <v>1043</v>
      </c>
      <c r="B1118" s="208"/>
      <c r="C1118" s="208"/>
      <c r="D1118" s="209">
        <f t="shared" si="18"/>
        <v>0</v>
      </c>
    </row>
    <row r="1119" ht="19.5" customHeight="1" spans="1:4">
      <c r="A1119" s="223" t="s">
        <v>833</v>
      </c>
      <c r="B1119" s="208"/>
      <c r="C1119" s="208"/>
      <c r="D1119" s="209">
        <f t="shared" si="18"/>
        <v>0</v>
      </c>
    </row>
    <row r="1120" ht="19.5" customHeight="1" spans="1:4">
      <c r="A1120" s="228" t="s">
        <v>1044</v>
      </c>
      <c r="B1120" s="208">
        <v>23</v>
      </c>
      <c r="C1120" s="208">
        <v>738</v>
      </c>
      <c r="D1120" s="209">
        <f t="shared" si="18"/>
        <v>715</v>
      </c>
    </row>
    <row r="1121" ht="19.5" customHeight="1" spans="1:4">
      <c r="A1121" s="223" t="s">
        <v>1045</v>
      </c>
      <c r="B1121" s="205">
        <v>100</v>
      </c>
      <c r="C1121" s="205">
        <f>SUM(C1122:C1126)</f>
        <v>100</v>
      </c>
      <c r="D1121" s="209">
        <f t="shared" si="18"/>
        <v>0</v>
      </c>
    </row>
    <row r="1122" ht="19.5" customHeight="1" spans="1:4">
      <c r="A1122" s="223" t="s">
        <v>810</v>
      </c>
      <c r="B1122" s="214">
        <v>0</v>
      </c>
      <c r="C1122" s="208">
        <v>0</v>
      </c>
      <c r="D1122" s="209">
        <f t="shared" si="18"/>
        <v>0</v>
      </c>
    </row>
    <row r="1123" ht="19.5" customHeight="1" spans="1:4">
      <c r="A1123" s="223" t="s">
        <v>811</v>
      </c>
      <c r="B1123" s="214">
        <v>0</v>
      </c>
      <c r="C1123" s="208">
        <v>0</v>
      </c>
      <c r="D1123" s="209">
        <f t="shared" si="18"/>
        <v>0</v>
      </c>
    </row>
    <row r="1124" ht="19.5" customHeight="1" spans="1:4">
      <c r="A1124" s="223" t="s">
        <v>812</v>
      </c>
      <c r="B1124" s="214">
        <v>0</v>
      </c>
      <c r="C1124" s="208">
        <v>0</v>
      </c>
      <c r="D1124" s="209">
        <f t="shared" si="18"/>
        <v>0</v>
      </c>
    </row>
    <row r="1125" ht="19.5" customHeight="1" spans="1:4">
      <c r="A1125" s="223" t="s">
        <v>1046</v>
      </c>
      <c r="B1125" s="214">
        <v>0</v>
      </c>
      <c r="C1125" s="208">
        <v>0</v>
      </c>
      <c r="D1125" s="209">
        <f t="shared" si="18"/>
        <v>0</v>
      </c>
    </row>
    <row r="1126" ht="19.5" customHeight="1" spans="1:4">
      <c r="A1126" s="223" t="s">
        <v>1047</v>
      </c>
      <c r="B1126" s="208">
        <v>100</v>
      </c>
      <c r="C1126" s="208">
        <v>100</v>
      </c>
      <c r="D1126" s="209">
        <f t="shared" si="18"/>
        <v>0</v>
      </c>
    </row>
    <row r="1127" ht="19.5" customHeight="1" spans="1:4">
      <c r="A1127" s="223" t="s">
        <v>1048</v>
      </c>
      <c r="B1127" s="217">
        <v>0</v>
      </c>
      <c r="C1127" s="217">
        <f>SUM(C1128:C1129)</f>
        <v>0</v>
      </c>
      <c r="D1127" s="209">
        <f t="shared" si="18"/>
        <v>0</v>
      </c>
    </row>
    <row r="1128" ht="19.5" customHeight="1" spans="1:4">
      <c r="A1128" s="213" t="s">
        <v>1049</v>
      </c>
      <c r="B1128" s="214"/>
      <c r="C1128" s="208"/>
      <c r="D1128" s="209">
        <f t="shared" si="18"/>
        <v>0</v>
      </c>
    </row>
    <row r="1129" ht="19.5" customHeight="1" spans="1:4">
      <c r="A1129" s="223" t="s">
        <v>1050</v>
      </c>
      <c r="B1129" s="214"/>
      <c r="C1129" s="208"/>
      <c r="D1129" s="209">
        <f t="shared" si="18"/>
        <v>0</v>
      </c>
    </row>
    <row r="1130" ht="19.5" customHeight="1" spans="1:4">
      <c r="A1130" s="225" t="s">
        <v>1051</v>
      </c>
      <c r="B1130" s="205">
        <v>0</v>
      </c>
      <c r="C1130" s="205">
        <f>SUM(C1131,C1138,C1148,C1154,C1157)</f>
        <v>0</v>
      </c>
      <c r="D1130" s="209">
        <f t="shared" si="18"/>
        <v>0</v>
      </c>
    </row>
    <row r="1131" ht="19.5" customHeight="1" spans="1:4">
      <c r="A1131" s="223" t="s">
        <v>1052</v>
      </c>
      <c r="B1131" s="214">
        <v>0</v>
      </c>
      <c r="C1131" s="214">
        <f>SUM(C1132:C1137)</f>
        <v>0</v>
      </c>
      <c r="D1131" s="209">
        <f t="shared" si="18"/>
        <v>0</v>
      </c>
    </row>
    <row r="1132" ht="19.5" customHeight="1" spans="1:4">
      <c r="A1132" s="226" t="s">
        <v>1053</v>
      </c>
      <c r="B1132" s="214"/>
      <c r="C1132" s="208"/>
      <c r="D1132" s="209">
        <f t="shared" si="18"/>
        <v>0</v>
      </c>
    </row>
    <row r="1133" ht="19.5" customHeight="1" spans="1:4">
      <c r="A1133" s="228" t="s">
        <v>811</v>
      </c>
      <c r="B1133" s="214"/>
      <c r="C1133" s="208"/>
      <c r="D1133" s="209">
        <f t="shared" si="18"/>
        <v>0</v>
      </c>
    </row>
    <row r="1134" ht="19.5" customHeight="1" spans="1:4">
      <c r="A1134" s="223" t="s">
        <v>812</v>
      </c>
      <c r="B1134" s="214"/>
      <c r="C1134" s="208"/>
      <c r="D1134" s="209">
        <f t="shared" si="18"/>
        <v>0</v>
      </c>
    </row>
    <row r="1135" ht="19.5" customHeight="1" spans="1:4">
      <c r="A1135" s="223" t="s">
        <v>1054</v>
      </c>
      <c r="B1135" s="214"/>
      <c r="C1135" s="208"/>
      <c r="D1135" s="209">
        <f t="shared" si="18"/>
        <v>0</v>
      </c>
    </row>
    <row r="1136" ht="19.5" customHeight="1" spans="1:4">
      <c r="A1136" s="223" t="s">
        <v>833</v>
      </c>
      <c r="B1136" s="214"/>
      <c r="C1136" s="208"/>
      <c r="D1136" s="209">
        <f t="shared" si="18"/>
        <v>0</v>
      </c>
    </row>
    <row r="1137" ht="19.5" customHeight="1" spans="1:4">
      <c r="A1137" s="223" t="s">
        <v>1055</v>
      </c>
      <c r="B1137" s="214"/>
      <c r="C1137" s="208"/>
      <c r="D1137" s="209">
        <f t="shared" si="18"/>
        <v>0</v>
      </c>
    </row>
    <row r="1138" ht="19.5" customHeight="1" spans="1:4">
      <c r="A1138" s="223" t="s">
        <v>1056</v>
      </c>
      <c r="B1138" s="214">
        <v>0</v>
      </c>
      <c r="C1138" s="214">
        <f>SUM(C1139:C1147)</f>
        <v>0</v>
      </c>
      <c r="D1138" s="209">
        <f t="shared" si="18"/>
        <v>0</v>
      </c>
    </row>
    <row r="1139" ht="19.5" customHeight="1" spans="1:4">
      <c r="A1139" s="223" t="s">
        <v>1057</v>
      </c>
      <c r="B1139" s="214"/>
      <c r="C1139" s="208"/>
      <c r="D1139" s="209">
        <f t="shared" si="18"/>
        <v>0</v>
      </c>
    </row>
    <row r="1140" ht="19.5" customHeight="1" spans="1:4">
      <c r="A1140" s="223" t="s">
        <v>1058</v>
      </c>
      <c r="B1140" s="214"/>
      <c r="C1140" s="208"/>
      <c r="D1140" s="209">
        <f t="shared" si="18"/>
        <v>0</v>
      </c>
    </row>
    <row r="1141" ht="19.5" customHeight="1" spans="1:4">
      <c r="A1141" s="223" t="s">
        <v>1059</v>
      </c>
      <c r="B1141" s="214"/>
      <c r="C1141" s="208"/>
      <c r="D1141" s="209">
        <f t="shared" si="18"/>
        <v>0</v>
      </c>
    </row>
    <row r="1142" ht="19.5" customHeight="1" spans="1:4">
      <c r="A1142" s="223" t="s">
        <v>1060</v>
      </c>
      <c r="B1142" s="214"/>
      <c r="C1142" s="208"/>
      <c r="D1142" s="209">
        <f t="shared" si="18"/>
        <v>0</v>
      </c>
    </row>
    <row r="1143" ht="19.5" customHeight="1" spans="1:4">
      <c r="A1143" s="223" t="s">
        <v>1061</v>
      </c>
      <c r="B1143" s="214"/>
      <c r="C1143" s="208"/>
      <c r="D1143" s="209">
        <f t="shared" si="18"/>
        <v>0</v>
      </c>
    </row>
    <row r="1144" ht="19.5" customHeight="1" spans="1:4">
      <c r="A1144" s="223" t="s">
        <v>1062</v>
      </c>
      <c r="B1144" s="214"/>
      <c r="C1144" s="208"/>
      <c r="D1144" s="209">
        <f t="shared" si="18"/>
        <v>0</v>
      </c>
    </row>
    <row r="1145" ht="19.5" customHeight="1" spans="1:4">
      <c r="A1145" s="223" t="s">
        <v>1063</v>
      </c>
      <c r="B1145" s="214"/>
      <c r="C1145" s="208"/>
      <c r="D1145" s="209">
        <f t="shared" si="18"/>
        <v>0</v>
      </c>
    </row>
    <row r="1146" ht="19.5" customHeight="1" spans="1:4">
      <c r="A1146" s="223" t="s">
        <v>1064</v>
      </c>
      <c r="B1146" s="214"/>
      <c r="C1146" s="208"/>
      <c r="D1146" s="209">
        <f t="shared" si="18"/>
        <v>0</v>
      </c>
    </row>
    <row r="1147" ht="19.5" customHeight="1" spans="1:4">
      <c r="A1147" s="223" t="s">
        <v>1065</v>
      </c>
      <c r="B1147" s="214"/>
      <c r="C1147" s="208"/>
      <c r="D1147" s="209">
        <f t="shared" si="18"/>
        <v>0</v>
      </c>
    </row>
    <row r="1148" ht="19.5" customHeight="1" spans="1:4">
      <c r="A1148" s="223" t="s">
        <v>1066</v>
      </c>
      <c r="B1148" s="214">
        <v>0</v>
      </c>
      <c r="C1148" s="214">
        <f>SUM(C1149:C1153)</f>
        <v>0</v>
      </c>
      <c r="D1148" s="209">
        <f t="shared" si="18"/>
        <v>0</v>
      </c>
    </row>
    <row r="1149" ht="19.5" customHeight="1" spans="1:4">
      <c r="A1149" s="223" t="s">
        <v>1067</v>
      </c>
      <c r="B1149" s="214"/>
      <c r="C1149" s="208"/>
      <c r="D1149" s="209">
        <f t="shared" si="18"/>
        <v>0</v>
      </c>
    </row>
    <row r="1150" ht="19.5" customHeight="1" spans="1:4">
      <c r="A1150" s="223" t="s">
        <v>1068</v>
      </c>
      <c r="B1150" s="214"/>
      <c r="C1150" s="208"/>
      <c r="D1150" s="209">
        <f t="shared" si="18"/>
        <v>0</v>
      </c>
    </row>
    <row r="1151" ht="19.5" customHeight="1" spans="1:4">
      <c r="A1151" s="223" t="s">
        <v>1069</v>
      </c>
      <c r="B1151" s="214"/>
      <c r="C1151" s="208"/>
      <c r="D1151" s="209">
        <f t="shared" si="18"/>
        <v>0</v>
      </c>
    </row>
    <row r="1152" ht="19.5" customHeight="1" spans="1:4">
      <c r="A1152" s="223" t="s">
        <v>1070</v>
      </c>
      <c r="B1152" s="214"/>
      <c r="C1152" s="208"/>
      <c r="D1152" s="209">
        <f t="shared" si="18"/>
        <v>0</v>
      </c>
    </row>
    <row r="1153" ht="19.5" customHeight="1" spans="1:4">
      <c r="A1153" s="223" t="s">
        <v>1071</v>
      </c>
      <c r="B1153" s="214"/>
      <c r="C1153" s="208"/>
      <c r="D1153" s="209">
        <f t="shared" si="18"/>
        <v>0</v>
      </c>
    </row>
    <row r="1154" ht="19.5" customHeight="1" spans="1:4">
      <c r="A1154" s="223" t="s">
        <v>1072</v>
      </c>
      <c r="B1154" s="214">
        <v>0</v>
      </c>
      <c r="C1154" s="214">
        <f>SUM(C1155:C1156)</f>
        <v>0</v>
      </c>
      <c r="D1154" s="209">
        <f t="shared" si="18"/>
        <v>0</v>
      </c>
    </row>
    <row r="1155" ht="19.5" customHeight="1" spans="1:4">
      <c r="A1155" s="223" t="s">
        <v>1073</v>
      </c>
      <c r="B1155" s="214"/>
      <c r="C1155" s="208"/>
      <c r="D1155" s="209">
        <f t="shared" si="18"/>
        <v>0</v>
      </c>
    </row>
    <row r="1156" ht="19.5" customHeight="1" spans="1:4">
      <c r="A1156" s="223" t="s">
        <v>1074</v>
      </c>
      <c r="B1156" s="214"/>
      <c r="C1156" s="208"/>
      <c r="D1156" s="209">
        <f t="shared" si="18"/>
        <v>0</v>
      </c>
    </row>
    <row r="1157" ht="19.5" customHeight="1" spans="1:4">
      <c r="A1157" s="223" t="s">
        <v>1075</v>
      </c>
      <c r="B1157" s="214">
        <v>0</v>
      </c>
      <c r="C1157" s="214">
        <f>SUM(C1158)</f>
        <v>0</v>
      </c>
      <c r="D1157" s="209">
        <f t="shared" si="18"/>
        <v>0</v>
      </c>
    </row>
    <row r="1158" ht="19.5" customHeight="1" spans="1:4">
      <c r="A1158" s="223" t="s">
        <v>1076</v>
      </c>
      <c r="B1158" s="214"/>
      <c r="C1158" s="208"/>
      <c r="D1158" s="209">
        <f t="shared" si="18"/>
        <v>0</v>
      </c>
    </row>
    <row r="1159" ht="19.5" customHeight="1" spans="1:4">
      <c r="A1159" s="225" t="s">
        <v>1077</v>
      </c>
      <c r="B1159" s="217">
        <v>0</v>
      </c>
      <c r="C1159" s="217">
        <f>SUM(C1160:C1168)</f>
        <v>0</v>
      </c>
      <c r="D1159" s="209">
        <f t="shared" si="18"/>
        <v>0</v>
      </c>
    </row>
    <row r="1160" ht="19.5" customHeight="1" spans="1:4">
      <c r="A1160" s="223" t="s">
        <v>1078</v>
      </c>
      <c r="B1160" s="214"/>
      <c r="C1160" s="208"/>
      <c r="D1160" s="209">
        <f t="shared" ref="D1160:D1223" si="19">C1160-B1160</f>
        <v>0</v>
      </c>
    </row>
    <row r="1161" ht="19.5" customHeight="1" spans="1:4">
      <c r="A1161" s="223" t="s">
        <v>1079</v>
      </c>
      <c r="B1161" s="214"/>
      <c r="C1161" s="208"/>
      <c r="D1161" s="209">
        <f t="shared" si="19"/>
        <v>0</v>
      </c>
    </row>
    <row r="1162" ht="19.5" customHeight="1" spans="1:4">
      <c r="A1162" s="223" t="s">
        <v>1080</v>
      </c>
      <c r="B1162" s="214"/>
      <c r="C1162" s="208"/>
      <c r="D1162" s="209">
        <f t="shared" si="19"/>
        <v>0</v>
      </c>
    </row>
    <row r="1163" ht="19.5" customHeight="1" spans="1:4">
      <c r="A1163" s="223" t="s">
        <v>1081</v>
      </c>
      <c r="B1163" s="214"/>
      <c r="C1163" s="208"/>
      <c r="D1163" s="209">
        <f t="shared" si="19"/>
        <v>0</v>
      </c>
    </row>
    <row r="1164" ht="19.5" customHeight="1" spans="1:4">
      <c r="A1164" s="223" t="s">
        <v>1082</v>
      </c>
      <c r="B1164" s="214"/>
      <c r="C1164" s="208"/>
      <c r="D1164" s="209">
        <f t="shared" si="19"/>
        <v>0</v>
      </c>
    </row>
    <row r="1165" ht="19.5" customHeight="1" spans="1:4">
      <c r="A1165" s="223" t="s">
        <v>832</v>
      </c>
      <c r="B1165" s="214"/>
      <c r="C1165" s="208"/>
      <c r="D1165" s="209">
        <f t="shared" si="19"/>
        <v>0</v>
      </c>
    </row>
    <row r="1166" ht="19.5" customHeight="1" spans="1:4">
      <c r="A1166" s="223" t="s">
        <v>1083</v>
      </c>
      <c r="B1166" s="214"/>
      <c r="C1166" s="208"/>
      <c r="D1166" s="209">
        <f t="shared" si="19"/>
        <v>0</v>
      </c>
    </row>
    <row r="1167" ht="19.5" customHeight="1" spans="1:4">
      <c r="A1167" s="223" t="s">
        <v>1084</v>
      </c>
      <c r="B1167" s="214"/>
      <c r="C1167" s="208"/>
      <c r="D1167" s="209">
        <f t="shared" si="19"/>
        <v>0</v>
      </c>
    </row>
    <row r="1168" ht="19.5" customHeight="1" spans="1:4">
      <c r="A1168" s="223" t="s">
        <v>1085</v>
      </c>
      <c r="B1168" s="214"/>
      <c r="C1168" s="208"/>
      <c r="D1168" s="209">
        <f t="shared" si="19"/>
        <v>0</v>
      </c>
    </row>
    <row r="1169" ht="19.5" customHeight="1" spans="1:4">
      <c r="A1169" s="231" t="s">
        <v>1086</v>
      </c>
      <c r="B1169" s="205">
        <v>4800</v>
      </c>
      <c r="C1169" s="205">
        <f>C1170+C1189+C1208+C1217+C1232</f>
        <v>2105</v>
      </c>
      <c r="D1169" s="206">
        <f t="shared" si="19"/>
        <v>-2695</v>
      </c>
    </row>
    <row r="1170" ht="19.5" customHeight="1" spans="1:4">
      <c r="A1170" s="223" t="s">
        <v>1087</v>
      </c>
      <c r="B1170" s="205">
        <v>4697</v>
      </c>
      <c r="C1170" s="205">
        <f>SUM(C1171:C1188)</f>
        <v>2002</v>
      </c>
      <c r="D1170" s="209">
        <f t="shared" si="19"/>
        <v>-2695</v>
      </c>
    </row>
    <row r="1171" ht="19.5" customHeight="1" spans="1:4">
      <c r="A1171" s="213" t="s">
        <v>810</v>
      </c>
      <c r="B1171" s="208">
        <v>569</v>
      </c>
      <c r="C1171" s="208">
        <v>569</v>
      </c>
      <c r="D1171" s="209">
        <f t="shared" si="19"/>
        <v>0</v>
      </c>
    </row>
    <row r="1172" ht="19.5" customHeight="1" spans="1:4">
      <c r="A1172" s="213" t="s">
        <v>811</v>
      </c>
      <c r="B1172" s="208"/>
      <c r="C1172" s="208"/>
      <c r="D1172" s="209">
        <f t="shared" si="19"/>
        <v>0</v>
      </c>
    </row>
    <row r="1173" ht="19.5" customHeight="1" spans="1:4">
      <c r="A1173" s="213" t="s">
        <v>812</v>
      </c>
      <c r="B1173" s="208"/>
      <c r="C1173" s="208"/>
      <c r="D1173" s="209">
        <f t="shared" si="19"/>
        <v>0</v>
      </c>
    </row>
    <row r="1174" ht="19.5" customHeight="1" spans="1:4">
      <c r="A1174" s="213" t="s">
        <v>1088</v>
      </c>
      <c r="B1174" s="208"/>
      <c r="C1174" s="208"/>
      <c r="D1174" s="209">
        <f t="shared" si="19"/>
        <v>0</v>
      </c>
    </row>
    <row r="1175" ht="19.5" customHeight="1" spans="1:4">
      <c r="A1175" s="223" t="s">
        <v>1089</v>
      </c>
      <c r="B1175" s="208">
        <v>146</v>
      </c>
      <c r="C1175" s="208">
        <v>146</v>
      </c>
      <c r="D1175" s="209">
        <f t="shared" si="19"/>
        <v>0</v>
      </c>
    </row>
    <row r="1176" ht="19.5" customHeight="1" spans="1:4">
      <c r="A1176" s="223" t="s">
        <v>1090</v>
      </c>
      <c r="B1176" s="208">
        <v>48</v>
      </c>
      <c r="C1176" s="208">
        <v>48</v>
      </c>
      <c r="D1176" s="209">
        <f t="shared" si="19"/>
        <v>0</v>
      </c>
    </row>
    <row r="1177" ht="19.5" customHeight="1" spans="1:4">
      <c r="A1177" s="223" t="s">
        <v>1091</v>
      </c>
      <c r="B1177" s="208"/>
      <c r="C1177" s="208"/>
      <c r="D1177" s="209">
        <f t="shared" si="19"/>
        <v>0</v>
      </c>
    </row>
    <row r="1178" ht="19.5" customHeight="1" spans="1:4">
      <c r="A1178" s="223" t="s">
        <v>1092</v>
      </c>
      <c r="B1178" s="208"/>
      <c r="C1178" s="208"/>
      <c r="D1178" s="209">
        <f t="shared" si="19"/>
        <v>0</v>
      </c>
    </row>
    <row r="1179" ht="19.5" customHeight="1" spans="1:4">
      <c r="A1179" s="223" t="s">
        <v>1093</v>
      </c>
      <c r="B1179" s="208"/>
      <c r="C1179" s="208"/>
      <c r="D1179" s="209">
        <f t="shared" si="19"/>
        <v>0</v>
      </c>
    </row>
    <row r="1180" ht="19.5" customHeight="1" spans="1:4">
      <c r="A1180" s="223" t="s">
        <v>1094</v>
      </c>
      <c r="B1180" s="208">
        <v>3934</v>
      </c>
      <c r="C1180" s="208">
        <v>1239</v>
      </c>
      <c r="D1180" s="209">
        <f t="shared" si="19"/>
        <v>-2695</v>
      </c>
    </row>
    <row r="1181" ht="19.5" customHeight="1" spans="1:4">
      <c r="A1181" s="223" t="s">
        <v>1095</v>
      </c>
      <c r="B1181" s="208"/>
      <c r="C1181" s="208"/>
      <c r="D1181" s="209">
        <f t="shared" si="19"/>
        <v>0</v>
      </c>
    </row>
    <row r="1182" ht="19.5" customHeight="1" spans="1:4">
      <c r="A1182" s="223" t="s">
        <v>1096</v>
      </c>
      <c r="B1182" s="208"/>
      <c r="C1182" s="208"/>
      <c r="D1182" s="209">
        <f t="shared" si="19"/>
        <v>0</v>
      </c>
    </row>
    <row r="1183" ht="19.5" customHeight="1" spans="1:4">
      <c r="A1183" s="213" t="s">
        <v>1097</v>
      </c>
      <c r="B1183" s="208"/>
      <c r="C1183" s="208"/>
      <c r="D1183" s="209">
        <f t="shared" si="19"/>
        <v>0</v>
      </c>
    </row>
    <row r="1184" ht="19.5" customHeight="1" spans="1:4">
      <c r="A1184" s="223" t="s">
        <v>1098</v>
      </c>
      <c r="B1184" s="208"/>
      <c r="C1184" s="208"/>
      <c r="D1184" s="209">
        <f t="shared" si="19"/>
        <v>0</v>
      </c>
    </row>
    <row r="1185" ht="19.5" customHeight="1" spans="1:4">
      <c r="A1185" s="223" t="s">
        <v>1099</v>
      </c>
      <c r="B1185" s="208"/>
      <c r="C1185" s="208"/>
      <c r="D1185" s="209">
        <f t="shared" si="19"/>
        <v>0</v>
      </c>
    </row>
    <row r="1186" ht="19.5" customHeight="1" spans="1:4">
      <c r="A1186" s="223" t="s">
        <v>1100</v>
      </c>
      <c r="B1186" s="208"/>
      <c r="C1186" s="208"/>
      <c r="D1186" s="209">
        <f t="shared" si="19"/>
        <v>0</v>
      </c>
    </row>
    <row r="1187" ht="19.5" customHeight="1" spans="1:4">
      <c r="A1187" s="223" t="s">
        <v>833</v>
      </c>
      <c r="B1187" s="208"/>
      <c r="C1187" s="208"/>
      <c r="D1187" s="209">
        <f t="shared" si="19"/>
        <v>0</v>
      </c>
    </row>
    <row r="1188" ht="19.5" customHeight="1" spans="1:4">
      <c r="A1188" s="223" t="s">
        <v>1101</v>
      </c>
      <c r="B1188" s="208"/>
      <c r="C1188" s="208"/>
      <c r="D1188" s="209">
        <f t="shared" si="19"/>
        <v>0</v>
      </c>
    </row>
    <row r="1189" ht="19.5" customHeight="1" spans="1:4">
      <c r="A1189" s="223" t="s">
        <v>1102</v>
      </c>
      <c r="B1189" s="217">
        <v>0</v>
      </c>
      <c r="C1189" s="217">
        <f>SUM(C1190:C1207)</f>
        <v>0</v>
      </c>
      <c r="D1189" s="209">
        <f t="shared" si="19"/>
        <v>0</v>
      </c>
    </row>
    <row r="1190" ht="19.5" customHeight="1" spans="1:4">
      <c r="A1190" s="223" t="s">
        <v>810</v>
      </c>
      <c r="B1190" s="214"/>
      <c r="C1190" s="208"/>
      <c r="D1190" s="209">
        <f t="shared" si="19"/>
        <v>0</v>
      </c>
    </row>
    <row r="1191" ht="19.5" customHeight="1" spans="1:4">
      <c r="A1191" s="223" t="s">
        <v>811</v>
      </c>
      <c r="B1191" s="214"/>
      <c r="C1191" s="208"/>
      <c r="D1191" s="209">
        <f t="shared" si="19"/>
        <v>0</v>
      </c>
    </row>
    <row r="1192" ht="19.5" customHeight="1" spans="1:4">
      <c r="A1192" s="223" t="s">
        <v>812</v>
      </c>
      <c r="B1192" s="214"/>
      <c r="C1192" s="208"/>
      <c r="D1192" s="209">
        <f t="shared" si="19"/>
        <v>0</v>
      </c>
    </row>
    <row r="1193" ht="19.5" customHeight="1" spans="1:4">
      <c r="A1193" s="223" t="s">
        <v>1103</v>
      </c>
      <c r="B1193" s="214"/>
      <c r="C1193" s="208"/>
      <c r="D1193" s="209">
        <f t="shared" si="19"/>
        <v>0</v>
      </c>
    </row>
    <row r="1194" ht="19.5" customHeight="1" spans="1:4">
      <c r="A1194" s="223" t="s">
        <v>1104</v>
      </c>
      <c r="B1194" s="214"/>
      <c r="C1194" s="208"/>
      <c r="D1194" s="209">
        <f t="shared" si="19"/>
        <v>0</v>
      </c>
    </row>
    <row r="1195" ht="19.5" customHeight="1" spans="1:4">
      <c r="A1195" s="223" t="s">
        <v>1105</v>
      </c>
      <c r="B1195" s="214"/>
      <c r="C1195" s="208"/>
      <c r="D1195" s="209">
        <f t="shared" si="19"/>
        <v>0</v>
      </c>
    </row>
    <row r="1196" ht="19.5" customHeight="1" spans="1:4">
      <c r="A1196" s="223" t="s">
        <v>1106</v>
      </c>
      <c r="B1196" s="214"/>
      <c r="C1196" s="208"/>
      <c r="D1196" s="209">
        <f t="shared" si="19"/>
        <v>0</v>
      </c>
    </row>
    <row r="1197" ht="19.5" customHeight="1" spans="1:4">
      <c r="A1197" s="223" t="s">
        <v>1107</v>
      </c>
      <c r="B1197" s="214"/>
      <c r="C1197" s="208"/>
      <c r="D1197" s="209">
        <f t="shared" si="19"/>
        <v>0</v>
      </c>
    </row>
    <row r="1198" ht="19.5" customHeight="1" spans="1:4">
      <c r="A1198" s="223" t="s">
        <v>1108</v>
      </c>
      <c r="B1198" s="214"/>
      <c r="C1198" s="208"/>
      <c r="D1198" s="209">
        <f t="shared" si="19"/>
        <v>0</v>
      </c>
    </row>
    <row r="1199" ht="19.5" customHeight="1" spans="1:4">
      <c r="A1199" s="223" t="s">
        <v>1109</v>
      </c>
      <c r="B1199" s="214"/>
      <c r="C1199" s="208"/>
      <c r="D1199" s="209">
        <f t="shared" si="19"/>
        <v>0</v>
      </c>
    </row>
    <row r="1200" ht="19.5" customHeight="1" spans="1:4">
      <c r="A1200" s="223" t="s">
        <v>1110</v>
      </c>
      <c r="B1200" s="214"/>
      <c r="C1200" s="208"/>
      <c r="D1200" s="209">
        <f t="shared" si="19"/>
        <v>0</v>
      </c>
    </row>
    <row r="1201" ht="19.5" customHeight="1" spans="1:4">
      <c r="A1201" s="223" t="s">
        <v>1111</v>
      </c>
      <c r="B1201" s="214"/>
      <c r="C1201" s="208"/>
      <c r="D1201" s="209">
        <f t="shared" si="19"/>
        <v>0</v>
      </c>
    </row>
    <row r="1202" ht="19.5" customHeight="1" spans="1:4">
      <c r="A1202" s="223" t="s">
        <v>1112</v>
      </c>
      <c r="B1202" s="214"/>
      <c r="C1202" s="208"/>
      <c r="D1202" s="209">
        <f t="shared" si="19"/>
        <v>0</v>
      </c>
    </row>
    <row r="1203" ht="19.5" customHeight="1" spans="1:4">
      <c r="A1203" s="223" t="s">
        <v>1113</v>
      </c>
      <c r="B1203" s="214"/>
      <c r="C1203" s="208"/>
      <c r="D1203" s="209">
        <f t="shared" si="19"/>
        <v>0</v>
      </c>
    </row>
    <row r="1204" ht="19.5" customHeight="1" spans="1:4">
      <c r="A1204" s="223" t="s">
        <v>1114</v>
      </c>
      <c r="B1204" s="214"/>
      <c r="C1204" s="208"/>
      <c r="D1204" s="209">
        <f t="shared" si="19"/>
        <v>0</v>
      </c>
    </row>
    <row r="1205" ht="19.5" customHeight="1" spans="1:4">
      <c r="A1205" s="223" t="s">
        <v>1115</v>
      </c>
      <c r="B1205" s="214"/>
      <c r="C1205" s="208"/>
      <c r="D1205" s="209">
        <f t="shared" si="19"/>
        <v>0</v>
      </c>
    </row>
    <row r="1206" ht="19.5" customHeight="1" spans="1:4">
      <c r="A1206" s="223" t="s">
        <v>833</v>
      </c>
      <c r="B1206" s="214"/>
      <c r="C1206" s="208"/>
      <c r="D1206" s="209">
        <f t="shared" si="19"/>
        <v>0</v>
      </c>
    </row>
    <row r="1207" ht="19.5" customHeight="1" spans="1:4">
      <c r="A1207" s="223" t="s">
        <v>1116</v>
      </c>
      <c r="B1207" s="214"/>
      <c r="C1207" s="208"/>
      <c r="D1207" s="209">
        <f t="shared" si="19"/>
        <v>0</v>
      </c>
    </row>
    <row r="1208" ht="19.5" customHeight="1" spans="1:4">
      <c r="A1208" s="223" t="s">
        <v>1117</v>
      </c>
      <c r="B1208" s="217">
        <v>0</v>
      </c>
      <c r="C1208" s="217">
        <f>SUM(C1209:C1216)</f>
        <v>0</v>
      </c>
      <c r="D1208" s="209">
        <f t="shared" si="19"/>
        <v>0</v>
      </c>
    </row>
    <row r="1209" ht="19.5" customHeight="1" spans="1:4">
      <c r="A1209" s="223" t="s">
        <v>810</v>
      </c>
      <c r="B1209" s="214"/>
      <c r="C1209" s="208"/>
      <c r="D1209" s="209">
        <f t="shared" si="19"/>
        <v>0</v>
      </c>
    </row>
    <row r="1210" ht="19.5" customHeight="1" spans="1:4">
      <c r="A1210" s="223" t="s">
        <v>811</v>
      </c>
      <c r="B1210" s="214"/>
      <c r="C1210" s="208"/>
      <c r="D1210" s="209">
        <f t="shared" si="19"/>
        <v>0</v>
      </c>
    </row>
    <row r="1211" ht="19.5" customHeight="1" spans="1:4">
      <c r="A1211" s="223" t="s">
        <v>812</v>
      </c>
      <c r="B1211" s="214"/>
      <c r="C1211" s="208"/>
      <c r="D1211" s="209">
        <f t="shared" si="19"/>
        <v>0</v>
      </c>
    </row>
    <row r="1212" ht="19.5" customHeight="1" spans="1:4">
      <c r="A1212" s="223" t="s">
        <v>1118</v>
      </c>
      <c r="B1212" s="214"/>
      <c r="C1212" s="208"/>
      <c r="D1212" s="209">
        <f t="shared" si="19"/>
        <v>0</v>
      </c>
    </row>
    <row r="1213" ht="19.5" customHeight="1" spans="1:4">
      <c r="A1213" s="223" t="s">
        <v>1119</v>
      </c>
      <c r="B1213" s="214"/>
      <c r="C1213" s="208"/>
      <c r="D1213" s="209">
        <f t="shared" si="19"/>
        <v>0</v>
      </c>
    </row>
    <row r="1214" ht="19.5" customHeight="1" spans="1:4">
      <c r="A1214" s="223" t="s">
        <v>1120</v>
      </c>
      <c r="B1214" s="214"/>
      <c r="C1214" s="208"/>
      <c r="D1214" s="209">
        <f t="shared" si="19"/>
        <v>0</v>
      </c>
    </row>
    <row r="1215" ht="19.5" customHeight="1" spans="1:4">
      <c r="A1215" s="223" t="s">
        <v>833</v>
      </c>
      <c r="B1215" s="214"/>
      <c r="C1215" s="208"/>
      <c r="D1215" s="209">
        <f t="shared" si="19"/>
        <v>0</v>
      </c>
    </row>
    <row r="1216" ht="19.5" customHeight="1" spans="1:4">
      <c r="A1216" s="223" t="s">
        <v>1121</v>
      </c>
      <c r="B1216" s="214"/>
      <c r="C1216" s="208"/>
      <c r="D1216" s="209">
        <f t="shared" si="19"/>
        <v>0</v>
      </c>
    </row>
    <row r="1217" ht="19.5" customHeight="1" spans="1:4">
      <c r="A1217" s="223" t="s">
        <v>1122</v>
      </c>
      <c r="B1217" s="205">
        <v>39</v>
      </c>
      <c r="C1217" s="205">
        <f>SUM(C1218:C1231)</f>
        <v>39</v>
      </c>
      <c r="D1217" s="209">
        <f t="shared" si="19"/>
        <v>0</v>
      </c>
    </row>
    <row r="1218" ht="19.5" customHeight="1" spans="1:4">
      <c r="A1218" s="223" t="s">
        <v>810</v>
      </c>
      <c r="B1218" s="214">
        <v>39</v>
      </c>
      <c r="C1218" s="208">
        <v>39</v>
      </c>
      <c r="D1218" s="209">
        <f t="shared" si="19"/>
        <v>0</v>
      </c>
    </row>
    <row r="1219" ht="19.5" customHeight="1" spans="1:4">
      <c r="A1219" s="223" t="s">
        <v>811</v>
      </c>
      <c r="B1219" s="214">
        <v>0</v>
      </c>
      <c r="C1219" s="208">
        <v>0</v>
      </c>
      <c r="D1219" s="209">
        <f t="shared" si="19"/>
        <v>0</v>
      </c>
    </row>
    <row r="1220" ht="19.5" customHeight="1" spans="1:4">
      <c r="A1220" s="223" t="s">
        <v>812</v>
      </c>
      <c r="B1220" s="214">
        <v>0</v>
      </c>
      <c r="C1220" s="208">
        <v>0</v>
      </c>
      <c r="D1220" s="209">
        <f t="shared" si="19"/>
        <v>0</v>
      </c>
    </row>
    <row r="1221" ht="19.5" customHeight="1" spans="1:4">
      <c r="A1221" s="223" t="s">
        <v>1123</v>
      </c>
      <c r="B1221" s="214">
        <v>0</v>
      </c>
      <c r="C1221" s="208">
        <v>0</v>
      </c>
      <c r="D1221" s="209">
        <f t="shared" si="19"/>
        <v>0</v>
      </c>
    </row>
    <row r="1222" ht="19.5" customHeight="1" spans="1:4">
      <c r="A1222" s="213" t="s">
        <v>1124</v>
      </c>
      <c r="B1222" s="214">
        <v>0</v>
      </c>
      <c r="C1222" s="208">
        <v>0</v>
      </c>
      <c r="D1222" s="209">
        <f t="shared" si="19"/>
        <v>0</v>
      </c>
    </row>
    <row r="1223" ht="19.5" customHeight="1" spans="1:4">
      <c r="A1223" s="213" t="s">
        <v>1125</v>
      </c>
      <c r="B1223" s="214">
        <v>0</v>
      </c>
      <c r="C1223" s="208">
        <v>0</v>
      </c>
      <c r="D1223" s="209">
        <f t="shared" si="19"/>
        <v>0</v>
      </c>
    </row>
    <row r="1224" ht="19.5" customHeight="1" spans="1:4">
      <c r="A1224" s="213" t="s">
        <v>1126</v>
      </c>
      <c r="B1224" s="214">
        <v>0</v>
      </c>
      <c r="C1224" s="208">
        <v>0</v>
      </c>
      <c r="D1224" s="209">
        <f t="shared" ref="D1224:D1287" si="20">C1224-B1224</f>
        <v>0</v>
      </c>
    </row>
    <row r="1225" ht="19.5" customHeight="1" spans="1:4">
      <c r="A1225" s="213" t="s">
        <v>1127</v>
      </c>
      <c r="B1225" s="208"/>
      <c r="C1225" s="208"/>
      <c r="D1225" s="209">
        <f t="shared" si="20"/>
        <v>0</v>
      </c>
    </row>
    <row r="1226" ht="19.5" customHeight="1" spans="1:4">
      <c r="A1226" s="213" t="s">
        <v>1128</v>
      </c>
      <c r="B1226" s="214">
        <v>0</v>
      </c>
      <c r="C1226" s="208">
        <v>0</v>
      </c>
      <c r="D1226" s="209">
        <f t="shared" si="20"/>
        <v>0</v>
      </c>
    </row>
    <row r="1227" ht="19.5" customHeight="1" spans="1:4">
      <c r="A1227" s="213" t="s">
        <v>1129</v>
      </c>
      <c r="B1227" s="214">
        <v>0</v>
      </c>
      <c r="C1227" s="208">
        <v>0</v>
      </c>
      <c r="D1227" s="209">
        <f t="shared" si="20"/>
        <v>0</v>
      </c>
    </row>
    <row r="1228" ht="19.5" customHeight="1" spans="1:4">
      <c r="A1228" s="213" t="s">
        <v>1130</v>
      </c>
      <c r="B1228" s="214">
        <v>0</v>
      </c>
      <c r="C1228" s="208">
        <v>0</v>
      </c>
      <c r="D1228" s="209">
        <f t="shared" si="20"/>
        <v>0</v>
      </c>
    </row>
    <row r="1229" ht="19.5" customHeight="1" spans="1:4">
      <c r="A1229" s="223" t="s">
        <v>1131</v>
      </c>
      <c r="B1229" s="214">
        <v>0</v>
      </c>
      <c r="C1229" s="208">
        <v>0</v>
      </c>
      <c r="D1229" s="209">
        <f t="shared" si="20"/>
        <v>0</v>
      </c>
    </row>
    <row r="1230" ht="19.5" customHeight="1" spans="1:4">
      <c r="A1230" s="223" t="s">
        <v>1132</v>
      </c>
      <c r="B1230" s="214">
        <v>0</v>
      </c>
      <c r="C1230" s="208">
        <v>0</v>
      </c>
      <c r="D1230" s="209">
        <f t="shared" si="20"/>
        <v>0</v>
      </c>
    </row>
    <row r="1231" ht="19.5" customHeight="1" spans="1:4">
      <c r="A1231" s="223" t="s">
        <v>1133</v>
      </c>
      <c r="B1231" s="214">
        <v>0</v>
      </c>
      <c r="C1231" s="208">
        <v>0</v>
      </c>
      <c r="D1231" s="209">
        <f t="shared" si="20"/>
        <v>0</v>
      </c>
    </row>
    <row r="1232" ht="19.5" customHeight="1" spans="1:4">
      <c r="A1232" s="223" t="s">
        <v>1134</v>
      </c>
      <c r="B1232" s="214">
        <v>64</v>
      </c>
      <c r="C1232" s="214">
        <f>SUM(C1233)</f>
        <v>64</v>
      </c>
      <c r="D1232" s="209">
        <f t="shared" si="20"/>
        <v>0</v>
      </c>
    </row>
    <row r="1233" ht="19.5" customHeight="1" spans="1:4">
      <c r="A1233" s="223" t="s">
        <v>1135</v>
      </c>
      <c r="B1233" s="214">
        <v>64</v>
      </c>
      <c r="C1233" s="208">
        <v>64</v>
      </c>
      <c r="D1233" s="209">
        <f t="shared" si="20"/>
        <v>0</v>
      </c>
    </row>
    <row r="1234" ht="19.5" customHeight="1" spans="1:4">
      <c r="A1234" s="225" t="s">
        <v>1136</v>
      </c>
      <c r="B1234" s="205">
        <v>8249</v>
      </c>
      <c r="C1234" s="205">
        <f>C1235+C1244+C1248</f>
        <v>8253</v>
      </c>
      <c r="D1234" s="232">
        <f>D1235+D1244+D1248</f>
        <v>4</v>
      </c>
    </row>
    <row r="1235" ht="19.5" customHeight="1" spans="1:4">
      <c r="A1235" s="223" t="s">
        <v>1137</v>
      </c>
      <c r="B1235" s="205">
        <v>3843</v>
      </c>
      <c r="C1235" s="205">
        <v>3847</v>
      </c>
      <c r="D1235" s="232">
        <v>4</v>
      </c>
    </row>
    <row r="1236" ht="19.5" customHeight="1" spans="1:4">
      <c r="A1236" s="223" t="s">
        <v>1138</v>
      </c>
      <c r="B1236" s="214">
        <v>0</v>
      </c>
      <c r="C1236" s="208">
        <v>0</v>
      </c>
      <c r="D1236" s="233">
        <f t="shared" si="20"/>
        <v>0</v>
      </c>
    </row>
    <row r="1237" ht="19.5" customHeight="1" spans="1:4">
      <c r="A1237" s="213" t="s">
        <v>1139</v>
      </c>
      <c r="B1237" s="214">
        <v>0</v>
      </c>
      <c r="C1237" s="208">
        <v>0</v>
      </c>
      <c r="D1237" s="233">
        <f t="shared" si="20"/>
        <v>0</v>
      </c>
    </row>
    <row r="1238" ht="19.5" customHeight="1" spans="1:4">
      <c r="A1238" s="223" t="s">
        <v>1140</v>
      </c>
      <c r="B1238" s="208">
        <v>84</v>
      </c>
      <c r="C1238" s="208">
        <v>84</v>
      </c>
      <c r="D1238" s="233">
        <f t="shared" si="20"/>
        <v>0</v>
      </c>
    </row>
    <row r="1239" ht="19.5" customHeight="1" spans="1:4">
      <c r="A1239" s="223" t="s">
        <v>1141</v>
      </c>
      <c r="B1239" s="208"/>
      <c r="C1239" s="208"/>
      <c r="D1239" s="233">
        <f t="shared" si="20"/>
        <v>0</v>
      </c>
    </row>
    <row r="1240" ht="19.5" customHeight="1" spans="1:4">
      <c r="A1240" s="223" t="s">
        <v>1142</v>
      </c>
      <c r="B1240" s="208">
        <v>2443</v>
      </c>
      <c r="C1240" s="208">
        <v>2447</v>
      </c>
      <c r="D1240" s="233">
        <f t="shared" si="20"/>
        <v>4</v>
      </c>
    </row>
    <row r="1241" ht="19.5" customHeight="1" spans="1:4">
      <c r="A1241" s="223" t="s">
        <v>1143</v>
      </c>
      <c r="B1241" s="208">
        <v>156</v>
      </c>
      <c r="C1241" s="208">
        <v>156</v>
      </c>
      <c r="D1241" s="209">
        <f t="shared" si="20"/>
        <v>0</v>
      </c>
    </row>
    <row r="1242" ht="19.5" customHeight="1" spans="1:4">
      <c r="A1242" s="223" t="s">
        <v>1144</v>
      </c>
      <c r="B1242" s="208"/>
      <c r="C1242" s="208"/>
      <c r="D1242" s="209">
        <f t="shared" si="20"/>
        <v>0</v>
      </c>
    </row>
    <row r="1243" ht="19.5" customHeight="1" spans="1:4">
      <c r="A1243" s="213" t="s">
        <v>1145</v>
      </c>
      <c r="B1243" s="208"/>
      <c r="C1243" s="208"/>
      <c r="D1243" s="209">
        <f t="shared" si="20"/>
        <v>0</v>
      </c>
    </row>
    <row r="1244" ht="19.5" customHeight="1" spans="1:4">
      <c r="A1244" s="223" t="s">
        <v>1146</v>
      </c>
      <c r="B1244" s="205">
        <v>4406</v>
      </c>
      <c r="C1244" s="205">
        <f>SUM(C1245:C1247)</f>
        <v>4406</v>
      </c>
      <c r="D1244" s="209">
        <f t="shared" si="20"/>
        <v>0</v>
      </c>
    </row>
    <row r="1245" ht="19.5" customHeight="1" spans="1:4">
      <c r="A1245" s="223" t="s">
        <v>1147</v>
      </c>
      <c r="B1245" s="214">
        <v>4406</v>
      </c>
      <c r="C1245" s="208">
        <v>4406</v>
      </c>
      <c r="D1245" s="209">
        <f t="shared" si="20"/>
        <v>0</v>
      </c>
    </row>
    <row r="1246" ht="19.5" customHeight="1" spans="1:4">
      <c r="A1246" s="228" t="s">
        <v>1148</v>
      </c>
      <c r="B1246" s="214"/>
      <c r="C1246" s="208"/>
      <c r="D1246" s="209">
        <f t="shared" si="20"/>
        <v>0</v>
      </c>
    </row>
    <row r="1247" ht="19.5" customHeight="1" spans="1:4">
      <c r="A1247" s="223" t="s">
        <v>1149</v>
      </c>
      <c r="B1247" s="214"/>
      <c r="C1247" s="208"/>
      <c r="D1247" s="209">
        <f t="shared" si="20"/>
        <v>0</v>
      </c>
    </row>
    <row r="1248" ht="19.5" customHeight="1" spans="1:4">
      <c r="A1248" s="213" t="s">
        <v>1150</v>
      </c>
      <c r="B1248" s="217">
        <v>0</v>
      </c>
      <c r="C1248" s="217">
        <f>SUM(C1249:C1251)</f>
        <v>0</v>
      </c>
      <c r="D1248" s="209">
        <f t="shared" si="20"/>
        <v>0</v>
      </c>
    </row>
    <row r="1249" ht="19.5" customHeight="1" spans="1:4">
      <c r="A1249" s="213" t="s">
        <v>1151</v>
      </c>
      <c r="B1249" s="214"/>
      <c r="C1249" s="208"/>
      <c r="D1249" s="209">
        <f t="shared" si="20"/>
        <v>0</v>
      </c>
    </row>
    <row r="1250" ht="19.5" customHeight="1" spans="1:4">
      <c r="A1250" s="213" t="s">
        <v>1152</v>
      </c>
      <c r="B1250" s="214"/>
      <c r="C1250" s="208"/>
      <c r="D1250" s="209">
        <f t="shared" si="20"/>
        <v>0</v>
      </c>
    </row>
    <row r="1251" ht="19.5" customHeight="1" spans="1:4">
      <c r="A1251" s="228" t="s">
        <v>1153</v>
      </c>
      <c r="B1251" s="230"/>
      <c r="C1251" s="208"/>
      <c r="D1251" s="209">
        <f t="shared" si="20"/>
        <v>0</v>
      </c>
    </row>
    <row r="1252" ht="19.5" customHeight="1" spans="1:4">
      <c r="A1252" s="234" t="s">
        <v>1154</v>
      </c>
      <c r="B1252" s="205">
        <v>126</v>
      </c>
      <c r="C1252" s="205">
        <f>C1253+C1268+C1282+C1287+C1293</f>
        <v>393</v>
      </c>
      <c r="D1252" s="206">
        <f t="shared" si="20"/>
        <v>267</v>
      </c>
    </row>
    <row r="1253" ht="19.5" customHeight="1" spans="1:4">
      <c r="A1253" s="228" t="s">
        <v>1155</v>
      </c>
      <c r="B1253" s="205">
        <v>126</v>
      </c>
      <c r="C1253" s="205">
        <f>SUM(C1254:C1267)</f>
        <v>339</v>
      </c>
      <c r="D1253" s="209">
        <f t="shared" si="20"/>
        <v>213</v>
      </c>
    </row>
    <row r="1254" ht="19.5" customHeight="1" spans="1:4">
      <c r="A1254" s="228" t="s">
        <v>810</v>
      </c>
      <c r="B1254" s="214">
        <v>0</v>
      </c>
      <c r="C1254" s="208">
        <v>0</v>
      </c>
      <c r="D1254" s="209">
        <f t="shared" si="20"/>
        <v>0</v>
      </c>
    </row>
    <row r="1255" ht="19.5" customHeight="1" spans="1:4">
      <c r="A1255" s="228" t="s">
        <v>811</v>
      </c>
      <c r="B1255" s="214">
        <v>0</v>
      </c>
      <c r="C1255" s="208">
        <v>0</v>
      </c>
      <c r="D1255" s="209">
        <f t="shared" si="20"/>
        <v>0</v>
      </c>
    </row>
    <row r="1256" ht="19.5" customHeight="1" spans="1:4">
      <c r="A1256" s="228" t="s">
        <v>812</v>
      </c>
      <c r="B1256" s="214">
        <v>0</v>
      </c>
      <c r="C1256" s="208">
        <v>0</v>
      </c>
      <c r="D1256" s="209">
        <f t="shared" si="20"/>
        <v>0</v>
      </c>
    </row>
    <row r="1257" ht="19.5" customHeight="1" spans="1:4">
      <c r="A1257" s="228" t="s">
        <v>1156</v>
      </c>
      <c r="B1257" s="214">
        <v>0</v>
      </c>
      <c r="C1257" s="208">
        <v>0</v>
      </c>
      <c r="D1257" s="209">
        <f t="shared" si="20"/>
        <v>0</v>
      </c>
    </row>
    <row r="1258" ht="19.5" customHeight="1" spans="1:4">
      <c r="A1258" s="228" t="s">
        <v>1157</v>
      </c>
      <c r="B1258" s="214">
        <v>2</v>
      </c>
      <c r="C1258" s="208">
        <v>2</v>
      </c>
      <c r="D1258" s="209">
        <f t="shared" si="20"/>
        <v>0</v>
      </c>
    </row>
    <row r="1259" ht="19.5" customHeight="1" spans="1:4">
      <c r="A1259" s="228" t="s">
        <v>1158</v>
      </c>
      <c r="B1259" s="208"/>
      <c r="C1259" s="208"/>
      <c r="D1259" s="209">
        <f t="shared" si="20"/>
        <v>0</v>
      </c>
    </row>
    <row r="1260" ht="19.5" customHeight="1" spans="1:4">
      <c r="A1260" s="228" t="s">
        <v>1159</v>
      </c>
      <c r="B1260" s="208">
        <v>0</v>
      </c>
      <c r="C1260" s="208">
        <v>0</v>
      </c>
      <c r="D1260" s="209">
        <f t="shared" si="20"/>
        <v>0</v>
      </c>
    </row>
    <row r="1261" ht="19.5" customHeight="1" spans="1:4">
      <c r="A1261" s="228" t="s">
        <v>1160</v>
      </c>
      <c r="B1261" s="208">
        <v>0</v>
      </c>
      <c r="C1261" s="208">
        <v>0</v>
      </c>
      <c r="D1261" s="209">
        <f t="shared" si="20"/>
        <v>0</v>
      </c>
    </row>
    <row r="1262" ht="19.5" customHeight="1" spans="1:4">
      <c r="A1262" s="228" t="s">
        <v>1161</v>
      </c>
      <c r="B1262" s="208">
        <v>0</v>
      </c>
      <c r="C1262" s="208">
        <v>0</v>
      </c>
      <c r="D1262" s="209">
        <f t="shared" si="20"/>
        <v>0</v>
      </c>
    </row>
    <row r="1263" ht="19.5" customHeight="1" spans="1:4">
      <c r="A1263" s="228" t="s">
        <v>1162</v>
      </c>
      <c r="B1263" s="208">
        <v>0</v>
      </c>
      <c r="C1263" s="208">
        <v>0</v>
      </c>
      <c r="D1263" s="209">
        <f t="shared" si="20"/>
        <v>0</v>
      </c>
    </row>
    <row r="1264" ht="19.5" customHeight="1" spans="1:4">
      <c r="A1264" s="228" t="s">
        <v>1163</v>
      </c>
      <c r="B1264" s="208">
        <v>124</v>
      </c>
      <c r="C1264" s="208">
        <v>337</v>
      </c>
      <c r="D1264" s="209">
        <f t="shared" si="20"/>
        <v>213</v>
      </c>
    </row>
    <row r="1265" ht="19.5" customHeight="1" spans="1:4">
      <c r="A1265" s="228" t="s">
        <v>1164</v>
      </c>
      <c r="B1265" s="214">
        <v>0</v>
      </c>
      <c r="C1265" s="208">
        <v>0</v>
      </c>
      <c r="D1265" s="209">
        <f t="shared" si="20"/>
        <v>0</v>
      </c>
    </row>
    <row r="1266" ht="19.5" customHeight="1" spans="1:4">
      <c r="A1266" s="228" t="s">
        <v>833</v>
      </c>
      <c r="B1266" s="214">
        <v>0</v>
      </c>
      <c r="C1266" s="208">
        <v>0</v>
      </c>
      <c r="D1266" s="209">
        <f t="shared" si="20"/>
        <v>0</v>
      </c>
    </row>
    <row r="1267" ht="19.5" customHeight="1" spans="1:4">
      <c r="A1267" s="213" t="s">
        <v>1165</v>
      </c>
      <c r="B1267" s="214">
        <v>0</v>
      </c>
      <c r="C1267" s="208">
        <v>0</v>
      </c>
      <c r="D1267" s="209">
        <f t="shared" si="20"/>
        <v>0</v>
      </c>
    </row>
    <row r="1268" ht="19.5" customHeight="1" spans="1:4">
      <c r="A1268" s="228" t="s">
        <v>1166</v>
      </c>
      <c r="B1268" s="217">
        <v>0</v>
      </c>
      <c r="C1268" s="217">
        <f>SUM(C1269:C1281)</f>
        <v>0</v>
      </c>
      <c r="D1268" s="209">
        <f t="shared" si="20"/>
        <v>0</v>
      </c>
    </row>
    <row r="1269" ht="19.5" customHeight="1" spans="1:4">
      <c r="A1269" s="228" t="s">
        <v>810</v>
      </c>
      <c r="B1269" s="214"/>
      <c r="C1269" s="208"/>
      <c r="D1269" s="209">
        <f t="shared" si="20"/>
        <v>0</v>
      </c>
    </row>
    <row r="1270" ht="19.5" customHeight="1" spans="1:4">
      <c r="A1270" s="228" t="s">
        <v>811</v>
      </c>
      <c r="B1270" s="214"/>
      <c r="C1270" s="208"/>
      <c r="D1270" s="209">
        <f t="shared" si="20"/>
        <v>0</v>
      </c>
    </row>
    <row r="1271" ht="19.5" customHeight="1" spans="1:4">
      <c r="A1271" s="228" t="s">
        <v>812</v>
      </c>
      <c r="B1271" s="214"/>
      <c r="C1271" s="208"/>
      <c r="D1271" s="209">
        <f t="shared" si="20"/>
        <v>0</v>
      </c>
    </row>
    <row r="1272" ht="19.5" customHeight="1" spans="1:4">
      <c r="A1272" s="228" t="s">
        <v>1167</v>
      </c>
      <c r="B1272" s="214"/>
      <c r="C1272" s="208"/>
      <c r="D1272" s="209">
        <f t="shared" si="20"/>
        <v>0</v>
      </c>
    </row>
    <row r="1273" ht="19.5" customHeight="1" spans="1:4">
      <c r="A1273" s="228" t="s">
        <v>1168</v>
      </c>
      <c r="B1273" s="214"/>
      <c r="C1273" s="208"/>
      <c r="D1273" s="209">
        <f t="shared" si="20"/>
        <v>0</v>
      </c>
    </row>
    <row r="1274" ht="19.5" customHeight="1" spans="1:4">
      <c r="A1274" s="228" t="s">
        <v>1169</v>
      </c>
      <c r="B1274" s="214"/>
      <c r="C1274" s="208"/>
      <c r="D1274" s="209">
        <f t="shared" si="20"/>
        <v>0</v>
      </c>
    </row>
    <row r="1275" ht="19.5" customHeight="1" spans="1:4">
      <c r="A1275" s="228" t="s">
        <v>1170</v>
      </c>
      <c r="B1275" s="214"/>
      <c r="C1275" s="208"/>
      <c r="D1275" s="209">
        <f t="shared" si="20"/>
        <v>0</v>
      </c>
    </row>
    <row r="1276" ht="19.5" customHeight="1" spans="1:4">
      <c r="A1276" s="228" t="s">
        <v>1171</v>
      </c>
      <c r="B1276" s="214"/>
      <c r="C1276" s="208"/>
      <c r="D1276" s="209">
        <f t="shared" si="20"/>
        <v>0</v>
      </c>
    </row>
    <row r="1277" ht="19.5" customHeight="1" spans="1:4">
      <c r="A1277" s="228" t="s">
        <v>1172</v>
      </c>
      <c r="B1277" s="214"/>
      <c r="C1277" s="208"/>
      <c r="D1277" s="209">
        <f t="shared" si="20"/>
        <v>0</v>
      </c>
    </row>
    <row r="1278" ht="19.5" customHeight="1" spans="1:4">
      <c r="A1278" s="228" t="s">
        <v>1173</v>
      </c>
      <c r="B1278" s="214"/>
      <c r="C1278" s="208"/>
      <c r="D1278" s="209">
        <f t="shared" si="20"/>
        <v>0</v>
      </c>
    </row>
    <row r="1279" ht="19.5" customHeight="1" spans="1:4">
      <c r="A1279" s="228" t="s">
        <v>1174</v>
      </c>
      <c r="B1279" s="214"/>
      <c r="C1279" s="208"/>
      <c r="D1279" s="209">
        <f t="shared" si="20"/>
        <v>0</v>
      </c>
    </row>
    <row r="1280" ht="19.5" customHeight="1" spans="1:4">
      <c r="A1280" s="228" t="s">
        <v>833</v>
      </c>
      <c r="B1280" s="214"/>
      <c r="C1280" s="208"/>
      <c r="D1280" s="209">
        <f t="shared" si="20"/>
        <v>0</v>
      </c>
    </row>
    <row r="1281" ht="19.5" customHeight="1" spans="1:4">
      <c r="A1281" s="228" t="s">
        <v>1175</v>
      </c>
      <c r="B1281" s="214"/>
      <c r="C1281" s="208"/>
      <c r="D1281" s="209">
        <f t="shared" si="20"/>
        <v>0</v>
      </c>
    </row>
    <row r="1282" ht="19.5" customHeight="1" spans="1:4">
      <c r="A1282" s="228" t="s">
        <v>1176</v>
      </c>
      <c r="B1282" s="217">
        <v>0</v>
      </c>
      <c r="C1282" s="217">
        <f>SUM(C1283:C1286)</f>
        <v>0</v>
      </c>
      <c r="D1282" s="209">
        <f t="shared" si="20"/>
        <v>0</v>
      </c>
    </row>
    <row r="1283" ht="19.5" customHeight="1" spans="1:4">
      <c r="A1283" s="228" t="s">
        <v>1177</v>
      </c>
      <c r="B1283" s="214"/>
      <c r="C1283" s="208"/>
      <c r="D1283" s="209">
        <f t="shared" si="20"/>
        <v>0</v>
      </c>
    </row>
    <row r="1284" ht="19.5" customHeight="1" spans="1:4">
      <c r="A1284" s="228" t="s">
        <v>1178</v>
      </c>
      <c r="B1284" s="214"/>
      <c r="C1284" s="208"/>
      <c r="D1284" s="209">
        <f t="shared" si="20"/>
        <v>0</v>
      </c>
    </row>
    <row r="1285" ht="19.5" customHeight="1" spans="1:4">
      <c r="A1285" s="228" t="s">
        <v>1179</v>
      </c>
      <c r="B1285" s="214"/>
      <c r="C1285" s="208"/>
      <c r="D1285" s="209">
        <f t="shared" si="20"/>
        <v>0</v>
      </c>
    </row>
    <row r="1286" ht="19.5" customHeight="1" spans="1:4">
      <c r="A1286" s="228" t="s">
        <v>1180</v>
      </c>
      <c r="B1286" s="214"/>
      <c r="C1286" s="208"/>
      <c r="D1286" s="209">
        <f t="shared" si="20"/>
        <v>0</v>
      </c>
    </row>
    <row r="1287" ht="19.5" customHeight="1" spans="1:4">
      <c r="A1287" s="228" t="s">
        <v>1181</v>
      </c>
      <c r="B1287" s="217">
        <v>0</v>
      </c>
      <c r="C1287" s="217">
        <f>SUM(C1288:C1292)</f>
        <v>54</v>
      </c>
      <c r="D1287" s="209">
        <f t="shared" si="20"/>
        <v>54</v>
      </c>
    </row>
    <row r="1288" ht="19.5" customHeight="1" spans="1:4">
      <c r="A1288" s="228" t="s">
        <v>1182</v>
      </c>
      <c r="B1288" s="214"/>
      <c r="C1288" s="208"/>
      <c r="D1288" s="209">
        <f t="shared" ref="D1288:D1351" si="21">C1288-B1288</f>
        <v>0</v>
      </c>
    </row>
    <row r="1289" ht="19.5" customHeight="1" spans="1:4">
      <c r="A1289" s="228" t="s">
        <v>1183</v>
      </c>
      <c r="B1289" s="214"/>
      <c r="C1289" s="208"/>
      <c r="D1289" s="209">
        <f t="shared" si="21"/>
        <v>0</v>
      </c>
    </row>
    <row r="1290" ht="19.5" customHeight="1" spans="1:4">
      <c r="A1290" s="228" t="s">
        <v>1184</v>
      </c>
      <c r="B1290" s="214"/>
      <c r="C1290" s="208">
        <v>54</v>
      </c>
      <c r="D1290" s="209">
        <f t="shared" si="21"/>
        <v>54</v>
      </c>
    </row>
    <row r="1291" ht="19.5" customHeight="1" spans="1:4">
      <c r="A1291" s="228" t="s">
        <v>1185</v>
      </c>
      <c r="B1291" s="214"/>
      <c r="C1291" s="208"/>
      <c r="D1291" s="209">
        <f t="shared" si="21"/>
        <v>0</v>
      </c>
    </row>
    <row r="1292" ht="19.5" customHeight="1" spans="1:4">
      <c r="A1292" s="228" t="s">
        <v>1186</v>
      </c>
      <c r="B1292" s="214"/>
      <c r="C1292" s="208"/>
      <c r="D1292" s="209">
        <f t="shared" si="21"/>
        <v>0</v>
      </c>
    </row>
    <row r="1293" ht="19.5" customHeight="1" spans="1:4">
      <c r="A1293" s="228" t="s">
        <v>1187</v>
      </c>
      <c r="B1293" s="205">
        <v>0</v>
      </c>
      <c r="C1293" s="205">
        <f>SUM(C1294:C1304)</f>
        <v>0</v>
      </c>
      <c r="D1293" s="209">
        <f t="shared" si="21"/>
        <v>0</v>
      </c>
    </row>
    <row r="1294" ht="19.5" customHeight="1" spans="1:4">
      <c r="A1294" s="228" t="s">
        <v>1188</v>
      </c>
      <c r="B1294" s="214">
        <v>0</v>
      </c>
      <c r="C1294" s="208">
        <v>0</v>
      </c>
      <c r="D1294" s="209">
        <f t="shared" si="21"/>
        <v>0</v>
      </c>
    </row>
    <row r="1295" ht="19.5" customHeight="1" spans="1:4">
      <c r="A1295" s="228" t="s">
        <v>1189</v>
      </c>
      <c r="B1295" s="208"/>
      <c r="C1295" s="208"/>
      <c r="D1295" s="209">
        <f t="shared" si="21"/>
        <v>0</v>
      </c>
    </row>
    <row r="1296" ht="19.5" customHeight="1" spans="1:4">
      <c r="A1296" s="228" t="s">
        <v>1190</v>
      </c>
      <c r="B1296" s="214">
        <v>0</v>
      </c>
      <c r="C1296" s="208">
        <v>0</v>
      </c>
      <c r="D1296" s="209">
        <f t="shared" si="21"/>
        <v>0</v>
      </c>
    </row>
    <row r="1297" ht="19.5" customHeight="1" spans="1:4">
      <c r="A1297" s="213" t="s">
        <v>1191</v>
      </c>
      <c r="B1297" s="214">
        <v>0</v>
      </c>
      <c r="C1297" s="208">
        <v>0</v>
      </c>
      <c r="D1297" s="209">
        <f t="shared" si="21"/>
        <v>0</v>
      </c>
    </row>
    <row r="1298" ht="19.5" customHeight="1" spans="1:4">
      <c r="A1298" s="228" t="s">
        <v>1192</v>
      </c>
      <c r="B1298" s="214">
        <v>0</v>
      </c>
      <c r="C1298" s="208">
        <v>0</v>
      </c>
      <c r="D1298" s="209">
        <f t="shared" si="21"/>
        <v>0</v>
      </c>
    </row>
    <row r="1299" ht="19.5" customHeight="1" spans="1:4">
      <c r="A1299" s="228" t="s">
        <v>1193</v>
      </c>
      <c r="B1299" s="214">
        <v>0</v>
      </c>
      <c r="C1299" s="208">
        <v>0</v>
      </c>
      <c r="D1299" s="209">
        <f t="shared" si="21"/>
        <v>0</v>
      </c>
    </row>
    <row r="1300" ht="19.5" customHeight="1" spans="1:4">
      <c r="A1300" s="228" t="s">
        <v>1194</v>
      </c>
      <c r="B1300" s="214">
        <v>0</v>
      </c>
      <c r="C1300" s="208">
        <v>0</v>
      </c>
      <c r="D1300" s="209">
        <f t="shared" si="21"/>
        <v>0</v>
      </c>
    </row>
    <row r="1301" ht="19.5" customHeight="1" spans="1:4">
      <c r="A1301" s="228" t="s">
        <v>1195</v>
      </c>
      <c r="B1301" s="214">
        <v>0</v>
      </c>
      <c r="C1301" s="208">
        <v>0</v>
      </c>
      <c r="D1301" s="209">
        <f t="shared" si="21"/>
        <v>0</v>
      </c>
    </row>
    <row r="1302" ht="19.5" customHeight="1" spans="1:4">
      <c r="A1302" s="228" t="s">
        <v>1196</v>
      </c>
      <c r="B1302" s="214">
        <v>0</v>
      </c>
      <c r="C1302" s="208">
        <v>0</v>
      </c>
      <c r="D1302" s="209">
        <f t="shared" si="21"/>
        <v>0</v>
      </c>
    </row>
    <row r="1303" ht="19.5" customHeight="1" spans="1:4">
      <c r="A1303" s="228" t="s">
        <v>1197</v>
      </c>
      <c r="B1303" s="214">
        <v>0</v>
      </c>
      <c r="C1303" s="208">
        <v>0</v>
      </c>
      <c r="D1303" s="209">
        <f t="shared" si="21"/>
        <v>0</v>
      </c>
    </row>
    <row r="1304" ht="19.5" customHeight="1" spans="1:4">
      <c r="A1304" s="228" t="s">
        <v>1198</v>
      </c>
      <c r="B1304" s="214">
        <v>0</v>
      </c>
      <c r="C1304" s="208">
        <v>0</v>
      </c>
      <c r="D1304" s="209">
        <f t="shared" si="21"/>
        <v>0</v>
      </c>
    </row>
    <row r="1305" ht="19.5" customHeight="1" spans="1:4">
      <c r="A1305" s="234" t="s">
        <v>1199</v>
      </c>
      <c r="B1305" s="216">
        <v>1668</v>
      </c>
      <c r="C1305" s="216">
        <f>SUM(C1306,C1318,C1324,C1330,C1338,C1351,C1355,C1361)</f>
        <v>1909</v>
      </c>
      <c r="D1305" s="206">
        <f t="shared" si="21"/>
        <v>241</v>
      </c>
    </row>
    <row r="1306" ht="19.5" customHeight="1" spans="1:4">
      <c r="A1306" s="228" t="s">
        <v>1200</v>
      </c>
      <c r="B1306" s="216">
        <v>20</v>
      </c>
      <c r="C1306" s="216">
        <f>SUM(C1307:C1317)</f>
        <v>20</v>
      </c>
      <c r="D1306" s="209">
        <f t="shared" si="21"/>
        <v>0</v>
      </c>
    </row>
    <row r="1307" ht="19.5" customHeight="1" spans="1:4">
      <c r="A1307" s="228" t="s">
        <v>810</v>
      </c>
      <c r="B1307" s="208">
        <v>20</v>
      </c>
      <c r="C1307" s="208">
        <v>20</v>
      </c>
      <c r="D1307" s="209">
        <f t="shared" si="21"/>
        <v>0</v>
      </c>
    </row>
    <row r="1308" ht="19.5" customHeight="1" spans="1:4">
      <c r="A1308" s="228" t="s">
        <v>811</v>
      </c>
      <c r="B1308" s="208"/>
      <c r="C1308" s="208"/>
      <c r="D1308" s="209">
        <f t="shared" si="21"/>
        <v>0</v>
      </c>
    </row>
    <row r="1309" ht="19.5" customHeight="1" spans="1:4">
      <c r="A1309" s="228" t="s">
        <v>812</v>
      </c>
      <c r="B1309" s="208"/>
      <c r="C1309" s="208"/>
      <c r="D1309" s="209">
        <f t="shared" si="21"/>
        <v>0</v>
      </c>
    </row>
    <row r="1310" ht="19.5" customHeight="1" spans="1:4">
      <c r="A1310" s="228" t="s">
        <v>1201</v>
      </c>
      <c r="B1310" s="208"/>
      <c r="C1310" s="208"/>
      <c r="D1310" s="209">
        <f t="shared" si="21"/>
        <v>0</v>
      </c>
    </row>
    <row r="1311" ht="19.5" customHeight="1" spans="1:4">
      <c r="A1311" s="228" t="s">
        <v>1202</v>
      </c>
      <c r="B1311" s="208"/>
      <c r="C1311" s="208"/>
      <c r="D1311" s="209">
        <f t="shared" si="21"/>
        <v>0</v>
      </c>
    </row>
    <row r="1312" ht="19.5" customHeight="1" spans="1:4">
      <c r="A1312" s="228" t="s">
        <v>1203</v>
      </c>
      <c r="B1312" s="208"/>
      <c r="C1312" s="208"/>
      <c r="D1312" s="209">
        <f t="shared" si="21"/>
        <v>0</v>
      </c>
    </row>
    <row r="1313" ht="19.5" customHeight="1" spans="1:4">
      <c r="A1313" s="228" t="s">
        <v>1204</v>
      </c>
      <c r="B1313" s="208"/>
      <c r="C1313" s="208"/>
      <c r="D1313" s="209">
        <f t="shared" si="21"/>
        <v>0</v>
      </c>
    </row>
    <row r="1314" ht="19.5" customHeight="1" spans="1:4">
      <c r="A1314" s="228" t="s">
        <v>1205</v>
      </c>
      <c r="B1314" s="208"/>
      <c r="C1314" s="208"/>
      <c r="D1314" s="209">
        <f t="shared" si="21"/>
        <v>0</v>
      </c>
    </row>
    <row r="1315" ht="19.5" customHeight="1" spans="1:4">
      <c r="A1315" s="228" t="s">
        <v>1206</v>
      </c>
      <c r="B1315" s="208"/>
      <c r="C1315" s="208"/>
      <c r="D1315" s="209">
        <f t="shared" si="21"/>
        <v>0</v>
      </c>
    </row>
    <row r="1316" ht="19.5" customHeight="1" spans="1:4">
      <c r="A1316" s="228" t="s">
        <v>833</v>
      </c>
      <c r="B1316" s="208"/>
      <c r="C1316" s="208"/>
      <c r="D1316" s="209">
        <f t="shared" si="21"/>
        <v>0</v>
      </c>
    </row>
    <row r="1317" ht="19.5" customHeight="1" spans="1:4">
      <c r="A1317" s="228" t="s">
        <v>1207</v>
      </c>
      <c r="B1317" s="208"/>
      <c r="C1317" s="208"/>
      <c r="D1317" s="209">
        <f t="shared" si="21"/>
        <v>0</v>
      </c>
    </row>
    <row r="1318" ht="19.5" customHeight="1" spans="1:4">
      <c r="A1318" s="228" t="s">
        <v>1208</v>
      </c>
      <c r="B1318" s="208">
        <v>0</v>
      </c>
      <c r="C1318" s="208">
        <f>SUM(C1319:C1323)</f>
        <v>0</v>
      </c>
      <c r="D1318" s="209">
        <f t="shared" si="21"/>
        <v>0</v>
      </c>
    </row>
    <row r="1319" ht="19.5" customHeight="1" spans="1:4">
      <c r="A1319" s="228" t="s">
        <v>810</v>
      </c>
      <c r="B1319" s="208"/>
      <c r="C1319" s="208"/>
      <c r="D1319" s="209">
        <f t="shared" si="21"/>
        <v>0</v>
      </c>
    </row>
    <row r="1320" ht="19.5" customHeight="1" spans="1:4">
      <c r="A1320" s="228" t="s">
        <v>811</v>
      </c>
      <c r="B1320" s="208"/>
      <c r="C1320" s="208"/>
      <c r="D1320" s="209">
        <f t="shared" si="21"/>
        <v>0</v>
      </c>
    </row>
    <row r="1321" ht="19.5" customHeight="1" spans="1:4">
      <c r="A1321" s="228" t="s">
        <v>812</v>
      </c>
      <c r="B1321" s="208"/>
      <c r="C1321" s="208"/>
      <c r="D1321" s="209">
        <f t="shared" si="21"/>
        <v>0</v>
      </c>
    </row>
    <row r="1322" ht="19.5" customHeight="1" spans="1:4">
      <c r="A1322" s="228" t="s">
        <v>1209</v>
      </c>
      <c r="B1322" s="208"/>
      <c r="C1322" s="208"/>
      <c r="D1322" s="209">
        <f t="shared" si="21"/>
        <v>0</v>
      </c>
    </row>
    <row r="1323" ht="19.5" customHeight="1" spans="1:4">
      <c r="A1323" s="228" t="s">
        <v>1210</v>
      </c>
      <c r="B1323" s="208"/>
      <c r="C1323" s="208"/>
      <c r="D1323" s="209">
        <f t="shared" si="21"/>
        <v>0</v>
      </c>
    </row>
    <row r="1324" ht="19.5" customHeight="1" spans="1:4">
      <c r="A1324" s="228" t="s">
        <v>1211</v>
      </c>
      <c r="B1324" s="216">
        <v>0</v>
      </c>
      <c r="C1324" s="216">
        <f>SUM(C1325:C1329)</f>
        <v>0</v>
      </c>
      <c r="D1324" s="209">
        <f t="shared" si="21"/>
        <v>0</v>
      </c>
    </row>
    <row r="1325" ht="19.5" customHeight="1" spans="1:4">
      <c r="A1325" s="228" t="s">
        <v>810</v>
      </c>
      <c r="B1325" s="208"/>
      <c r="C1325" s="208"/>
      <c r="D1325" s="209">
        <f t="shared" si="21"/>
        <v>0</v>
      </c>
    </row>
    <row r="1326" ht="19.5" customHeight="1" spans="1:4">
      <c r="A1326" s="228" t="s">
        <v>811</v>
      </c>
      <c r="B1326" s="208"/>
      <c r="C1326" s="208"/>
      <c r="D1326" s="209">
        <f t="shared" si="21"/>
        <v>0</v>
      </c>
    </row>
    <row r="1327" ht="19.5" customHeight="1" spans="1:4">
      <c r="A1327" s="228" t="s">
        <v>812</v>
      </c>
      <c r="B1327" s="208"/>
      <c r="C1327" s="208"/>
      <c r="D1327" s="209">
        <f t="shared" si="21"/>
        <v>0</v>
      </c>
    </row>
    <row r="1328" ht="19.5" customHeight="1" spans="1:4">
      <c r="A1328" s="228" t="s">
        <v>1212</v>
      </c>
      <c r="B1328" s="208"/>
      <c r="C1328" s="208"/>
      <c r="D1328" s="209">
        <f t="shared" si="21"/>
        <v>0</v>
      </c>
    </row>
    <row r="1329" ht="19.5" customHeight="1" spans="1:4">
      <c r="A1329" s="228" t="s">
        <v>1213</v>
      </c>
      <c r="B1329" s="208"/>
      <c r="C1329" s="208"/>
      <c r="D1329" s="209">
        <f t="shared" si="21"/>
        <v>0</v>
      </c>
    </row>
    <row r="1330" ht="19.5" customHeight="1" spans="1:4">
      <c r="A1330" s="228" t="s">
        <v>1214</v>
      </c>
      <c r="B1330" s="216">
        <v>0</v>
      </c>
      <c r="C1330" s="216">
        <f>SUM(C1331:C1337)</f>
        <v>0</v>
      </c>
      <c r="D1330" s="209">
        <f t="shared" si="21"/>
        <v>0</v>
      </c>
    </row>
    <row r="1331" ht="19.5" customHeight="1" spans="1:4">
      <c r="A1331" s="228" t="s">
        <v>810</v>
      </c>
      <c r="B1331" s="208"/>
      <c r="C1331" s="208"/>
      <c r="D1331" s="209">
        <f t="shared" si="21"/>
        <v>0</v>
      </c>
    </row>
    <row r="1332" ht="19.5" customHeight="1" spans="1:4">
      <c r="A1332" s="228" t="s">
        <v>811</v>
      </c>
      <c r="B1332" s="208"/>
      <c r="C1332" s="208"/>
      <c r="D1332" s="209">
        <f t="shared" si="21"/>
        <v>0</v>
      </c>
    </row>
    <row r="1333" ht="19.5" customHeight="1" spans="1:4">
      <c r="A1333" s="228" t="s">
        <v>812</v>
      </c>
      <c r="B1333" s="208"/>
      <c r="C1333" s="208"/>
      <c r="D1333" s="209">
        <f t="shared" si="21"/>
        <v>0</v>
      </c>
    </row>
    <row r="1334" ht="19.5" customHeight="1" spans="1:4">
      <c r="A1334" s="228" t="s">
        <v>1215</v>
      </c>
      <c r="B1334" s="208"/>
      <c r="C1334" s="208"/>
      <c r="D1334" s="209">
        <f t="shared" si="21"/>
        <v>0</v>
      </c>
    </row>
    <row r="1335" ht="19.5" customHeight="1" spans="1:4">
      <c r="A1335" s="228" t="s">
        <v>1216</v>
      </c>
      <c r="B1335" s="208"/>
      <c r="C1335" s="208"/>
      <c r="D1335" s="209">
        <f t="shared" si="21"/>
        <v>0</v>
      </c>
    </row>
    <row r="1336" ht="19.5" customHeight="1" spans="1:4">
      <c r="A1336" s="228" t="s">
        <v>833</v>
      </c>
      <c r="B1336" s="208"/>
      <c r="C1336" s="208"/>
      <c r="D1336" s="209">
        <f t="shared" si="21"/>
        <v>0</v>
      </c>
    </row>
    <row r="1337" ht="19.5" customHeight="1" spans="1:4">
      <c r="A1337" s="228" t="s">
        <v>1217</v>
      </c>
      <c r="B1337" s="208"/>
      <c r="C1337" s="208"/>
      <c r="D1337" s="209">
        <f t="shared" si="21"/>
        <v>0</v>
      </c>
    </row>
    <row r="1338" ht="19.5" customHeight="1" spans="1:4">
      <c r="A1338" s="223" t="s">
        <v>1218</v>
      </c>
      <c r="B1338" s="216">
        <v>20</v>
      </c>
      <c r="C1338" s="216">
        <f>SUM(C1339:C1350)</f>
        <v>20</v>
      </c>
      <c r="D1338" s="209">
        <f t="shared" si="21"/>
        <v>0</v>
      </c>
    </row>
    <row r="1339" ht="19.5" customHeight="1" spans="1:4">
      <c r="A1339" s="223" t="s">
        <v>810</v>
      </c>
      <c r="B1339" s="208">
        <v>20</v>
      </c>
      <c r="C1339" s="208">
        <v>20</v>
      </c>
      <c r="D1339" s="209">
        <f t="shared" si="21"/>
        <v>0</v>
      </c>
    </row>
    <row r="1340" ht="19.5" customHeight="1" spans="1:4">
      <c r="A1340" s="223" t="s">
        <v>811</v>
      </c>
      <c r="B1340" s="208"/>
      <c r="C1340" s="208"/>
      <c r="D1340" s="209">
        <f t="shared" si="21"/>
        <v>0</v>
      </c>
    </row>
    <row r="1341" ht="19.5" customHeight="1" spans="1:4">
      <c r="A1341" s="223" t="s">
        <v>812</v>
      </c>
      <c r="B1341" s="208"/>
      <c r="C1341" s="208"/>
      <c r="D1341" s="209">
        <f t="shared" si="21"/>
        <v>0</v>
      </c>
    </row>
    <row r="1342" ht="19.5" customHeight="1" spans="1:4">
      <c r="A1342" s="223" t="s">
        <v>1219</v>
      </c>
      <c r="B1342" s="208"/>
      <c r="C1342" s="208"/>
      <c r="D1342" s="209">
        <f t="shared" si="21"/>
        <v>0</v>
      </c>
    </row>
    <row r="1343" ht="19.5" customHeight="1" spans="1:4">
      <c r="A1343" s="223" t="s">
        <v>1220</v>
      </c>
      <c r="B1343" s="208"/>
      <c r="C1343" s="208"/>
      <c r="D1343" s="209">
        <f t="shared" si="21"/>
        <v>0</v>
      </c>
    </row>
    <row r="1344" ht="19.5" customHeight="1" spans="1:4">
      <c r="A1344" s="223" t="s">
        <v>1221</v>
      </c>
      <c r="B1344" s="208"/>
      <c r="C1344" s="208"/>
      <c r="D1344" s="209">
        <f t="shared" si="21"/>
        <v>0</v>
      </c>
    </row>
    <row r="1345" ht="19.5" customHeight="1" spans="1:4">
      <c r="A1345" s="223" t="s">
        <v>1222</v>
      </c>
      <c r="B1345" s="208"/>
      <c r="C1345" s="208"/>
      <c r="D1345" s="209">
        <f t="shared" si="21"/>
        <v>0</v>
      </c>
    </row>
    <row r="1346" ht="19.5" customHeight="1" spans="1:4">
      <c r="A1346" s="223" t="s">
        <v>1223</v>
      </c>
      <c r="B1346" s="208"/>
      <c r="C1346" s="208"/>
      <c r="D1346" s="209">
        <f t="shared" si="21"/>
        <v>0</v>
      </c>
    </row>
    <row r="1347" ht="19.5" customHeight="1" spans="1:4">
      <c r="A1347" s="223" t="s">
        <v>1224</v>
      </c>
      <c r="B1347" s="208"/>
      <c r="C1347" s="208"/>
      <c r="D1347" s="209">
        <f t="shared" si="21"/>
        <v>0</v>
      </c>
    </row>
    <row r="1348" ht="19.5" customHeight="1" spans="1:4">
      <c r="A1348" s="223" t="s">
        <v>1225</v>
      </c>
      <c r="B1348" s="208"/>
      <c r="C1348" s="208"/>
      <c r="D1348" s="209">
        <f t="shared" si="21"/>
        <v>0</v>
      </c>
    </row>
    <row r="1349" ht="19.5" customHeight="1" spans="1:4">
      <c r="A1349" s="223" t="s">
        <v>1226</v>
      </c>
      <c r="B1349" s="208"/>
      <c r="C1349" s="208"/>
      <c r="D1349" s="209">
        <f t="shared" si="21"/>
        <v>0</v>
      </c>
    </row>
    <row r="1350" ht="19.5" customHeight="1" spans="1:4">
      <c r="A1350" s="223" t="s">
        <v>1227</v>
      </c>
      <c r="B1350" s="208"/>
      <c r="C1350" s="208"/>
      <c r="D1350" s="209">
        <f t="shared" si="21"/>
        <v>0</v>
      </c>
    </row>
    <row r="1351" ht="19.5" customHeight="1" spans="1:4">
      <c r="A1351" s="228" t="s">
        <v>1228</v>
      </c>
      <c r="B1351" s="216">
        <v>1628</v>
      </c>
      <c r="C1351" s="216">
        <f>SUM(C1352:C1354)</f>
        <v>1869</v>
      </c>
      <c r="D1351" s="209">
        <f t="shared" si="21"/>
        <v>241</v>
      </c>
    </row>
    <row r="1352" ht="19.5" customHeight="1" spans="1:4">
      <c r="A1352" s="228" t="s">
        <v>1229</v>
      </c>
      <c r="B1352" s="208">
        <v>1628</v>
      </c>
      <c r="C1352" s="208">
        <v>1869</v>
      </c>
      <c r="D1352" s="209">
        <f t="shared" ref="D1352:D1395" si="22">C1352-B1352</f>
        <v>241</v>
      </c>
    </row>
    <row r="1353" ht="19.5" customHeight="1" spans="1:4">
      <c r="A1353" s="228" t="s">
        <v>1230</v>
      </c>
      <c r="B1353" s="208"/>
      <c r="C1353" s="208"/>
      <c r="D1353" s="209">
        <f t="shared" si="22"/>
        <v>0</v>
      </c>
    </row>
    <row r="1354" ht="19.5" customHeight="1" spans="1:4">
      <c r="A1354" s="228" t="s">
        <v>1231</v>
      </c>
      <c r="B1354" s="208"/>
      <c r="C1354" s="208"/>
      <c r="D1354" s="209">
        <f t="shared" si="22"/>
        <v>0</v>
      </c>
    </row>
    <row r="1355" ht="19.5" customHeight="1" spans="1:4">
      <c r="A1355" s="228" t="s">
        <v>1232</v>
      </c>
      <c r="B1355" s="216">
        <v>0</v>
      </c>
      <c r="C1355" s="216">
        <f>SUM(C1356:C1360)</f>
        <v>0</v>
      </c>
      <c r="D1355" s="209">
        <f t="shared" si="22"/>
        <v>0</v>
      </c>
    </row>
    <row r="1356" ht="19.5" customHeight="1" spans="1:4">
      <c r="A1356" s="228" t="s">
        <v>1233</v>
      </c>
      <c r="B1356" s="208"/>
      <c r="C1356" s="208"/>
      <c r="D1356" s="209">
        <f t="shared" si="22"/>
        <v>0</v>
      </c>
    </row>
    <row r="1357" ht="19.5" customHeight="1" spans="1:4">
      <c r="A1357" s="228" t="s">
        <v>1234</v>
      </c>
      <c r="B1357" s="208"/>
      <c r="C1357" s="208"/>
      <c r="D1357" s="209">
        <f t="shared" si="22"/>
        <v>0</v>
      </c>
    </row>
    <row r="1358" ht="19.5" customHeight="1" spans="1:4">
      <c r="A1358" s="228" t="s">
        <v>1235</v>
      </c>
      <c r="B1358" s="208"/>
      <c r="C1358" s="208"/>
      <c r="D1358" s="209">
        <f t="shared" si="22"/>
        <v>0</v>
      </c>
    </row>
    <row r="1359" ht="19.5" customHeight="1" spans="1:4">
      <c r="A1359" s="228" t="s">
        <v>1236</v>
      </c>
      <c r="B1359" s="208"/>
      <c r="C1359" s="208"/>
      <c r="D1359" s="209">
        <f t="shared" si="22"/>
        <v>0</v>
      </c>
    </row>
    <row r="1360" ht="19.5" customHeight="1" spans="1:4">
      <c r="A1360" s="228" t="s">
        <v>1237</v>
      </c>
      <c r="B1360" s="208"/>
      <c r="C1360" s="208"/>
      <c r="D1360" s="209">
        <f t="shared" si="22"/>
        <v>0</v>
      </c>
    </row>
    <row r="1361" ht="19.5" customHeight="1" spans="1:4">
      <c r="A1361" s="228" t="s">
        <v>1232</v>
      </c>
      <c r="B1361" s="208"/>
      <c r="C1361" s="208"/>
      <c r="D1361" s="209">
        <f t="shared" si="22"/>
        <v>0</v>
      </c>
    </row>
    <row r="1362" ht="19.5" customHeight="1" spans="1:4">
      <c r="A1362" s="234" t="s">
        <v>1238</v>
      </c>
      <c r="B1362" s="216">
        <v>2500</v>
      </c>
      <c r="C1362" s="216"/>
      <c r="D1362" s="206">
        <f t="shared" si="22"/>
        <v>-2500</v>
      </c>
    </row>
    <row r="1363" ht="19.5" customHeight="1" spans="1:4">
      <c r="A1363" s="234" t="s">
        <v>1239</v>
      </c>
      <c r="B1363" s="205">
        <v>15231</v>
      </c>
      <c r="C1363" s="205">
        <f>SUM(C1364:C1365)</f>
        <v>7936</v>
      </c>
      <c r="D1363" s="206">
        <f t="shared" si="22"/>
        <v>-7295</v>
      </c>
    </row>
    <row r="1364" ht="19.5" customHeight="1" spans="1:4">
      <c r="A1364" s="228" t="s">
        <v>1240</v>
      </c>
      <c r="B1364" s="208">
        <v>13336</v>
      </c>
      <c r="C1364" s="208">
        <v>7041</v>
      </c>
      <c r="D1364" s="209">
        <f t="shared" si="22"/>
        <v>-6295</v>
      </c>
    </row>
    <row r="1365" ht="19.5" customHeight="1" spans="1:4">
      <c r="A1365" s="228" t="s">
        <v>1085</v>
      </c>
      <c r="B1365" s="222">
        <v>1895</v>
      </c>
      <c r="C1365" s="222">
        <f>SUM(C1366)</f>
        <v>895</v>
      </c>
      <c r="D1365" s="209">
        <f t="shared" si="22"/>
        <v>-1000</v>
      </c>
    </row>
    <row r="1366" ht="19.5" customHeight="1" spans="1:4">
      <c r="A1366" s="228" t="s">
        <v>1241</v>
      </c>
      <c r="B1366" s="208">
        <v>1895</v>
      </c>
      <c r="C1366" s="208">
        <v>895</v>
      </c>
      <c r="D1366" s="209">
        <f t="shared" si="22"/>
        <v>-1000</v>
      </c>
    </row>
    <row r="1367" ht="19.5" customHeight="1" spans="1:4">
      <c r="A1367" s="234" t="s">
        <v>1242</v>
      </c>
      <c r="B1367" s="205">
        <v>3241</v>
      </c>
      <c r="C1367" s="205">
        <f>C1368+C1369+C1370</f>
        <v>3241</v>
      </c>
      <c r="D1367" s="206">
        <f t="shared" si="22"/>
        <v>0</v>
      </c>
    </row>
    <row r="1368" ht="19.5" customHeight="1" spans="1:4">
      <c r="A1368" s="228" t="s">
        <v>1243</v>
      </c>
      <c r="B1368" s="217"/>
      <c r="C1368" s="205"/>
      <c r="D1368" s="209">
        <f t="shared" si="22"/>
        <v>0</v>
      </c>
    </row>
    <row r="1369" ht="19.5" customHeight="1" spans="1:4">
      <c r="A1369" s="228" t="s">
        <v>1244</v>
      </c>
      <c r="B1369" s="217"/>
      <c r="C1369" s="205"/>
      <c r="D1369" s="209">
        <f t="shared" si="22"/>
        <v>0</v>
      </c>
    </row>
    <row r="1370" ht="19.5" customHeight="1" spans="1:4">
      <c r="A1370" s="228" t="s">
        <v>1245</v>
      </c>
      <c r="B1370" s="217">
        <v>3241</v>
      </c>
      <c r="C1370" s="217">
        <f>SUM(C1371:C1374)</f>
        <v>3241</v>
      </c>
      <c r="D1370" s="209">
        <f t="shared" si="22"/>
        <v>0</v>
      </c>
    </row>
    <row r="1371" ht="19.5" customHeight="1" spans="1:4">
      <c r="A1371" s="228" t="s">
        <v>1246</v>
      </c>
      <c r="B1371" s="208">
        <v>3092</v>
      </c>
      <c r="C1371" s="208">
        <v>3092</v>
      </c>
      <c r="D1371" s="209">
        <f t="shared" si="22"/>
        <v>0</v>
      </c>
    </row>
    <row r="1372" ht="19.5" customHeight="1" spans="1:4">
      <c r="A1372" s="228" t="s">
        <v>1247</v>
      </c>
      <c r="B1372" s="214">
        <v>0</v>
      </c>
      <c r="C1372" s="208">
        <v>0</v>
      </c>
      <c r="D1372" s="209">
        <f t="shared" si="22"/>
        <v>0</v>
      </c>
    </row>
    <row r="1373" ht="19.5" customHeight="1" spans="1:4">
      <c r="A1373" s="228" t="s">
        <v>1248</v>
      </c>
      <c r="B1373" s="214">
        <v>0</v>
      </c>
      <c r="C1373" s="208">
        <v>0</v>
      </c>
      <c r="D1373" s="209">
        <f t="shared" si="22"/>
        <v>0</v>
      </c>
    </row>
    <row r="1374" ht="19.5" customHeight="1" spans="1:4">
      <c r="A1374" s="228" t="s">
        <v>1249</v>
      </c>
      <c r="B1374" s="230">
        <v>149</v>
      </c>
      <c r="C1374" s="208">
        <v>149</v>
      </c>
      <c r="D1374" s="209">
        <f t="shared" si="22"/>
        <v>0</v>
      </c>
    </row>
    <row r="1375" ht="19.5" customHeight="1" spans="1:4">
      <c r="A1375" s="234" t="s">
        <v>1250</v>
      </c>
      <c r="B1375" s="235">
        <v>10</v>
      </c>
      <c r="C1375" s="235">
        <f>SUM(C1376:C1378)</f>
        <v>0</v>
      </c>
      <c r="D1375" s="206">
        <f t="shared" si="22"/>
        <v>-10</v>
      </c>
    </row>
    <row r="1376" ht="19.5" customHeight="1" spans="1:4">
      <c r="A1376" s="228" t="s">
        <v>1251</v>
      </c>
      <c r="B1376" s="219">
        <v>0</v>
      </c>
      <c r="C1376" s="219">
        <v>0</v>
      </c>
      <c r="D1376" s="209">
        <f t="shared" si="22"/>
        <v>0</v>
      </c>
    </row>
    <row r="1377" ht="19.5" customHeight="1" spans="1:4">
      <c r="A1377" s="228" t="s">
        <v>1252</v>
      </c>
      <c r="B1377" s="219">
        <v>0</v>
      </c>
      <c r="C1377" s="219">
        <v>0</v>
      </c>
      <c r="D1377" s="209">
        <f t="shared" si="22"/>
        <v>0</v>
      </c>
    </row>
    <row r="1378" ht="19.5" customHeight="1" spans="1:4">
      <c r="A1378" s="228" t="s">
        <v>1253</v>
      </c>
      <c r="B1378" s="208">
        <v>10</v>
      </c>
      <c r="C1378" s="208"/>
      <c r="D1378" s="209">
        <f t="shared" si="22"/>
        <v>-10</v>
      </c>
    </row>
    <row r="1379" ht="19.5" customHeight="1" spans="1:4">
      <c r="A1379" s="236" t="s">
        <v>94</v>
      </c>
      <c r="B1379" s="237">
        <f>SUM(B5,B251,B290,B309,B398,B453,B509,B565,B683,B754,B832,B855,B980,B1044,B1110,B1130,B1159,B1169,B1234,B1252,B1305,B1362,B1363,B1367,B1375)</f>
        <v>248700</v>
      </c>
      <c r="C1379" s="237">
        <f>SUM(C5,C251,C290,C309,C398,C453,C509,C565,C683,C754,C832,C855,C980,C1044,C1110,C1130,C1159,C1169,C1234,C1252,C1305,C1362,C1363,C1367,C1375)</f>
        <v>245208</v>
      </c>
      <c r="D1379" s="209">
        <f t="shared" si="22"/>
        <v>-3492</v>
      </c>
    </row>
    <row r="1380" ht="18" customHeight="1" spans="1:4">
      <c r="A1380" s="133" t="s">
        <v>96</v>
      </c>
      <c r="B1380" s="205">
        <f>SUM(B1381,B1387)</f>
        <v>3383</v>
      </c>
      <c r="C1380" s="205">
        <f>SUM(C1381,C1387)</f>
        <v>3583</v>
      </c>
      <c r="D1380" s="209">
        <f t="shared" si="22"/>
        <v>200</v>
      </c>
    </row>
    <row r="1381" ht="18" customHeight="1" spans="1:4">
      <c r="A1381" s="133" t="s">
        <v>98</v>
      </c>
      <c r="B1381" s="205">
        <f>SUM(B1382:B1386)</f>
        <v>0</v>
      </c>
      <c r="C1381" s="205">
        <f>SUM(C1382:C1386)</f>
        <v>0</v>
      </c>
      <c r="D1381" s="209">
        <f t="shared" si="22"/>
        <v>0</v>
      </c>
    </row>
    <row r="1382" ht="18" customHeight="1" spans="1:4">
      <c r="A1382" s="102" t="s">
        <v>100</v>
      </c>
      <c r="B1382" s="205">
        <f>SUM(B1383:B1386)</f>
        <v>0</v>
      </c>
      <c r="C1382" s="205">
        <f>SUM(C1383:C1386)</f>
        <v>0</v>
      </c>
      <c r="D1382" s="209">
        <f t="shared" si="22"/>
        <v>0</v>
      </c>
    </row>
    <row r="1383" ht="18" customHeight="1" spans="1:4">
      <c r="A1383" s="102" t="s">
        <v>102</v>
      </c>
      <c r="B1383" s="214"/>
      <c r="C1383" s="214"/>
      <c r="D1383" s="209">
        <f t="shared" si="22"/>
        <v>0</v>
      </c>
    </row>
    <row r="1384" ht="18" customHeight="1" spans="1:4">
      <c r="A1384" s="102" t="s">
        <v>1254</v>
      </c>
      <c r="B1384" s="214"/>
      <c r="C1384" s="214"/>
      <c r="D1384" s="209">
        <f t="shared" si="22"/>
        <v>0</v>
      </c>
    </row>
    <row r="1385" ht="18" customHeight="1" spans="1:4">
      <c r="A1385" s="102"/>
      <c r="B1385" s="214"/>
      <c r="C1385" s="214"/>
      <c r="D1385" s="209">
        <f t="shared" si="22"/>
        <v>0</v>
      </c>
    </row>
    <row r="1386" ht="18" customHeight="1" spans="1:4">
      <c r="A1386" s="102"/>
      <c r="B1386" s="214"/>
      <c r="C1386" s="214"/>
      <c r="D1386" s="209">
        <f t="shared" si="22"/>
        <v>0</v>
      </c>
    </row>
    <row r="1387" ht="18" customHeight="1" spans="1:4">
      <c r="A1387" s="133" t="s">
        <v>107</v>
      </c>
      <c r="B1387" s="205">
        <f>SUM(B1388:B1389)</f>
        <v>3383</v>
      </c>
      <c r="C1387" s="205">
        <f>SUM(C1388:C1389)</f>
        <v>3583</v>
      </c>
      <c r="D1387" s="209">
        <f t="shared" si="22"/>
        <v>200</v>
      </c>
    </row>
    <row r="1388" ht="18" customHeight="1" spans="1:4">
      <c r="A1388" s="102" t="s">
        <v>109</v>
      </c>
      <c r="B1388" s="214"/>
      <c r="C1388" s="214"/>
      <c r="D1388" s="209">
        <f t="shared" si="22"/>
        <v>0</v>
      </c>
    </row>
    <row r="1389" ht="18" customHeight="1" spans="1:4">
      <c r="A1389" s="102" t="s">
        <v>111</v>
      </c>
      <c r="B1389" s="214">
        <v>3383</v>
      </c>
      <c r="C1389" s="214">
        <v>3583</v>
      </c>
      <c r="D1389" s="209">
        <f t="shared" si="22"/>
        <v>200</v>
      </c>
    </row>
    <row r="1390" ht="19.5" customHeight="1" spans="1:4">
      <c r="A1390" s="238" t="s">
        <v>138</v>
      </c>
      <c r="B1390" s="214"/>
      <c r="C1390" s="214"/>
      <c r="D1390" s="209">
        <f t="shared" si="22"/>
        <v>0</v>
      </c>
    </row>
    <row r="1391" ht="19.5" customHeight="1" spans="1:4">
      <c r="A1391" s="239" t="s">
        <v>1255</v>
      </c>
      <c r="B1391" s="214"/>
      <c r="C1391" s="214"/>
      <c r="D1391" s="209">
        <f t="shared" si="22"/>
        <v>0</v>
      </c>
    </row>
    <row r="1392" ht="19.5" customHeight="1" spans="1:4">
      <c r="A1392" s="239" t="s">
        <v>1256</v>
      </c>
      <c r="B1392" s="230"/>
      <c r="C1392" s="230"/>
      <c r="D1392" s="209">
        <f t="shared" si="22"/>
        <v>0</v>
      </c>
    </row>
    <row r="1393" ht="19.5" customHeight="1" spans="1:4">
      <c r="A1393" s="240" t="s">
        <v>1257</v>
      </c>
      <c r="B1393" s="222">
        <v>3723</v>
      </c>
      <c r="C1393" s="222">
        <v>3723</v>
      </c>
      <c r="D1393" s="209">
        <f t="shared" si="22"/>
        <v>0</v>
      </c>
    </row>
    <row r="1394" ht="19.5" customHeight="1" spans="1:4">
      <c r="A1394" s="240" t="s">
        <v>1258</v>
      </c>
      <c r="B1394" s="222"/>
      <c r="C1394" s="222"/>
      <c r="D1394" s="209">
        <f t="shared" si="22"/>
        <v>0</v>
      </c>
    </row>
    <row r="1395" ht="19.5" customHeight="1" spans="1:4">
      <c r="A1395" s="236" t="s">
        <v>149</v>
      </c>
      <c r="B1395" s="205">
        <f>SUM(B1379,B1380,B1390,B1393,B1394)</f>
        <v>255806</v>
      </c>
      <c r="C1395" s="205">
        <f>SUM(C1379,C1380,C1390,C1393,C1394)</f>
        <v>252514</v>
      </c>
      <c r="D1395" s="206">
        <f t="shared" si="22"/>
        <v>-3292</v>
      </c>
    </row>
    <row r="1396" ht="19.5" customHeight="1"/>
  </sheetData>
  <sheetProtection selectLockedCells="1" selectUnlockedCells="1"/>
  <mergeCells count="1">
    <mergeCell ref="A2:D2"/>
  </mergeCells>
  <conditionalFormatting sqref="D1236:D1395 D5:D1233">
    <cfRule type="cellIs" dxfId="1" priority="1" stopIfTrue="1" operator="lessThan">
      <formula>0</formula>
    </cfRule>
  </conditionalFormatting>
  <conditionalFormatting sqref="A1393:A1394 A69:A70 A63:A64 A54 A41 A60:A61">
    <cfRule type="expression" dxfId="0" priority="2" stopIfTrue="1">
      <formula>"len($A:$A)=3"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6" orientation="portrait" blackAndWhite="1" useFirstPageNumber="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2"/>
  <sheetViews>
    <sheetView workbookViewId="0">
      <selection activeCell="F91" sqref="F91"/>
    </sheetView>
  </sheetViews>
  <sheetFormatPr defaultColWidth="40.375" defaultRowHeight="12" outlineLevelCol="5"/>
  <cols>
    <col min="1" max="1" width="40.375" style="140"/>
    <col min="2" max="2" width="56.25" style="140" customWidth="1"/>
    <col min="3" max="3" width="10.25" style="141" customWidth="1"/>
    <col min="4" max="4" width="10.125" style="142" customWidth="1"/>
    <col min="5" max="5" width="14.25" style="143" customWidth="1"/>
    <col min="6" max="6" width="13" style="140" customWidth="1"/>
    <col min="7" max="16384" width="40.375" style="140"/>
  </cols>
  <sheetData>
    <row r="1" s="137" customFormat="1" ht="29.25" spans="1:6">
      <c r="A1" s="144" t="s">
        <v>20</v>
      </c>
      <c r="B1" s="144"/>
      <c r="C1" s="144"/>
      <c r="D1" s="144"/>
      <c r="E1" s="144"/>
      <c r="F1" s="144"/>
    </row>
    <row r="2" s="137" customFormat="1" ht="22.5" spans="1:6">
      <c r="A2" s="145" t="s">
        <v>19</v>
      </c>
      <c r="B2" s="146"/>
      <c r="C2" s="147"/>
      <c r="D2" s="148"/>
      <c r="F2" s="149" t="s">
        <v>151</v>
      </c>
    </row>
    <row r="3" s="137" customFormat="1" ht="40.5" customHeight="1" spans="1:6">
      <c r="A3" s="150" t="s">
        <v>1259</v>
      </c>
      <c r="B3" s="151" t="s">
        <v>1260</v>
      </c>
      <c r="C3" s="151" t="s">
        <v>1261</v>
      </c>
      <c r="D3" s="151" t="s">
        <v>1262</v>
      </c>
      <c r="E3" s="152" t="s">
        <v>1263</v>
      </c>
      <c r="F3" s="152" t="s">
        <v>1264</v>
      </c>
    </row>
    <row r="4" s="138" customFormat="1" ht="14.25" spans="1:6">
      <c r="A4" s="153" t="s">
        <v>44</v>
      </c>
      <c r="B4" s="154"/>
      <c r="C4" s="155"/>
      <c r="D4" s="155"/>
      <c r="E4" s="156">
        <f>SUM(E5:E32)</f>
        <v>-4437.428</v>
      </c>
      <c r="F4" s="157"/>
    </row>
    <row r="5" ht="14.25" spans="1:6">
      <c r="A5" s="158" t="s">
        <v>1265</v>
      </c>
      <c r="B5" s="158" t="s">
        <v>1266</v>
      </c>
      <c r="C5" s="11">
        <v>2019999</v>
      </c>
      <c r="D5" s="159">
        <v>504</v>
      </c>
      <c r="E5" s="160">
        <v>-970</v>
      </c>
      <c r="F5" s="161" t="s">
        <v>1267</v>
      </c>
    </row>
    <row r="6" ht="14.25" spans="1:6">
      <c r="A6" s="158" t="s">
        <v>328</v>
      </c>
      <c r="B6" s="158" t="s">
        <v>1268</v>
      </c>
      <c r="C6" s="159">
        <v>2013801</v>
      </c>
      <c r="D6" s="159">
        <v>502</v>
      </c>
      <c r="E6" s="160">
        <v>-70</v>
      </c>
      <c r="F6" s="162" t="s">
        <v>1269</v>
      </c>
    </row>
    <row r="7" ht="14.25" spans="1:6">
      <c r="A7" s="158" t="s">
        <v>1270</v>
      </c>
      <c r="B7" s="158" t="s">
        <v>1271</v>
      </c>
      <c r="C7" s="159">
        <v>2010205</v>
      </c>
      <c r="D7" s="159">
        <v>502</v>
      </c>
      <c r="E7" s="160">
        <v>-15.9</v>
      </c>
      <c r="F7" s="162" t="s">
        <v>1269</v>
      </c>
    </row>
    <row r="8" ht="14.25" spans="1:6">
      <c r="A8" s="158" t="s">
        <v>1272</v>
      </c>
      <c r="B8" s="158" t="s">
        <v>1273</v>
      </c>
      <c r="C8" s="159">
        <v>2013299</v>
      </c>
      <c r="D8" s="159">
        <v>502</v>
      </c>
      <c r="E8" s="160">
        <v>-0.300000000000011</v>
      </c>
      <c r="F8" s="162" t="s">
        <v>1269</v>
      </c>
    </row>
    <row r="9" ht="14.25" spans="1:6">
      <c r="A9" s="158" t="s">
        <v>328</v>
      </c>
      <c r="B9" s="158" t="s">
        <v>1274</v>
      </c>
      <c r="C9" s="159">
        <v>2013301</v>
      </c>
      <c r="D9" s="159">
        <v>502</v>
      </c>
      <c r="E9" s="160">
        <v>-1.41999999999999</v>
      </c>
      <c r="F9" s="162" t="s">
        <v>1269</v>
      </c>
    </row>
    <row r="10" ht="14.25" spans="1:6">
      <c r="A10" s="158" t="s">
        <v>1265</v>
      </c>
      <c r="B10" s="158" t="s">
        <v>1275</v>
      </c>
      <c r="C10" s="159">
        <v>2019999</v>
      </c>
      <c r="D10" s="159">
        <v>503</v>
      </c>
      <c r="E10" s="160">
        <v>-100</v>
      </c>
      <c r="F10" s="162"/>
    </row>
    <row r="11" ht="14.25" spans="1:6">
      <c r="A11" s="158" t="s">
        <v>328</v>
      </c>
      <c r="B11" s="158" t="s">
        <v>1276</v>
      </c>
      <c r="C11" s="159">
        <v>2011301</v>
      </c>
      <c r="D11" s="159">
        <v>501</v>
      </c>
      <c r="E11" s="160">
        <v>-76.6</v>
      </c>
      <c r="F11" s="162"/>
    </row>
    <row r="12" ht="14.25" spans="1:6">
      <c r="A12" s="158" t="s">
        <v>329</v>
      </c>
      <c r="B12" s="158" t="s">
        <v>1277</v>
      </c>
      <c r="C12" s="159">
        <v>2010302</v>
      </c>
      <c r="D12" s="159">
        <v>502</v>
      </c>
      <c r="E12" s="160">
        <v>-6</v>
      </c>
      <c r="F12" s="161" t="s">
        <v>1267</v>
      </c>
    </row>
    <row r="13" ht="14.25" spans="1:6">
      <c r="A13" s="158" t="s">
        <v>1278</v>
      </c>
      <c r="B13" s="163" t="s">
        <v>1279</v>
      </c>
      <c r="C13" s="159">
        <v>2011099</v>
      </c>
      <c r="D13" s="159">
        <v>501</v>
      </c>
      <c r="E13" s="160">
        <v>-4.498</v>
      </c>
      <c r="F13" s="162" t="s">
        <v>1280</v>
      </c>
    </row>
    <row r="14" ht="14.25" spans="1:6">
      <c r="A14" s="158" t="s">
        <v>328</v>
      </c>
      <c r="B14" s="158" t="s">
        <v>1281</v>
      </c>
      <c r="C14" s="159">
        <v>2010101</v>
      </c>
      <c r="D14" s="159">
        <v>503</v>
      </c>
      <c r="E14" s="160">
        <v>-25</v>
      </c>
      <c r="F14" s="164"/>
    </row>
    <row r="15" ht="14.25" spans="1:6">
      <c r="A15" s="158" t="s">
        <v>1282</v>
      </c>
      <c r="B15" s="158" t="s">
        <v>1283</v>
      </c>
      <c r="C15" s="159">
        <v>2010299</v>
      </c>
      <c r="D15" s="159">
        <v>503</v>
      </c>
      <c r="E15" s="160">
        <v>-25</v>
      </c>
      <c r="F15" s="164"/>
    </row>
    <row r="16" ht="14.25" spans="1:6">
      <c r="A16" s="158" t="s">
        <v>328</v>
      </c>
      <c r="B16" s="158" t="s">
        <v>1284</v>
      </c>
      <c r="C16" s="159">
        <v>2013201</v>
      </c>
      <c r="D16" s="159">
        <v>502</v>
      </c>
      <c r="E16" s="160">
        <v>-18.4</v>
      </c>
      <c r="F16" s="164"/>
    </row>
    <row r="17" ht="14.25" spans="1:6">
      <c r="A17" s="158" t="s">
        <v>1272</v>
      </c>
      <c r="B17" s="158" t="s">
        <v>1285</v>
      </c>
      <c r="C17" s="159">
        <v>2013299</v>
      </c>
      <c r="D17" s="159">
        <v>509</v>
      </c>
      <c r="E17" s="160">
        <v>-55</v>
      </c>
      <c r="F17" s="164"/>
    </row>
    <row r="18" ht="14.25" spans="1:6">
      <c r="A18" s="158" t="s">
        <v>1272</v>
      </c>
      <c r="B18" s="158" t="s">
        <v>1286</v>
      </c>
      <c r="C18" s="159" t="s">
        <v>1287</v>
      </c>
      <c r="D18" s="159">
        <v>502</v>
      </c>
      <c r="E18" s="160">
        <v>-18.12</v>
      </c>
      <c r="F18" s="164"/>
    </row>
    <row r="19" ht="14.25" spans="1:6">
      <c r="A19" s="158" t="s">
        <v>328</v>
      </c>
      <c r="B19" s="158" t="s">
        <v>1281</v>
      </c>
      <c r="C19" s="159">
        <v>2013301</v>
      </c>
      <c r="D19" s="159">
        <v>503</v>
      </c>
      <c r="E19" s="160">
        <v>-25</v>
      </c>
      <c r="F19" s="164"/>
    </row>
    <row r="20" ht="14.25" spans="1:6">
      <c r="A20" s="158" t="s">
        <v>328</v>
      </c>
      <c r="B20" s="158" t="s">
        <v>1288</v>
      </c>
      <c r="C20" s="159" t="s">
        <v>1289</v>
      </c>
      <c r="D20" s="159">
        <v>509</v>
      </c>
      <c r="E20" s="160">
        <v>-30</v>
      </c>
      <c r="F20" s="164"/>
    </row>
    <row r="21" ht="14.25" spans="1:6">
      <c r="A21" s="158" t="s">
        <v>328</v>
      </c>
      <c r="B21" s="158" t="s">
        <v>1290</v>
      </c>
      <c r="C21" s="159">
        <v>2013101</v>
      </c>
      <c r="D21" s="159">
        <v>502</v>
      </c>
      <c r="E21" s="160">
        <v>-129</v>
      </c>
      <c r="F21" s="164"/>
    </row>
    <row r="22" ht="14.25" spans="1:6">
      <c r="A22" s="158" t="s">
        <v>328</v>
      </c>
      <c r="B22" s="158" t="s">
        <v>1281</v>
      </c>
      <c r="C22" s="159">
        <v>2010401</v>
      </c>
      <c r="D22" s="159">
        <v>502</v>
      </c>
      <c r="E22" s="160">
        <v>-25</v>
      </c>
      <c r="F22" s="164"/>
    </row>
    <row r="23" ht="14.25" spans="1:6">
      <c r="A23" s="158" t="s">
        <v>1291</v>
      </c>
      <c r="B23" s="158" t="s">
        <v>1292</v>
      </c>
      <c r="C23" s="159">
        <v>2013199</v>
      </c>
      <c r="D23" s="159">
        <v>502</v>
      </c>
      <c r="E23" s="160">
        <v>-20</v>
      </c>
      <c r="F23" s="164"/>
    </row>
    <row r="24" ht="14.25" spans="1:6">
      <c r="A24" s="158" t="s">
        <v>1293</v>
      </c>
      <c r="B24" s="158" t="s">
        <v>1281</v>
      </c>
      <c r="C24" s="159">
        <v>2010699</v>
      </c>
      <c r="D24" s="159">
        <v>503</v>
      </c>
      <c r="E24" s="160">
        <v>-25</v>
      </c>
      <c r="F24" s="164"/>
    </row>
    <row r="25" ht="14.25" spans="1:6">
      <c r="A25" s="158" t="s">
        <v>1294</v>
      </c>
      <c r="B25" s="158" t="s">
        <v>1281</v>
      </c>
      <c r="C25" s="159">
        <v>2013599</v>
      </c>
      <c r="D25" s="159">
        <v>503</v>
      </c>
      <c r="E25" s="160">
        <v>-25</v>
      </c>
      <c r="F25" s="164"/>
    </row>
    <row r="26" ht="14.25" spans="1:6">
      <c r="A26" s="158" t="s">
        <v>1295</v>
      </c>
      <c r="B26" s="158" t="s">
        <v>1281</v>
      </c>
      <c r="C26" s="159">
        <v>2010599</v>
      </c>
      <c r="D26" s="159">
        <v>503</v>
      </c>
      <c r="E26" s="160">
        <v>-25</v>
      </c>
      <c r="F26" s="164"/>
    </row>
    <row r="27" ht="14.25" spans="1:6">
      <c r="A27" s="158" t="s">
        <v>1296</v>
      </c>
      <c r="B27" s="158" t="s">
        <v>1283</v>
      </c>
      <c r="C27" s="159">
        <v>2010399</v>
      </c>
      <c r="D27" s="159">
        <v>503</v>
      </c>
      <c r="E27" s="160">
        <v>-25</v>
      </c>
      <c r="F27" s="164"/>
    </row>
    <row r="28" ht="14.25" spans="1:6">
      <c r="A28" s="158" t="s">
        <v>1296</v>
      </c>
      <c r="B28" s="158" t="s">
        <v>1297</v>
      </c>
      <c r="C28" s="159" t="s">
        <v>1298</v>
      </c>
      <c r="D28" s="159">
        <v>502</v>
      </c>
      <c r="E28" s="160">
        <v>-1370.19</v>
      </c>
      <c r="F28" s="164"/>
    </row>
    <row r="29" ht="14.25" spans="1:6">
      <c r="A29" s="158" t="s">
        <v>1265</v>
      </c>
      <c r="B29" s="158" t="s">
        <v>1283</v>
      </c>
      <c r="C29" s="159" t="s">
        <v>1299</v>
      </c>
      <c r="D29" s="159">
        <v>503</v>
      </c>
      <c r="E29" s="160">
        <v>-25</v>
      </c>
      <c r="F29" s="164"/>
    </row>
    <row r="30" ht="14.25" spans="1:6">
      <c r="A30" s="158" t="s">
        <v>1300</v>
      </c>
      <c r="B30" s="158" t="s">
        <v>1301</v>
      </c>
      <c r="C30" s="159">
        <v>2010305</v>
      </c>
      <c r="D30" s="159">
        <v>502</v>
      </c>
      <c r="E30" s="160">
        <v>-100</v>
      </c>
      <c r="F30" s="164"/>
    </row>
    <row r="31" s="139" customFormat="1" ht="14.25" spans="1:6">
      <c r="A31" s="158" t="s">
        <v>1300</v>
      </c>
      <c r="B31" s="158" t="s">
        <v>1302</v>
      </c>
      <c r="C31" s="159" t="s">
        <v>1303</v>
      </c>
      <c r="D31" s="159">
        <v>503</v>
      </c>
      <c r="E31" s="160">
        <v>-227</v>
      </c>
      <c r="F31" s="165"/>
    </row>
    <row r="32" ht="14.25" spans="1:6">
      <c r="A32" s="158" t="s">
        <v>1265</v>
      </c>
      <c r="B32" s="158" t="s">
        <v>1304</v>
      </c>
      <c r="C32" s="159" t="s">
        <v>1299</v>
      </c>
      <c r="D32" s="159">
        <v>508</v>
      </c>
      <c r="E32" s="166">
        <v>-1000</v>
      </c>
      <c r="F32" s="164"/>
    </row>
    <row r="33" ht="14.25" spans="1:6">
      <c r="A33" s="153" t="s">
        <v>380</v>
      </c>
      <c r="B33" s="167"/>
      <c r="C33" s="168"/>
      <c r="D33" s="168"/>
      <c r="E33" s="156">
        <f>SUM(E34:E39)</f>
        <v>-859.22</v>
      </c>
      <c r="F33" s="164"/>
    </row>
    <row r="34" ht="14.25" spans="1:6">
      <c r="A34" s="169" t="s">
        <v>328</v>
      </c>
      <c r="B34" s="158" t="s">
        <v>1305</v>
      </c>
      <c r="C34" s="159">
        <v>2040201</v>
      </c>
      <c r="D34" s="159">
        <v>501</v>
      </c>
      <c r="E34" s="166">
        <v>-41.51</v>
      </c>
      <c r="F34" s="162" t="s">
        <v>1269</v>
      </c>
    </row>
    <row r="35" ht="27" spans="1:6">
      <c r="A35" s="169" t="s">
        <v>328</v>
      </c>
      <c r="B35" s="170" t="s">
        <v>1306</v>
      </c>
      <c r="C35" s="159" t="s">
        <v>1307</v>
      </c>
      <c r="D35" s="159">
        <v>501</v>
      </c>
      <c r="E35" s="166">
        <v>-322.52</v>
      </c>
      <c r="F35" s="162" t="s">
        <v>1269</v>
      </c>
    </row>
    <row r="36" ht="14.25" spans="1:6">
      <c r="A36" s="158" t="s">
        <v>410</v>
      </c>
      <c r="B36" s="158" t="s">
        <v>1308</v>
      </c>
      <c r="C36" s="159">
        <v>2040219</v>
      </c>
      <c r="D36" s="159">
        <v>502</v>
      </c>
      <c r="E36" s="166">
        <v>-310.47</v>
      </c>
      <c r="F36" s="164"/>
    </row>
    <row r="37" ht="14.25" spans="1:6">
      <c r="A37" s="158" t="s">
        <v>1309</v>
      </c>
      <c r="B37" s="158" t="s">
        <v>1310</v>
      </c>
      <c r="C37" s="159">
        <v>2040220</v>
      </c>
      <c r="D37" s="159">
        <v>502</v>
      </c>
      <c r="E37" s="166">
        <v>-105</v>
      </c>
      <c r="F37" s="164"/>
    </row>
    <row r="38" ht="14.25" spans="1:6">
      <c r="A38" s="158" t="s">
        <v>1309</v>
      </c>
      <c r="B38" s="158" t="s">
        <v>1311</v>
      </c>
      <c r="C38" s="159" t="s">
        <v>1312</v>
      </c>
      <c r="D38" s="159">
        <v>502</v>
      </c>
      <c r="E38" s="166">
        <v>-72</v>
      </c>
      <c r="F38" s="164"/>
    </row>
    <row r="39" ht="14.25" spans="1:6">
      <c r="A39" s="158" t="s">
        <v>1313</v>
      </c>
      <c r="B39" s="158" t="s">
        <v>1314</v>
      </c>
      <c r="C39" s="159">
        <v>2040607</v>
      </c>
      <c r="D39" s="159">
        <v>502</v>
      </c>
      <c r="E39" s="166">
        <v>-7.72</v>
      </c>
      <c r="F39" s="164"/>
    </row>
    <row r="40" s="139" customFormat="1" ht="14.25" spans="1:6">
      <c r="A40" s="153" t="s">
        <v>431</v>
      </c>
      <c r="B40" s="167"/>
      <c r="C40" s="155"/>
      <c r="D40" s="155"/>
      <c r="E40" s="156">
        <f>SUM(E41:E44)</f>
        <v>-107.819301</v>
      </c>
      <c r="F40" s="165"/>
    </row>
    <row r="41" s="139" customFormat="1" ht="14.25" spans="1:6">
      <c r="A41" s="158" t="s">
        <v>1315</v>
      </c>
      <c r="B41" s="158" t="s">
        <v>1316</v>
      </c>
      <c r="C41" s="159">
        <v>2050803</v>
      </c>
      <c r="D41" s="159">
        <v>502</v>
      </c>
      <c r="E41" s="166">
        <v>-0.0849999999999973</v>
      </c>
      <c r="F41" s="162" t="s">
        <v>1269</v>
      </c>
    </row>
    <row r="42" s="139" customFormat="1" ht="14.25" spans="1:6">
      <c r="A42" s="158" t="s">
        <v>328</v>
      </c>
      <c r="B42" s="158" t="s">
        <v>1317</v>
      </c>
      <c r="C42" s="159">
        <v>2050101</v>
      </c>
      <c r="D42" s="159">
        <v>503</v>
      </c>
      <c r="E42" s="166">
        <v>-25</v>
      </c>
      <c r="F42" s="162"/>
    </row>
    <row r="43" s="139" customFormat="1" ht="14.25" spans="1:6">
      <c r="A43" s="158" t="s">
        <v>1318</v>
      </c>
      <c r="B43" s="158" t="s">
        <v>1319</v>
      </c>
      <c r="C43" s="159">
        <v>2050299</v>
      </c>
      <c r="D43" s="159">
        <v>502</v>
      </c>
      <c r="E43" s="166">
        <v>-82</v>
      </c>
      <c r="F43" s="162"/>
    </row>
    <row r="44" s="139" customFormat="1" ht="14.25" spans="1:6">
      <c r="A44" s="158" t="s">
        <v>1320</v>
      </c>
      <c r="B44" s="158" t="s">
        <v>1321</v>
      </c>
      <c r="C44" s="159">
        <v>2050202</v>
      </c>
      <c r="D44" s="159">
        <v>512</v>
      </c>
      <c r="E44" s="166">
        <v>-0.734301000000002</v>
      </c>
      <c r="F44" s="162" t="s">
        <v>1269</v>
      </c>
    </row>
    <row r="45" s="139" customFormat="1" ht="14.25" spans="1:6">
      <c r="A45" s="153" t="s">
        <v>58</v>
      </c>
      <c r="B45" s="154"/>
      <c r="C45" s="155"/>
      <c r="D45" s="155"/>
      <c r="E45" s="156">
        <f>SUM(E46:E60)</f>
        <v>-4070.031858</v>
      </c>
      <c r="F45" s="165"/>
    </row>
    <row r="46" ht="14.25" spans="1:6">
      <c r="A46" s="158" t="s">
        <v>596</v>
      </c>
      <c r="B46" s="170" t="s">
        <v>1322</v>
      </c>
      <c r="C46" s="159">
        <v>2080505</v>
      </c>
      <c r="D46" s="159">
        <v>501</v>
      </c>
      <c r="E46" s="160">
        <v>-505.591756</v>
      </c>
      <c r="F46" s="162" t="s">
        <v>1323</v>
      </c>
    </row>
    <row r="47" ht="14.25" spans="1:6">
      <c r="A47" s="158" t="s">
        <v>1324</v>
      </c>
      <c r="B47" s="158" t="s">
        <v>1325</v>
      </c>
      <c r="C47" s="159">
        <v>2080704</v>
      </c>
      <c r="D47" s="159">
        <v>501</v>
      </c>
      <c r="E47" s="160">
        <v>-0.0180000000000002</v>
      </c>
      <c r="F47" s="162" t="s">
        <v>1269</v>
      </c>
    </row>
    <row r="48" ht="14.25" spans="1:6">
      <c r="A48" s="158" t="s">
        <v>1324</v>
      </c>
      <c r="B48" s="158" t="s">
        <v>1326</v>
      </c>
      <c r="C48" s="159" t="s">
        <v>1327</v>
      </c>
      <c r="D48" s="159">
        <v>501</v>
      </c>
      <c r="E48" s="160">
        <v>-5.93</v>
      </c>
      <c r="F48" s="162" t="s">
        <v>1269</v>
      </c>
    </row>
    <row r="49" ht="14.25" spans="1:6">
      <c r="A49" s="158" t="s">
        <v>1328</v>
      </c>
      <c r="B49" s="158" t="s">
        <v>1329</v>
      </c>
      <c r="C49" s="159">
        <v>2081902</v>
      </c>
      <c r="D49" s="159">
        <v>509</v>
      </c>
      <c r="E49" s="160">
        <v>-500</v>
      </c>
      <c r="F49" s="162" t="s">
        <v>1269</v>
      </c>
    </row>
    <row r="50" ht="14.25" spans="1:6">
      <c r="A50" s="158" t="s">
        <v>1330</v>
      </c>
      <c r="B50" s="158" t="s">
        <v>1331</v>
      </c>
      <c r="C50" s="159">
        <v>2081901</v>
      </c>
      <c r="D50" s="159">
        <v>509</v>
      </c>
      <c r="E50" s="160">
        <v>-50</v>
      </c>
      <c r="F50" s="162" t="s">
        <v>1269</v>
      </c>
    </row>
    <row r="51" ht="14.25" spans="1:6">
      <c r="A51" s="158" t="s">
        <v>1332</v>
      </c>
      <c r="B51" s="158" t="s">
        <v>1333</v>
      </c>
      <c r="C51" s="159">
        <v>2080299</v>
      </c>
      <c r="D51" s="159">
        <v>509</v>
      </c>
      <c r="E51" s="160">
        <v>-1164.05</v>
      </c>
      <c r="F51" s="162" t="s">
        <v>1269</v>
      </c>
    </row>
    <row r="52" ht="14.25" spans="1:6">
      <c r="A52" s="171" t="s">
        <v>1332</v>
      </c>
      <c r="B52" s="171" t="s">
        <v>1334</v>
      </c>
      <c r="C52" s="7" t="s">
        <v>1335</v>
      </c>
      <c r="D52" s="7">
        <v>509</v>
      </c>
      <c r="E52" s="160">
        <v>-67.2871</v>
      </c>
      <c r="F52" s="162" t="s">
        <v>1269</v>
      </c>
    </row>
    <row r="53" ht="14.25" spans="1:6">
      <c r="A53" s="158" t="s">
        <v>666</v>
      </c>
      <c r="B53" s="158" t="s">
        <v>1336</v>
      </c>
      <c r="C53" s="159">
        <v>2082703</v>
      </c>
      <c r="D53" s="159">
        <v>501</v>
      </c>
      <c r="E53" s="160">
        <v>-6.07500200000001</v>
      </c>
      <c r="F53" s="162" t="s">
        <v>1269</v>
      </c>
    </row>
    <row r="54" ht="14.25" spans="1:6">
      <c r="A54" s="158" t="s">
        <v>598</v>
      </c>
      <c r="B54" s="158" t="s">
        <v>1337</v>
      </c>
      <c r="C54" s="159">
        <v>2080507</v>
      </c>
      <c r="D54" s="159">
        <v>514</v>
      </c>
      <c r="E54" s="160">
        <v>-1300</v>
      </c>
      <c r="F54" s="161" t="s">
        <v>1269</v>
      </c>
    </row>
    <row r="55" ht="14.25" spans="1:6">
      <c r="A55" s="158" t="s">
        <v>1338</v>
      </c>
      <c r="B55" s="158" t="s">
        <v>1339</v>
      </c>
      <c r="C55" s="159">
        <v>2080199</v>
      </c>
      <c r="D55" s="159">
        <v>504</v>
      </c>
      <c r="E55" s="160">
        <v>-128</v>
      </c>
      <c r="F55" s="162"/>
    </row>
    <row r="56" ht="14.25" spans="1:6">
      <c r="A56" s="158" t="s">
        <v>1332</v>
      </c>
      <c r="B56" s="158" t="s">
        <v>1340</v>
      </c>
      <c r="C56" s="159">
        <v>2080299</v>
      </c>
      <c r="D56" s="159">
        <v>502</v>
      </c>
      <c r="E56" s="160">
        <v>-10</v>
      </c>
      <c r="F56" s="162" t="s">
        <v>1267</v>
      </c>
    </row>
    <row r="57" ht="14.25" spans="1:6">
      <c r="A57" s="158" t="s">
        <v>1332</v>
      </c>
      <c r="B57" s="158" t="s">
        <v>1341</v>
      </c>
      <c r="C57" s="159">
        <v>2080299</v>
      </c>
      <c r="D57" s="159">
        <v>509</v>
      </c>
      <c r="E57" s="160">
        <v>-68</v>
      </c>
      <c r="F57" s="162" t="s">
        <v>1267</v>
      </c>
    </row>
    <row r="58" ht="14.25" spans="1:6">
      <c r="A58" s="158" t="s">
        <v>1342</v>
      </c>
      <c r="B58" s="170" t="s">
        <v>1343</v>
      </c>
      <c r="C58" s="159">
        <v>2080599</v>
      </c>
      <c r="D58" s="159">
        <v>501</v>
      </c>
      <c r="E58" s="160">
        <v>-123</v>
      </c>
      <c r="F58" s="162" t="s">
        <v>1280</v>
      </c>
    </row>
    <row r="59" ht="14.25" spans="1:6">
      <c r="A59" s="172" t="s">
        <v>1344</v>
      </c>
      <c r="B59" s="163" t="s">
        <v>1345</v>
      </c>
      <c r="C59" s="159">
        <v>2080208</v>
      </c>
      <c r="D59" s="159">
        <v>501</v>
      </c>
      <c r="E59" s="160">
        <v>-24</v>
      </c>
      <c r="F59" s="162" t="s">
        <v>1280</v>
      </c>
    </row>
    <row r="60" ht="14.25" spans="1:6">
      <c r="A60" s="158" t="s">
        <v>1332</v>
      </c>
      <c r="B60" s="158" t="s">
        <v>1346</v>
      </c>
      <c r="C60" s="159" t="s">
        <v>1335</v>
      </c>
      <c r="D60" s="159">
        <v>502</v>
      </c>
      <c r="E60" s="160">
        <v>-118.08</v>
      </c>
      <c r="F60" s="162"/>
    </row>
    <row r="61" s="139" customFormat="1" ht="14.25" spans="1:6">
      <c r="A61" s="153" t="s">
        <v>675</v>
      </c>
      <c r="B61" s="154"/>
      <c r="C61" s="155"/>
      <c r="D61" s="155"/>
      <c r="E61" s="156">
        <f>SUM(E62:E69)</f>
        <v>-516.301484</v>
      </c>
      <c r="F61" s="165"/>
    </row>
    <row r="62" ht="14.25" spans="1:6">
      <c r="A62" s="171" t="s">
        <v>724</v>
      </c>
      <c r="B62" s="171" t="s">
        <v>1347</v>
      </c>
      <c r="C62" s="7">
        <v>2101301</v>
      </c>
      <c r="D62" s="7">
        <v>509</v>
      </c>
      <c r="E62" s="160">
        <v>-33.35</v>
      </c>
      <c r="F62" s="162" t="s">
        <v>1269</v>
      </c>
    </row>
    <row r="63" ht="27" spans="1:6">
      <c r="A63" s="158" t="s">
        <v>721</v>
      </c>
      <c r="B63" s="170" t="s">
        <v>1348</v>
      </c>
      <c r="C63" s="159" t="s">
        <v>1349</v>
      </c>
      <c r="D63" s="159">
        <v>509</v>
      </c>
      <c r="E63" s="160">
        <v>-119.82</v>
      </c>
      <c r="F63" s="162" t="s">
        <v>1269</v>
      </c>
    </row>
    <row r="64" ht="14.25" spans="1:6">
      <c r="A64" s="158" t="s">
        <v>721</v>
      </c>
      <c r="B64" s="158" t="s">
        <v>1350</v>
      </c>
      <c r="C64" s="159">
        <v>2101202</v>
      </c>
      <c r="D64" s="159">
        <v>509</v>
      </c>
      <c r="E64" s="160">
        <v>-4.82830000000001</v>
      </c>
      <c r="F64" s="161" t="s">
        <v>1269</v>
      </c>
    </row>
    <row r="65" ht="14.25" spans="1:6">
      <c r="A65" s="158" t="s">
        <v>715</v>
      </c>
      <c r="B65" s="158" t="s">
        <v>1351</v>
      </c>
      <c r="C65" s="159">
        <v>2101101</v>
      </c>
      <c r="D65" s="159">
        <v>509</v>
      </c>
      <c r="E65" s="160">
        <v>-5.6</v>
      </c>
      <c r="F65" s="161" t="s">
        <v>1269</v>
      </c>
    </row>
    <row r="66" ht="14.25" spans="1:6">
      <c r="A66" s="158" t="s">
        <v>720</v>
      </c>
      <c r="B66" s="158" t="s">
        <v>1352</v>
      </c>
      <c r="C66" s="159">
        <v>2101201</v>
      </c>
      <c r="D66" s="159">
        <v>501</v>
      </c>
      <c r="E66" s="160">
        <v>-254.33474</v>
      </c>
      <c r="F66" s="162" t="s">
        <v>1269</v>
      </c>
    </row>
    <row r="67" ht="14.25" spans="1:6">
      <c r="A67" s="158" t="s">
        <v>1353</v>
      </c>
      <c r="B67" s="158" t="s">
        <v>1354</v>
      </c>
      <c r="C67" s="159">
        <v>2101199</v>
      </c>
      <c r="D67" s="159">
        <v>501</v>
      </c>
      <c r="E67" s="160">
        <v>-34.22</v>
      </c>
      <c r="F67" s="162" t="s">
        <v>1269</v>
      </c>
    </row>
    <row r="68" ht="14.25" spans="1:6">
      <c r="A68" s="158" t="s">
        <v>717</v>
      </c>
      <c r="B68" s="158" t="s">
        <v>717</v>
      </c>
      <c r="C68" s="159">
        <v>2101103</v>
      </c>
      <c r="D68" s="159">
        <v>501</v>
      </c>
      <c r="E68" s="160">
        <v>-60.904848</v>
      </c>
      <c r="F68" s="162" t="s">
        <v>1269</v>
      </c>
    </row>
    <row r="69" ht="14.25" spans="1:6">
      <c r="A69" s="158" t="s">
        <v>1355</v>
      </c>
      <c r="B69" s="158" t="s">
        <v>1356</v>
      </c>
      <c r="C69" s="159">
        <v>2100401</v>
      </c>
      <c r="D69" s="159">
        <v>511</v>
      </c>
      <c r="E69" s="160">
        <v>-3.243596</v>
      </c>
      <c r="F69" s="162" t="s">
        <v>1269</v>
      </c>
    </row>
    <row r="70" s="139" customFormat="1" ht="15" spans="1:6">
      <c r="A70" s="153" t="s">
        <v>738</v>
      </c>
      <c r="B70" s="154"/>
      <c r="C70" s="173"/>
      <c r="D70" s="155"/>
      <c r="E70" s="174">
        <f>SUM(E71:E73)</f>
        <v>-108.93</v>
      </c>
      <c r="F70" s="165"/>
    </row>
    <row r="71" ht="14.25" spans="1:6">
      <c r="A71" s="158" t="s">
        <v>1357</v>
      </c>
      <c r="B71" s="158" t="s">
        <v>1358</v>
      </c>
      <c r="C71" s="159">
        <v>2110199</v>
      </c>
      <c r="D71" s="159">
        <v>502</v>
      </c>
      <c r="E71" s="160">
        <v>-65</v>
      </c>
      <c r="F71" s="164"/>
    </row>
    <row r="72" ht="14.25" spans="1:6">
      <c r="A72" s="158" t="s">
        <v>1357</v>
      </c>
      <c r="B72" s="158" t="s">
        <v>1281</v>
      </c>
      <c r="C72" s="159" t="s">
        <v>1359</v>
      </c>
      <c r="D72" s="159">
        <v>503</v>
      </c>
      <c r="E72" s="160">
        <v>-25</v>
      </c>
      <c r="F72" s="164"/>
    </row>
    <row r="73" ht="14.25" spans="1:6">
      <c r="A73" s="158" t="s">
        <v>1360</v>
      </c>
      <c r="B73" s="158" t="s">
        <v>1361</v>
      </c>
      <c r="C73" s="159">
        <v>2110301</v>
      </c>
      <c r="D73" s="159">
        <v>502</v>
      </c>
      <c r="E73" s="160">
        <v>-18.93</v>
      </c>
      <c r="F73" s="164"/>
    </row>
    <row r="74" s="139" customFormat="1" ht="15" spans="1:6">
      <c r="A74" s="153" t="s">
        <v>808</v>
      </c>
      <c r="B74" s="154"/>
      <c r="C74" s="173"/>
      <c r="D74" s="155"/>
      <c r="E74" s="174">
        <f>SUM(E75:E76)</f>
        <v>-360.460402</v>
      </c>
      <c r="F74" s="165"/>
    </row>
    <row r="75" ht="14.25" spans="1:6">
      <c r="A75" s="158" t="s">
        <v>1362</v>
      </c>
      <c r="B75" s="158" t="s">
        <v>1363</v>
      </c>
      <c r="C75" s="11">
        <v>2120303</v>
      </c>
      <c r="D75" s="159">
        <v>503</v>
      </c>
      <c r="E75" s="160">
        <v>-298</v>
      </c>
      <c r="F75" s="161" t="s">
        <v>1267</v>
      </c>
    </row>
    <row r="76" ht="14.25" spans="1:6">
      <c r="A76" s="158" t="s">
        <v>1362</v>
      </c>
      <c r="B76" s="158" t="s">
        <v>1364</v>
      </c>
      <c r="C76" s="159">
        <v>2120303</v>
      </c>
      <c r="D76" s="159">
        <v>502</v>
      </c>
      <c r="E76" s="160">
        <v>-62.460402</v>
      </c>
      <c r="F76" s="162" t="s">
        <v>1269</v>
      </c>
    </row>
    <row r="77" s="139" customFormat="1" ht="14.25" spans="1:6">
      <c r="A77" s="153" t="s">
        <v>1365</v>
      </c>
      <c r="B77" s="154"/>
      <c r="C77" s="155"/>
      <c r="D77" s="155"/>
      <c r="E77" s="156">
        <f>SUM(E78:E85)</f>
        <v>-1520.32636</v>
      </c>
      <c r="F77" s="165"/>
    </row>
    <row r="78" ht="14.25" spans="1:6">
      <c r="A78" s="158" t="s">
        <v>1366</v>
      </c>
      <c r="B78" s="158" t="s">
        <v>1367</v>
      </c>
      <c r="C78" s="159">
        <v>2130599</v>
      </c>
      <c r="D78" s="159">
        <v>509</v>
      </c>
      <c r="E78" s="166">
        <v>-309.89</v>
      </c>
      <c r="F78" s="162" t="s">
        <v>1269</v>
      </c>
    </row>
    <row r="79" ht="14.25" spans="1:6">
      <c r="A79" s="158" t="s">
        <v>1368</v>
      </c>
      <c r="B79" s="158" t="s">
        <v>1369</v>
      </c>
      <c r="C79" s="159">
        <v>2130802</v>
      </c>
      <c r="D79" s="159">
        <v>507</v>
      </c>
      <c r="E79" s="166">
        <v>-7.00956</v>
      </c>
      <c r="F79" s="162" t="s">
        <v>1269</v>
      </c>
    </row>
    <row r="80" ht="14.25" spans="1:6">
      <c r="A80" s="169" t="s">
        <v>1370</v>
      </c>
      <c r="B80" s="169" t="s">
        <v>1371</v>
      </c>
      <c r="C80" s="175">
        <v>2130305</v>
      </c>
      <c r="D80" s="175">
        <v>503</v>
      </c>
      <c r="E80" s="166">
        <v>-45</v>
      </c>
      <c r="F80" s="161" t="s">
        <v>1372</v>
      </c>
    </row>
    <row r="81" ht="14.25" spans="1:6">
      <c r="A81" s="169" t="s">
        <v>1373</v>
      </c>
      <c r="B81" s="169" t="s">
        <v>1374</v>
      </c>
      <c r="C81" s="175">
        <v>2130316</v>
      </c>
      <c r="D81" s="175">
        <v>503</v>
      </c>
      <c r="E81" s="166">
        <v>-41</v>
      </c>
      <c r="F81" s="161" t="s">
        <v>1372</v>
      </c>
    </row>
    <row r="82" ht="14.25" spans="1:6">
      <c r="A82" s="158" t="s">
        <v>1375</v>
      </c>
      <c r="B82" s="158" t="s">
        <v>1376</v>
      </c>
      <c r="C82" s="159">
        <v>2130199</v>
      </c>
      <c r="D82" s="159">
        <v>502</v>
      </c>
      <c r="E82" s="166">
        <v>-332.18</v>
      </c>
      <c r="F82" s="164"/>
    </row>
    <row r="83" ht="14.25" spans="1:6">
      <c r="A83" s="158" t="s">
        <v>328</v>
      </c>
      <c r="B83" s="158" t="s">
        <v>1377</v>
      </c>
      <c r="C83" s="159" t="s">
        <v>1378</v>
      </c>
      <c r="D83" s="159">
        <v>502</v>
      </c>
      <c r="E83" s="166">
        <v>-8.1468</v>
      </c>
      <c r="F83" s="164"/>
    </row>
    <row r="84" ht="14.25" spans="1:6">
      <c r="A84" s="158" t="s">
        <v>1366</v>
      </c>
      <c r="B84" s="158" t="s">
        <v>1379</v>
      </c>
      <c r="C84" s="159">
        <v>2130599</v>
      </c>
      <c r="D84" s="159">
        <v>509</v>
      </c>
      <c r="E84" s="166">
        <v>-200</v>
      </c>
      <c r="F84" s="164"/>
    </row>
    <row r="85" ht="14.25" spans="1:6">
      <c r="A85" s="158" t="s">
        <v>1380</v>
      </c>
      <c r="B85" s="176" t="s">
        <v>1381</v>
      </c>
      <c r="C85" s="159">
        <v>2130505</v>
      </c>
      <c r="D85" s="159">
        <v>509</v>
      </c>
      <c r="E85" s="166">
        <v>-577.1</v>
      </c>
      <c r="F85" s="164"/>
    </row>
    <row r="86" s="139" customFormat="1" ht="14.25" spans="1:6">
      <c r="A86" s="153" t="s">
        <v>1136</v>
      </c>
      <c r="B86" s="153"/>
      <c r="C86" s="155"/>
      <c r="D86" s="155"/>
      <c r="E86" s="156">
        <f>SUM(E87:E87)</f>
        <v>-0.121</v>
      </c>
      <c r="F86" s="165"/>
    </row>
    <row r="87" ht="14.25" spans="1:6">
      <c r="A87" s="158" t="s">
        <v>1382</v>
      </c>
      <c r="B87" s="158" t="s">
        <v>1383</v>
      </c>
      <c r="C87" s="159">
        <v>2210106</v>
      </c>
      <c r="D87" s="159">
        <v>502</v>
      </c>
      <c r="E87" s="166">
        <v>-0.121</v>
      </c>
      <c r="F87" s="162" t="s">
        <v>1269</v>
      </c>
    </row>
    <row r="88" s="139" customFormat="1" ht="14.25" spans="1:6">
      <c r="A88" s="153" t="s">
        <v>1239</v>
      </c>
      <c r="B88" s="153"/>
      <c r="C88" s="155"/>
      <c r="D88" s="155"/>
      <c r="E88" s="156">
        <f>SUM(E89:E94)</f>
        <v>-2982.61437</v>
      </c>
      <c r="F88" s="165"/>
    </row>
    <row r="89" ht="14.25" spans="1:6">
      <c r="A89" s="158" t="s">
        <v>1384</v>
      </c>
      <c r="B89" s="158" t="s">
        <v>1385</v>
      </c>
      <c r="C89" s="159">
        <v>22902</v>
      </c>
      <c r="D89" s="159">
        <v>514</v>
      </c>
      <c r="E89" s="166">
        <v>-388.61437</v>
      </c>
      <c r="F89" s="161" t="s">
        <v>1269</v>
      </c>
    </row>
    <row r="90" ht="14.25" spans="1:6">
      <c r="A90" s="158" t="s">
        <v>1384</v>
      </c>
      <c r="B90" s="158" t="s">
        <v>1386</v>
      </c>
      <c r="C90" s="159" t="s">
        <v>1387</v>
      </c>
      <c r="D90" s="159">
        <v>514</v>
      </c>
      <c r="E90" s="166">
        <v>-50</v>
      </c>
      <c r="F90" s="161" t="s">
        <v>1269</v>
      </c>
    </row>
    <row r="91" ht="14.25" spans="1:6">
      <c r="A91" s="177" t="s">
        <v>1384</v>
      </c>
      <c r="B91" s="177" t="s">
        <v>1388</v>
      </c>
      <c r="C91" s="178" t="s">
        <v>1387</v>
      </c>
      <c r="D91" s="178">
        <v>502</v>
      </c>
      <c r="E91" s="166">
        <v>-173</v>
      </c>
      <c r="F91" s="179" t="s">
        <v>1372</v>
      </c>
    </row>
    <row r="92" ht="14.25" spans="1:6">
      <c r="A92" s="158" t="s">
        <v>1384</v>
      </c>
      <c r="B92" s="158" t="s">
        <v>1389</v>
      </c>
      <c r="C92" s="159">
        <v>22902</v>
      </c>
      <c r="D92" s="159">
        <v>514</v>
      </c>
      <c r="E92" s="166">
        <v>-200</v>
      </c>
      <c r="F92" s="164"/>
    </row>
    <row r="93" ht="14.25" spans="1:6">
      <c r="A93" s="158" t="s">
        <v>1384</v>
      </c>
      <c r="B93" s="158" t="s">
        <v>1390</v>
      </c>
      <c r="C93" s="159" t="s">
        <v>1387</v>
      </c>
      <c r="D93" s="159">
        <v>502</v>
      </c>
      <c r="E93" s="166">
        <v>-420</v>
      </c>
      <c r="F93" s="164"/>
    </row>
    <row r="94" ht="14.25" spans="1:6">
      <c r="A94" s="158" t="s">
        <v>1384</v>
      </c>
      <c r="B94" s="158" t="s">
        <v>1391</v>
      </c>
      <c r="C94" s="159" t="s">
        <v>1387</v>
      </c>
      <c r="D94" s="159">
        <v>501</v>
      </c>
      <c r="E94" s="166">
        <v>-1751</v>
      </c>
      <c r="F94" s="164"/>
    </row>
    <row r="95" s="139" customFormat="1" ht="14.25" spans="1:6">
      <c r="A95" s="153" t="s">
        <v>1250</v>
      </c>
      <c r="B95" s="153"/>
      <c r="C95" s="155"/>
      <c r="D95" s="155"/>
      <c r="E95" s="156">
        <f>SUM(E96)</f>
        <v>-10</v>
      </c>
      <c r="F95" s="165"/>
    </row>
    <row r="96" ht="14.25" spans="1:6">
      <c r="A96" s="180" t="s">
        <v>1392</v>
      </c>
      <c r="B96" s="181"/>
      <c r="C96" s="182">
        <v>23303</v>
      </c>
      <c r="D96" s="182">
        <v>511</v>
      </c>
      <c r="E96" s="166">
        <v>-10</v>
      </c>
      <c r="F96" s="164"/>
    </row>
    <row r="97" s="139" customFormat="1" ht="14.25" spans="1:6">
      <c r="A97" s="183" t="s">
        <v>1393</v>
      </c>
      <c r="B97" s="183"/>
      <c r="C97" s="155"/>
      <c r="D97" s="155"/>
      <c r="E97" s="156">
        <f>SUM(E4,E33,E40,E45,E61,E70,E74,E77,E86,E88,E95)</f>
        <v>-14973.252775</v>
      </c>
      <c r="F97" s="165"/>
    </row>
    <row r="98" s="139" customFormat="1" ht="15" spans="1:6">
      <c r="A98" s="184" t="s">
        <v>164</v>
      </c>
      <c r="B98" s="185"/>
      <c r="C98" s="186"/>
      <c r="D98" s="187"/>
      <c r="E98" s="174"/>
      <c r="F98" s="165"/>
    </row>
    <row r="99" s="139" customFormat="1" ht="15" spans="1:6">
      <c r="A99" s="184" t="s">
        <v>1394</v>
      </c>
      <c r="B99" s="185"/>
      <c r="C99" s="186"/>
      <c r="D99" s="187"/>
      <c r="E99" s="174">
        <f>SUM(E100:E101)</f>
        <v>200</v>
      </c>
      <c r="F99" s="165"/>
    </row>
    <row r="100" ht="14.25" spans="1:6">
      <c r="A100" s="188" t="s">
        <v>1395</v>
      </c>
      <c r="B100" s="189"/>
      <c r="C100" s="186"/>
      <c r="D100" s="187"/>
      <c r="E100" s="160">
        <v>200</v>
      </c>
      <c r="F100" s="164"/>
    </row>
    <row r="101" ht="14.25" spans="1:6">
      <c r="A101" s="188" t="s">
        <v>1396</v>
      </c>
      <c r="B101" s="189"/>
      <c r="C101" s="186"/>
      <c r="D101" s="187"/>
      <c r="E101" s="160"/>
      <c r="F101" s="164"/>
    </row>
    <row r="102" s="139" customFormat="1" ht="13.5" spans="1:6">
      <c r="A102" s="183" t="s">
        <v>1397</v>
      </c>
      <c r="B102" s="183"/>
      <c r="C102" s="186"/>
      <c r="D102" s="186"/>
      <c r="E102" s="190">
        <f>E97+E98+E99</f>
        <v>-14773.252775</v>
      </c>
      <c r="F102" s="165"/>
    </row>
  </sheetData>
  <autoFilter xmlns:etc="http://www.wps.cn/officeDocument/2017/etCustomData" ref="A3:F102" etc:filterBottomFollowUsedRange="0">
    <extLst/>
  </autoFilter>
  <mergeCells count="18">
    <mergeCell ref="A1:F1"/>
    <mergeCell ref="A4:B4"/>
    <mergeCell ref="A33:B33"/>
    <mergeCell ref="A40:B40"/>
    <mergeCell ref="A45:B45"/>
    <mergeCell ref="A61:B61"/>
    <mergeCell ref="A70:B70"/>
    <mergeCell ref="A74:B74"/>
    <mergeCell ref="A77:B77"/>
    <mergeCell ref="A86:B86"/>
    <mergeCell ref="A88:B88"/>
    <mergeCell ref="A95:B95"/>
    <mergeCell ref="A97:B97"/>
    <mergeCell ref="A98:B98"/>
    <mergeCell ref="A99:B99"/>
    <mergeCell ref="A100:B100"/>
    <mergeCell ref="A101:B101"/>
    <mergeCell ref="A102:B102"/>
  </mergeCells>
  <conditionalFormatting sqref="B71:B73 B75:B76 C70:C76 B62:C69">
    <cfRule type="expression" dxfId="0" priority="3" stopIfTrue="1">
      <formula>"len($A:$A)=3"</formula>
    </cfRule>
  </conditionalFormatting>
  <printOptions horizontalCentered="1"/>
  <pageMargins left="0.708333333333333" right="0.708333333333333" top="0.786805555555556" bottom="0.550694444444444" header="0.314583333333333" footer="0.314583333333333"/>
  <pageSetup paperSize="9" scale="92" firstPageNumber="35" fitToHeight="0" orientation="landscape" useFirstPageNumber="1"/>
  <headerFooter>
    <oddFooter>&amp;C第 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6"/>
  <sheetViews>
    <sheetView workbookViewId="0">
      <selection activeCell="F11" sqref="F11"/>
    </sheetView>
  </sheetViews>
  <sheetFormatPr defaultColWidth="10" defaultRowHeight="14.25"/>
  <cols>
    <col min="1" max="1" width="33.875" style="85" customWidth="1"/>
    <col min="2" max="2" width="12.375" style="85" customWidth="1"/>
    <col min="3" max="3" width="11.625" style="85" customWidth="1"/>
    <col min="4" max="4" width="11" style="85" customWidth="1"/>
    <col min="5" max="5" width="10.75" style="108" customWidth="1"/>
    <col min="6" max="6" width="28.25" style="85" customWidth="1"/>
    <col min="7" max="7" width="12.375" style="85" customWidth="1"/>
    <col min="8" max="8" width="13.25" style="85" customWidth="1"/>
    <col min="9" max="9" width="11" style="85" customWidth="1"/>
    <col min="10" max="10" width="13.375" style="108" customWidth="1"/>
    <col min="11" max="11" width="10" style="85" hidden="1" customWidth="1"/>
    <col min="12" max="16384" width="10" style="85"/>
  </cols>
  <sheetData>
    <row r="2" ht="27" spans="1:10">
      <c r="A2" s="86" t="s">
        <v>1398</v>
      </c>
      <c r="B2" s="86"/>
      <c r="C2" s="86"/>
      <c r="D2" s="86"/>
      <c r="E2" s="86"/>
      <c r="F2" s="86"/>
      <c r="G2" s="86"/>
      <c r="H2" s="86"/>
      <c r="I2" s="86"/>
      <c r="J2" s="86"/>
    </row>
    <row r="3" spans="1:10">
      <c r="A3" s="115" t="s">
        <v>22</v>
      </c>
      <c r="B3" s="87"/>
      <c r="C3" s="87"/>
      <c r="D3" s="87"/>
      <c r="E3" s="116"/>
      <c r="F3" s="87"/>
      <c r="G3" s="87"/>
      <c r="H3" s="22"/>
      <c r="I3" s="22"/>
      <c r="J3" s="109" t="s">
        <v>151</v>
      </c>
    </row>
    <row r="4" s="112" customFormat="1" ht="54" spans="1:10">
      <c r="A4" s="117" t="s">
        <v>38</v>
      </c>
      <c r="B4" s="25" t="s">
        <v>39</v>
      </c>
      <c r="C4" s="26" t="s">
        <v>1399</v>
      </c>
      <c r="D4" s="118" t="s">
        <v>40</v>
      </c>
      <c r="E4" s="26" t="s">
        <v>1400</v>
      </c>
      <c r="F4" s="117" t="s">
        <v>42</v>
      </c>
      <c r="G4" s="25" t="s">
        <v>39</v>
      </c>
      <c r="H4" s="26" t="s">
        <v>1399</v>
      </c>
      <c r="I4" s="118" t="s">
        <v>40</v>
      </c>
      <c r="J4" s="26" t="s">
        <v>1400</v>
      </c>
    </row>
    <row r="5" s="113" customFormat="1" ht="21" customHeight="1" spans="1:11">
      <c r="A5" s="119" t="s">
        <v>1401</v>
      </c>
      <c r="B5" s="120">
        <v>40</v>
      </c>
      <c r="C5" s="120">
        <v>40</v>
      </c>
      <c r="D5" s="120">
        <v>18</v>
      </c>
      <c r="E5" s="121">
        <f>D5-C5</f>
        <v>-22</v>
      </c>
      <c r="F5" s="96" t="s">
        <v>1402</v>
      </c>
      <c r="G5" s="97"/>
      <c r="H5" s="97"/>
      <c r="I5" s="97">
        <v>0</v>
      </c>
      <c r="J5" s="111">
        <f>I5-H5</f>
        <v>0</v>
      </c>
      <c r="K5" s="113">
        <f>I5-G5</f>
        <v>0</v>
      </c>
    </row>
    <row r="6" s="113" customFormat="1" ht="21" customHeight="1" spans="1:11">
      <c r="A6" s="119" t="s">
        <v>1403</v>
      </c>
      <c r="B6" s="120">
        <v>7585</v>
      </c>
      <c r="C6" s="120">
        <v>7585</v>
      </c>
      <c r="D6" s="120">
        <v>3207</v>
      </c>
      <c r="E6" s="121">
        <f t="shared" ref="E6:E25" si="0">D6-C6</f>
        <v>-4378</v>
      </c>
      <c r="F6" s="96" t="s">
        <v>1404</v>
      </c>
      <c r="G6" s="97"/>
      <c r="H6" s="97"/>
      <c r="I6" s="97">
        <v>75</v>
      </c>
      <c r="J6" s="111">
        <f t="shared" ref="J6:J25" si="1">I6-H6</f>
        <v>75</v>
      </c>
      <c r="K6" s="113">
        <f t="shared" ref="K6:K37" si="2">I6-G6</f>
        <v>75</v>
      </c>
    </row>
    <row r="7" s="113" customFormat="1" ht="21" customHeight="1" spans="1:11">
      <c r="A7" s="119" t="s">
        <v>1405</v>
      </c>
      <c r="B7" s="120"/>
      <c r="C7" s="120"/>
      <c r="D7" s="120"/>
      <c r="E7" s="122">
        <f t="shared" si="0"/>
        <v>0</v>
      </c>
      <c r="F7" s="96" t="s">
        <v>1406</v>
      </c>
      <c r="G7" s="97"/>
      <c r="H7" s="97"/>
      <c r="I7" s="97">
        <v>432</v>
      </c>
      <c r="J7" s="111">
        <f t="shared" si="1"/>
        <v>432</v>
      </c>
      <c r="K7" s="113">
        <f t="shared" si="2"/>
        <v>432</v>
      </c>
    </row>
    <row r="8" s="113" customFormat="1" ht="21" customHeight="1" spans="1:11">
      <c r="A8" s="123" t="s">
        <v>1407</v>
      </c>
      <c r="B8" s="120">
        <v>180</v>
      </c>
      <c r="C8" s="120">
        <v>180</v>
      </c>
      <c r="D8" s="120">
        <v>250</v>
      </c>
      <c r="E8" s="122">
        <f t="shared" si="0"/>
        <v>70</v>
      </c>
      <c r="F8" s="96" t="s">
        <v>1408</v>
      </c>
      <c r="G8" s="98"/>
      <c r="H8" s="98"/>
      <c r="I8" s="98">
        <v>0</v>
      </c>
      <c r="J8" s="111">
        <f t="shared" si="1"/>
        <v>0</v>
      </c>
      <c r="K8" s="113">
        <f t="shared" si="2"/>
        <v>0</v>
      </c>
    </row>
    <row r="9" s="113" customFormat="1" ht="21" customHeight="1" spans="1:11">
      <c r="A9" s="123" t="s">
        <v>1409</v>
      </c>
      <c r="B9" s="120"/>
      <c r="C9" s="120"/>
      <c r="D9" s="120"/>
      <c r="E9" s="122">
        <f t="shared" si="0"/>
        <v>0</v>
      </c>
      <c r="F9" s="96" t="s">
        <v>1410</v>
      </c>
      <c r="G9" s="97">
        <v>24945</v>
      </c>
      <c r="H9" s="97">
        <v>24945</v>
      </c>
      <c r="I9" s="97">
        <v>20666</v>
      </c>
      <c r="J9" s="121">
        <f t="shared" si="1"/>
        <v>-4279</v>
      </c>
      <c r="K9" s="113">
        <f t="shared" si="2"/>
        <v>-4279</v>
      </c>
    </row>
    <row r="10" s="113" customFormat="1" ht="21" customHeight="1" spans="1:11">
      <c r="A10" s="123" t="s">
        <v>1411</v>
      </c>
      <c r="B10" s="120"/>
      <c r="C10" s="120"/>
      <c r="D10" s="120"/>
      <c r="E10" s="122">
        <f t="shared" si="0"/>
        <v>0</v>
      </c>
      <c r="F10" s="96" t="s">
        <v>1412</v>
      </c>
      <c r="G10" s="97"/>
      <c r="H10" s="97"/>
      <c r="I10" s="97">
        <v>334</v>
      </c>
      <c r="J10" s="111">
        <f t="shared" si="1"/>
        <v>334</v>
      </c>
      <c r="K10" s="113">
        <f t="shared" si="2"/>
        <v>334</v>
      </c>
    </row>
    <row r="11" s="113" customFormat="1" ht="21" customHeight="1" spans="1:11">
      <c r="A11" s="123"/>
      <c r="B11" s="120"/>
      <c r="C11" s="120"/>
      <c r="D11" s="120"/>
      <c r="E11" s="122">
        <f t="shared" si="0"/>
        <v>0</v>
      </c>
      <c r="F11" s="100" t="s">
        <v>1413</v>
      </c>
      <c r="G11" s="97"/>
      <c r="H11" s="97"/>
      <c r="I11" s="97">
        <v>0</v>
      </c>
      <c r="J11" s="111">
        <f t="shared" si="1"/>
        <v>0</v>
      </c>
      <c r="K11" s="113">
        <f t="shared" si="2"/>
        <v>0</v>
      </c>
    </row>
    <row r="12" s="113" customFormat="1" ht="21" customHeight="1" spans="1:11">
      <c r="A12" s="119"/>
      <c r="B12" s="120"/>
      <c r="C12" s="120"/>
      <c r="D12" s="120"/>
      <c r="E12" s="122">
        <f t="shared" si="0"/>
        <v>0</v>
      </c>
      <c r="F12" s="100" t="s">
        <v>1414</v>
      </c>
      <c r="G12" s="97"/>
      <c r="H12" s="97"/>
      <c r="I12" s="97">
        <v>0</v>
      </c>
      <c r="J12" s="111">
        <f t="shared" si="1"/>
        <v>0</v>
      </c>
      <c r="K12" s="113">
        <f t="shared" si="2"/>
        <v>0</v>
      </c>
    </row>
    <row r="13" s="113" customFormat="1" ht="21" customHeight="1" spans="1:11">
      <c r="A13" s="124"/>
      <c r="B13" s="125"/>
      <c r="C13" s="97"/>
      <c r="D13" s="97"/>
      <c r="E13" s="122">
        <f t="shared" si="0"/>
        <v>0</v>
      </c>
      <c r="F13" s="96" t="s">
        <v>1415</v>
      </c>
      <c r="G13" s="97"/>
      <c r="H13" s="97"/>
      <c r="I13" s="97">
        <v>0</v>
      </c>
      <c r="J13" s="111">
        <f t="shared" si="1"/>
        <v>0</v>
      </c>
      <c r="K13" s="113">
        <f t="shared" si="2"/>
        <v>0</v>
      </c>
    </row>
    <row r="14" s="113" customFormat="1" ht="21" customHeight="1" spans="1:11">
      <c r="A14" s="124"/>
      <c r="B14" s="125"/>
      <c r="C14" s="97"/>
      <c r="D14" s="97"/>
      <c r="E14" s="122">
        <f t="shared" si="0"/>
        <v>0</v>
      </c>
      <c r="F14" s="96" t="s">
        <v>1416</v>
      </c>
      <c r="G14" s="97"/>
      <c r="H14" s="97">
        <v>10000</v>
      </c>
      <c r="I14" s="97">
        <v>11130</v>
      </c>
      <c r="J14" s="111">
        <f t="shared" si="1"/>
        <v>1130</v>
      </c>
      <c r="K14" s="113">
        <f t="shared" si="2"/>
        <v>11130</v>
      </c>
    </row>
    <row r="15" s="113" customFormat="1" ht="21" customHeight="1" spans="1:11">
      <c r="A15" s="124"/>
      <c r="B15" s="125"/>
      <c r="C15" s="97"/>
      <c r="D15" s="97"/>
      <c r="E15" s="122">
        <f t="shared" si="0"/>
        <v>0</v>
      </c>
      <c r="F15" s="96" t="s">
        <v>1417</v>
      </c>
      <c r="G15" s="101">
        <v>926</v>
      </c>
      <c r="H15" s="101">
        <v>926</v>
      </c>
      <c r="I15" s="101">
        <v>926</v>
      </c>
      <c r="J15" s="111">
        <f t="shared" si="1"/>
        <v>0</v>
      </c>
      <c r="K15" s="113">
        <f t="shared" si="2"/>
        <v>0</v>
      </c>
    </row>
    <row r="16" s="113" customFormat="1" ht="21" customHeight="1" spans="1:11">
      <c r="A16" s="38"/>
      <c r="B16" s="125"/>
      <c r="C16" s="97"/>
      <c r="D16" s="97"/>
      <c r="E16" s="122">
        <f t="shared" si="0"/>
        <v>0</v>
      </c>
      <c r="F16" s="96" t="s">
        <v>1418</v>
      </c>
      <c r="G16" s="101">
        <v>35</v>
      </c>
      <c r="H16" s="101">
        <v>35</v>
      </c>
      <c r="I16" s="101">
        <v>35</v>
      </c>
      <c r="J16" s="111">
        <f t="shared" si="1"/>
        <v>0</v>
      </c>
      <c r="K16" s="113">
        <f t="shared" si="2"/>
        <v>0</v>
      </c>
    </row>
    <row r="17" s="113" customFormat="1" ht="21" customHeight="1" spans="1:11">
      <c r="A17" s="126"/>
      <c r="B17" s="125"/>
      <c r="C17" s="97"/>
      <c r="D17" s="97"/>
      <c r="E17" s="122">
        <f t="shared" si="0"/>
        <v>0</v>
      </c>
      <c r="F17" s="102"/>
      <c r="G17" s="97"/>
      <c r="H17" s="97"/>
      <c r="I17" s="97">
        <v>0</v>
      </c>
      <c r="J17" s="111">
        <f t="shared" si="1"/>
        <v>0</v>
      </c>
      <c r="K17" s="113">
        <f t="shared" si="2"/>
        <v>0</v>
      </c>
    </row>
    <row r="18" s="114" customFormat="1" ht="21" customHeight="1" spans="1:11">
      <c r="A18" s="102"/>
      <c r="B18" s="97"/>
      <c r="C18" s="97"/>
      <c r="D18" s="97"/>
      <c r="E18" s="122">
        <f t="shared" si="0"/>
        <v>0</v>
      </c>
      <c r="F18" s="102" t="s">
        <v>92</v>
      </c>
      <c r="G18" s="97"/>
      <c r="H18" s="97"/>
      <c r="I18" s="97"/>
      <c r="J18" s="111">
        <f t="shared" si="1"/>
        <v>0</v>
      </c>
      <c r="K18" s="113">
        <f t="shared" si="2"/>
        <v>0</v>
      </c>
    </row>
    <row r="19" s="113" customFormat="1" ht="21" customHeight="1" spans="1:11">
      <c r="A19" s="127" t="s">
        <v>93</v>
      </c>
      <c r="B19" s="104">
        <f>SUM(B5:B18)</f>
        <v>7805</v>
      </c>
      <c r="C19" s="104">
        <f>SUM(C5:C18)</f>
        <v>7805</v>
      </c>
      <c r="D19" s="104">
        <f>SUM(D5:D18)</f>
        <v>3475</v>
      </c>
      <c r="E19" s="105">
        <f>SUM(E5:E18)</f>
        <v>-4330</v>
      </c>
      <c r="F19" s="127" t="s">
        <v>94</v>
      </c>
      <c r="G19" s="104">
        <f>SUM(G5:G18)</f>
        <v>25906</v>
      </c>
      <c r="H19" s="104">
        <f>SUM(H5:H18)</f>
        <v>35906</v>
      </c>
      <c r="I19" s="104">
        <f>SUM(I5:I18)</f>
        <v>33598</v>
      </c>
      <c r="J19" s="105">
        <f>SUM(J5:J18)</f>
        <v>-2308</v>
      </c>
      <c r="K19" s="113">
        <f t="shared" si="2"/>
        <v>7692</v>
      </c>
    </row>
    <row r="20" s="113" customFormat="1" ht="21" customHeight="1" spans="1:11">
      <c r="A20" s="128" t="s">
        <v>92</v>
      </c>
      <c r="B20" s="106"/>
      <c r="C20" s="106"/>
      <c r="D20" s="106"/>
      <c r="E20" s="122">
        <f t="shared" si="0"/>
        <v>0</v>
      </c>
      <c r="F20" s="128" t="s">
        <v>92</v>
      </c>
      <c r="G20" s="106"/>
      <c r="H20" s="106"/>
      <c r="I20" s="106"/>
      <c r="J20" s="111">
        <f t="shared" si="1"/>
        <v>0</v>
      </c>
      <c r="K20" s="113">
        <f t="shared" si="2"/>
        <v>0</v>
      </c>
    </row>
    <row r="21" s="113" customFormat="1" ht="21" customHeight="1" spans="1:11">
      <c r="A21" s="129" t="s">
        <v>1419</v>
      </c>
      <c r="B21" s="104">
        <f>SUM(B22:B25)</f>
        <v>20501</v>
      </c>
      <c r="C21" s="104">
        <f>SUM(C22:C25)</f>
        <v>30501</v>
      </c>
      <c r="D21" s="104">
        <f>SUM(D22:D25)</f>
        <v>32523</v>
      </c>
      <c r="E21" s="105">
        <f>SUM(E22:E25)</f>
        <v>2022</v>
      </c>
      <c r="F21" s="130" t="s">
        <v>1420</v>
      </c>
      <c r="G21" s="104">
        <f>SUM(G22:G24)</f>
        <v>0</v>
      </c>
      <c r="H21" s="104">
        <f>SUM(H22:H24)</f>
        <v>0</v>
      </c>
      <c r="I21" s="104">
        <f>SUM(I22:I24)</f>
        <v>0</v>
      </c>
      <c r="J21" s="105">
        <f>SUM(J22:J24)</f>
        <v>0</v>
      </c>
      <c r="K21" s="113">
        <f t="shared" si="2"/>
        <v>0</v>
      </c>
    </row>
    <row r="22" s="113" customFormat="1" ht="21" customHeight="1" spans="1:11">
      <c r="A22" s="102" t="s">
        <v>1421</v>
      </c>
      <c r="B22" s="131"/>
      <c r="C22" s="131"/>
      <c r="D22" s="131">
        <v>1971</v>
      </c>
      <c r="E22" s="122">
        <f t="shared" si="0"/>
        <v>1971</v>
      </c>
      <c r="F22" s="128" t="s">
        <v>1422</v>
      </c>
      <c r="G22" s="106"/>
      <c r="H22" s="106"/>
      <c r="I22" s="106"/>
      <c r="J22" s="111">
        <f t="shared" si="1"/>
        <v>0</v>
      </c>
      <c r="K22" s="113">
        <f t="shared" si="2"/>
        <v>0</v>
      </c>
    </row>
    <row r="23" s="113" customFormat="1" ht="21" customHeight="1" spans="1:11">
      <c r="A23" s="128" t="s">
        <v>137</v>
      </c>
      <c r="B23" s="97">
        <v>101</v>
      </c>
      <c r="C23" s="97">
        <v>101</v>
      </c>
      <c r="D23" s="97">
        <v>152</v>
      </c>
      <c r="E23" s="122">
        <f t="shared" si="0"/>
        <v>51</v>
      </c>
      <c r="F23" s="128" t="s">
        <v>1423</v>
      </c>
      <c r="G23" s="120"/>
      <c r="H23" s="131"/>
      <c r="I23" s="131"/>
      <c r="J23" s="111">
        <f t="shared" si="1"/>
        <v>0</v>
      </c>
      <c r="K23" s="113">
        <f t="shared" si="2"/>
        <v>0</v>
      </c>
    </row>
    <row r="24" s="113" customFormat="1" ht="21" customHeight="1" spans="1:11">
      <c r="A24" s="128" t="s">
        <v>143</v>
      </c>
      <c r="B24" s="97"/>
      <c r="C24" s="97"/>
      <c r="D24" s="97"/>
      <c r="E24" s="122">
        <f t="shared" si="0"/>
        <v>0</v>
      </c>
      <c r="F24" s="128" t="s">
        <v>138</v>
      </c>
      <c r="G24" s="132">
        <f>B26-G19-G25</f>
        <v>0</v>
      </c>
      <c r="H24" s="132">
        <f>C26-H19-H25</f>
        <v>0</v>
      </c>
      <c r="I24" s="132">
        <f>D26-I19-I25</f>
        <v>0</v>
      </c>
      <c r="J24" s="136">
        <f>E26-J19-J25</f>
        <v>0</v>
      </c>
      <c r="K24" s="113">
        <f t="shared" si="2"/>
        <v>0</v>
      </c>
    </row>
    <row r="25" s="113" customFormat="1" ht="21" customHeight="1" spans="1:11">
      <c r="A25" s="102" t="s">
        <v>1424</v>
      </c>
      <c r="B25" s="97">
        <v>20400</v>
      </c>
      <c r="C25" s="97">
        <v>30400</v>
      </c>
      <c r="D25" s="97">
        <v>30400</v>
      </c>
      <c r="E25" s="122">
        <f t="shared" si="0"/>
        <v>0</v>
      </c>
      <c r="F25" s="133" t="s">
        <v>1425</v>
      </c>
      <c r="G25" s="134">
        <v>2400</v>
      </c>
      <c r="H25" s="134">
        <v>2400</v>
      </c>
      <c r="I25" s="134">
        <v>2400</v>
      </c>
      <c r="J25" s="111">
        <f t="shared" si="1"/>
        <v>0</v>
      </c>
      <c r="K25" s="113">
        <f t="shared" si="2"/>
        <v>0</v>
      </c>
    </row>
    <row r="26" s="113" customFormat="1" ht="21" customHeight="1" spans="1:11">
      <c r="A26" s="127" t="s">
        <v>148</v>
      </c>
      <c r="B26" s="104">
        <f>SUM(B19,B21)</f>
        <v>28306</v>
      </c>
      <c r="C26" s="104">
        <f>SUM(C19,C21)</f>
        <v>38306</v>
      </c>
      <c r="D26" s="104">
        <f>SUM(D19,D21)</f>
        <v>35998</v>
      </c>
      <c r="E26" s="105">
        <f>SUM(E19,E21)</f>
        <v>-2308</v>
      </c>
      <c r="F26" s="127" t="s">
        <v>149</v>
      </c>
      <c r="G26" s="104">
        <f>SUM(G19,G21,G25)</f>
        <v>28306</v>
      </c>
      <c r="H26" s="104">
        <f>SUM(H19,H21,H25)</f>
        <v>38306</v>
      </c>
      <c r="I26" s="104">
        <f>SUM(I19,I21,I25)</f>
        <v>35998</v>
      </c>
      <c r="J26" s="105">
        <f>SUM(J19,J21,J25)</f>
        <v>-2308</v>
      </c>
      <c r="K26" s="113">
        <f t="shared" si="2"/>
        <v>7692</v>
      </c>
    </row>
    <row r="27" spans="11:11">
      <c r="K27" s="113">
        <f t="shared" si="2"/>
        <v>0</v>
      </c>
    </row>
    <row r="28" spans="11:11">
      <c r="K28" s="113">
        <f t="shared" si="2"/>
        <v>0</v>
      </c>
    </row>
    <row r="29" spans="11:11">
      <c r="K29" s="113">
        <f t="shared" si="2"/>
        <v>0</v>
      </c>
    </row>
    <row r="30" spans="11:11">
      <c r="K30" s="113">
        <f t="shared" si="2"/>
        <v>0</v>
      </c>
    </row>
    <row r="31" spans="11:11">
      <c r="K31" s="113">
        <f t="shared" si="2"/>
        <v>0</v>
      </c>
    </row>
    <row r="32" spans="11:11">
      <c r="K32" s="113">
        <f t="shared" si="2"/>
        <v>0</v>
      </c>
    </row>
    <row r="33" spans="11:11">
      <c r="K33" s="113">
        <f t="shared" si="2"/>
        <v>0</v>
      </c>
    </row>
    <row r="34" spans="11:11">
      <c r="K34" s="113">
        <f t="shared" si="2"/>
        <v>0</v>
      </c>
    </row>
    <row r="35" spans="11:11">
      <c r="K35" s="113">
        <f t="shared" si="2"/>
        <v>0</v>
      </c>
    </row>
    <row r="36" spans="11:11">
      <c r="K36" s="113">
        <f t="shared" si="2"/>
        <v>0</v>
      </c>
    </row>
    <row r="37" spans="11:11">
      <c r="K37" s="113">
        <f t="shared" si="2"/>
        <v>0</v>
      </c>
    </row>
    <row r="38" spans="11:11">
      <c r="K38" s="113">
        <f t="shared" ref="K38:K56" si="3">I38-G38</f>
        <v>0</v>
      </c>
    </row>
    <row r="39" spans="11:11">
      <c r="K39" s="113">
        <f t="shared" si="3"/>
        <v>0</v>
      </c>
    </row>
    <row r="40" spans="11:11">
      <c r="K40" s="113">
        <f t="shared" si="3"/>
        <v>0</v>
      </c>
    </row>
    <row r="41" spans="11:11">
      <c r="K41" s="113">
        <f t="shared" si="3"/>
        <v>0</v>
      </c>
    </row>
    <row r="42" spans="11:11">
      <c r="K42" s="113">
        <f t="shared" si="3"/>
        <v>0</v>
      </c>
    </row>
    <row r="43" spans="11:11">
      <c r="K43" s="113">
        <f t="shared" si="3"/>
        <v>0</v>
      </c>
    </row>
    <row r="44" spans="11:11">
      <c r="K44" s="113">
        <f t="shared" si="3"/>
        <v>0</v>
      </c>
    </row>
    <row r="45" spans="8:11">
      <c r="H45" s="135"/>
      <c r="I45" s="135"/>
      <c r="K45" s="113">
        <f t="shared" si="3"/>
        <v>0</v>
      </c>
    </row>
    <row r="46" spans="11:11">
      <c r="K46" s="113">
        <f t="shared" si="3"/>
        <v>0</v>
      </c>
    </row>
    <row r="47" spans="11:11">
      <c r="K47" s="113">
        <f t="shared" si="3"/>
        <v>0</v>
      </c>
    </row>
    <row r="48" spans="11:11">
      <c r="K48" s="113">
        <f t="shared" si="3"/>
        <v>0</v>
      </c>
    </row>
    <row r="49" spans="11:11">
      <c r="K49" s="113">
        <f t="shared" si="3"/>
        <v>0</v>
      </c>
    </row>
    <row r="50" spans="11:11">
      <c r="K50" s="113">
        <f t="shared" si="3"/>
        <v>0</v>
      </c>
    </row>
    <row r="51" spans="11:11">
      <c r="K51" s="113">
        <f t="shared" si="3"/>
        <v>0</v>
      </c>
    </row>
    <row r="52" spans="11:11">
      <c r="K52" s="113">
        <f t="shared" si="3"/>
        <v>0</v>
      </c>
    </row>
    <row r="53" spans="11:11">
      <c r="K53" s="113">
        <f t="shared" si="3"/>
        <v>0</v>
      </c>
    </row>
    <row r="54" spans="11:11">
      <c r="K54" s="113">
        <f t="shared" si="3"/>
        <v>0</v>
      </c>
    </row>
    <row r="55" spans="11:11">
      <c r="K55" s="113">
        <f t="shared" si="3"/>
        <v>0</v>
      </c>
    </row>
    <row r="56" spans="11:11">
      <c r="K56" s="113">
        <f t="shared" si="3"/>
        <v>0</v>
      </c>
    </row>
  </sheetData>
  <mergeCells count="1">
    <mergeCell ref="A2:J2"/>
  </mergeCells>
  <conditionalFormatting sqref="A20:A25 A5:A18">
    <cfRule type="expression" dxfId="0" priority="1" stopIfTrue="1">
      <formula>"len($A:$A)=3"</formula>
    </cfRule>
  </conditionalFormatting>
  <conditionalFormatting sqref="J25 E20 E22:E25 E7:E18 J20 J22:J23 J10:J18 J5:J8">
    <cfRule type="cellIs" dxfId="1" priority="2" stopIfTrue="1" operator="lessThan">
      <formula>0</formula>
    </cfRule>
  </conditionalFormatting>
  <printOptions horizontalCentered="1"/>
  <pageMargins left="0.708333333333333" right="0.511805555555556" top="0.747916666666667" bottom="0.747916666666667" header="0.314583333333333" footer="0.314583333333333"/>
  <pageSetup paperSize="9" scale="80" firstPageNumber="39" orientation="landscape" useFirstPageNumber="1"/>
  <headerFooter>
    <oddFooter>&amp;C第  &amp;P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8" sqref="G8"/>
    </sheetView>
  </sheetViews>
  <sheetFormatPr defaultColWidth="9" defaultRowHeight="13.5"/>
  <cols>
    <col min="1" max="1" width="34.25" customWidth="1"/>
    <col min="2" max="2" width="10.5" customWidth="1"/>
    <col min="3" max="3" width="13.5" customWidth="1"/>
    <col min="4" max="4" width="11" customWidth="1"/>
    <col min="6" max="6" width="12.375" customWidth="1"/>
    <col min="7" max="7" width="11" customWidth="1"/>
    <col min="8" max="8" width="10.125" customWidth="1"/>
    <col min="9" max="9" width="14.25" customWidth="1"/>
  </cols>
  <sheetData>
    <row r="1" ht="14.25" spans="1:9">
      <c r="A1" s="85"/>
      <c r="B1" s="85"/>
      <c r="C1" s="85"/>
      <c r="D1" s="85"/>
      <c r="E1" s="85"/>
      <c r="F1" s="85"/>
      <c r="G1" s="85"/>
      <c r="H1" s="85"/>
      <c r="I1" s="108"/>
    </row>
    <row r="2" ht="27" spans="1:9">
      <c r="A2" s="86" t="s">
        <v>26</v>
      </c>
      <c r="B2" s="86"/>
      <c r="C2" s="86"/>
      <c r="D2" s="86"/>
      <c r="E2" s="86"/>
      <c r="F2" s="86"/>
      <c r="G2" s="86"/>
      <c r="H2" s="86"/>
      <c r="I2" s="86"/>
    </row>
    <row r="3" ht="14.25" spans="1:9">
      <c r="A3" s="87" t="s">
        <v>25</v>
      </c>
      <c r="B3" s="87"/>
      <c r="C3" s="22"/>
      <c r="D3" s="22"/>
      <c r="E3" s="22"/>
      <c r="F3" s="22"/>
      <c r="G3" s="22"/>
      <c r="H3" s="22"/>
      <c r="I3" s="109" t="s">
        <v>151</v>
      </c>
    </row>
    <row r="4" ht="31.5" customHeight="1" spans="1:9">
      <c r="A4" s="88" t="s">
        <v>42</v>
      </c>
      <c r="B4" s="89" t="s">
        <v>39</v>
      </c>
      <c r="C4" s="90" t="s">
        <v>1399</v>
      </c>
      <c r="D4" s="90" t="s">
        <v>1426</v>
      </c>
      <c r="E4" s="90" t="s">
        <v>153</v>
      </c>
      <c r="F4" s="91" t="s">
        <v>1427</v>
      </c>
      <c r="G4" s="92"/>
      <c r="H4" s="90" t="s">
        <v>1428</v>
      </c>
      <c r="I4" s="90" t="s">
        <v>1429</v>
      </c>
    </row>
    <row r="5" ht="27" spans="1:9">
      <c r="A5" s="93"/>
      <c r="B5" s="94"/>
      <c r="C5" s="95"/>
      <c r="D5" s="95"/>
      <c r="E5" s="95"/>
      <c r="F5" s="26" t="s">
        <v>160</v>
      </c>
      <c r="G5" s="26" t="s">
        <v>1430</v>
      </c>
      <c r="H5" s="95"/>
      <c r="I5" s="95"/>
    </row>
    <row r="6" ht="18.75" customHeight="1" spans="1:9">
      <c r="A6" s="96" t="s">
        <v>1402</v>
      </c>
      <c r="B6" s="97"/>
      <c r="C6" s="97"/>
      <c r="D6" s="97"/>
      <c r="E6" s="97"/>
      <c r="F6" s="97"/>
      <c r="G6" s="97"/>
      <c r="H6" s="97">
        <f>C6+D6+E6+F6-G6</f>
        <v>0</v>
      </c>
      <c r="I6" s="110">
        <f>H6-C6</f>
        <v>0</v>
      </c>
    </row>
    <row r="7" ht="18.75" customHeight="1" spans="1:9">
      <c r="A7" s="96" t="s">
        <v>1404</v>
      </c>
      <c r="B7" s="97"/>
      <c r="C7" s="97"/>
      <c r="D7" s="97"/>
      <c r="E7" s="97"/>
      <c r="F7" s="97">
        <v>75</v>
      </c>
      <c r="G7" s="97"/>
      <c r="H7" s="97">
        <f t="shared" ref="H7:H20" si="0">C7+D7+E7+F7-G7</f>
        <v>75</v>
      </c>
      <c r="I7" s="110">
        <f t="shared" ref="I7:I20" si="1">H7-C7</f>
        <v>75</v>
      </c>
    </row>
    <row r="8" ht="18.75" customHeight="1" spans="1:9">
      <c r="A8" s="96" t="s">
        <v>1406</v>
      </c>
      <c r="B8" s="97"/>
      <c r="C8" s="97"/>
      <c r="D8" s="97"/>
      <c r="E8" s="97"/>
      <c r="F8" s="97">
        <v>432</v>
      </c>
      <c r="G8" s="97"/>
      <c r="H8" s="97">
        <f t="shared" si="0"/>
        <v>432</v>
      </c>
      <c r="I8" s="110">
        <f t="shared" si="1"/>
        <v>432</v>
      </c>
    </row>
    <row r="9" ht="18.75" customHeight="1" spans="1:9">
      <c r="A9" s="96" t="s">
        <v>1408</v>
      </c>
      <c r="B9" s="98"/>
      <c r="C9" s="98"/>
      <c r="D9" s="98"/>
      <c r="E9" s="98"/>
      <c r="F9" s="98"/>
      <c r="G9" s="98"/>
      <c r="H9" s="97">
        <f t="shared" si="0"/>
        <v>0</v>
      </c>
      <c r="I9" s="110">
        <f t="shared" si="1"/>
        <v>0</v>
      </c>
    </row>
    <row r="10" ht="18.75" customHeight="1" spans="1:9">
      <c r="A10" s="96" t="s">
        <v>1410</v>
      </c>
      <c r="B10" s="97">
        <v>24945</v>
      </c>
      <c r="C10" s="97">
        <v>24945</v>
      </c>
      <c r="D10" s="99">
        <v>-4279</v>
      </c>
      <c r="E10" s="97"/>
      <c r="F10" s="97"/>
      <c r="G10" s="97"/>
      <c r="H10" s="97">
        <f t="shared" si="0"/>
        <v>20666</v>
      </c>
      <c r="I10" s="99">
        <f t="shared" si="1"/>
        <v>-4279</v>
      </c>
    </row>
    <row r="11" ht="18.75" customHeight="1" spans="1:9">
      <c r="A11" s="96" t="s">
        <v>1412</v>
      </c>
      <c r="B11" s="97"/>
      <c r="C11" s="97"/>
      <c r="D11" s="97"/>
      <c r="E11" s="97"/>
      <c r="F11" s="97">
        <v>334</v>
      </c>
      <c r="G11" s="97"/>
      <c r="H11" s="97">
        <f t="shared" si="0"/>
        <v>334</v>
      </c>
      <c r="I11" s="111">
        <f t="shared" si="1"/>
        <v>334</v>
      </c>
    </row>
    <row r="12" ht="18.75" customHeight="1" spans="1:9">
      <c r="A12" s="100" t="s">
        <v>1413</v>
      </c>
      <c r="B12" s="97"/>
      <c r="C12" s="97"/>
      <c r="D12" s="97"/>
      <c r="E12" s="97"/>
      <c r="F12" s="97"/>
      <c r="G12" s="97"/>
      <c r="H12" s="97">
        <f t="shared" si="0"/>
        <v>0</v>
      </c>
      <c r="I12" s="111">
        <f t="shared" si="1"/>
        <v>0</v>
      </c>
    </row>
    <row r="13" ht="18.75" customHeight="1" spans="1:9">
      <c r="A13" s="100" t="s">
        <v>1414</v>
      </c>
      <c r="B13" s="97"/>
      <c r="C13" s="97"/>
      <c r="D13" s="97"/>
      <c r="E13" s="97"/>
      <c r="F13" s="97"/>
      <c r="G13" s="97"/>
      <c r="H13" s="97">
        <f t="shared" si="0"/>
        <v>0</v>
      </c>
      <c r="I13" s="111">
        <f t="shared" si="1"/>
        <v>0</v>
      </c>
    </row>
    <row r="14" ht="18.75" customHeight="1" spans="1:9">
      <c r="A14" s="96" t="s">
        <v>1415</v>
      </c>
      <c r="B14" s="97"/>
      <c r="C14" s="97"/>
      <c r="D14" s="97"/>
      <c r="E14" s="97"/>
      <c r="F14" s="97"/>
      <c r="G14" s="97"/>
      <c r="H14" s="97">
        <f t="shared" si="0"/>
        <v>0</v>
      </c>
      <c r="I14" s="111">
        <f t="shared" si="1"/>
        <v>0</v>
      </c>
    </row>
    <row r="15" ht="18.75" customHeight="1" spans="1:9">
      <c r="A15" s="96" t="s">
        <v>1416</v>
      </c>
      <c r="B15" s="97"/>
      <c r="C15" s="97">
        <v>10000</v>
      </c>
      <c r="D15" s="97"/>
      <c r="E15" s="97"/>
      <c r="F15" s="97">
        <v>1130</v>
      </c>
      <c r="G15" s="97"/>
      <c r="H15" s="97">
        <f t="shared" si="0"/>
        <v>11130</v>
      </c>
      <c r="I15" s="111">
        <f t="shared" si="1"/>
        <v>1130</v>
      </c>
    </row>
    <row r="16" ht="18.75" customHeight="1" spans="1:9">
      <c r="A16" s="96" t="s">
        <v>1417</v>
      </c>
      <c r="B16" s="101">
        <v>926</v>
      </c>
      <c r="C16" s="101">
        <v>926</v>
      </c>
      <c r="D16" s="101"/>
      <c r="E16" s="101"/>
      <c r="F16" s="101"/>
      <c r="G16" s="101"/>
      <c r="H16" s="97">
        <f t="shared" si="0"/>
        <v>926</v>
      </c>
      <c r="I16" s="111">
        <f t="shared" si="1"/>
        <v>0</v>
      </c>
    </row>
    <row r="17" ht="18.75" customHeight="1" spans="1:9">
      <c r="A17" s="96" t="s">
        <v>1418</v>
      </c>
      <c r="B17" s="101">
        <v>35</v>
      </c>
      <c r="C17" s="101">
        <v>35</v>
      </c>
      <c r="D17" s="101"/>
      <c r="E17" s="101"/>
      <c r="F17" s="101"/>
      <c r="G17" s="101"/>
      <c r="H17" s="97">
        <f t="shared" si="0"/>
        <v>35</v>
      </c>
      <c r="I17" s="111">
        <f t="shared" si="1"/>
        <v>0</v>
      </c>
    </row>
    <row r="18" ht="18.75" customHeight="1" spans="1:9">
      <c r="A18" s="102" t="s">
        <v>92</v>
      </c>
      <c r="B18" s="97"/>
      <c r="C18" s="97"/>
      <c r="D18" s="97"/>
      <c r="E18" s="97"/>
      <c r="F18" s="97"/>
      <c r="G18" s="97"/>
      <c r="H18" s="97">
        <f t="shared" si="0"/>
        <v>0</v>
      </c>
      <c r="I18" s="111">
        <f t="shared" si="1"/>
        <v>0</v>
      </c>
    </row>
    <row r="19" ht="18.75" customHeight="1" spans="1:9">
      <c r="A19" s="103" t="s">
        <v>1431</v>
      </c>
      <c r="B19" s="104">
        <f>SUM(B6:B18)</f>
        <v>25906</v>
      </c>
      <c r="C19" s="104">
        <f>SUM(C6:C18)</f>
        <v>35906</v>
      </c>
      <c r="D19" s="105">
        <f>SUM(D6:D18)</f>
        <v>-4279</v>
      </c>
      <c r="E19" s="104">
        <f>SUM(E6:E18)</f>
        <v>0</v>
      </c>
      <c r="F19" s="104">
        <f>SUM(F6:F18)</f>
        <v>1971</v>
      </c>
      <c r="G19" s="104">
        <f>SUM(G6:G18)</f>
        <v>0</v>
      </c>
      <c r="H19" s="104">
        <f>SUM(H6:H18)</f>
        <v>33598</v>
      </c>
      <c r="I19" s="105">
        <f>SUM(I6:I18)</f>
        <v>-2308</v>
      </c>
    </row>
    <row r="20" ht="28.5" customHeight="1" spans="1:9">
      <c r="A20" s="102" t="s">
        <v>1432</v>
      </c>
      <c r="B20" s="106">
        <v>2400</v>
      </c>
      <c r="C20" s="106">
        <v>2400</v>
      </c>
      <c r="D20" s="107"/>
      <c r="E20" s="106"/>
      <c r="F20" s="106"/>
      <c r="G20" s="106"/>
      <c r="H20" s="97">
        <f t="shared" si="0"/>
        <v>2400</v>
      </c>
      <c r="I20" s="111">
        <f t="shared" si="1"/>
        <v>0</v>
      </c>
    </row>
    <row r="21" ht="18.75" customHeight="1" spans="1:9">
      <c r="A21" s="103" t="s">
        <v>1433</v>
      </c>
      <c r="B21" s="104">
        <f t="shared" ref="B21:I21" si="2">B19+B20</f>
        <v>28306</v>
      </c>
      <c r="C21" s="104">
        <f t="shared" si="2"/>
        <v>38306</v>
      </c>
      <c r="D21" s="105">
        <f t="shared" si="2"/>
        <v>-4279</v>
      </c>
      <c r="E21" s="104">
        <f t="shared" si="2"/>
        <v>0</v>
      </c>
      <c r="F21" s="104">
        <f t="shared" si="2"/>
        <v>1971</v>
      </c>
      <c r="G21" s="104">
        <f t="shared" si="2"/>
        <v>0</v>
      </c>
      <c r="H21" s="104">
        <f t="shared" si="2"/>
        <v>35998</v>
      </c>
      <c r="I21" s="105">
        <f t="shared" si="2"/>
        <v>-2308</v>
      </c>
    </row>
  </sheetData>
  <mergeCells count="9"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conditionalFormatting sqref="I20 I6:I9 I11:I18">
    <cfRule type="cellIs" dxfId="1" priority="2" stopIfTrue="1" operator="lessThan">
      <formula>0</formula>
    </cfRule>
  </conditionalFormatting>
  <printOptions horizontalCentered="1"/>
  <pageMargins left="0.708333333333333" right="0.511805555555556" top="0.747916666666667" bottom="0.747916666666667" header="0.314583333333333" footer="0.314583333333333"/>
  <pageSetup paperSize="9" firstPageNumber="40" orientation="landscape" useFirstPageNumber="1"/>
  <headerFooter>
    <oddFooter>&amp;C第  &amp;P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2006-09-13T11:21:00Z</dcterms:created>
  <cp:lastPrinted>2019-11-09T03:37:00Z</cp:lastPrinted>
  <dcterms:modified xsi:type="dcterms:W3CDTF">2025-12-02T08:51:36Z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37A62A84F4C84CA58500B6E700A940A4</vt:lpwstr>
  </property>
</Properties>
</file>