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19" firstSheet="14" activeTab="38"/>
  </bookViews>
  <sheets>
    <sheet name="目录" sheetId="1" r:id="rId1"/>
    <sheet name="1-1" sheetId="2" r:id="rId2"/>
    <sheet name="1-2" sheetId="3" r:id="rId3"/>
    <sheet name="1-3" sheetId="4" r:id="rId4"/>
    <sheet name="1-４" sheetId="5" r:id="rId5"/>
    <sheet name="1-5" sheetId="6" r:id="rId6"/>
    <sheet name="1-5-1" sheetId="7" r:id="rId7"/>
    <sheet name="1-6" sheetId="8" r:id="rId8"/>
    <sheet name="1-7" sheetId="9" r:id="rId9"/>
    <sheet name="1-8" sheetId="10" r:id="rId10"/>
    <sheet name="1-9" sheetId="11" r:id="rId11"/>
    <sheet name="2-1" sheetId="12" r:id="rId12"/>
    <sheet name="2-2" sheetId="13" r:id="rId13"/>
    <sheet name="2-3" sheetId="14" r:id="rId14"/>
    <sheet name="2-4" sheetId="15" r:id="rId15"/>
    <sheet name="2-5" sheetId="16" r:id="rId16"/>
    <sheet name="2-6" sheetId="17" r:id="rId17"/>
    <sheet name="3-1" sheetId="18" r:id="rId18"/>
    <sheet name="3-2" sheetId="19" r:id="rId19"/>
    <sheet name="3-3" sheetId="20" r:id="rId20"/>
    <sheet name="3-4" sheetId="21" r:id="rId21"/>
    <sheet name="3-5" sheetId="22" r:id="rId22"/>
    <sheet name="3-6 " sheetId="23" r:id="rId23"/>
    <sheet name="3-7" sheetId="24" r:id="rId24"/>
    <sheet name="4-1" sheetId="25" r:id="rId25"/>
    <sheet name="4-2" sheetId="26" r:id="rId26"/>
    <sheet name="4-3" sheetId="27" r:id="rId27"/>
    <sheet name="4-4" sheetId="28" r:id="rId28"/>
    <sheet name="4-5" sheetId="29" r:id="rId29"/>
    <sheet name="5-1" sheetId="30" r:id="rId30"/>
    <sheet name="5-2" sheetId="31" r:id="rId31"/>
    <sheet name="5-3" sheetId="32" r:id="rId32"/>
    <sheet name="5-4" sheetId="33" r:id="rId33"/>
    <sheet name="5-6" sheetId="34" r:id="rId34"/>
    <sheet name="5-5" sheetId="35" r:id="rId35"/>
    <sheet name="5-7" sheetId="36" r:id="rId36"/>
    <sheet name="5-8" sheetId="37" r:id="rId37"/>
    <sheet name="5-9" sheetId="38" r:id="rId38"/>
    <sheet name="6-1" sheetId="39" r:id="rId39"/>
    <sheet name="6-2" sheetId="40" r:id="rId40"/>
  </sheets>
  <externalReferences>
    <externalReference r:id="rId41"/>
    <externalReference r:id="rId42"/>
  </externalReferences>
  <definedNames>
    <definedName name="_xlnm._FilterDatabase" localSheetId="0" hidden="1">目录!$A$3:$C$41</definedName>
    <definedName name="_xlnm._FilterDatabase" localSheetId="1" hidden="1">'1-1'!$A$4:$D$40</definedName>
    <definedName name="_xlnm._FilterDatabase" localSheetId="2" hidden="1">'1-2'!$A$3:$E$38</definedName>
    <definedName name="_xlnm._FilterDatabase" localSheetId="3" hidden="1">'1-3'!$A$3:$D$40</definedName>
    <definedName name="_xlnm._FilterDatabase" localSheetId="5" hidden="1">'1-5'!$A$3:$B$83</definedName>
    <definedName name="_xlnm._FilterDatabase" localSheetId="7" hidden="1">'1-6'!$A$3:$D$53</definedName>
    <definedName name="_xlnm._FilterDatabase" localSheetId="11" hidden="1">'2-1'!$A$3:$D$37</definedName>
    <definedName name="_xlnm._FilterDatabase" localSheetId="12" hidden="1">'2-2'!$A$3:$D$282</definedName>
    <definedName name="_xlnm._FilterDatabase" localSheetId="13" hidden="1">'2-3'!$A$3:$D$43</definedName>
    <definedName name="_xlnm._FilterDatabase" localSheetId="14" hidden="1">'2-4'!$A$3:$D$282</definedName>
    <definedName name="_xlnm._FilterDatabase" localSheetId="17" hidden="1">'3-1'!$A$3:$D$41</definedName>
    <definedName name="_xlnm._FilterDatabase" localSheetId="18" hidden="1">'3-2'!$A$3:$D$28</definedName>
    <definedName name="_xlnm._FilterDatabase" localSheetId="19" hidden="1">'3-3'!$A$3:$D$35</definedName>
    <definedName name="_xlnm._FilterDatabase" localSheetId="20" hidden="1">'3-4'!$A$3:$D$21</definedName>
    <definedName name="_xlnm._FilterDatabase" localSheetId="24" hidden="1">'4-1'!$A$3:$D$38</definedName>
    <definedName name="_xlnm._FilterDatabase" localSheetId="25" hidden="1">'4-2'!$A$3:$D$22</definedName>
    <definedName name="_xlnm._FilterDatabase" localSheetId="26" hidden="1">'4-3'!$A$3:$G$38</definedName>
    <definedName name="_xlnm._FilterDatabase" localSheetId="27" hidden="1">'4-4'!$A$3:$E$22</definedName>
    <definedName name="_xlnm._FilterDatabase" localSheetId="15" hidden="1">'2-5'!$A$3:$D$18</definedName>
    <definedName name="_lst_r_地方财政预算表2015年全省汇总_10_科目编码名称">[2]_ESList!$A$1:$A$27</definedName>
    <definedName name="_xlnm.Print_Area" localSheetId="1">'1-1'!$A$1:$D$40</definedName>
    <definedName name="_xlnm.Print_Area" localSheetId="2">'1-2'!$B$1:$E$38</definedName>
    <definedName name="_xlnm.Print_Area" localSheetId="3">'1-3'!$A$1:$D$40</definedName>
    <definedName name="_xlnm.Print_Area" localSheetId="7">'1-6'!$A$1:$C$53</definedName>
    <definedName name="_xlnm.Print_Area" localSheetId="8">'1-7'!$A$1:$D$14</definedName>
    <definedName name="_xlnm.Print_Area" localSheetId="11">'2-1'!$A$1:$D$37</definedName>
    <definedName name="_xlnm.Print_Area" localSheetId="12">'2-2'!$A$1:$D$282</definedName>
    <definedName name="_xlnm.Print_Area" localSheetId="13">'2-3'!$A$1:$D$43</definedName>
    <definedName name="_xlnm.Print_Area" localSheetId="14">'2-4'!$A$1:$D$282</definedName>
    <definedName name="_xlnm.Print_Area" localSheetId="15">'2-5'!$A$1:$D$15</definedName>
    <definedName name="_xlnm.Print_Titles" localSheetId="1">'1-1'!$2:$4</definedName>
    <definedName name="_xlnm.Print_Titles" localSheetId="2">'1-2'!$1:$3</definedName>
    <definedName name="_xlnm.Print_Titles" localSheetId="3">'1-3'!$1:$3</definedName>
    <definedName name="_xlnm.Print_Titles" localSheetId="7">'1-6'!$1:$3</definedName>
    <definedName name="_xlnm.Print_Titles" localSheetId="8">'1-7'!$1:$3</definedName>
    <definedName name="_xlnm.Print_Titles" localSheetId="11">'2-1'!$1:$3</definedName>
    <definedName name="_xlnm.Print_Titles" localSheetId="12">'2-2'!$1:$3</definedName>
    <definedName name="_xlnm.Print_Titles" localSheetId="13">'2-3'!$1:$3</definedName>
    <definedName name="_xlnm.Print_Titles" localSheetId="14">'2-4'!$1:$3</definedName>
    <definedName name="_xlnm.Print_Titles" localSheetId="15">'2-5'!$1:$3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7">'3-1'!$A$1:$D$41</definedName>
    <definedName name="_xlnm.Print_Titles" localSheetId="17">'3-1'!$1:$3</definedName>
    <definedName name="专项收入年初预算数" localSheetId="17">#REF!</definedName>
    <definedName name="专项收入全年预计数" localSheetId="17">#REF!</definedName>
    <definedName name="_xlnm.Print_Area" localSheetId="18">'3-2'!$A$1:$D$28</definedName>
    <definedName name="_xlnm.Print_Titles" localSheetId="18">'3-2'!$1:$3</definedName>
    <definedName name="专项收入年初预算数" localSheetId="18">#REF!</definedName>
    <definedName name="专项收入全年预计数" localSheetId="18">#REF!</definedName>
    <definedName name="_xlnm.Print_Area" localSheetId="19">'3-3'!$A$1:$D$35</definedName>
    <definedName name="_xlnm.Print_Titles" localSheetId="19">'3-3'!$1:$3</definedName>
    <definedName name="专项收入年初预算数" localSheetId="19">#REF!</definedName>
    <definedName name="专项收入全年预计数" localSheetId="19">#REF!</definedName>
    <definedName name="_xlnm.Print_Area" localSheetId="20">'3-4'!$A$1:$D$21</definedName>
    <definedName name="专项收入年初预算数" localSheetId="20">#REF!</definedName>
    <definedName name="专项收入全年预计数" localSheetId="20">#REF!</definedName>
    <definedName name="_lst_r_地方财政预算表2015年全省汇总_10_科目编码名称" localSheetId="24">[1]_ESList!$A$1:$A$27</definedName>
    <definedName name="_xlnm.Print_Area" localSheetId="24">'4-1'!$A$1:$D$38</definedName>
    <definedName name="_xlnm.Print_Titles" localSheetId="24">'4-1'!$1:$3</definedName>
    <definedName name="专项收入年初预算数" localSheetId="24">#REF!</definedName>
    <definedName name="专项收入全年预计数" localSheetId="24">#REF!</definedName>
    <definedName name="_lst_r_地方财政预算表2015年全省汇总_10_科目编码名称" localSheetId="25">[1]_ESList!$A$1:$A$27</definedName>
    <definedName name="_xlnm.Print_Area" localSheetId="25">'4-2'!$A$1:$D$22</definedName>
    <definedName name="专项收入年初预算数" localSheetId="25">#REF!</definedName>
    <definedName name="专项收入全年预计数" localSheetId="25">#REF!</definedName>
    <definedName name="_lst_r_地方财政预算表2015年全省汇总_10_科目编码名称" localSheetId="26">[1]_ESList!$A$1:$A$27</definedName>
    <definedName name="_xlnm.Print_Area" localSheetId="26">'4-3'!$A$1:$D$38</definedName>
    <definedName name="_xlnm.Print_Titles" localSheetId="26">'4-3'!$1:$3</definedName>
    <definedName name="专项收入年初预算数" localSheetId="26">#REF!</definedName>
    <definedName name="专项收入全年预计数" localSheetId="26">#REF!</definedName>
    <definedName name="_lst_r_地方财政预算表2015年全省汇总_10_科目编码名称" localSheetId="27">[1]_ESList!$A$1:$A$27</definedName>
    <definedName name="_xlnm.Print_Area" localSheetId="27">'4-4'!$A$1:$D$22</definedName>
    <definedName name="专项收入年初预算数" localSheetId="27">#REF!</definedName>
    <definedName name="专项收入全年预计数" localSheetId="27">#REF!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4">#REF!</definedName>
    <definedName name="专项收入全年预计数" localSheetId="34">#REF!</definedName>
    <definedName name="专项收入年初预算数" localSheetId="33">#REF!</definedName>
    <definedName name="专项收入全年预计数" localSheetId="33">#REF!</definedName>
    <definedName name="专项收入年初预算数" localSheetId="35">#REF!</definedName>
    <definedName name="专项收入全年预计数" localSheetId="35">#REF!</definedName>
    <definedName name="专项收入年初预算数" localSheetId="36">#REF!</definedName>
    <definedName name="专项收入全年预计数" localSheetId="36">#REF!</definedName>
    <definedName name="专项收入年初预算数" localSheetId="38">#REF!</definedName>
    <definedName name="专项收入全年预计数" localSheetId="38">#REF!</definedName>
    <definedName name="_xlnm.Print_Area" localSheetId="38">'6-1'!#REF!</definedName>
    <definedName name="专项收入年初预算数" localSheetId="39">#REF!</definedName>
    <definedName name="专项收入全年预计数" localSheetId="39">#REF!</definedName>
    <definedName name="专项收入年初预算数" localSheetId="21">#REF!</definedName>
    <definedName name="专项收入全年预计数" localSheetId="21">#REF!</definedName>
    <definedName name="专项收入年初预算数" localSheetId="22">#REF!</definedName>
    <definedName name="专项收入全年预计数" localSheetId="22">#REF!</definedName>
    <definedName name="专项收入年初预算数" localSheetId="9">#REF!</definedName>
    <definedName name="专项收入全年预计数" localSheetId="9">#REF!</definedName>
    <definedName name="专项收入年初预算数" localSheetId="5">#REF!</definedName>
    <definedName name="专项收入全年预计数" localSheetId="5">#REF!</definedName>
    <definedName name="_xlnm.Print_Area" localSheetId="5">'1-5'!$A$1:$B$83</definedName>
    <definedName name="_xlnm.Print_Titles" localSheetId="5">'1-5'!$1:$3</definedName>
  </definedNames>
  <calcPr calcId="144525" fullPrecision="0" concurrentCalc="0"/>
</workbook>
</file>

<file path=xl/sharedStrings.xml><?xml version="1.0" encoding="utf-8"?>
<sst xmlns="http://schemas.openxmlformats.org/spreadsheetml/2006/main" count="3222" uniqueCount="2001">
  <si>
    <t>云南省德宏州陇川县2023年政府预算公开表目录</t>
  </si>
  <si>
    <t>序号</t>
  </si>
  <si>
    <t>公开表</t>
  </si>
  <si>
    <t>备注</t>
  </si>
  <si>
    <t>1-1 2023年云南省德宏州陇川县一般公共预算收入情况表</t>
  </si>
  <si>
    <t>1-2 2023年云南省德宏州陇川县一般公共预算支出情况表</t>
  </si>
  <si>
    <t>1-3 2023年云南省德宏州陇川县本级一般公共预算收入情况表</t>
  </si>
  <si>
    <t>1-4 2023年云南省德宏州陇川县本级一般公共预算支出情况表（公开到项级）</t>
  </si>
  <si>
    <t>1-5 2023年云南省德宏州陇川县本级一般公共预算政府预算经济分类表（基本支出）（公开到款级）</t>
  </si>
  <si>
    <t>1-6 2023年云南省德宏州陇川县本级一般公共预算支出表(州、县对下转移支付项目)</t>
  </si>
  <si>
    <t>1-7 2023年云南省德宏州陇川县分地区税收返还和转移支付预算表</t>
  </si>
  <si>
    <t>1-8 2023年云南省德宏州陇川县本级“三公”经费预算财政拨款情况统计表</t>
  </si>
  <si>
    <t>1-9 2023年云南省德宏州陇川县一般公共预算编制情况说明</t>
  </si>
  <si>
    <t>2-1 2023年云南省德宏州陇川政府性基金预算收入情况表</t>
  </si>
  <si>
    <t>2-2 2023年云南省德宏州陇川县政府性基金预算支出情况表</t>
  </si>
  <si>
    <t>2-3 2023年云南省德宏州陇川县本级政府性基金预算收入情况表</t>
  </si>
  <si>
    <t>2-4 2023年云南省德宏州陇川县本级政府性基金预算支出情况表（公开到项级）</t>
  </si>
  <si>
    <t>2-5 2023年云南省德宏州陇川县本级政府性基金支出表(州、县对下转移支付)</t>
  </si>
  <si>
    <t>2-6 2023年云南省德宏州陇川县政府性基金预算编制情况说明</t>
  </si>
  <si>
    <t>3-1 2023年云南省德宏州陇川县国有资本经营收入预算情况表</t>
  </si>
  <si>
    <t>3-2 2023年云南省德宏州陇川县国有资本经营支出预算情况表</t>
  </si>
  <si>
    <t>3-3 2023年云南省德宏州陇川县本级国有资本经营收入预算情况表</t>
  </si>
  <si>
    <t>3-4 2023年云南省德宏州陇川县本级国有资本经营支出预算情况表（公开到项级）</t>
  </si>
  <si>
    <t>3-5 2023年云南省德宏州陇川县本级国有资本经营预算转移支付表（分地区）</t>
  </si>
  <si>
    <t>3-6 2023年云南省德宏州陇川县本级国有资本经营预算转移支付表（分项目）</t>
  </si>
  <si>
    <t>3-7 2023年云南省德宏州陇川县国有资本经营预算情况说明</t>
  </si>
  <si>
    <t>4-1 2023年云南省德宏州陇川县社会保险基金收入预算情况表</t>
  </si>
  <si>
    <t>4-2 2023年云南省德宏州陇川县社会保险基金支出预算情况表</t>
  </si>
  <si>
    <t>4-3 2023年云南省德宏州陇川县本级社会保险基金收入预算情况表</t>
  </si>
  <si>
    <t>4-4 2023年云南省德宏州陇川县本级社会保险基金支出预算情况表</t>
  </si>
  <si>
    <t>4-5 2023年云南省德宏州陇川县社会保险基金预算情况说明</t>
  </si>
  <si>
    <t>5-1 云南省德宏州陇川县2022年地方政府债务限额及余额预算情况表</t>
  </si>
  <si>
    <t>5-2 云南省德宏州陇川县2022年地方政府一般债务余额情况表</t>
  </si>
  <si>
    <t>5-3 云南省德宏州陇川县本级2022年地方政府一般债务余额情况表</t>
  </si>
  <si>
    <t>5-4 云南省德宏州陇川县2022年地方政府专项债务余额情况表</t>
  </si>
  <si>
    <t>5-5 云南省德宏州陇川县本级2022年地方政府专项债务余额情况表</t>
  </si>
  <si>
    <t>5-6 云南省德宏州陇川县地方政府债券发行及还本付息情况表</t>
  </si>
  <si>
    <t>5-7 云南省德宏州陇川县2023年地方政府债务限额提前下达情况表</t>
  </si>
  <si>
    <t>5-8 云南省德宏州陇川县2023年年初新增地方政府债券资金安排表</t>
  </si>
  <si>
    <t>5-9 云南省德宏州陇川县2023年地方政府债券资金公开相关情况说明</t>
  </si>
  <si>
    <t>6-1 2023年云南省德宏州陇川县县级重大政策和重点项目绩效目标表</t>
  </si>
  <si>
    <t>6-2  重点工作情况解释说明汇总表</t>
  </si>
  <si>
    <t>附件1</t>
  </si>
  <si>
    <t>1-1  2023年云南省德宏州陇川县一般公共预算收入情况表</t>
  </si>
  <si>
    <t>单位：万元</t>
  </si>
  <si>
    <t>项目</t>
  </si>
  <si>
    <t>2022年执行数</t>
  </si>
  <si>
    <t>2023年预算数</t>
  </si>
  <si>
    <t>预算数比上年执行数增长%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</si>
  <si>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</si>
  <si>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</si>
  <si>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</si>
  <si>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</si>
  <si>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</si>
  <si>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</si>
  <si>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</si>
  <si>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</si>
  <si>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</si>
  <si>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</si>
  <si>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</si>
  <si>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</si>
  <si>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</si>
  <si>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</si>
  <si>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</si>
  <si>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</si>
  <si>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</si>
  <si>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</si>
  <si>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</si>
  <si>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</si>
  <si>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</si>
  <si>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</si>
  <si>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</si>
  <si>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</si>
  <si>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</si>
  <si>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</si>
  <si>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</si>
  <si>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</si>
  <si>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</si>
  <si>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</si>
  <si>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</si>
  <si>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</si>
  <si>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</si>
  <si>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</si>
  <si>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</si>
  <si>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科目编码</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</si>
  <si>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</si>
  <si>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</si>
  <si>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</si>
  <si>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</si>
  <si>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</si>
  <si>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</si>
  <si>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</si>
  <si>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</si>
  <si>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</si>
  <si>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</si>
  <si>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</si>
  <si>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</si>
  <si>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</si>
  <si>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</si>
  <si>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</si>
  <si>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</si>
  <si>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</si>
  <si>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</si>
  <si>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</si>
  <si>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</si>
  <si>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</si>
  <si>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</si>
  <si>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</si>
  <si>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</si>
  <si>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</si>
  <si>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</si>
  <si>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</si>
  <si>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</si>
  <si>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</si>
  <si>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</si>
  <si>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</si>
  <si>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</si>
  <si>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</si>
  <si>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</si>
  <si>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</si>
  <si>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</si>
  <si>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</si>
  <si>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</si>
  <si>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</si>
  <si>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</si>
  <si>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</si>
  <si>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</si>
  <si>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</si>
  <si>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</si>
  <si>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</si>
  <si>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</si>
  <si>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</si>
  <si>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</si>
  <si>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</si>
  <si>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</si>
  <si>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</si>
  <si>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</si>
  <si>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</si>
  <si>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</si>
  <si>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</si>
  <si>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</si>
  <si>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</si>
  <si>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</si>
  <si>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</si>
  <si>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2022年预算数</t>
  </si>
  <si>
    <t>比上年预算数增长%</t>
  </si>
  <si>
    <t>县本级一般公共预算收入</t>
  </si>
  <si>
    <t xml:space="preserve">   上解收入</t>
  </si>
  <si>
    <t>支出科目名称</t>
  </si>
  <si>
    <t>201一般公共服务支出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</si>
  <si>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</si>
  <si>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</si>
  <si>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</si>
  <si>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</si>
  <si>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</si>
  <si>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</si>
  <si>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</si>
  <si>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</si>
  <si>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</si>
  <si>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</si>
  <si>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</si>
  <si>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</si>
  <si>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</si>
  <si>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</si>
  <si>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</si>
  <si>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</si>
  <si>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</si>
  <si>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</si>
  <si>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</si>
  <si>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</si>
  <si>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</si>
  <si>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</si>
  <si>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</si>
  <si>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</si>
  <si>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</si>
  <si>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</si>
  <si>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</si>
  <si>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</si>
  <si>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</si>
  <si>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</si>
  <si>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</si>
  <si>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</si>
  <si>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</si>
  <si>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</si>
  <si>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</si>
  <si>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</si>
  <si>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</si>
  <si>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</si>
  <si>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</si>
  <si>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</si>
  <si>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</si>
  <si>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</si>
  <si>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</si>
  <si>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</si>
  <si>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</si>
  <si>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</si>
  <si>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</si>
  <si>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</si>
  <si>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</si>
  <si>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</si>
  <si>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</si>
  <si>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</si>
  <si>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</si>
  <si>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</si>
  <si>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</si>
  <si>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</si>
  <si>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</si>
  <si>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</si>
  <si>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</si>
  <si>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</si>
  <si>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</si>
  <si>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</si>
  <si>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</si>
  <si>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</si>
  <si>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</si>
  <si>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</si>
  <si>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</si>
  <si>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</si>
  <si>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</si>
  <si>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</si>
  <si>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</si>
  <si>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</si>
  <si>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</si>
  <si>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</si>
  <si>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</si>
  <si>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</si>
  <si>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</si>
  <si>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</si>
  <si>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</si>
  <si>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</si>
  <si>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</si>
  <si>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</si>
  <si>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</si>
  <si>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港澳台侨事务</t>
  </si>
  <si>
    <t xml:space="preserve">      港澳事务</t>
  </si>
  <si>
    <t xml:space="preserve">      台湾事务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</si>
  <si>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</si>
  <si>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</si>
  <si>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</si>
  <si>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</si>
  <si>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</si>
  <si>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</si>
  <si>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</si>
  <si>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</si>
  <si>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</si>
  <si>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</si>
  <si>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</si>
  <si>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</si>
  <si>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</si>
  <si>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</si>
  <si>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</si>
  <si>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</si>
  <si>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管理宣传</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</si>
  <si>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</si>
  <si>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</si>
  <si>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</si>
  <si>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</si>
  <si>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</si>
  <si>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</si>
  <si>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</si>
  <si>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</si>
  <si>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</si>
  <si>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</si>
  <si>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</si>
  <si>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</si>
  <si>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</si>
  <si>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</si>
  <si>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</si>
  <si>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</si>
  <si>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</si>
  <si>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</si>
  <si>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</si>
  <si>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</si>
  <si>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</si>
  <si>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</si>
  <si>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</si>
  <si>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</si>
  <si>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</si>
  <si>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202外交支出</t>
  </si>
  <si>
    <t xml:space="preserve">    外交管理事务</t>
  </si>
  <si>
    <t>行政运行</t>
  </si>
  <si>
    <t>一般行政管理事务</t>
  </si>
  <si>
    <t>机关服务</t>
  </si>
  <si>
    <t>专项业务</t>
  </si>
  <si>
    <t>事业运行</t>
  </si>
  <si>
    <t>其他外交管理事务支出</t>
  </si>
  <si>
    <t xml:space="preserve">    驻外机构</t>
  </si>
  <si>
    <t>驻外使领馆（团、处）</t>
  </si>
  <si>
    <t>其他驻外机构支出</t>
  </si>
  <si>
    <t xml:space="preserve">    对外援助</t>
  </si>
  <si>
    <t>对外优惠贷款贴息</t>
  </si>
  <si>
    <t>对外援助</t>
  </si>
  <si>
    <t xml:space="preserve">    国际组织</t>
  </si>
  <si>
    <t>国际组织会费</t>
  </si>
  <si>
    <t>国际组织捐赠</t>
  </si>
  <si>
    <t>维和摊款</t>
  </si>
  <si>
    <t>国际组织股金及基金</t>
  </si>
  <si>
    <t>其他国际组织支出</t>
  </si>
  <si>
    <t xml:space="preserve">    对外合作与交流</t>
  </si>
  <si>
    <t>在华国际会议</t>
  </si>
  <si>
    <t>国际交流活动</t>
  </si>
  <si>
    <t>对外合作活动</t>
  </si>
  <si>
    <t>其他对外合作与交流支出</t>
  </si>
  <si>
    <t xml:space="preserve">    对外宣传</t>
  </si>
  <si>
    <t>对外宣传</t>
  </si>
  <si>
    <t xml:space="preserve">    边界勘界联检</t>
  </si>
  <si>
    <t>边界勘界</t>
  </si>
  <si>
    <t>边界联检</t>
  </si>
  <si>
    <t>边界界桩维护</t>
  </si>
  <si>
    <t>其他支出</t>
  </si>
  <si>
    <t xml:space="preserve">    国际发展合作</t>
  </si>
  <si>
    <t>其他国际发展合作支出</t>
  </si>
  <si>
    <t xml:space="preserve">    其他外交支出</t>
  </si>
  <si>
    <t>其他外交支出</t>
  </si>
  <si>
    <t>203国防支出</t>
  </si>
  <si>
    <t xml:space="preserve">    军费</t>
  </si>
  <si>
    <t>现役部队</t>
  </si>
  <si>
    <t>预备役部队</t>
  </si>
  <si>
    <t>其他军费支出</t>
  </si>
  <si>
    <t xml:space="preserve">    国防科研事业</t>
  </si>
  <si>
    <t>国防科研事业</t>
  </si>
  <si>
    <t xml:space="preserve">    专项工程</t>
  </si>
  <si>
    <t>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</si>
  <si>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</si>
  <si>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</si>
  <si>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</si>
  <si>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</si>
  <si>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</si>
  <si>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</si>
  <si>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</si>
  <si>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</si>
  <si>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</si>
  <si>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其他国防支出</t>
  </si>
  <si>
    <t>204公共安全支出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</si>
  <si>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</si>
  <si>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</si>
  <si>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</si>
  <si>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</si>
  <si>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</si>
  <si>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</si>
  <si>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</si>
  <si>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</si>
  <si>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</si>
  <si>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</si>
  <si>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</si>
  <si>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</si>
  <si>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</si>
  <si>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</si>
  <si>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</si>
  <si>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</si>
  <si>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</si>
  <si>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</si>
  <si>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</si>
  <si>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</si>
  <si>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</si>
  <si>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</si>
  <si>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</si>
  <si>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</si>
  <si>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</si>
  <si>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</si>
  <si>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</si>
  <si>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</si>
  <si>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</si>
  <si>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信息化建设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</si>
  <si>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</si>
  <si>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</si>
  <si>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</si>
  <si>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</si>
  <si>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</si>
  <si>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</si>
  <si>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</si>
  <si>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</si>
  <si>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</si>
  <si>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</si>
  <si>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</si>
  <si>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</si>
  <si>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</si>
  <si>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</si>
  <si>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</si>
  <si>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</si>
  <si>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</si>
  <si>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</si>
  <si>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</si>
  <si>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</si>
  <si>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其他公共安全支出</t>
  </si>
  <si>
    <t>205教育支出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</si>
  <si>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</si>
  <si>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</si>
  <si>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</si>
  <si>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</si>
  <si>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</si>
  <si>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</si>
  <si>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</si>
  <si>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</si>
  <si>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</si>
  <si>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</si>
  <si>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</si>
  <si>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</si>
  <si>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</si>
  <si>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</si>
  <si>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</si>
  <si>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</si>
  <si>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</si>
  <si>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</si>
  <si>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</si>
  <si>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</si>
  <si>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</si>
  <si>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</si>
  <si>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</si>
  <si>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</si>
  <si>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</si>
  <si>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</si>
  <si>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</si>
  <si>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</si>
  <si>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</si>
  <si>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</si>
  <si>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</si>
  <si>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</si>
  <si>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</si>
  <si>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</si>
  <si>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</si>
  <si>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</si>
  <si>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</si>
  <si>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</si>
  <si>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</si>
  <si>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</si>
  <si>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</si>
  <si>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</si>
  <si>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</si>
  <si>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</si>
  <si>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</si>
  <si>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</si>
  <si>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</si>
  <si>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其他教育支出</t>
  </si>
  <si>
    <t>206科学技术支出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</si>
  <si>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</si>
  <si>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</si>
  <si>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</si>
  <si>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</si>
  <si>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</si>
  <si>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</si>
  <si>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</si>
  <si>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</si>
  <si>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</si>
  <si>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</si>
  <si>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</si>
  <si>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</si>
  <si>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</si>
  <si>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</si>
  <si>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</si>
  <si>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</si>
  <si>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</si>
  <si>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</si>
  <si>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</si>
  <si>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</si>
  <si>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</si>
  <si>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</si>
  <si>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</si>
  <si>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</si>
  <si>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</si>
  <si>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</si>
  <si>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</si>
  <si>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</si>
  <si>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</si>
  <si>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</si>
  <si>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</si>
  <si>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</si>
  <si>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</si>
  <si>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</si>
  <si>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</si>
  <si>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</si>
  <si>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</si>
  <si>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</si>
  <si>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</si>
  <si>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</si>
  <si>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科技重大专项</t>
  </si>
  <si>
    <t>重点研发计划</t>
  </si>
  <si>
    <t>其他科重大项目</t>
  </si>
  <si>
    <t xml:space="preserve">    其他科学技术支出</t>
  </si>
  <si>
    <t xml:space="preserve">      科技奖励</t>
  </si>
  <si>
    <t xml:space="preserve">      核应急</t>
  </si>
  <si>
    <t xml:space="preserve">      转制科研机构</t>
  </si>
  <si>
    <t xml:space="preserve">      其他科学技术支出</t>
  </si>
  <si>
    <t>207文化旅游体育与传媒支出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</si>
  <si>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</si>
  <si>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</si>
  <si>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</si>
  <si>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</si>
  <si>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</si>
  <si>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</si>
  <si>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</si>
  <si>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</si>
  <si>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</si>
  <si>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</si>
  <si>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</si>
  <si>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</si>
  <si>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</si>
  <si>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</si>
  <si>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</si>
  <si>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</si>
  <si>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</si>
  <si>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</si>
  <si>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</si>
  <si>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</si>
  <si>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</si>
  <si>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</si>
  <si>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</si>
  <si>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</si>
  <si>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</si>
  <si>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</si>
  <si>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</si>
  <si>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新闻通讯</t>
  </si>
  <si>
    <t>出版发行</t>
  </si>
  <si>
    <t>版权管理</t>
  </si>
  <si>
    <t>电影</t>
  </si>
  <si>
    <t>其他新闻出版电影支出</t>
  </si>
  <si>
    <t xml:space="preserve">    广播电视</t>
  </si>
  <si>
    <t>监测监管</t>
  </si>
  <si>
    <t>传输发射</t>
  </si>
  <si>
    <t>广播电视事务</t>
  </si>
  <si>
    <t>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</si>
  <si>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</si>
  <si>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</si>
  <si>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</si>
  <si>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</si>
  <si>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208社会保障和就业支出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</si>
  <si>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</si>
  <si>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</si>
  <si>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</si>
  <si>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</si>
  <si>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</si>
  <si>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</si>
  <si>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</si>
  <si>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</si>
  <si>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</si>
  <si>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</si>
  <si>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</si>
  <si>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</si>
  <si>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</si>
  <si>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</si>
  <si>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</si>
  <si>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</si>
  <si>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</si>
  <si>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</si>
  <si>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</si>
  <si>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</si>
  <si>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用一般公共预算补充基金</t>
  </si>
  <si>
    <t xml:space="preserve">    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</si>
  <si>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</si>
  <si>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</si>
  <si>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</si>
  <si>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</si>
  <si>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</si>
  <si>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</si>
  <si>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</si>
  <si>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</si>
  <si>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</si>
  <si>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</si>
  <si>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</si>
  <si>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</si>
  <si>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</si>
  <si>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</si>
  <si>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</si>
  <si>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</si>
  <si>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</si>
  <si>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</si>
  <si>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</si>
  <si>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</si>
  <si>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</si>
  <si>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</si>
  <si>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</si>
  <si>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</si>
  <si>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</si>
  <si>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</si>
  <si>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</si>
  <si>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</si>
  <si>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</si>
  <si>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</si>
  <si>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</si>
  <si>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</si>
  <si>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</si>
  <si>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</si>
  <si>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</si>
  <si>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</si>
  <si>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</si>
  <si>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</si>
  <si>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</si>
  <si>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</si>
  <si>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</si>
  <si>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</si>
  <si>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</si>
  <si>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</si>
  <si>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</si>
  <si>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</si>
  <si>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</si>
  <si>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</si>
  <si>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</si>
  <si>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</si>
  <si>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</si>
  <si>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</si>
  <si>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</si>
  <si>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</si>
  <si>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</si>
  <si>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</si>
  <si>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</si>
  <si>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</si>
  <si>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</si>
  <si>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</si>
  <si>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</si>
  <si>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</si>
  <si>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</si>
  <si>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</si>
  <si>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</si>
  <si>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</si>
  <si>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</si>
  <si>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</si>
  <si>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</si>
  <si>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</si>
  <si>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财政对企业职工基本养老保险基金的补助</t>
  </si>
  <si>
    <t>财政对城乡居民基本养老保险基金的补助</t>
  </si>
  <si>
    <t>财政对其他基本养老保险基金的补助</t>
  </si>
  <si>
    <t xml:space="preserve">    财政对其他社会保险基金的补助</t>
  </si>
  <si>
    <t>财政对失业保险基金的补助</t>
  </si>
  <si>
    <t>财政对工伤保险基金的补助</t>
  </si>
  <si>
    <t>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</si>
  <si>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</si>
  <si>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</si>
  <si>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</si>
  <si>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</si>
  <si>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</si>
  <si>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</si>
  <si>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</si>
  <si>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</si>
  <si>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</si>
  <si>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210卫生健康支出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</si>
  <si>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</si>
  <si>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</si>
  <si>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</si>
  <si>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</si>
  <si>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</si>
  <si>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</si>
  <si>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</si>
  <si>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</si>
  <si>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</si>
  <si>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</si>
  <si>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</si>
  <si>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</si>
  <si>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</si>
  <si>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</si>
  <si>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</si>
  <si>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</si>
  <si>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</si>
  <si>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</si>
  <si>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</si>
  <si>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</si>
  <si>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</si>
  <si>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</si>
  <si>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</si>
  <si>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</si>
  <si>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</si>
  <si>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</si>
  <si>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</si>
  <si>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</si>
  <si>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</si>
  <si>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</si>
  <si>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</si>
  <si>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</si>
  <si>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</si>
  <si>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</si>
  <si>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</si>
  <si>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</si>
  <si>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</si>
  <si>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</si>
  <si>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</si>
  <si>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</si>
  <si>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</si>
  <si>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行政单位医疗</t>
  </si>
  <si>
    <t>事业单位医疗</t>
  </si>
  <si>
    <t>公务员医疗补助</t>
  </si>
  <si>
    <t>其他行政事业单位医疗支出</t>
  </si>
  <si>
    <t xml:space="preserve">    财政对基本医疗保险基金的补助</t>
  </si>
  <si>
    <t>财政对职工基本医疗保险基金的补助</t>
  </si>
  <si>
    <t>财政对城乡居民基本医疗保险基金的补助</t>
  </si>
  <si>
    <t>财政对其他基本医疗保险基金的补助</t>
  </si>
  <si>
    <t xml:space="preserve">    医疗救助</t>
  </si>
  <si>
    <t>城乡医疗救助</t>
  </si>
  <si>
    <t>疾病应急救助</t>
  </si>
  <si>
    <t>其他医疗救助支出</t>
  </si>
  <si>
    <t xml:space="preserve">    优抚对象医疗</t>
  </si>
  <si>
    <t>优抚对象医疗补助</t>
  </si>
  <si>
    <t>其他优抚对象医疗支出</t>
  </si>
  <si>
    <t xml:space="preserve">    医疗保障管理事务</t>
  </si>
  <si>
    <t>医疗保障政策管理</t>
  </si>
  <si>
    <t>医疗保障经办事务</t>
  </si>
  <si>
    <t>其他医疗保障理管事务支出</t>
  </si>
  <si>
    <t xml:space="preserve">    老龄卫生健康事务</t>
  </si>
  <si>
    <t>老龄卫生健康事务</t>
  </si>
  <si>
    <t xml:space="preserve">    其他卫行健康支出</t>
  </si>
  <si>
    <t xml:space="preserve">        其他健康卫生支出</t>
  </si>
  <si>
    <t>211节能环保支出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</si>
  <si>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</si>
  <si>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</si>
  <si>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</si>
  <si>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</si>
  <si>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</si>
  <si>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</si>
  <si>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</si>
  <si>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</si>
  <si>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</si>
  <si>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</si>
  <si>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</si>
  <si>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</si>
  <si>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</si>
  <si>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</si>
  <si>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</si>
  <si>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</si>
  <si>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</si>
  <si>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</si>
  <si>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</si>
  <si>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</si>
  <si>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</si>
  <si>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</si>
  <si>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</si>
  <si>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</si>
  <si>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</si>
  <si>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</si>
  <si>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</si>
  <si>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</si>
  <si>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</si>
  <si>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</si>
  <si>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</si>
  <si>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</si>
  <si>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</si>
  <si>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</si>
  <si>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</si>
  <si>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</si>
  <si>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</si>
  <si>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</si>
  <si>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</si>
  <si>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</si>
  <si>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</si>
  <si>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</si>
  <si>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</si>
  <si>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</si>
  <si>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</si>
  <si>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</si>
  <si>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</si>
  <si>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已垦草原退耕还草</t>
  </si>
  <si>
    <t xml:space="preserve">    能源节约利用</t>
  </si>
  <si>
    <t>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</si>
  <si>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</si>
  <si>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</si>
  <si>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</si>
  <si>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</si>
  <si>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</si>
  <si>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</si>
  <si>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</si>
  <si>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</si>
  <si>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</si>
  <si>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</si>
  <si>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</si>
  <si>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</si>
  <si>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</si>
  <si>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</si>
  <si>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</si>
  <si>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</si>
  <si>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</si>
  <si>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</si>
  <si>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212城乡社区支出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</si>
  <si>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</si>
  <si>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</si>
  <si>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</si>
  <si>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</si>
  <si>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</si>
  <si>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</si>
  <si>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</si>
  <si>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</si>
  <si>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</si>
  <si>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</si>
  <si>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</si>
  <si>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</si>
  <si>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</si>
  <si>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</si>
  <si>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</si>
  <si>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</si>
  <si>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</si>
  <si>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</si>
  <si>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</si>
  <si>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</si>
  <si>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</si>
  <si>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</si>
  <si>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213农林水支出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</si>
  <si>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</si>
  <si>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</si>
  <si>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</si>
  <si>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</si>
  <si>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</si>
  <si>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</si>
  <si>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</si>
  <si>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</si>
  <si>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</si>
  <si>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</si>
  <si>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</si>
  <si>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</si>
  <si>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</si>
  <si>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</si>
  <si>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</si>
  <si>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</si>
  <si>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</si>
  <si>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</si>
  <si>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</si>
  <si>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</si>
  <si>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</si>
  <si>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</si>
  <si>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</si>
  <si>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</si>
  <si>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</si>
  <si>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</si>
  <si>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</si>
  <si>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</si>
  <si>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</si>
  <si>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</si>
  <si>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</si>
  <si>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</si>
  <si>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</si>
  <si>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</si>
  <si>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</si>
  <si>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</si>
  <si>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</si>
  <si>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</si>
  <si>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</si>
  <si>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</si>
  <si>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</si>
  <si>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</si>
  <si>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</si>
  <si>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</si>
  <si>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</si>
  <si>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</si>
  <si>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</si>
  <si>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</si>
  <si>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</si>
  <si>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</si>
  <si>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</si>
  <si>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</si>
  <si>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</si>
  <si>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</si>
  <si>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</si>
  <si>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</si>
  <si>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</si>
  <si>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</si>
  <si>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</si>
  <si>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</si>
  <si>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</si>
  <si>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</si>
  <si>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</si>
  <si>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</si>
  <si>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</si>
  <si>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</si>
  <si>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</si>
  <si>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</si>
  <si>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</si>
  <si>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</si>
  <si>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</si>
  <si>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</si>
  <si>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</si>
  <si>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</si>
  <si>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</si>
  <si>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</si>
  <si>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</si>
  <si>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</si>
  <si>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</si>
  <si>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</si>
  <si>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</si>
  <si>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</si>
  <si>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创业担保贷款贴息及奖金</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</si>
  <si>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</si>
  <si>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</si>
  <si>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</si>
  <si>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</si>
  <si>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</si>
  <si>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</si>
  <si>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</si>
  <si>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</si>
  <si>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214交通运输支出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</si>
  <si>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</si>
  <si>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</si>
  <si>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</si>
  <si>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</si>
  <si>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</si>
  <si>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</si>
  <si>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</si>
  <si>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</si>
  <si>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</si>
  <si>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</si>
  <si>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</si>
  <si>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</si>
  <si>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</si>
  <si>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</si>
  <si>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</si>
  <si>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</si>
  <si>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</si>
  <si>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</si>
  <si>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</si>
  <si>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</si>
  <si>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</si>
  <si>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</si>
  <si>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</si>
  <si>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</si>
  <si>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</si>
  <si>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</si>
  <si>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</si>
  <si>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</si>
  <si>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</si>
  <si>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</si>
  <si>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</si>
  <si>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</si>
  <si>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</si>
  <si>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</si>
  <si>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</si>
  <si>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</si>
  <si>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</si>
  <si>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</si>
  <si>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</si>
  <si>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</si>
  <si>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</si>
  <si>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</si>
  <si>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</si>
  <si>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</si>
  <si>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215资源勘探工业信息等支出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</si>
  <si>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</si>
  <si>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</si>
  <si>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</si>
  <si>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</si>
  <si>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</si>
  <si>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</si>
  <si>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</si>
  <si>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</si>
  <si>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</si>
  <si>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</si>
  <si>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</si>
  <si>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</si>
  <si>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</si>
  <si>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</si>
  <si>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</si>
  <si>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</si>
  <si>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</si>
  <si>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</si>
  <si>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</si>
  <si>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</si>
  <si>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</si>
  <si>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</si>
  <si>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</si>
  <si>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</si>
  <si>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</si>
  <si>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</si>
  <si>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</si>
  <si>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</si>
  <si>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</si>
  <si>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</si>
  <si>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</si>
  <si>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</si>
  <si>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</si>
  <si>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</si>
  <si>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</si>
  <si>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</si>
  <si>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</si>
  <si>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</si>
  <si>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</si>
  <si>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</si>
  <si>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</si>
  <si>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</si>
  <si>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</si>
  <si>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</si>
  <si>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216商业服务业等支出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</si>
  <si>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</si>
  <si>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</si>
  <si>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</si>
  <si>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</si>
  <si>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</si>
  <si>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</si>
  <si>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</si>
  <si>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</si>
  <si>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</si>
  <si>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</si>
  <si>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</si>
  <si>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</si>
  <si>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217金融支出</t>
  </si>
  <si>
    <t xml:space="preserve">      金融部门行政支出</t>
  </si>
  <si>
    <t xml:space="preserve">   行政运行</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</si>
  <si>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</si>
  <si>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</si>
  <si>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</si>
  <si>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</si>
  <si>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</si>
  <si>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</si>
  <si>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</si>
  <si>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</si>
  <si>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</si>
  <si>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</si>
  <si>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</si>
  <si>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</si>
  <si>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</si>
  <si>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</si>
  <si>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</si>
  <si>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</si>
  <si>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</si>
  <si>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</si>
  <si>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</si>
  <si>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</si>
  <si>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</si>
  <si>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</si>
  <si>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</si>
  <si>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</si>
  <si>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219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</si>
  <si>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</si>
  <si>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</si>
  <si>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</si>
  <si>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</si>
  <si>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</si>
  <si>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</si>
  <si>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</si>
  <si>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</si>
  <si>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220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</si>
  <si>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</si>
  <si>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</si>
  <si>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</si>
  <si>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</si>
  <si>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</si>
  <si>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</si>
  <si>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</si>
  <si>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</si>
  <si>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</si>
  <si>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</si>
  <si>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</si>
  <si>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</si>
  <si>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</si>
  <si>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</si>
  <si>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</si>
  <si>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</si>
  <si>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</si>
  <si>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</si>
  <si>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</si>
  <si>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</si>
  <si>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</si>
  <si>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</si>
  <si>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</si>
  <si>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</si>
  <si>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</si>
  <si>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</si>
  <si>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</si>
  <si>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</si>
  <si>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</si>
  <si>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</si>
  <si>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</si>
  <si>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</si>
  <si>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</si>
  <si>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</si>
  <si>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</si>
  <si>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</si>
  <si>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</si>
  <si>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221住房保障支出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</si>
  <si>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</si>
  <si>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</si>
  <si>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</si>
  <si>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</si>
  <si>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</si>
  <si>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</si>
  <si>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</si>
  <si>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</si>
  <si>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</si>
  <si>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</si>
  <si>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</si>
  <si>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</si>
  <si>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</si>
  <si>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</si>
  <si>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</si>
  <si>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</si>
  <si>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</si>
  <si>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</si>
  <si>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</si>
  <si>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</si>
  <si>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222粮油物资储备支出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</si>
  <si>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</si>
  <si>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</si>
  <si>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</si>
  <si>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</si>
  <si>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</si>
  <si>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</si>
  <si>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</si>
  <si>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</si>
  <si>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</si>
  <si>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</si>
  <si>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</si>
  <si>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</si>
  <si>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</si>
  <si>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</si>
  <si>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</si>
  <si>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</si>
  <si>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</si>
  <si>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</si>
  <si>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</si>
  <si>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</si>
  <si>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</si>
  <si>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</si>
  <si>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</si>
  <si>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</si>
  <si>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</si>
  <si>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</si>
  <si>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</si>
  <si>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</si>
  <si>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</si>
  <si>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</si>
  <si>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</si>
  <si>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</si>
  <si>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</si>
  <si>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</si>
  <si>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</si>
  <si>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</si>
  <si>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</si>
  <si>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</si>
  <si>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</si>
  <si>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224 灾害防治及应急管理支出</t>
  </si>
  <si>
    <t xml:space="preserve">      应急管理事务</t>
  </si>
  <si>
    <t xml:space="preserve">        灾害风险防治</t>
  </si>
  <si>
    <t xml:space="preserve">        国务院安委会专项</t>
  </si>
  <si>
    <t xml:space="preserve">        安生监管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</si>
  <si>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</si>
  <si>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</si>
  <si>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</si>
  <si>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</si>
  <si>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</si>
  <si>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</si>
  <si>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</si>
  <si>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</si>
  <si>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</si>
  <si>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</si>
  <si>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</si>
  <si>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</si>
  <si>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</si>
  <si>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</si>
  <si>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</si>
  <si>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</si>
  <si>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</si>
  <si>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</si>
  <si>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</si>
  <si>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</si>
  <si>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</si>
  <si>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</si>
  <si>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</si>
  <si>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</si>
  <si>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</si>
  <si>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</si>
  <si>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</si>
  <si>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</si>
  <si>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</si>
  <si>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</si>
  <si>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227预备费</t>
  </si>
  <si>
    <t>229其他支出</t>
  </si>
  <si>
    <t xml:space="preserve">      年初预留</t>
  </si>
  <si>
    <t xml:space="preserve">        年初预留</t>
  </si>
  <si>
    <t xml:space="preserve">         其他支出</t>
  </si>
  <si>
    <t>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</si>
  <si>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</si>
  <si>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</si>
  <si>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</si>
  <si>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</si>
  <si>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</si>
  <si>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地方政府向国标组织借款还本支出</t>
  </si>
  <si>
    <t xml:space="preserve">        地方政府其他一般债务还本支出</t>
  </si>
  <si>
    <t>232债务付息支出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</si>
  <si>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</si>
  <si>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</si>
  <si>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</si>
  <si>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</si>
  <si>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</si>
  <si>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</si>
  <si>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</si>
  <si>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233债务发行费用支出</t>
  </si>
  <si>
    <t xml:space="preserve">     中央政府国内债务发行费用支出</t>
  </si>
  <si>
    <t xml:space="preserve">     中央政府国外债务发行费用支出</t>
  </si>
  <si>
    <t xml:space="preserve">     地方政府一般债务发行费用支出</t>
  </si>
  <si>
    <t>支出合计</t>
  </si>
  <si>
    <t>1-5 2023年云南省德宏州陇川县一般公共预算基本支出情况表（公开到款级）</t>
  </si>
  <si>
    <t>经济科目名称</t>
  </si>
  <si>
    <t>501机关工资福利支出</t>
  </si>
  <si>
    <t xml:space="preserve">           工资奖金津补贴</t>
  </si>
  <si>
    <t xml:space="preserve">           社会保障缴费</t>
  </si>
  <si>
    <t xml:space="preserve">           住房公积金</t>
  </si>
  <si>
    <t>    其他工资福利支出</t>
  </si>
  <si>
    <t>502机关商品和服务支出</t>
  </si>
  <si>
    <t>      办公经费</t>
  </si>
  <si>
    <t>      会议费</t>
  </si>
  <si>
    <t>      培训费</t>
  </si>
  <si>
    <t>      专用材料购置费</t>
  </si>
  <si>
    <t>      委托业务费</t>
  </si>
  <si>
    <t xml:space="preserve">           公务接待费</t>
  </si>
  <si>
    <t>      因公出国（境）费用</t>
  </si>
  <si>
    <t>      公务用车运行维护费</t>
  </si>
  <si>
    <t>      维修(护)费</t>
  </si>
  <si>
    <t>      其他商品和服务支出</t>
  </si>
  <si>
    <t>503机关资本性支出(一)</t>
  </si>
  <si>
    <t xml:space="preserve">           房屋建筑物购建</t>
  </si>
  <si>
    <r>
      <rPr>
        <sz val="12"/>
        <color theme="1"/>
        <rFont val="宋体"/>
        <charset val="134"/>
      </rPr>
      <t xml:space="preserve">   </t>
    </r>
    <r>
      <rPr>
        <sz val="12"/>
        <color rgb="FF000000"/>
        <rFont val="宋体"/>
        <charset val="134"/>
      </rPr>
      <t xml:space="preserve">        基础设施建设</t>
    </r>
  </si>
  <si>
    <r>
      <rPr>
        <sz val="12"/>
        <color theme="1"/>
        <rFont val="宋体"/>
        <charset val="134"/>
      </rPr>
      <t xml:space="preserve">   </t>
    </r>
    <r>
      <rPr>
        <sz val="12"/>
        <color rgb="FF000000"/>
        <rFont val="宋体"/>
        <charset val="134"/>
      </rPr>
      <t xml:space="preserve">        公务用车购置</t>
    </r>
  </si>
  <si>
    <r>
      <rPr>
        <sz val="12"/>
        <color theme="1"/>
        <rFont val="宋体"/>
        <charset val="134"/>
      </rPr>
      <t xml:space="preserve">   </t>
    </r>
    <r>
      <rPr>
        <sz val="12"/>
        <color rgb="FF000000"/>
        <rFont val="宋体"/>
        <charset val="134"/>
      </rPr>
      <t xml:space="preserve">        土地征迁补偿和安置支出</t>
    </r>
  </si>
  <si>
    <r>
      <rPr>
        <sz val="12"/>
        <color theme="1"/>
        <rFont val="宋体"/>
        <charset val="134"/>
      </rPr>
      <t xml:space="preserve">   </t>
    </r>
    <r>
      <rPr>
        <sz val="12"/>
        <color rgb="FF000000"/>
        <rFont val="宋体"/>
        <charset val="134"/>
      </rPr>
      <t xml:space="preserve">       设备购置</t>
    </r>
  </si>
  <si>
    <r>
      <rPr>
        <sz val="12"/>
        <color theme="1"/>
        <rFont val="宋体"/>
        <charset val="134"/>
      </rPr>
      <t xml:space="preserve">   </t>
    </r>
    <r>
      <rPr>
        <sz val="12"/>
        <color rgb="FF000000"/>
        <rFont val="宋体"/>
        <charset val="134"/>
      </rPr>
      <t xml:space="preserve">        大型修缮</t>
    </r>
  </si>
  <si>
    <r>
      <rPr>
        <sz val="12"/>
        <color theme="1"/>
        <rFont val="宋体"/>
        <charset val="134"/>
      </rPr>
      <t xml:space="preserve">   </t>
    </r>
    <r>
      <rPr>
        <sz val="12"/>
        <color rgb="FF000000"/>
        <rFont val="宋体"/>
        <charset val="134"/>
      </rPr>
      <t xml:space="preserve">        其他资本性支出</t>
    </r>
  </si>
  <si>
    <t>504机关资本性支出(二)</t>
  </si>
  <si>
    <t xml:space="preserve">           基础设施建设</t>
  </si>
  <si>
    <t xml:space="preserve">           公务用车购置</t>
  </si>
  <si>
    <t xml:space="preserve">           设备购置</t>
  </si>
  <si>
    <t xml:space="preserve">           大型修缮</t>
  </si>
  <si>
    <t xml:space="preserve">           其他资本性支出</t>
  </si>
  <si>
    <t>505对事业单位经常性补助</t>
  </si>
  <si>
    <t>      工资福利支出</t>
  </si>
  <si>
    <t>      商品和服务支出</t>
  </si>
  <si>
    <t>      其他对事业单位补助</t>
  </si>
  <si>
    <t>506对事业单位资本性补助</t>
  </si>
  <si>
    <r>
      <rPr>
        <sz val="12"/>
        <color theme="1"/>
        <rFont val="宋体"/>
        <charset val="134"/>
      </rPr>
      <t xml:space="preserve">   </t>
    </r>
    <r>
      <rPr>
        <sz val="12"/>
        <color rgb="FF000000"/>
        <rFont val="宋体"/>
        <charset val="134"/>
      </rPr>
      <t xml:space="preserve">        资本性支出(一)</t>
    </r>
  </si>
  <si>
    <r>
      <rPr>
        <sz val="12"/>
        <color theme="1"/>
        <rFont val="宋体"/>
        <charset val="134"/>
      </rPr>
      <t xml:space="preserve">   </t>
    </r>
    <r>
      <rPr>
        <sz val="12"/>
        <color rgb="FF000000"/>
        <rFont val="宋体"/>
        <charset val="134"/>
      </rPr>
      <t xml:space="preserve">        资本性支出(二)</t>
    </r>
  </si>
  <si>
    <t>507对企业补助</t>
  </si>
  <si>
    <t xml:space="preserve">           费用补贴</t>
  </si>
  <si>
    <t xml:space="preserve">           利息补贴</t>
  </si>
  <si>
    <t xml:space="preserve">           其他对企业补助</t>
  </si>
  <si>
    <t>508对企业资本性支出</t>
  </si>
  <si>
    <t xml:space="preserve">           资本金注入(一)</t>
  </si>
  <si>
    <t xml:space="preserve">           资本金注入(二)</t>
  </si>
  <si>
    <t>509对个人和家庭的补助</t>
  </si>
  <si>
    <t>      社会福利和救助</t>
  </si>
  <si>
    <t>      助学金</t>
  </si>
  <si>
    <t>      个人农业生产补贴</t>
  </si>
  <si>
    <t>      离退休费</t>
  </si>
  <si>
    <t>      其他对个人和家庭补助</t>
  </si>
  <si>
    <t>510对社会保障基金补助</t>
  </si>
  <si>
    <r>
      <rPr>
        <sz val="12"/>
        <color theme="1"/>
        <rFont val="宋体"/>
        <charset val="134"/>
      </rPr>
      <t xml:space="preserve">  </t>
    </r>
    <r>
      <rPr>
        <sz val="12"/>
        <color rgb="FF000000"/>
        <rFont val="宋体"/>
        <charset val="134"/>
      </rPr>
      <t xml:space="preserve">         对社会保障基金补助</t>
    </r>
  </si>
  <si>
    <r>
      <rPr>
        <sz val="12"/>
        <color theme="1"/>
        <rFont val="宋体"/>
        <charset val="134"/>
      </rPr>
      <t xml:space="preserve">  </t>
    </r>
    <r>
      <rPr>
        <sz val="12"/>
        <color rgb="FF000000"/>
        <rFont val="宋体"/>
        <charset val="134"/>
      </rPr>
      <t xml:space="preserve">         补充全国社会保障基金</t>
    </r>
  </si>
  <si>
    <t xml:space="preserve">           对机关事业单位职业年金的补助</t>
  </si>
  <si>
    <t>511债务利息及费用支出</t>
  </si>
  <si>
    <r>
      <rPr>
        <sz val="12"/>
        <color theme="1"/>
        <rFont val="宋体"/>
        <charset val="134"/>
      </rPr>
      <t xml:space="preserve">  </t>
    </r>
    <r>
      <rPr>
        <sz val="12"/>
        <color rgb="FF000000"/>
        <rFont val="宋体"/>
        <charset val="134"/>
      </rPr>
      <t xml:space="preserve">         国内债务付息</t>
    </r>
  </si>
  <si>
    <r>
      <rPr>
        <sz val="12"/>
        <color theme="1"/>
        <rFont val="宋体"/>
        <charset val="134"/>
      </rPr>
      <t xml:space="preserve">  </t>
    </r>
    <r>
      <rPr>
        <sz val="12"/>
        <color rgb="FF000000"/>
        <rFont val="宋体"/>
        <charset val="134"/>
      </rPr>
      <t xml:space="preserve">         国外债务付息</t>
    </r>
  </si>
  <si>
    <r>
      <rPr>
        <sz val="12"/>
        <color theme="1"/>
        <rFont val="宋体"/>
        <charset val="134"/>
      </rPr>
      <t xml:space="preserve"> </t>
    </r>
    <r>
      <rPr>
        <sz val="12"/>
        <color rgb="FF000000"/>
        <rFont val="宋体"/>
        <charset val="134"/>
      </rPr>
      <t xml:space="preserve">          国内债务发行费用</t>
    </r>
  </si>
  <si>
    <r>
      <rPr>
        <sz val="12"/>
        <color theme="1"/>
        <rFont val="宋体"/>
        <charset val="134"/>
      </rPr>
      <t xml:space="preserve">  </t>
    </r>
    <r>
      <rPr>
        <sz val="12"/>
        <color rgb="FF000000"/>
        <rFont val="宋体"/>
        <charset val="134"/>
      </rPr>
      <t xml:space="preserve">         国外债务发行费用</t>
    </r>
  </si>
  <si>
    <t>512债务还本支出</t>
  </si>
  <si>
    <t xml:space="preserve">           国内债务还本</t>
  </si>
  <si>
    <t xml:space="preserve">           国外债务还本</t>
  </si>
  <si>
    <t>513转移性支出</t>
  </si>
  <si>
    <t xml:space="preserve">           上下级政府间转移性支出</t>
  </si>
  <si>
    <t xml:space="preserve">           债务转贷</t>
  </si>
  <si>
    <t xml:space="preserve">           调出资金</t>
  </si>
  <si>
    <t xml:space="preserve">          安排预算稳定调节基金</t>
  </si>
  <si>
    <t xml:space="preserve">           补充预算周转金</t>
  </si>
  <si>
    <t xml:space="preserve">           区域间转移支出</t>
  </si>
  <si>
    <t>514预备费及预留</t>
  </si>
  <si>
    <t xml:space="preserve">           预备费</t>
  </si>
  <si>
    <t xml:space="preserve">           预留</t>
  </si>
  <si>
    <t>599其他支出</t>
  </si>
  <si>
    <t xml:space="preserve">           国家赔偿费用支出</t>
  </si>
  <si>
    <t xml:space="preserve">           对民间非营利组织和群众性自治组织补贴</t>
  </si>
  <si>
    <t xml:space="preserve">           经常性赠与</t>
  </si>
  <si>
    <t xml:space="preserve">           资本性赠与</t>
  </si>
  <si>
    <t xml:space="preserve">           其他支出</t>
  </si>
  <si>
    <t>1-5 2023年云南省德宏州陇川县本级一般公共预算基本支出情况表（公开到款级）</t>
  </si>
  <si>
    <t>1-6 2023年云南省德宏州陇川县本级一般公共预算支出表（州、市对下转移支付项目）</t>
  </si>
  <si>
    <t>项       目</t>
  </si>
  <si>
    <t>其中：延续项目</t>
  </si>
  <si>
    <t>其中：新增项目</t>
  </si>
  <si>
    <t>一般公共服务支出</t>
  </si>
  <si>
    <t>国防支出</t>
  </si>
  <si>
    <t>公共安全支出</t>
  </si>
  <si>
    <t>教育支出</t>
  </si>
  <si>
    <t>普通教育</t>
  </si>
  <si>
    <t>初中教育</t>
  </si>
  <si>
    <t>科学技术支出</t>
  </si>
  <si>
    <t>文化旅游教育与传媒支出</t>
  </si>
  <si>
    <t>文化和旅游</t>
  </si>
  <si>
    <t>其他文化和旅游支出</t>
  </si>
  <si>
    <t>社会保障和就业支出</t>
  </si>
  <si>
    <t>行政事业单位养老支出</t>
  </si>
  <si>
    <t>就业补助</t>
  </si>
  <si>
    <t>其他就业补助支出</t>
  </si>
  <si>
    <t>财政对基本养老保险基金的补助</t>
  </si>
  <si>
    <t>卫生健康支出</t>
  </si>
  <si>
    <t>节能环保支出</t>
  </si>
  <si>
    <t>农林水支出</t>
  </si>
  <si>
    <t>农业农村</t>
  </si>
  <si>
    <t>农村社会事业</t>
  </si>
  <si>
    <t>普惠金融发展支出</t>
  </si>
  <si>
    <t>创业担保贷款贴息及奖补</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</si>
  <si>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</si>
  <si>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</si>
  <si>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</si>
  <si>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</si>
  <si>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</si>
  <si>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</si>
  <si>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</si>
  <si>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</si>
  <si>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</si>
  <si>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</si>
  <si>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1-7  2023年云南省德宏州陇川县分地区税收返还和转移支付预算表</t>
  </si>
  <si>
    <t>陇川县</t>
  </si>
  <si>
    <t>税收返还</t>
  </si>
  <si>
    <t>转移支付</t>
  </si>
  <si>
    <t>一、提前下达数</t>
  </si>
  <si>
    <t>陇川县章凤镇</t>
  </si>
  <si>
    <t>陇川县景罕镇</t>
  </si>
  <si>
    <t>陇川县城子镇</t>
  </si>
  <si>
    <t>陇川县陇把镇</t>
  </si>
  <si>
    <t>陇川县户撒乡</t>
  </si>
  <si>
    <t>陇川县护国乡</t>
  </si>
  <si>
    <t>陇川县清平乡</t>
  </si>
  <si>
    <t>陇川县勐约乡</t>
  </si>
  <si>
    <t>陇川县王子树乡</t>
  </si>
  <si>
    <t>二、预算数</t>
  </si>
  <si>
    <t>1-8  2023年云南省德宏州陇川县本级“三公”经费预算财政拨款情况统计表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</si>
  <si>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</si>
  <si>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</si>
  <si>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</si>
  <si>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</si>
  <si>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</si>
  <si>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</si>
  <si>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</si>
  <si>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</si>
  <si>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2023年陇川县“三公”经费预算安排1802万元，同比下降3.17%，其中：安排因公出国（境）费20万元，与上年持平；公务接待费664万元，同比下降7.78%；公务用车购置和运行维护费1118万元，同比下降0.27%。陇川县2023年“三公”经费同比下降的主要原因是：一是全面贯彻执行上级关于大力压缩一般性支出目标，全面执行过“紧日子”的政策，节约资金用于全县“六稳”、“六保”需求，公务接待费同比减少56万元，下降7.78%。二是严格控制公务用车购置及运行费支出规模，公务用车购置压缩162万元，同比下降53.64%，公务用车运行费同比增加159万元，同比增长19.41%，主要原因是陇川县公务用车85%均于老化，没有财力重新购置的情况下只能继续使用，维修、维护费逐年增加所致。</t>
  </si>
  <si>
    <t>1-9  2023年云南省德宏州陇川县一般公共预算编制情况说明</t>
  </si>
  <si>
    <t xml:space="preserve">          德宏州陇川县一般公共预算编制情况说明
    德宏州陇川县一般公共预算编制由各预算单位编制，由县财政局预算股负责汇总编制，陇川县将乡（镇）、农场、社区全都纳入一级预算单位进行管理，陇川县一般公共预算收支等同于陇川县本级一般公共预算收支。
                   单位：陇川县财政局</t>
  </si>
  <si>
    <t>2-1  2023年云南省德宏州陇川政府性基金预算收入情况表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</si>
  <si>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</si>
  <si>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</si>
  <si>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</si>
  <si>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</si>
  <si>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</si>
  <si>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</si>
  <si>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</si>
  <si>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</si>
  <si>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</si>
  <si>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</si>
  <si>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</si>
  <si>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</si>
  <si>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</si>
  <si>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</si>
  <si>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</si>
  <si>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</si>
  <si>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</si>
  <si>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</si>
  <si>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</si>
  <si>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</si>
  <si>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</si>
  <si>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</si>
  <si>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</si>
  <si>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</si>
  <si>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</si>
  <si>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</si>
  <si>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</si>
  <si>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</si>
  <si>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</si>
  <si>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2-2  2023年云南省德宏州陇川县政府性基金预算支出情况表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</si>
  <si>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</si>
  <si>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</si>
  <si>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</si>
  <si>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</si>
  <si>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</si>
  <si>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</si>
  <si>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</si>
  <si>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</si>
  <si>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</si>
  <si>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</si>
  <si>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</si>
  <si>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</si>
  <si>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</si>
  <si>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</si>
  <si>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</si>
  <si>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</si>
  <si>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</si>
  <si>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</si>
  <si>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</si>
  <si>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</si>
  <si>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</si>
  <si>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</si>
  <si>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</si>
  <si>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</si>
  <si>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</si>
  <si>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</si>
  <si>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</si>
  <si>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</si>
  <si>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</si>
  <si>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</si>
  <si>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</si>
  <si>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</si>
  <si>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</si>
  <si>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</si>
  <si>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</si>
  <si>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</si>
  <si>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</si>
  <si>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</si>
  <si>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</si>
  <si>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</si>
  <si>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</si>
  <si>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</si>
  <si>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</si>
  <si>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</si>
  <si>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</si>
  <si>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农业农村生态环境支出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</si>
  <si>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</si>
  <si>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</si>
  <si>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</si>
  <si>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</si>
  <si>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</si>
  <si>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</si>
  <si>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</si>
  <si>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</si>
  <si>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</si>
  <si>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</si>
  <si>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</si>
  <si>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</si>
  <si>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</si>
  <si>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</si>
  <si>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</si>
  <si>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</si>
  <si>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</si>
  <si>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</si>
  <si>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</si>
  <si>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</si>
  <si>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</si>
  <si>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</si>
  <si>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</si>
  <si>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</si>
  <si>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</si>
  <si>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</si>
  <si>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</si>
  <si>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</si>
  <si>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</si>
  <si>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</si>
  <si>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</si>
  <si>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</si>
  <si>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</si>
  <si>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</si>
  <si>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</si>
  <si>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</si>
  <si>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</si>
  <si>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</si>
  <si>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</si>
  <si>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</si>
  <si>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</si>
  <si>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</si>
  <si>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</si>
  <si>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</si>
  <si>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</si>
  <si>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</si>
  <si>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</si>
  <si>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</si>
  <si>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</si>
  <si>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</si>
  <si>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</si>
  <si>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</si>
  <si>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</si>
  <si>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</si>
  <si>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</si>
  <si>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</si>
  <si>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</si>
  <si>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</si>
  <si>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</si>
  <si>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</si>
  <si>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</si>
  <si>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</si>
  <si>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</si>
  <si>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</si>
  <si>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</si>
  <si>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</si>
  <si>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</si>
  <si>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</si>
  <si>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</si>
  <si>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</si>
  <si>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</si>
  <si>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</si>
  <si>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</si>
  <si>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</si>
  <si>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</si>
  <si>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</si>
  <si>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</si>
  <si>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</si>
  <si>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</si>
  <si>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</si>
  <si>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</si>
  <si>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</si>
  <si>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</si>
  <si>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</si>
  <si>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</si>
  <si>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</si>
  <si>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</si>
  <si>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</si>
  <si>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</si>
  <si>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</si>
  <si>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</si>
  <si>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</si>
  <si>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</si>
  <si>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</si>
  <si>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</si>
  <si>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</si>
  <si>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</si>
  <si>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</si>
  <si>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</si>
  <si>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</si>
  <si>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</si>
  <si>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</si>
  <si>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</si>
  <si>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</si>
  <si>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</si>
  <si>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</si>
  <si>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</si>
  <si>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</si>
  <si>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</si>
  <si>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</si>
  <si>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</si>
  <si>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</si>
  <si>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</si>
  <si>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</si>
  <si>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</si>
  <si>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</si>
  <si>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</si>
  <si>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</si>
  <si>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</si>
  <si>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地方政府专项债务付息支出</t>
  </si>
  <si>
    <t xml:space="preserve">     海南省高等级公路车辆通行附加费债务付息费用支出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</si>
  <si>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</si>
  <si>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</si>
  <si>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</si>
  <si>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</si>
  <si>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</si>
  <si>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</si>
  <si>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</si>
  <si>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</si>
  <si>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</si>
  <si>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</si>
  <si>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</si>
  <si>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</si>
  <si>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</si>
  <si>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</si>
  <si>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</si>
  <si>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</si>
  <si>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</si>
  <si>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</si>
  <si>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</si>
  <si>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</si>
  <si>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</si>
  <si>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</si>
  <si>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</si>
  <si>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</si>
  <si>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</si>
  <si>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</si>
  <si>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</si>
  <si>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</si>
  <si>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</si>
  <si>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</si>
  <si>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</si>
  <si>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</si>
  <si>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</si>
  <si>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</si>
  <si>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</si>
  <si>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</si>
  <si>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</si>
  <si>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</si>
  <si>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</si>
  <si>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</si>
  <si>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</si>
  <si>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</si>
  <si>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</si>
  <si>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</si>
  <si>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</si>
  <si>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</si>
  <si>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</si>
  <si>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</si>
  <si>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</si>
  <si>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</si>
  <si>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</si>
  <si>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</si>
  <si>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</si>
  <si>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</si>
  <si>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政府性基金预算支出</t>
  </si>
  <si>
    <t xml:space="preserve">   政府性基金转移支付</t>
  </si>
  <si>
    <t xml:space="preserve">     抗疫特别国债转移支付</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</si>
  <si>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</si>
  <si>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</si>
  <si>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</si>
  <si>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</si>
  <si>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</si>
  <si>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</si>
  <si>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</si>
  <si>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</si>
  <si>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其他支出</t>
  </si>
  <si>
    <t xml:space="preserve">   上解支出</t>
  </si>
  <si>
    <t xml:space="preserve">     政府性基金上解支出</t>
  </si>
  <si>
    <t xml:space="preserve">   调出资金</t>
  </si>
  <si>
    <t xml:space="preserve">     政府性基金预算调出资金</t>
  </si>
  <si>
    <t xml:space="preserve">   年终结余</t>
  </si>
  <si>
    <t xml:space="preserve">    政府性基金年终结余</t>
  </si>
  <si>
    <t xml:space="preserve">     地方政府专项债务还本支出</t>
  </si>
  <si>
    <t xml:space="preserve">       利用再融资债券还到期债券本金</t>
  </si>
  <si>
    <t xml:space="preserve">       利用财政资金还到期债券本金</t>
  </si>
  <si>
    <t>支　出　合　计</t>
  </si>
  <si>
    <t>2-3  2023年云南省德宏州陇川县本级政府性基金预算收入情况表</t>
  </si>
  <si>
    <t>二、国家电影事业发展专项资金收入</t>
  </si>
  <si>
    <t>三、国有土地收益基金收入</t>
  </si>
  <si>
    <t>四、农业土地开发资金收入</t>
  </si>
  <si>
    <t>五、国有土地使用权出让收入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</si>
  <si>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</si>
  <si>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</si>
  <si>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</si>
  <si>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</si>
  <si>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</si>
  <si>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六、大中型水库库区基金收入</t>
  </si>
  <si>
    <t>七、彩票公益金收入</t>
  </si>
  <si>
    <t xml:space="preserve">   福利彩票公益金收入</t>
  </si>
  <si>
    <t xml:space="preserve">   体育彩票公益金收入</t>
  </si>
  <si>
    <t>八、城市基础设施配套费收入</t>
  </si>
  <si>
    <t>九、小型水库移民扶助基金收入</t>
  </si>
  <si>
    <t>十、国家重大水利工程建设基金收入</t>
  </si>
  <si>
    <t>十一、车辆通行费</t>
  </si>
  <si>
    <t>十二、污水处理费收入</t>
  </si>
  <si>
    <t>十三、彩票发行机构和彩票销售机构的业务费用</t>
  </si>
  <si>
    <t>十四、其他政府性基金收入</t>
  </si>
  <si>
    <t>十五、专项债务对应项目专项收入</t>
  </si>
  <si>
    <t>政府性基金预算收入</t>
  </si>
  <si>
    <t xml:space="preserve">   政府性基金转移支付收入</t>
  </si>
  <si>
    <t xml:space="preserve">     政府性基金上解收入</t>
  </si>
  <si>
    <t xml:space="preserve">     政府性基金预算上年结余收入</t>
  </si>
  <si>
    <t xml:space="preserve">     调入政府性基金预算资金</t>
  </si>
  <si>
    <t xml:space="preserve">   债务转贷收入</t>
  </si>
  <si>
    <t xml:space="preserve">     地方政府专项债务转贷收入</t>
  </si>
  <si>
    <t xml:space="preserve">         置换债券收入</t>
  </si>
  <si>
    <t xml:space="preserve">         再融资债券收入</t>
  </si>
  <si>
    <t xml:space="preserve">         土地储备专项债券收入</t>
  </si>
  <si>
    <t xml:space="preserve">         政府收费公路专项债券转贷收入</t>
  </si>
  <si>
    <t xml:space="preserve">         棚户区改造专项债券收入</t>
  </si>
  <si>
    <t xml:space="preserve">         其他地方自行试点项目收益专项债券收入</t>
  </si>
  <si>
    <t>收　入　合　计</t>
  </si>
  <si>
    <t>2-4  2023年云南省德宏州陇川县本级政府性基金预算支出情况表（公开到项级）</t>
  </si>
  <si>
    <t>2-5  2023年云南省德宏州陇川县本级政府性基金支出表（州、市对下转移支付）</t>
  </si>
  <si>
    <t>七、资源勘探工业信息等支出</t>
  </si>
  <si>
    <t>十一、抗疫特别国债安排的支出</t>
  </si>
  <si>
    <t>本年支出小计</t>
  </si>
  <si>
    <t>2-6  2023年云南省德宏州陇川县政府性基金预算编制情况说明</t>
  </si>
  <si>
    <t xml:space="preserve">          德宏州陇川县政府性基金预算编制情况说明
    德宏州陇川县政府性预算编制由县财政局预算股负责编制，陇川县将乡（镇）、农场、社区纳入一级预算单位管理，且各预算单位均不编制政府性基金预算，陇川县政府性基金预算收支等同于陇川县本级政府性基金预算收支，陇川县2023年没有编制上级专项转移支付基金预算，所以。2-5表  2023年云南省德宏州陇川县本级政府性基金支出表(州、县对下转移支付)2023年数据均为空，特此说明。
                   单位：陇川县财政局</t>
  </si>
  <si>
    <t>3-1  2023年云南省德宏州陇川县国有资本经营收入预算情况表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</si>
  <si>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</si>
  <si>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</si>
  <si>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</si>
  <si>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</si>
  <si>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</si>
  <si>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</si>
  <si>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</si>
  <si>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</si>
  <si>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</si>
  <si>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</si>
  <si>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</si>
  <si>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</si>
  <si>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</si>
  <si>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</si>
  <si>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</si>
  <si>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</si>
  <si>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</si>
  <si>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</si>
  <si>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</si>
  <si>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</si>
  <si>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</si>
  <si>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</si>
  <si>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</si>
  <si>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</si>
  <si>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</si>
  <si>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</si>
  <si>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</si>
  <si>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</si>
  <si>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</si>
  <si>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</si>
  <si>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</si>
  <si>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</si>
  <si>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</si>
  <si>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</si>
  <si>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</si>
  <si>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</si>
  <si>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</si>
  <si>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</si>
  <si>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2023年云南省德宏州陇川县国有资本经营支出预算情况表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</si>
  <si>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</si>
  <si>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</si>
  <si>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</si>
  <si>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</si>
  <si>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</si>
  <si>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</si>
  <si>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</si>
  <si>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</si>
  <si>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</si>
  <si>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</si>
  <si>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</si>
  <si>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</si>
  <si>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</si>
  <si>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</si>
  <si>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</si>
  <si>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</si>
  <si>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</si>
  <si>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</si>
  <si>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</si>
  <si>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</si>
  <si>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</si>
  <si>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</si>
  <si>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</si>
  <si>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3-3  2023年云南省德宏州陇川县本级国有资本经营收入预算情况表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</si>
  <si>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</si>
  <si>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</si>
  <si>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</si>
  <si>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</si>
  <si>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</si>
  <si>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</si>
  <si>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</si>
  <si>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</si>
  <si>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</si>
  <si>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</si>
  <si>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3-4  2023年云南省德宏州陇川县本级国有资本经营支出预算情况表（公开到项级）</t>
  </si>
  <si>
    <t>项   目</t>
  </si>
  <si>
    <t xml:space="preserve">    "三供一业"移交补助支出</t>
  </si>
  <si>
    <t xml:space="preserve">   其他金融国有资本经营预算支出</t>
  </si>
  <si>
    <t>县本级国有资本经营支出</t>
  </si>
  <si>
    <t>3-5  2023年云南省德宏州陇川县本级国有资本经营预算转移支付表（分地区）</t>
  </si>
  <si>
    <t>地  区</t>
  </si>
  <si>
    <t>预算数</t>
  </si>
  <si>
    <t>陇川县本级</t>
  </si>
  <si>
    <t>合  计</t>
  </si>
  <si>
    <t>3-6  2023年云南省德宏州陇川县本级国有资本经营预算转移支付表（分项目）</t>
  </si>
  <si>
    <t>项目名称</t>
  </si>
  <si>
    <t>国有企业退休人员社会化管理补助</t>
  </si>
  <si>
    <t>3-7  2023年云南省德宏州陇川县国有资本经营预算情况说明</t>
  </si>
  <si>
    <t xml:space="preserve">             德宏州陇川县国有资本经营预算情况说明
    德宏州陇川县国有资本经营预算编制由县财政局国资股统一编制，陇川县将乡（镇）、农场、社区纳入一级预算单位管理，且各预算单位均不编制国有资本经营预算，陇川县国有资本经营预算收支等同于陇川县本级国有资本经营预算收支。
                   单位：陇川县财政局</t>
  </si>
  <si>
    <t>4-1  2023年云南省德宏州陇川县社会保险基金收入预算情况表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</si>
  <si>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</si>
  <si>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</si>
  <si>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</si>
  <si>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</si>
  <si>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</si>
  <si>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</si>
  <si>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</si>
  <si>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</si>
  <si>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</si>
  <si>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</si>
  <si>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</si>
  <si>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</si>
  <si>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</si>
  <si>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</si>
  <si>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</si>
  <si>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</si>
  <si>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</si>
  <si>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</si>
  <si>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2023年云南省德宏州陇川县社会保险基金支出预算情况表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</si>
  <si>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</si>
  <si>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</si>
  <si>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</si>
  <si>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</si>
  <si>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</si>
  <si>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</si>
  <si>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</si>
  <si>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</si>
  <si>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</si>
  <si>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</si>
  <si>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</si>
  <si>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</si>
  <si>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</si>
  <si>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4-3  2023年云南省德宏州陇川县本级社会保险基金收入预算情况表</t>
  </si>
  <si>
    <t>4-4  2023年云南省德宏州陇川县本级社会保险基金支出预算情况表</t>
  </si>
  <si>
    <t>没有数据，省级不经办</t>
  </si>
  <si>
    <t>4-5  2023年云南省德宏州陇川县社会保险基金预算情况说明</t>
  </si>
  <si>
    <t xml:space="preserve">          德宏州陇川县社会保险基金预算情况说明
    德宏州陇川县社会保险基金预算编制由各经办机构负责编制，县财政局社保股统一汇总、审核，根据上级对社会保险基金预算编制要求，县级是社会保险基金预算编制的末级单位，乡（镇）、农场、社区不再单独编制社会保险基金预算，故，陇川县社会保险基金收支预算等同于陇川县本级社会保险基金收支预算。
                   单位：陇川县财政局</t>
  </si>
  <si>
    <t>5-1  云南省德宏州陇川县 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</si>
  <si>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</si>
  <si>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</si>
  <si>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</si>
  <si>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</si>
  <si>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</si>
  <si>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</si>
  <si>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</si>
  <si>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</si>
  <si>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</si>
  <si>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</si>
  <si>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</si>
  <si>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</si>
  <si>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</si>
  <si>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</si>
  <si>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</si>
  <si>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云南省德宏州陇川县2022年地方政府一般债务余额情况表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</si>
  <si>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</si>
  <si>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</si>
  <si>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</si>
  <si>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</si>
  <si>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</si>
  <si>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</si>
  <si>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</si>
  <si>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</si>
  <si>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</si>
  <si>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</si>
  <si>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</si>
  <si>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</si>
  <si>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云南省德宏州陇川县本级2022年地方政府一般债务余额情况表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</si>
  <si>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</si>
  <si>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</si>
  <si>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</si>
  <si>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云南省德宏州陇川县2022年地方政府专项债务余额情况表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</si>
  <si>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</si>
  <si>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</si>
  <si>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</si>
  <si>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</si>
  <si>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</si>
  <si>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</si>
  <si>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</si>
  <si>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</si>
  <si>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</si>
  <si>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</si>
  <si>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</si>
  <si>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</si>
  <si>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</si>
  <si>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</si>
  <si>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</si>
  <si>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</si>
  <si>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</si>
  <si>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</si>
  <si>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</si>
  <si>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</si>
  <si>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</si>
  <si>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</si>
  <si>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</si>
  <si>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</si>
  <si>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</si>
  <si>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</si>
  <si>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</si>
  <si>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</si>
  <si>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</si>
  <si>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</si>
  <si>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</si>
  <si>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</si>
  <si>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</si>
  <si>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</si>
  <si>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</si>
  <si>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</si>
  <si>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</si>
  <si>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</si>
  <si>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</si>
  <si>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云南省德宏州陇川县本级2022年地方政府专项债务余额情况表（本级）</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</si>
  <si>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</si>
  <si>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</si>
  <si>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</si>
  <si>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</si>
  <si>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</si>
  <si>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</si>
  <si>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</si>
  <si>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</si>
  <si>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</si>
  <si>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</si>
  <si>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</si>
  <si>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陇川县城乡供水一体化项目（一期）</t>
  </si>
  <si>
    <t>其他农林水利建设</t>
  </si>
  <si>
    <t>陇川县水利局</t>
  </si>
  <si>
    <t>专项债券</t>
  </si>
  <si>
    <t>陇川县弄回至吕门水库连通工程</t>
  </si>
  <si>
    <t>陇川县第二水厂扩建及配套管网工程</t>
  </si>
  <si>
    <t>其他地下管线</t>
  </si>
  <si>
    <t>陇川县住房和城乡建设局</t>
  </si>
  <si>
    <t>陇川县城市更新改造（章凤片区）建设项目</t>
  </si>
  <si>
    <t>城镇老旧老旧小区改造</t>
  </si>
  <si>
    <t>陇川县2022年保障性租赁住房项目</t>
  </si>
  <si>
    <t>保障性租赁住房</t>
  </si>
  <si>
    <t>陇川县乡村振兴龙安农旅融合建设项目</t>
  </si>
  <si>
    <t>文化旅游</t>
  </si>
  <si>
    <t>陇川县文化和旅游局</t>
  </si>
  <si>
    <t>注：本表反映本级当年提前下达的新增地方政府债券资金使用安排，由县级以上地方各级财政部门在本级人民代表大会批准预算后二十日内公开。</t>
  </si>
  <si>
    <t>5-9  云南省德宏州陇川县2023年地方政府债券资金公开相关情况说明</t>
  </si>
  <si>
    <t xml:space="preserve">                         德宏州陇川县债券资金公开情况说明
    德宏州陇川县债券资金公开相关表格由县金融股负责填报公开，经县财政局认真核对，就公开相关情况说明如下：一是县级财政是债券资金管理的末级单位，乡（镇）、农场、社区无债券资金，故，陇川县“5-1  云南省德宏州陇川县2021年地方政府债务限额及余额预算情况表”乡镇没有债券资金数据；三是由于乡镇、农场、社区没有债券资金，故，“5-2  云南省德宏州陇川县2022年地方政府一般债务余额情况表”与“5-3  云南省德宏州陇川县本级2022年地方政府一般债务余额情况表”数据一致、“5-4  云南省德宏州陇川县2022年地方政府专项债务余额情况表”与“5-5 云南省德宏州陇川县本级2022年地方政府专项债务余额情况表”数据一致。
                             单位：陇川县财政局</t>
  </si>
  <si>
    <t>6-1   2023年云南省德宏州陇川县县级重大政策和重点项目绩效目标表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</si>
  <si>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</si>
  <si>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</si>
  <si>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</si>
  <si>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</si>
  <si>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</si>
  <si>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</si>
  <si>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</si>
  <si>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</si>
  <si>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</si>
  <si>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</si>
  <si>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陇川边境管理大队、边境专职辅警经费</t>
  </si>
  <si>
    <t>陇川县边境管理大队加强边境地区的治安管控工作，边境稳定工作进一步完善；社会治安深入有效；打击各类违法犯罪的能力进一步提高。</t>
  </si>
  <si>
    <t xml:space="preserve">      产出指标</t>
  </si>
  <si>
    <t>数量指标</t>
  </si>
  <si>
    <t>获补对象数</t>
  </si>
  <si>
    <t>=</t>
  </si>
  <si>
    <t>343人</t>
  </si>
  <si>
    <t>人(人次、家)</t>
  </si>
  <si>
    <t>定量指标</t>
  </si>
  <si>
    <t>反映获补助人员数量情况，也适用补贴、资助等形式的补助。</t>
  </si>
  <si>
    <t>质量指标</t>
  </si>
  <si>
    <t>获补对象准确率</t>
  </si>
  <si>
    <t>100</t>
  </si>
  <si>
    <t>%</t>
  </si>
  <si>
    <t>反映获补助对象认定的准确性情况。
获补对象准确率=抽检符合标准的补助对象数/抽检实际补助对象数*100%</t>
  </si>
  <si>
    <t xml:space="preserve">      效益指标</t>
  </si>
  <si>
    <t>社会效益指标</t>
  </si>
  <si>
    <t>生活状况改善</t>
  </si>
  <si>
    <t>4327</t>
  </si>
  <si>
    <t>元/人*月</t>
  </si>
  <si>
    <t>反映补助促进受助对象生活状况改善的情况。</t>
  </si>
  <si>
    <t xml:space="preserve">      满意度指标</t>
  </si>
  <si>
    <t>服务对象满意度指标</t>
  </si>
  <si>
    <t>受益对象满意度</t>
  </si>
  <si>
    <t>&gt;=</t>
  </si>
  <si>
    <t>95</t>
  </si>
  <si>
    <t>反映获补助受益对象的满意程度。</t>
  </si>
  <si>
    <t xml:space="preserve">   陇川县人力资源和社会保障局、 机关事业单位养老保险年初预留专项资金</t>
  </si>
  <si>
    <t>机关事业单位部分预留养老保险200万元、工伤保险10万元、失业保险15万元，合计225万元。
机关事业单位临时工养老保险95*4000*16%*12=729600元；
工伤保险95*1350*0.16%*12=2462.4元；
失业保险95*1350*0.7%*12=10773元；
合计：742835.4元。
总计：2992835.4元。</t>
  </si>
  <si>
    <t>时效指标</t>
  </si>
  <si>
    <t>县财政及时足额保障2022年机关事业单位养老、工伤、失业保险单位部分足额缴纳</t>
  </si>
  <si>
    <t>2022年1-12月</t>
  </si>
  <si>
    <t>年</t>
  </si>
  <si>
    <t>定性指标</t>
  </si>
  <si>
    <t>县级应配套金额</t>
  </si>
  <si>
    <t>促进机关事业单位养老、工伤、失业保险工作规范化管理</t>
  </si>
  <si>
    <t>95%</t>
  </si>
  <si>
    <t>完成机关事业单位养老、工伤、失业保险工作任务</t>
  </si>
  <si>
    <t>参保人满意度</t>
  </si>
  <si>
    <t xml:space="preserve">    陇川县林业和草原局、森林植被恢复安排支出（含上年结余）专项经费</t>
  </si>
  <si>
    <t>承担2023年组织的植树造林、恢复森林植被，包括调查规划设计、整地、造林、抚育、护林防火、病虫害防治、资源管护等工作开支</t>
  </si>
  <si>
    <t>项目实施期</t>
  </si>
  <si>
    <t>2023年1-12月</t>
  </si>
  <si>
    <t>项</t>
  </si>
  <si>
    <t>完成2023年度内植树造林等工作</t>
  </si>
  <si>
    <t>成本指标</t>
  </si>
  <si>
    <t>资金使用</t>
  </si>
  <si>
    <t>&lt;=</t>
  </si>
  <si>
    <t>3940</t>
  </si>
  <si>
    <t>万元</t>
  </si>
  <si>
    <t>生态效益指标</t>
  </si>
  <si>
    <t>保护生态环境，恢复森林植被</t>
  </si>
  <si>
    <t>长期</t>
  </si>
  <si>
    <t>90</t>
  </si>
  <si>
    <t>无特定受益对象，根据年度部门实施项目调整</t>
  </si>
  <si>
    <t xml:space="preserve">    陇川县边防委员会办公室、边境转移支付资金安排联防所专职人员（轮值）工资和意外保险专项经费</t>
  </si>
  <si>
    <t>为加强边境管控，推进“人防、物防、技防”深度融合，根据省视频会议要求，联防员工资为4327元/月（含五险）</t>
  </si>
  <si>
    <t>专项经费</t>
  </si>
  <si>
    <t>1008.9</t>
  </si>
  <si>
    <t>联防员工资为4327元/月（含五险）</t>
  </si>
  <si>
    <t>加强边境管控，推进“人防、物防、技防”深度融合</t>
  </si>
  <si>
    <t>联防员满意度</t>
  </si>
  <si>
    <t>陇川县公安局、陇川县社区戒毒社区康复专职人员2023年工资及购买五险</t>
  </si>
  <si>
    <t>陇川县社区戒毒社区康复专职人员</t>
  </si>
  <si>
    <t>人</t>
  </si>
  <si>
    <t>保障陇川县社区戒毒社区康复专职人员220人2023年工资及购买五险</t>
  </si>
  <si>
    <t>1</t>
  </si>
  <si>
    <t>个</t>
  </si>
  <si>
    <t>在陇川县开展社康社戒工作</t>
  </si>
  <si>
    <t>全县群众</t>
  </si>
  <si>
    <t>19</t>
  </si>
  <si>
    <t>万人</t>
  </si>
  <si>
    <t>全县群众对禁毒工作满意</t>
  </si>
  <si>
    <t xml:space="preserve">   陇川县民政局、陇川县沿边定居群众生活补助资金</t>
  </si>
  <si>
    <t>开展陇川县边境转移支付安排沿边居民补助业务工作。不断提高沿边居民补助生活保障制度的科学性和执行力，切实维护群众基本生活权益。</t>
  </si>
  <si>
    <t>补助社会化发放率</t>
  </si>
  <si>
    <t>反映补助资金社会化发放的比例情况。
补助社会化发放率=采用社会化发放的补助资金数/发放补助资金总额*100%</t>
  </si>
  <si>
    <t>发放及时率</t>
  </si>
  <si>
    <t>反映发放单位及时发放补助资金的情况。
发放及时率=在时限内发放资金/应发放资金*100%</t>
  </si>
  <si>
    <t xml:space="preserve">    陇川县发展和改革局、陇川县重点项目前期工作经费</t>
  </si>
  <si>
    <t>陇川县重点项目前期工作经费</t>
  </si>
  <si>
    <t>投入成本</t>
  </si>
  <si>
    <t>3000</t>
  </si>
  <si>
    <t>促进项目前期工作</t>
  </si>
  <si>
    <t>元</t>
  </si>
  <si>
    <t>服务对象满意度</t>
  </si>
  <si>
    <t xml:space="preserve">  陇川县教育体育局、教育费附加安排专项经费</t>
  </si>
  <si>
    <t>用于开展教师培训，促进陇川县各学龄段教育教学质量提升；同时改善陇川县各级各类学校办学条件，加快陇川县教育事业发展</t>
  </si>
  <si>
    <t xml:space="preserve">    产出指标</t>
  </si>
  <si>
    <t>配套设施完成率</t>
  </si>
  <si>
    <t>85</t>
  </si>
  <si>
    <t>反映配套设施完成情况。
配套设施完成率=（按计划完成配套设施的工程量/计划完成配套设施工程量）*100%。</t>
  </si>
  <si>
    <t xml:space="preserve">    效益指标</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</si>
  <si>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</si>
  <si>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</si>
  <si>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</si>
  <si>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</si>
  <si>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可持续影响指标</t>
  </si>
  <si>
    <t>使用年限</t>
  </si>
  <si>
    <t>通过工程设计使用年限反映可持续的效果。</t>
  </si>
  <si>
    <t xml:space="preserve">    满意度指标</t>
  </si>
  <si>
    <t>受益人群满意度</t>
  </si>
  <si>
    <t>调查人群中对设施建设或设施运行的满意度。
受益人群覆盖率=（调查人群中对设施建设或设施运行的人数/问卷调查人数）*100%</t>
  </si>
  <si>
    <t xml:space="preserve">  陇川县教育体育局、教育基金安排专项经费</t>
  </si>
  <si>
    <t>用于改善陇川县各级各类学校基本办学条件，补齐短板，缩小城乡教育差距，推动陇川教育事业的发展。</t>
  </si>
  <si>
    <t>92</t>
  </si>
  <si>
    <t>重点工作</t>
  </si>
  <si>
    <t>2022-2023年工作重点及工作情况</t>
  </si>
  <si>
    <t xml:space="preserve">    2022年共收到上级返还和转移支付收入219668万元，其中：增值税定额返还2699万元、所得税定额返还112万元、消费税定额返还190万元、增值税“五五分享”税收返还收入-1577万元、体制补助收入2497万元、均衡性转移支付收入16425万元、县级基本财力保障机制奖补资金收入23151万元、结算补助收入14689万元、企业事业单位划转补助收入1022万元、重点生态功能区转移支付收入1123万元、固定数额补助收入10945万元、民族地区转移支付收入2930万元、边境地区转移支付收入18341万元、贫困地区转移支付收入11515万元、共同财政事权转移支付收入51410万元、增值税留抵退税转移支付收入1574万元、其他退税减税降费转移支付收入620万元、补充县区财力转移支付收入6251万元、其他一般性转移支付收入1864万元、专项转移支付收入54773万元。 
     2023年共编制上级返还和转移支付收入198886万元，其中：增值税定额返还2699万元、所得税定额返还112万元、消费税定额返还190万元、增值税“五五分享”税收返还收入885万元、、体制补助收入2497万元、均衡性转移支付收入15159万元、县级基本财力保障机制奖补资金收入23151万元、结算补助收入14490万元、企业事业单位划转补助收入779万元、重点生态功能区转移支付收入1123万元、固定数额补助收入10560万元、民族地区转移支付收3402万元、边境地区转移支付收入16641万元、欠发达地区转移支付收入11515万元、公共安全共同财政事权转移支付收入1304万元、教育共同财政事权转移支付收入9346万元、共同财政事权转移支付收入57145万元、增值税留抵退税转移支付收入1574万元、其他退税减税降费转移支付收入620万元、补充县区财力转移支付收入6251万元、其他一般性转移支付收入93万元、专项转移支付收入30000万元。 
    上级返还和转移支付收入优先用于安排“保工资发放、保党政机关和国家政权机关的基本运转、保基本民生支出”；保脱贫攻坚成果与乡村振兴衔接投入和考核配套支出；保偿债支出和重点项目的要求顺序，坚持轻重缓急、量力而行。根据各项事业发展及县委、县政府确定的重点工作需要。</t>
  </si>
  <si>
    <t>举借债务</t>
  </si>
  <si>
    <t>陇川县2022年度政府债务限额为298660万元（一般债务117354万元，专项债务181306万元），截至2022年末政府债务余额为270320万元（一般债务92019万元，专项债务178301万元），累计争取上级财政转贷债券资金324393万元（置换存量债务债券转贷资金80100万元、新增债务转贷资金187100万元、再融资债券转贷资金57193万元）。2022年完成债券转贷收入51100万元，其中：再融资债券转贷债务还本支出资金14500万元（一般债券12060万元、专项债券2440万元）、新增专项债券36600万元（陇川县工业园区标准厂房三期27000万元、陇川县职业高中改扩建项目9600万元）。</t>
  </si>
  <si>
    <t>预算绩效</t>
  </si>
  <si>
    <t>加快推进预算绩效管理。部门整体绩效自评实现全覆盖，对县级2个行政事业单位开展部门整体绩效自评，重点对5个行政单位财政资金使用情况开展绩效评价，涉及资金6224万元。对2021年度部门整体支出进行绩效评价，县麻栗坝水库管理局、城子镇卫生院评价等次为良。随机抽取5个行政单位5个项目进行评价，县民族宗教事务局、县财政局、王子树乡人民政府、县农业农村局评价等次为优，县住房和城乡建设局评价等次为良。</t>
  </si>
  <si>
    <t>2022年工要工作成效</t>
  </si>
  <si>
    <t>（一）积极做好疫情防控经费保障工作。积极向上争取资金，强化资金使用管理，为疫情防控工作提供最大财力保障。2022年全县共投入疫情防控资金14022万元，其中：中央资金4081万元、省级资金5366万元、州级资金44万元、县级资金4531万元，主要用于抵边联防所建设、疫情防控物防技防建设、疫情防控物资采购、民兵补助、医务人员临时补助、群防群控后勤保障等，确保全县疫情防控有序开展。
（二）认真落实减税降费政策。深入贯彻党中央、国务院减税降费的决策部署和省州对减税降费的工作要求，进一步加大减税降费政策宣传力度，不折不扣落实增值税期末留抵退税等各项优惠政策，助企纾困，着力激发市场活力。2022年全县累计减税降费15403万元，其中：税收减免11952万元（增值税期末留抵退税6078万元）、社会保险费减免3318万元、政府非税收入减免31万元、减免中小企业和个体工商户房租102万元。
（三）不断强化财政收支管理。一是组织财政收入方面。面对国家实施大规模减税降费政策、多轮新冠疫情冲击及宏观经济下行等多重不利因素叠加影响，财税部门压实责任，定期不定期组织召开财税工作联席会议，及时解决征管工作中遇到的困难和问题，加大涉税事项管控力度，严格非税收入征管。二是强化财政支出管理方面。严格执行《中华人民共和国预算法》及实施条例，硬化预算约束，抓好人大批准预算调整方案的执行和既定政策的落实，努力促使财政资金及早发挥效益，全力保障工资的发放和确定的重大政策及重要事项落到实处、收到实效。
（四）全力以赴保障和改善民生。全面落实各项民生政策，积极调整和优化支出结构，加强资金调度，集中财力保“三保”。一是优先兜住“三保”底线。加快预算执行和做好库款调度，及时足额安排和拨付“三保”资金，2022年“三保”县级支出132774万元，占一般公共预算支出的48.92%，其中：机关事业单位工资性支出95945万元、公用运转支出11437万元、基本民生支出25392万元。二是全力支持乡村振兴。加大财政衔接推进乡村振兴补助资金投入和统筹整合使用财政涉农资金力度，全年共投入各类财政涉农资金29752万元，中央和省级乡村振兴衔接资金、沪滇帮扶资金支出进度均达100%，主要用于现代化边境小康村建设、农村饮水安全巩固提升、乡村道路、农田水利建设和产业扶持等项目，为巩固拓展脱贫攻坚成果推进乡村振兴提供最大的财力保障。三是加大社会保障投入。全年共安排社会保障和就业资金40702万元。主要用于沿边定居群众生活补助、低保、养老、抚恤、困难群众基本生活救助等民生支出。四是推进教育均衡发展。全年安排教育事业发展资金39390万元，主要用于助学金、免学杂费补助、学前教育综合服务能力提升、义务教育薄弱环节改善与能力提升、改善高中办学条件、农村义务教育学生营养改善及家庭经济困难学生生活费补助等支出。五是支持卫生事业发展。全年安排卫生健康事业发展资金34661万元，主要用于县人民医院外科综合楼和后勤综合楼建设、边境地区新冠肺炎疫情防控、医疗服务和保障能力提升、重大传染病防控及突发公共卫生应急处置、公共卫生体系建设和重大疫情防控救治体系建设、基本医疗保障、基本公共卫生等支出，城乡居民基本医疗保险、基本公共卫生服务经费人均财政补助标准分别提高到每人每年610元、79元。六是推动农林水事业发展。全年安排农林水事业发展资金59445万元，主要用于现代化边境小康村建设、农村人居环境提升改造、基本农田水利设施建设、产业扶持等发展，
全县农村生活环境、农业生产条件不断改善。
（五）加快推进现代财政体制建设。一是首次将预算单位自有资金收支纳入财政预算标准平台管理，推进财政预算标准化平台升级工作，以信息化助力财政管理水平。二是全面推进预决算信息公开。加大公开力度，细化公开内容，除涉密信息外，政府预决算、部门预决算和“三公经费”按要求及时进行公开，并组织开展了公开情况自查、核查、交叉专项检查、存在问题整改工作。三是全面加强财政预算编制工作。印发《陇川县2023-2025年三年中期财政规划及2023年部门预算编制实施方案》，为预算编制工作奠定坚实的基础。严格落实推进全口径预算管理，将政府所有收支纳入预算管理。四是深入推进国库集中支付改革。国库管理制度改革不断深化，预算执行动态监控体系、国库集中支付电子化支付建设深入推进，财政资金风险防控体系更加完善。五是严格落实地方政府债务限额管理规定，依法依规申报发行新增债券，控制政府债务增量；牵头实施政府债务、隐性债务化解方案，圆满完成既定的化债目标任务，坚守不发生区域性、系统性风险底线。六是推进财政存量资金管理工作。有效盘活财政存量资金，加快存量资金消化，提升资金使用效率，全年共清理收回可统筹使用的财政存量资金290万元。七是2020-2022国企改革三年行动计划圆满收官，基本完成市场化转型，县属国有企业管理工作更加规范。
（六）加大财政监督管理工作力度。一是进一步完善非税收入征收管理制度，积极推行财政票据电子化管理，切实加强对非税收入的征收、入库、支出和财政票据使用情况的监督检查，规范非税收入收缴管理行为。二是推进采购网上申报机制，政府采购工作程序逐步完善，工作效率明显提高。三是认真开展国有资产清查工作，进一步摸清了家底，资产处置更加规范，国资监管工作不断强化。四是加快推进预算绩效管理。部门整体绩效自评实现全覆盖，对县级2个行政事业单位开展部门整体绩效自评，重点对5个行政单位财政资金使用情况开展绩效评价，涉及资金6224万元。对2021年度部门整体支出进行绩效评价，县麻栗坝水库管理局、城子镇卫生院评价等次为良。随机抽取5个行政单位5个项目进行评价，县民族宗教事务局、县财政局、王子树乡人民政府、县农业农村局评价等次为优，县住房和城乡建设局评价等次为良。五是完善管理体制，财政监督机制不断完善。制定《陇川县义务教育学校课后服务财政补助经费保障办法》《陇川县关于完善县级事前预算绩效评估机制的意见》《陇川县部门预算绩效运行监控管理暂行办法》《关于进一步加强和改进国有资产监督管理的实施意见》等管理制度，加大财经秩序整治力度，进一步规范财政监督行为，确保了财政资金安全。</t>
  </si>
  <si>
    <t>2023年主要工作计划</t>
  </si>
  <si>
    <t>（一）紧盯目标任务抓收入。一是强化税收征管工作。全面认真做好税源分析，解决好收入征管中存在的问题，努力提高一般公共预算收入中税收收入的占比。二是加大项目和资金争取力度，力争超额实现一般性转移支付收入和专项转移支付收入预算数。三是加大国有土地使用权出让工作力度，着力完成基金收入目标任务；抓住城乡建设用地“增减挂钩”、耕地占补平衡指标交易政策机遇，积极组织收入，努力完成全年预算收入目标任务。
（二）进一步优化财政支出结构。一是坚持预算法定，认真落实预算法及其实施条例规定，严格执行人大批准的预算，强化预算约束。二是从严控制本级一般性支出。牢固树立“过紧日子”的思想，坚持勤俭办事，强化预算执行动态监控，推动厉行节约反对浪费等制度有效落实，严格控制“三公”经费，合理压缩会议费、培训费等一般性支出。三是坚决兜牢“三保”底线。强化主体责任，调整优化支出结构，优先保障工资发放、机构运转和基本民生政策落实，杜绝工资拖欠等问题发生。四是扎实做好财政衔接推进乡村振兴补助资金和统筹整合使用财政涉农资金管理工作，确保资金支出进度达到国家和省州要求，提高资金使用效益，助推乡村振兴。五是加强重点支出保障。统筹各类财政资源，加大重点领域投入，确保义务教师工资、基础养老金、债务还本付息等刚性支出需要，保障县委、县政府决策部署落实到位。
（三）不断提高财政管理水平。一是持续推进财税管理体制改革。继续全面贯彻落实减税降费政策，推进财政各项改革政策的落地生效，确保财政预算、执行与全省、全州同步。二是加强预算管理，完善预决算信息公开机制，提高财政资金透明度。三是依法规范政府采购。严格采购预算管理，进一步规范采购行为，降低采购成本。四是加强国有资产管理。完善国有资产管理制度，做好资产评估管理及国有资本经营预算的有关工作，加大县级行政事业单位国有资产管理指导和监督力度。五是深化预算绩效管理改革。将落实县委、县政府重大决策部署作为预算绩效管理重点，提升绩效目标和指标质量，强化绩效评价、结果应用和信息公开，加快完善全方位、全过程、全覆盖的预算绩效管理体系。
（四）进一步规范政府性债务管理。一是严格执行政府债务限额管理制度。在上级下达的债务限额内积极争取地方政府新增债券，缓解财政收支矛盾，拉动固定资产投资，促进重大项目落地实施。二是多渠道筹措资金化解政府债务，杜绝新增隐性债务，切实维护好政府信誉，着力抓好债务风险防控工作。
（五）加大业务指导和监督检查力度。一是坚持依法理财。进一步完善财政制度体系，加强合法合规性审查，坚持用法律、法规、制度引领做好各项工作。二是着力完善内部控制制度。强化内部流程控制，建立对各类风险监督机制。三是加强对财政资金的监督检查。督促预算单位认真落实财政资金使用的主体责任，规范单位资金管理，提升财经纪律和制度的执行力，筑牢财政资金安全的“底线”和预防腐败的“红线”。
（六）主动接受和积极配合预算审查监督。贯彻落实县人大及其常委会有关预算决议和审查意见，及时报告财税改革和财政重点工作进展，持续加强和改进财政预算管理。做好与代表委员日常沟通交流，认真研究代表委员提出的意见建议，把办理建议提案同完善政策、健全机制、改进工作结合起来，推动解决群众关心、社会关注的重点难点问题。加大审计查出问题整改力度，严格落实整改责任，加强跟踪督办，保证公共资金、公共财产安全，确保惠企利民政策落实到位。</t>
  </si>
</sst>
</file>

<file path=xl/styles.xml><?xml version="1.0" encoding="utf-8"?>
<styleSheet xmlns="http://schemas.openxmlformats.org/spreadsheetml/2006/main">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0.00_-;[Red]&quot;$&quot;\ #,##0.00\-"/>
    <numFmt numFmtId="177" formatCode="\$#,##0;\(\$#,##0\)"/>
    <numFmt numFmtId="178" formatCode="_(&quot;$&quot;* #,##0_);_(&quot;$&quot;* \(#,##0\);_(&quot;$&quot;* &quot;-&quot;_);_(@_)"/>
    <numFmt numFmtId="179" formatCode="\$#,##0.00;\(\$#,##0.00\)"/>
    <numFmt numFmtId="180" formatCode="_-* #,##0_-;\-* #,##0_-;_-* &quot;-&quot;_-;_-@_-"/>
    <numFmt numFmtId="181" formatCode="#,##0_ "/>
    <numFmt numFmtId="182" formatCode="_-* #,##0.00_-;\-* #,##0.00_-;_-* &quot;-&quot;??_-;_-@_-"/>
    <numFmt numFmtId="183" formatCode="#,##0;\(#,##0\)"/>
    <numFmt numFmtId="184" formatCode="_(* #,##0_);_(* \(#,##0\);_(* &quot;-&quot;_);_(@_)"/>
    <numFmt numFmtId="185" formatCode="yy\.mm\.dd"/>
    <numFmt numFmtId="186" formatCode="_(* #,##0.00_);_(* \(#,##0.00\);_(* &quot;-&quot;??_);_(@_)"/>
    <numFmt numFmtId="187" formatCode="_-&quot;$&quot;\ * #,##0_-;_-&quot;$&quot;\ * #,##0\-;_-&quot;$&quot;\ * &quot;-&quot;_-;_-@_-"/>
    <numFmt numFmtId="188" formatCode="#,##0.0_);\(#,##0.0\)"/>
    <numFmt numFmtId="189" formatCode="&quot;$&quot;#,##0_);[Red]\(&quot;$&quot;#,##0\)"/>
    <numFmt numFmtId="190" formatCode="_ * #,##0_ ;_ * \-#,##0_ ;_ * &quot;-&quot;??_ ;_ @_ "/>
    <numFmt numFmtId="191" formatCode="_(&quot;$&quot;* #,##0.00_);_(&quot;$&quot;* \(#,##0.00\);_(&quot;$&quot;* &quot;-&quot;??_);_(@_)"/>
    <numFmt numFmtId="192" formatCode="#\ ??/??"/>
    <numFmt numFmtId="193" formatCode="&quot;$&quot;\ #,##0_-;[Red]&quot;$&quot;\ #,##0\-"/>
    <numFmt numFmtId="194" formatCode="&quot;$&quot;#,##0.00_);[Red]\(&quot;$&quot;#,##0.00\)"/>
    <numFmt numFmtId="195" formatCode="#,##0.0000"/>
    <numFmt numFmtId="196" formatCode="_-&quot;$&quot;\ * #,##0.00_-;_-&quot;$&quot;\ * #,##0.00\-;_-&quot;$&quot;\ * &quot;-&quot;??_-;_-@_-"/>
    <numFmt numFmtId="197" formatCode="#,##0.000000"/>
    <numFmt numFmtId="198" formatCode="0.0000_ "/>
    <numFmt numFmtId="199" formatCode="0\.0,&quot;0&quot;"/>
    <numFmt numFmtId="200" formatCode="0.0"/>
    <numFmt numFmtId="201" formatCode="#,##0_ ;[Red]\-#,##0\ "/>
    <numFmt numFmtId="202" formatCode="0.0%"/>
    <numFmt numFmtId="203" formatCode="#,##0.00_ ;\-#,##0.00;;"/>
    <numFmt numFmtId="204" formatCode="#,##0.00_);[Red]\(#,##0.00\)"/>
    <numFmt numFmtId="205" formatCode="0_ "/>
    <numFmt numFmtId="206" formatCode="0.00_ "/>
  </numFmts>
  <fonts count="147">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9"/>
      <color theme="1"/>
      <name val="宋体"/>
      <charset val="1"/>
    </font>
    <font>
      <sz val="10"/>
      <color theme="1"/>
      <name val="宋体"/>
      <charset val="1"/>
    </font>
    <font>
      <sz val="10"/>
      <color theme="1"/>
      <name val="宋体"/>
      <charset val="134"/>
    </font>
    <font>
      <sz val="11"/>
      <color indexed="8"/>
      <name val="宋体"/>
      <charset val="134"/>
      <scheme val="minor"/>
    </font>
    <font>
      <b/>
      <sz val="20"/>
      <name val="SimSun"/>
      <charset val="134"/>
    </font>
    <font>
      <sz val="11"/>
      <name val="SimSun"/>
      <charset val="134"/>
    </font>
    <font>
      <sz val="18"/>
      <color theme="1"/>
      <name val="宋体"/>
      <charset val="134"/>
      <scheme val="minor"/>
    </font>
    <font>
      <sz val="14"/>
      <color indexed="8"/>
      <name val="宋体"/>
      <charset val="134"/>
      <scheme val="minor"/>
    </font>
    <font>
      <sz val="12"/>
      <color indexed="8"/>
      <name val="宋体"/>
      <charset val="134"/>
      <scheme val="minor"/>
    </font>
    <font>
      <b/>
      <sz val="14"/>
      <name val="SimSun"/>
      <charset val="134"/>
    </font>
    <font>
      <sz val="14"/>
      <name val="SimSun"/>
      <charset val="134"/>
    </font>
    <font>
      <sz val="12"/>
      <name val="SimSun"/>
      <charset val="134"/>
    </font>
    <font>
      <b/>
      <sz val="15"/>
      <name val="SimSun"/>
      <charset val="134"/>
    </font>
    <font>
      <sz val="9"/>
      <name val="SimSun"/>
      <charset val="134"/>
    </font>
    <font>
      <sz val="16"/>
      <name val="方正小标宋简体"/>
      <charset val="134"/>
    </font>
    <font>
      <sz val="12"/>
      <color indexed="8"/>
      <name val="宋体"/>
      <charset val="134"/>
    </font>
    <font>
      <b/>
      <sz val="14"/>
      <name val="宋体"/>
      <charset val="134"/>
    </font>
    <font>
      <sz val="14"/>
      <name val="宋体"/>
      <charset val="134"/>
    </font>
    <font>
      <b/>
      <sz val="20"/>
      <name val="方正小标宋简体"/>
      <charset val="134"/>
    </font>
    <font>
      <sz val="14"/>
      <name val="MS Serif"/>
      <charset val="0"/>
    </font>
    <font>
      <sz val="20"/>
      <name val="宋体"/>
      <charset val="134"/>
    </font>
    <font>
      <sz val="14"/>
      <name val="MS Serif"/>
      <charset val="134"/>
    </font>
    <font>
      <sz val="14"/>
      <name val="Times New Roman"/>
      <charset val="134"/>
    </font>
    <font>
      <sz val="14"/>
      <name val="宋体"/>
      <charset val="134"/>
      <scheme val="minor"/>
    </font>
    <font>
      <sz val="14"/>
      <color theme="1"/>
      <name val="宋体"/>
      <charset val="134"/>
    </font>
    <font>
      <sz val="18"/>
      <color rgb="FF000000"/>
      <name val="方正小标宋简体"/>
      <charset val="134"/>
    </font>
    <font>
      <sz val="18"/>
      <color indexed="8"/>
      <name val="方正小标宋简体"/>
      <charset val="134"/>
    </font>
    <font>
      <sz val="18"/>
      <name val="宋体"/>
      <charset val="134"/>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scheme val="minor"/>
    </font>
    <font>
      <sz val="20"/>
      <color indexed="8"/>
      <name val="宋体"/>
      <charset val="134"/>
    </font>
    <font>
      <b/>
      <sz val="18"/>
      <color indexed="8"/>
      <name val="方正小标宋简体"/>
      <charset val="134"/>
    </font>
    <font>
      <sz val="11"/>
      <name val="宋体"/>
      <charset val="134"/>
    </font>
    <font>
      <sz val="18"/>
      <name val="方正小标宋简体"/>
      <charset val="134"/>
    </font>
    <font>
      <b/>
      <sz val="12"/>
      <color indexed="8"/>
      <name val="宋体"/>
      <charset val="134"/>
    </font>
    <font>
      <sz val="14"/>
      <color indexed="9"/>
      <name val="宋体"/>
      <charset val="134"/>
    </font>
    <font>
      <sz val="20"/>
      <color theme="1"/>
      <name val="方正小标宋简体"/>
      <charset val="134"/>
    </font>
    <font>
      <sz val="20"/>
      <color theme="1"/>
      <name val="方正小标宋_GBK"/>
      <charset val="134"/>
    </font>
    <font>
      <sz val="12"/>
      <color theme="1"/>
      <name val="宋体"/>
      <charset val="134"/>
      <scheme val="minor"/>
    </font>
    <font>
      <sz val="12"/>
      <name val="宋体"/>
      <charset val="134"/>
      <scheme val="minor"/>
    </font>
    <font>
      <sz val="14"/>
      <name val="Arial"/>
      <charset val="134"/>
    </font>
    <font>
      <b/>
      <sz val="16"/>
      <color indexed="8"/>
      <name val="方正小标宋简体"/>
      <charset val="134"/>
    </font>
    <font>
      <b/>
      <sz val="14"/>
      <name val="Arial"/>
      <charset val="134"/>
    </font>
    <font>
      <b/>
      <sz val="14"/>
      <color theme="1"/>
      <name val="宋体"/>
      <charset val="134"/>
    </font>
    <font>
      <b/>
      <sz val="12"/>
      <color theme="1"/>
      <name val="宋体"/>
      <charset val="134"/>
      <scheme val="minor"/>
    </font>
    <font>
      <sz val="12"/>
      <color theme="1"/>
      <name val="宋体"/>
      <charset val="134"/>
    </font>
    <font>
      <b/>
      <sz val="11"/>
      <color theme="1"/>
      <name val="宋体"/>
      <charset val="134"/>
      <scheme val="minor"/>
    </font>
    <font>
      <sz val="11"/>
      <color theme="1"/>
      <name val="宋体"/>
      <charset val="134"/>
    </font>
    <font>
      <b/>
      <sz val="12"/>
      <color theme="1"/>
      <name val="宋体"/>
      <charset val="134"/>
    </font>
    <font>
      <b/>
      <sz val="10"/>
      <color theme="1"/>
      <name val="宋体"/>
      <charset val="134"/>
    </font>
    <font>
      <sz val="12"/>
      <color rgb="FFFF0000"/>
      <name val="宋体"/>
      <charset val="134"/>
    </font>
    <font>
      <sz val="18"/>
      <name val="黑体"/>
      <charset val="134"/>
    </font>
    <font>
      <sz val="12"/>
      <color theme="0" tint="-0.15"/>
      <name val="宋体"/>
      <charset val="134"/>
    </font>
    <font>
      <b/>
      <sz val="18"/>
      <color theme="1"/>
      <name val="宋体"/>
      <charset val="134"/>
      <scheme val="minor"/>
    </font>
    <font>
      <sz val="11"/>
      <color rgb="FFFF0000"/>
      <name val="宋体"/>
      <charset val="134"/>
      <scheme val="minor"/>
    </font>
    <font>
      <sz val="11"/>
      <color indexed="52"/>
      <name val="宋体"/>
      <charset val="134"/>
    </font>
    <font>
      <sz val="11"/>
      <color theme="1"/>
      <name val="宋体"/>
      <charset val="0"/>
      <scheme val="minor"/>
    </font>
    <font>
      <sz val="11"/>
      <color rgb="FF3F3F76"/>
      <name val="宋体"/>
      <charset val="0"/>
      <scheme val="minor"/>
    </font>
    <font>
      <sz val="11"/>
      <color indexed="9"/>
      <name val="宋体"/>
      <charset val="134"/>
    </font>
    <font>
      <b/>
      <sz val="11"/>
      <color indexed="8"/>
      <name val="宋体"/>
      <charset val="134"/>
    </font>
    <font>
      <sz val="12"/>
      <color indexed="9"/>
      <name val="宋体"/>
      <charset val="134"/>
    </font>
    <font>
      <sz val="10"/>
      <name val="楷体"/>
      <charset val="134"/>
    </font>
    <font>
      <sz val="10"/>
      <name val="Geneva"/>
      <charset val="134"/>
    </font>
    <font>
      <sz val="11"/>
      <color indexed="17"/>
      <name val="宋体"/>
      <charset val="134"/>
    </font>
    <font>
      <sz val="8"/>
      <name val="Times New Roman"/>
      <charset val="134"/>
    </font>
    <font>
      <sz val="11"/>
      <color rgb="FF9C0006"/>
      <name val="宋体"/>
      <charset val="0"/>
      <scheme val="minor"/>
    </font>
    <font>
      <sz val="11"/>
      <color theme="0"/>
      <name val="宋体"/>
      <charset val="0"/>
      <scheme val="minor"/>
    </font>
    <font>
      <u/>
      <sz val="11"/>
      <color rgb="FF0000FF"/>
      <name val="宋体"/>
      <charset val="0"/>
      <scheme val="minor"/>
    </font>
    <font>
      <sz val="8"/>
      <name val="Arial"/>
      <charset val="134"/>
    </font>
    <font>
      <sz val="10"/>
      <name val="Arial"/>
      <charset val="134"/>
    </font>
    <font>
      <u/>
      <sz val="11"/>
      <color rgb="FF800080"/>
      <name val="宋体"/>
      <charset val="0"/>
      <scheme val="minor"/>
    </font>
    <font>
      <sz val="12"/>
      <color indexed="16"/>
      <name val="宋体"/>
      <charset val="134"/>
    </font>
    <font>
      <sz val="12"/>
      <color indexed="17"/>
      <name val="宋体"/>
      <charset val="134"/>
    </font>
    <font>
      <sz val="12"/>
      <name val="Times New Roman"/>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1"/>
      <color indexed="60"/>
      <name val="宋体"/>
      <charset val="134"/>
    </font>
    <font>
      <b/>
      <sz val="18"/>
      <color indexed="56"/>
      <name val="宋体"/>
      <charset val="134"/>
    </font>
    <font>
      <b/>
      <sz val="11"/>
      <color indexed="9"/>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1"/>
      <color indexed="52"/>
      <name val="宋体"/>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sz val="12"/>
      <name val="Times New Roman"/>
      <charset val="0"/>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2"/>
      <color rgb="FF000000"/>
      <name val="宋体"/>
      <charset val="134"/>
    </font>
  </fonts>
  <fills count="6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indexed="43"/>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2" fontId="1" fillId="0" borderId="0" applyFont="0" applyFill="0" applyBorder="0" applyAlignment="0" applyProtection="0">
      <alignment vertical="center"/>
    </xf>
    <xf numFmtId="0" fontId="72" fillId="0" borderId="14" applyNumberFormat="0" applyFill="0" applyAlignment="0" applyProtection="0">
      <alignment vertical="center"/>
    </xf>
    <xf numFmtId="0" fontId="0" fillId="0" borderId="0">
      <alignment vertical="center"/>
    </xf>
    <xf numFmtId="0" fontId="0" fillId="0" borderId="0">
      <alignment vertical="center"/>
    </xf>
    <xf numFmtId="0" fontId="73" fillId="4" borderId="0" applyNumberFormat="0" applyBorder="0" applyAlignment="0" applyProtection="0">
      <alignment vertical="center"/>
    </xf>
    <xf numFmtId="0" fontId="74" fillId="5" borderId="15" applyNumberFormat="0" applyAlignment="0" applyProtection="0">
      <alignment vertical="center"/>
    </xf>
    <xf numFmtId="0" fontId="75" fillId="6" borderId="0" applyNumberFormat="0" applyBorder="0" applyAlignment="0" applyProtection="0">
      <alignment vertical="center"/>
    </xf>
    <xf numFmtId="0" fontId="76" fillId="0" borderId="16" applyNumberFormat="0" applyFill="0" applyAlignment="0" applyProtection="0">
      <alignment vertical="center"/>
    </xf>
    <xf numFmtId="0" fontId="77" fillId="7" borderId="0" applyNumberFormat="0" applyBorder="0" applyAlignment="0" applyProtection="0">
      <alignment vertical="center"/>
    </xf>
    <xf numFmtId="44" fontId="1" fillId="0" borderId="0" applyFont="0" applyFill="0" applyBorder="0" applyAlignment="0" applyProtection="0">
      <alignment vertical="center"/>
    </xf>
    <xf numFmtId="0" fontId="78" fillId="0" borderId="7" applyNumberFormat="0" applyFill="0" applyProtection="0">
      <alignment horizontal="center" vertical="center"/>
    </xf>
    <xf numFmtId="0" fontId="79" fillId="0" borderId="0">
      <alignment vertical="center"/>
    </xf>
    <xf numFmtId="0" fontId="7" fillId="0" borderId="0">
      <alignment vertical="center"/>
    </xf>
    <xf numFmtId="9" fontId="7" fillId="0" borderId="0" applyFont="0" applyFill="0" applyBorder="0" applyAlignment="0" applyProtection="0">
      <alignment vertical="center"/>
    </xf>
    <xf numFmtId="0" fontId="77" fillId="8" borderId="0" applyNumberFormat="0" applyBorder="0" applyAlignment="0" applyProtection="0">
      <alignment vertical="center"/>
    </xf>
    <xf numFmtId="0" fontId="80" fillId="9" borderId="0" applyNumberFormat="0" applyBorder="0" applyAlignment="0" applyProtection="0">
      <alignment vertical="center"/>
    </xf>
    <xf numFmtId="0" fontId="81" fillId="0" borderId="0">
      <alignment horizontal="center" vertical="center" wrapText="1"/>
      <protection locked="0"/>
    </xf>
    <xf numFmtId="41" fontId="1" fillId="0" borderId="0" applyFont="0" applyFill="0" applyBorder="0" applyAlignment="0" applyProtection="0">
      <alignment vertical="center"/>
    </xf>
    <xf numFmtId="0" fontId="7" fillId="0" borderId="0">
      <alignment vertical="center"/>
    </xf>
    <xf numFmtId="0" fontId="26" fillId="10" borderId="0" applyNumberFormat="0" applyBorder="0" applyAlignment="0" applyProtection="0">
      <alignment vertical="center"/>
    </xf>
    <xf numFmtId="0" fontId="0" fillId="0" borderId="0">
      <alignment vertical="center"/>
    </xf>
    <xf numFmtId="0" fontId="73" fillId="11" borderId="0" applyNumberFormat="0" applyBorder="0" applyAlignment="0" applyProtection="0">
      <alignment vertical="center"/>
    </xf>
    <xf numFmtId="0" fontId="82" fillId="12" borderId="0" applyNumberFormat="0" applyBorder="0" applyAlignment="0" applyProtection="0">
      <alignment vertical="center"/>
    </xf>
    <xf numFmtId="0" fontId="7" fillId="0" borderId="0">
      <alignment vertical="center"/>
    </xf>
    <xf numFmtId="43" fontId="0" fillId="0" borderId="0" applyFont="0" applyFill="0" applyBorder="0" applyAlignment="0" applyProtection="0">
      <alignment vertical="center"/>
    </xf>
    <xf numFmtId="0" fontId="83" fillId="13" borderId="0" applyNumberFormat="0" applyBorder="0" applyAlignment="0" applyProtection="0">
      <alignment vertical="center"/>
    </xf>
    <xf numFmtId="0" fontId="77" fillId="14" borderId="0" applyNumberFormat="0" applyBorder="0" applyAlignment="0" applyProtection="0">
      <alignment vertical="center"/>
    </xf>
    <xf numFmtId="0" fontId="84" fillId="0" borderId="0" applyNumberFormat="0" applyFill="0" applyBorder="0" applyAlignment="0" applyProtection="0">
      <alignment vertical="center"/>
    </xf>
    <xf numFmtId="0" fontId="80" fillId="15" borderId="0" applyNumberFormat="0" applyBorder="0" applyAlignment="0" applyProtection="0">
      <alignment vertical="center"/>
    </xf>
    <xf numFmtId="0" fontId="85" fillId="16" borderId="1" applyNumberFormat="0" applyBorder="0" applyAlignment="0" applyProtection="0">
      <alignment vertical="center"/>
    </xf>
    <xf numFmtId="0" fontId="77" fillId="17" borderId="0" applyNumberFormat="0" applyBorder="0" applyAlignment="0" applyProtection="0">
      <alignment vertical="center"/>
    </xf>
    <xf numFmtId="185" fontId="86" fillId="0" borderId="7" applyFill="0" applyProtection="0">
      <alignment horizontal="right" vertical="center"/>
    </xf>
    <xf numFmtId="0" fontId="75" fillId="14" borderId="0" applyNumberFormat="0" applyBorder="0" applyAlignment="0" applyProtection="0">
      <alignment vertical="center"/>
    </xf>
    <xf numFmtId="9" fontId="7" fillId="0" borderId="0" applyFont="0" applyFill="0" applyBorder="0" applyAlignment="0" applyProtection="0">
      <alignment vertical="center"/>
    </xf>
    <xf numFmtId="0" fontId="87" fillId="0" borderId="0" applyNumberFormat="0" applyFill="0" applyBorder="0" applyAlignment="0" applyProtection="0">
      <alignment vertical="center"/>
    </xf>
    <xf numFmtId="0" fontId="88" fillId="18" borderId="0" applyNumberFormat="0" applyBorder="0" applyAlignment="0" applyProtection="0">
      <alignment vertical="center"/>
    </xf>
    <xf numFmtId="0" fontId="77" fillId="8" borderId="0" applyNumberFormat="0" applyBorder="0" applyAlignment="0" applyProtection="0">
      <alignment vertical="center"/>
    </xf>
    <xf numFmtId="0" fontId="75" fillId="19" borderId="0" applyNumberFormat="0" applyBorder="0" applyAlignment="0" applyProtection="0">
      <alignment vertical="center"/>
    </xf>
    <xf numFmtId="0" fontId="89" fillId="9" borderId="0" applyNumberFormat="0" applyBorder="0" applyAlignment="0" applyProtection="0">
      <alignment vertical="center"/>
    </xf>
    <xf numFmtId="0" fontId="75" fillId="20" borderId="0" applyNumberFormat="0" applyBorder="0" applyAlignment="0" applyProtection="0">
      <alignment vertical="center"/>
    </xf>
    <xf numFmtId="0" fontId="1" fillId="21" borderId="17" applyNumberFormat="0" applyFont="0" applyAlignment="0" applyProtection="0">
      <alignment vertical="center"/>
    </xf>
    <xf numFmtId="0" fontId="7" fillId="0" borderId="0">
      <alignment vertical="center"/>
    </xf>
    <xf numFmtId="0" fontId="90" fillId="0" borderId="0">
      <alignment vertical="center"/>
    </xf>
    <xf numFmtId="0" fontId="83" fillId="22" borderId="0" applyNumberFormat="0" applyBorder="0" applyAlignment="0" applyProtection="0">
      <alignment vertical="center"/>
    </xf>
    <xf numFmtId="0" fontId="77" fillId="14" borderId="0" applyNumberFormat="0" applyBorder="0" applyAlignment="0" applyProtection="0">
      <alignment vertical="center"/>
    </xf>
    <xf numFmtId="0" fontId="77" fillId="23" borderId="0" applyNumberFormat="0" applyBorder="0" applyAlignment="0" applyProtection="0">
      <alignment vertical="center"/>
    </xf>
    <xf numFmtId="0" fontId="91" fillId="0" borderId="0" applyNumberFormat="0" applyFill="0" applyBorder="0" applyAlignment="0" applyProtection="0">
      <alignment vertical="center"/>
    </xf>
    <xf numFmtId="0" fontId="77" fillId="17" borderId="0" applyNumberFormat="0" applyBorder="0" applyAlignment="0" applyProtection="0">
      <alignment vertical="center"/>
    </xf>
    <xf numFmtId="9" fontId="7" fillId="0" borderId="0" applyFont="0" applyFill="0" applyBorder="0" applyAlignment="0" applyProtection="0">
      <alignment vertical="center"/>
    </xf>
    <xf numFmtId="0" fontId="92" fillId="0" borderId="0" applyNumberFormat="0" applyFill="0" applyBorder="0" applyAlignment="0" applyProtection="0">
      <alignment vertical="center"/>
    </xf>
    <xf numFmtId="0" fontId="7" fillId="0" borderId="0">
      <alignment vertical="center"/>
    </xf>
    <xf numFmtId="0" fontId="7" fillId="0" borderId="0">
      <alignment vertical="center"/>
    </xf>
    <xf numFmtId="0" fontId="93" fillId="0" borderId="0" applyNumberFormat="0" applyFill="0" applyBorder="0" applyAlignment="0" applyProtection="0">
      <alignment vertical="center"/>
    </xf>
    <xf numFmtId="0" fontId="7" fillId="0" borderId="0">
      <alignment vertical="center"/>
    </xf>
    <xf numFmtId="0" fontId="75" fillId="18" borderId="0" applyNumberFormat="0" applyBorder="0" applyAlignment="0" applyProtection="0">
      <alignment vertical="center"/>
    </xf>
    <xf numFmtId="0" fontId="94" fillId="0" borderId="0" applyNumberFormat="0" applyFill="0" applyBorder="0" applyAlignment="0" applyProtection="0">
      <alignment vertical="center"/>
    </xf>
    <xf numFmtId="0" fontId="95" fillId="0" borderId="18" applyNumberFormat="0" applyFill="0" applyAlignment="0" applyProtection="0">
      <alignment vertical="center"/>
    </xf>
    <xf numFmtId="0" fontId="77" fillId="23" borderId="0" applyNumberFormat="0" applyBorder="0" applyAlignment="0" applyProtection="0">
      <alignment vertical="center"/>
    </xf>
    <xf numFmtId="0" fontId="96" fillId="0" borderId="0" applyNumberFormat="0" applyFill="0" applyBorder="0" applyAlignment="0" applyProtection="0">
      <alignment vertical="center"/>
    </xf>
    <xf numFmtId="0" fontId="97" fillId="0" borderId="19" applyNumberFormat="0" applyFill="0" applyAlignment="0" applyProtection="0">
      <alignment vertical="center"/>
    </xf>
    <xf numFmtId="9" fontId="7" fillId="0" borderId="0" applyFont="0" applyFill="0" applyBorder="0" applyAlignment="0" applyProtection="0">
      <alignment vertical="center"/>
    </xf>
    <xf numFmtId="0" fontId="98" fillId="0" borderId="19" applyNumberFormat="0" applyFill="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99" fillId="18" borderId="0" applyNumberFormat="0" applyBorder="0" applyAlignment="0" applyProtection="0">
      <alignment vertical="center"/>
    </xf>
    <xf numFmtId="0" fontId="90" fillId="0" borderId="0">
      <alignment vertical="center"/>
    </xf>
    <xf numFmtId="0" fontId="75" fillId="18" borderId="0" applyNumberFormat="0" applyBorder="0" applyAlignment="0" applyProtection="0">
      <alignment vertical="center"/>
    </xf>
    <xf numFmtId="0" fontId="77" fillId="8" borderId="0" applyNumberFormat="0" applyBorder="0" applyAlignment="0" applyProtection="0">
      <alignment vertical="center"/>
    </xf>
    <xf numFmtId="0" fontId="83" fillId="24" borderId="0" applyNumberFormat="0" applyBorder="0" applyAlignment="0" applyProtection="0">
      <alignment vertical="center"/>
    </xf>
    <xf numFmtId="0" fontId="77" fillId="14" borderId="0" applyNumberFormat="0" applyBorder="0" applyAlignment="0" applyProtection="0">
      <alignment vertical="center"/>
    </xf>
    <xf numFmtId="0" fontId="91" fillId="0" borderId="20" applyNumberFormat="0" applyFill="0" applyAlignment="0" applyProtection="0">
      <alignment vertical="center"/>
    </xf>
    <xf numFmtId="9" fontId="7" fillId="0" borderId="0" applyFont="0" applyFill="0" applyBorder="0" applyAlignment="0" applyProtection="0">
      <alignment vertical="center"/>
    </xf>
    <xf numFmtId="0" fontId="83" fillId="25" borderId="0" applyNumberFormat="0" applyBorder="0" applyAlignment="0" applyProtection="0">
      <alignment vertical="center"/>
    </xf>
    <xf numFmtId="0" fontId="77" fillId="14" borderId="0" applyNumberFormat="0" applyBorder="0" applyAlignment="0" applyProtection="0">
      <alignment vertical="center"/>
    </xf>
    <xf numFmtId="0" fontId="100" fillId="26" borderId="21" applyNumberFormat="0" applyAlignment="0" applyProtection="0">
      <alignment vertical="center"/>
    </xf>
    <xf numFmtId="0" fontId="101" fillId="26" borderId="15" applyNumberFormat="0" applyAlignment="0" applyProtection="0">
      <alignment vertical="center"/>
    </xf>
    <xf numFmtId="0" fontId="0" fillId="23" borderId="0" applyNumberFormat="0" applyBorder="0" applyAlignment="0" applyProtection="0">
      <alignment vertical="center"/>
    </xf>
    <xf numFmtId="0" fontId="102" fillId="27" borderId="22" applyNumberFormat="0" applyAlignment="0" applyProtection="0">
      <alignment vertical="center"/>
    </xf>
    <xf numFmtId="0" fontId="73" fillId="28" borderId="0" applyNumberFormat="0" applyBorder="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83" fillId="29" borderId="0" applyNumberFormat="0" applyBorder="0" applyAlignment="0" applyProtection="0">
      <alignment vertical="center"/>
    </xf>
    <xf numFmtId="0" fontId="103" fillId="0" borderId="0" applyNumberFormat="0" applyFill="0" applyBorder="0" applyAlignment="0" applyProtection="0">
      <alignment vertical="center"/>
    </xf>
    <xf numFmtId="0" fontId="104" fillId="0" borderId="23">
      <alignment horizontal="center" vertical="center"/>
    </xf>
    <xf numFmtId="0" fontId="105" fillId="0" borderId="24" applyNumberFormat="0" applyFill="0" applyAlignment="0" applyProtection="0">
      <alignment vertical="center"/>
    </xf>
    <xf numFmtId="0" fontId="99" fillId="30" borderId="0" applyNumberFormat="0" applyBorder="0" applyAlignment="0" applyProtection="0">
      <alignment vertical="center"/>
    </xf>
    <xf numFmtId="0" fontId="106" fillId="0" borderId="25" applyNumberFormat="0" applyFill="0" applyAlignment="0" applyProtection="0">
      <alignment vertical="center"/>
    </xf>
    <xf numFmtId="0" fontId="75" fillId="19" borderId="0" applyNumberFormat="0" applyBorder="0" applyAlignment="0" applyProtection="0">
      <alignment vertical="center"/>
    </xf>
    <xf numFmtId="0" fontId="107" fillId="31" borderId="0" applyNumberFormat="0" applyBorder="0" applyAlignment="0" applyProtection="0">
      <alignment vertical="center"/>
    </xf>
    <xf numFmtId="0" fontId="108" fillId="10" borderId="26" applyNumberFormat="0" applyAlignment="0" applyProtection="0">
      <alignment vertical="center"/>
    </xf>
    <xf numFmtId="0" fontId="109" fillId="32" borderId="0" applyNumberFormat="0" applyBorder="0" applyAlignment="0" applyProtection="0">
      <alignment vertical="center"/>
    </xf>
    <xf numFmtId="0" fontId="0" fillId="9" borderId="0" applyNumberFormat="0" applyBorder="0" applyAlignment="0" applyProtection="0">
      <alignment vertical="center"/>
    </xf>
    <xf numFmtId="0" fontId="110" fillId="33" borderId="0" applyNumberFormat="0" applyBorder="0" applyAlignment="0" applyProtection="0">
      <alignment vertical="center"/>
    </xf>
    <xf numFmtId="0" fontId="73" fillId="34" borderId="0" applyNumberFormat="0" applyBorder="0" applyAlignment="0" applyProtection="0">
      <alignment vertical="center"/>
    </xf>
    <xf numFmtId="0" fontId="0" fillId="0" borderId="0">
      <alignment vertical="center"/>
    </xf>
    <xf numFmtId="0" fontId="0" fillId="0" borderId="0">
      <alignment vertical="center"/>
    </xf>
    <xf numFmtId="0" fontId="72" fillId="0" borderId="14" applyNumberFormat="0" applyFill="0" applyAlignment="0" applyProtection="0">
      <alignment vertical="center"/>
    </xf>
    <xf numFmtId="0" fontId="7" fillId="0" borderId="0">
      <alignment vertical="center"/>
    </xf>
    <xf numFmtId="0" fontId="83" fillId="35" borderId="0" applyNumberFormat="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12" applyNumberFormat="0" applyFill="0" applyProtection="0">
      <alignment horizontal="right" vertical="center"/>
    </xf>
    <xf numFmtId="0" fontId="73" fillId="36" borderId="0" applyNumberFormat="0" applyBorder="0" applyAlignment="0" applyProtection="0">
      <alignment vertical="center"/>
    </xf>
    <xf numFmtId="0" fontId="0" fillId="0" borderId="0">
      <alignment vertical="center"/>
    </xf>
    <xf numFmtId="0" fontId="0" fillId="0" borderId="0">
      <alignment vertical="center"/>
    </xf>
    <xf numFmtId="0" fontId="72" fillId="0" borderId="14" applyNumberFormat="0" applyFill="0" applyAlignment="0" applyProtection="0">
      <alignment vertical="center"/>
    </xf>
    <xf numFmtId="0" fontId="73" fillId="37" borderId="0" applyNumberFormat="0" applyBorder="0" applyAlignment="0" applyProtection="0">
      <alignment vertical="center"/>
    </xf>
    <xf numFmtId="0" fontId="111" fillId="0" borderId="0" applyNumberFormat="0" applyFill="0" applyBorder="0" applyAlignment="0" applyProtection="0">
      <alignment vertical="center"/>
    </xf>
    <xf numFmtId="0" fontId="26" fillId="16" borderId="0" applyNumberFormat="0" applyBorder="0" applyAlignment="0" applyProtection="0">
      <alignment vertical="center"/>
    </xf>
    <xf numFmtId="0" fontId="76" fillId="0" borderId="16" applyNumberFormat="0" applyFill="0" applyAlignment="0" applyProtection="0">
      <alignment vertical="center"/>
    </xf>
    <xf numFmtId="0" fontId="73" fillId="38" borderId="0" applyNumberFormat="0" applyBorder="0" applyAlignment="0" applyProtection="0">
      <alignment vertical="center"/>
    </xf>
    <xf numFmtId="0" fontId="0" fillId="0" borderId="0">
      <alignment vertical="center"/>
    </xf>
    <xf numFmtId="0" fontId="0" fillId="0" borderId="0">
      <alignment vertical="center"/>
    </xf>
    <xf numFmtId="0" fontId="72" fillId="0" borderId="14" applyNumberFormat="0" applyFill="0" applyAlignment="0" applyProtection="0">
      <alignment vertical="center"/>
    </xf>
    <xf numFmtId="0" fontId="73" fillId="39" borderId="0" applyNumberFormat="0" applyBorder="0" applyAlignment="0" applyProtection="0">
      <alignment vertical="center"/>
    </xf>
    <xf numFmtId="0" fontId="99" fillId="30" borderId="0" applyNumberFormat="0" applyBorder="0" applyAlignment="0" applyProtection="0">
      <alignment vertical="center"/>
    </xf>
    <xf numFmtId="0" fontId="83" fillId="40" borderId="0" applyNumberFormat="0" applyBorder="0" applyAlignment="0" applyProtection="0">
      <alignment vertical="center"/>
    </xf>
    <xf numFmtId="0" fontId="26" fillId="10" borderId="0" applyNumberFormat="0" applyBorder="0" applyAlignment="0" applyProtection="0">
      <alignment vertical="center"/>
    </xf>
    <xf numFmtId="0" fontId="112" fillId="17" borderId="27" applyNumberFormat="0" applyAlignment="0" applyProtection="0">
      <alignment vertical="center"/>
    </xf>
    <xf numFmtId="0" fontId="7" fillId="0" borderId="0" applyNumberFormat="0" applyFont="0" applyFill="0" applyBorder="0" applyAlignment="0" applyProtection="0">
      <alignment horizontal="left" vertical="center"/>
    </xf>
    <xf numFmtId="0" fontId="83" fillId="41" borderId="0" applyNumberFormat="0" applyBorder="0" applyAlignment="0" applyProtection="0">
      <alignment vertical="center"/>
    </xf>
    <xf numFmtId="0" fontId="89" fillId="9" borderId="0" applyNumberFormat="0" applyBorder="0" applyAlignment="0" applyProtection="0">
      <alignment vertical="center"/>
    </xf>
    <xf numFmtId="0" fontId="26" fillId="10" borderId="0" applyNumberFormat="0" applyBorder="0" applyAlignment="0" applyProtection="0">
      <alignment vertical="center"/>
    </xf>
    <xf numFmtId="0" fontId="73" fillId="42" borderId="0" applyNumberFormat="0" applyBorder="0" applyAlignment="0" applyProtection="0">
      <alignment vertical="center"/>
    </xf>
    <xf numFmtId="0" fontId="0" fillId="0" borderId="0">
      <alignment vertical="center"/>
    </xf>
    <xf numFmtId="0" fontId="0" fillId="0" borderId="0">
      <alignment vertical="center"/>
    </xf>
    <xf numFmtId="0" fontId="72" fillId="0" borderId="14" applyNumberFormat="0" applyFill="0" applyAlignment="0" applyProtection="0">
      <alignment vertical="center"/>
    </xf>
    <xf numFmtId="0" fontId="73" fillId="43" borderId="0" applyNumberFormat="0" applyBorder="0" applyAlignment="0" applyProtection="0">
      <alignment vertical="center"/>
    </xf>
    <xf numFmtId="0" fontId="83" fillId="44" borderId="0" applyNumberFormat="0" applyBorder="0" applyAlignment="0" applyProtection="0">
      <alignment vertical="center"/>
    </xf>
    <xf numFmtId="0" fontId="7" fillId="0" borderId="0">
      <alignment vertical="center"/>
    </xf>
    <xf numFmtId="0" fontId="75" fillId="10" borderId="0" applyNumberFormat="0" applyBorder="0" applyAlignment="0" applyProtection="0">
      <alignment vertical="center"/>
    </xf>
    <xf numFmtId="0" fontId="73" fillId="45" borderId="0" applyNumberFormat="0" applyBorder="0" applyAlignment="0" applyProtection="0">
      <alignment vertical="center"/>
    </xf>
    <xf numFmtId="0" fontId="95" fillId="0" borderId="18" applyNumberFormat="0" applyFill="0" applyAlignment="0" applyProtection="0">
      <alignment vertical="center"/>
    </xf>
    <xf numFmtId="0" fontId="83" fillId="46" borderId="0" applyNumberFormat="0" applyBorder="0" applyAlignment="0" applyProtection="0">
      <alignment vertical="center"/>
    </xf>
    <xf numFmtId="0" fontId="77" fillId="14" borderId="0" applyNumberFormat="0" applyBorder="0" applyAlignment="0" applyProtection="0">
      <alignment vertical="center"/>
    </xf>
    <xf numFmtId="0" fontId="83" fillId="47" borderId="0" applyNumberFormat="0" applyBorder="0" applyAlignment="0" applyProtection="0">
      <alignment vertical="center"/>
    </xf>
    <xf numFmtId="0" fontId="73" fillId="48" borderId="0" applyNumberFormat="0" applyBorder="0" applyAlignment="0" applyProtection="0">
      <alignment vertical="center"/>
    </xf>
    <xf numFmtId="0" fontId="113" fillId="0" borderId="0">
      <alignment vertical="center"/>
    </xf>
    <xf numFmtId="0" fontId="95" fillId="0" borderId="18" applyNumberFormat="0" applyFill="0" applyAlignment="0" applyProtection="0">
      <alignment vertical="center"/>
    </xf>
    <xf numFmtId="0" fontId="83" fillId="49" borderId="0" applyNumberFormat="0" applyBorder="0" applyAlignment="0" applyProtection="0">
      <alignment vertical="center"/>
    </xf>
    <xf numFmtId="0" fontId="77" fillId="14" borderId="0" applyNumberFormat="0" applyBorder="0" applyAlignment="0" applyProtection="0">
      <alignment vertical="center"/>
    </xf>
    <xf numFmtId="0" fontId="79" fillId="0" borderId="0">
      <alignment vertical="center"/>
    </xf>
    <xf numFmtId="0" fontId="26" fillId="16" borderId="0" applyNumberFormat="0" applyBorder="0" applyAlignment="0" applyProtection="0">
      <alignment vertical="center"/>
    </xf>
    <xf numFmtId="0" fontId="7" fillId="0" borderId="0">
      <alignment vertical="center"/>
    </xf>
    <xf numFmtId="0" fontId="110" fillId="33" borderId="0" applyNumberFormat="0" applyBorder="0" applyAlignment="0" applyProtection="0">
      <alignment vertical="center"/>
    </xf>
    <xf numFmtId="0" fontId="7" fillId="0" borderId="0">
      <alignment vertical="center"/>
    </xf>
    <xf numFmtId="0" fontId="26" fillId="16" borderId="0" applyNumberFormat="0" applyBorder="0" applyAlignment="0" applyProtection="0">
      <alignment vertical="center"/>
    </xf>
    <xf numFmtId="0" fontId="110" fillId="33" borderId="0" applyNumberFormat="0" applyBorder="0" applyAlignment="0" applyProtection="0">
      <alignment vertical="center"/>
    </xf>
    <xf numFmtId="0" fontId="79" fillId="0" borderId="0">
      <alignment vertical="center"/>
    </xf>
    <xf numFmtId="0" fontId="90" fillId="0" borderId="0">
      <alignment vertical="center"/>
    </xf>
    <xf numFmtId="0" fontId="113" fillId="0" borderId="0">
      <alignment vertical="center"/>
    </xf>
    <xf numFmtId="0" fontId="113" fillId="0" borderId="0">
      <alignment vertical="center"/>
    </xf>
    <xf numFmtId="0" fontId="90" fillId="0" borderId="0">
      <alignment vertical="center"/>
    </xf>
    <xf numFmtId="0" fontId="26" fillId="16" borderId="0" applyNumberFormat="0" applyBorder="0" applyAlignment="0" applyProtection="0">
      <alignment vertical="center"/>
    </xf>
    <xf numFmtId="9" fontId="7" fillId="0" borderId="0" applyFont="0" applyFill="0" applyBorder="0" applyAlignment="0" applyProtection="0">
      <alignment vertical="center"/>
    </xf>
    <xf numFmtId="0" fontId="79" fillId="0" borderId="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9" fillId="0" borderId="0">
      <alignment vertical="center"/>
    </xf>
    <xf numFmtId="9" fontId="7" fillId="0" borderId="0" applyFont="0" applyFill="0" applyBorder="0" applyAlignment="0" applyProtection="0">
      <alignment vertical="center"/>
    </xf>
    <xf numFmtId="0" fontId="79" fillId="0" borderId="0">
      <alignment vertical="center"/>
    </xf>
    <xf numFmtId="49" fontId="7" fillId="0" borderId="0" applyFont="0" applyFill="0" applyBorder="0" applyAlignment="0" applyProtection="0">
      <alignment vertical="center"/>
    </xf>
    <xf numFmtId="0" fontId="114" fillId="0" borderId="0" applyNumberFormat="0" applyFill="0" applyBorder="0" applyAlignment="0" applyProtection="0">
      <alignment vertical="top"/>
      <protection locked="0"/>
    </xf>
    <xf numFmtId="0" fontId="0" fillId="0" borderId="0">
      <alignment vertical="center"/>
    </xf>
    <xf numFmtId="0" fontId="90" fillId="0" borderId="0">
      <alignment vertical="center"/>
    </xf>
    <xf numFmtId="0" fontId="7" fillId="0" borderId="0">
      <alignment vertical="center"/>
    </xf>
    <xf numFmtId="0" fontId="26" fillId="16" borderId="0" applyNumberFormat="0" applyBorder="0" applyAlignment="0" applyProtection="0">
      <alignment vertical="center"/>
    </xf>
    <xf numFmtId="0" fontId="110" fillId="33" borderId="0" applyNumberFormat="0" applyBorder="0" applyAlignment="0" applyProtection="0">
      <alignment vertical="center"/>
    </xf>
    <xf numFmtId="0" fontId="79" fillId="0" borderId="0">
      <alignment vertical="center"/>
    </xf>
    <xf numFmtId="0" fontId="7" fillId="0" borderId="0">
      <alignment vertical="center"/>
    </xf>
    <xf numFmtId="9" fontId="7" fillId="0" borderId="0" applyFont="0" applyFill="0" applyBorder="0" applyAlignment="0" applyProtection="0">
      <alignment vertical="center"/>
    </xf>
    <xf numFmtId="0" fontId="115" fillId="18" borderId="0" applyNumberFormat="0" applyBorder="0" applyAlignment="0" applyProtection="0">
      <alignment vertical="center"/>
    </xf>
    <xf numFmtId="0" fontId="79" fillId="0" borderId="0">
      <alignment vertical="center"/>
    </xf>
    <xf numFmtId="0" fontId="79" fillId="0" borderId="0">
      <alignment vertical="center"/>
    </xf>
    <xf numFmtId="0" fontId="114" fillId="0" borderId="0" applyNumberFormat="0" applyFill="0" applyBorder="0" applyAlignment="0" applyProtection="0">
      <alignment vertical="top"/>
      <protection locked="0"/>
    </xf>
    <xf numFmtId="0" fontId="77" fillId="8" borderId="0" applyNumberFormat="0" applyBorder="0" applyAlignment="0" applyProtection="0">
      <alignment vertical="center"/>
    </xf>
    <xf numFmtId="49" fontId="7" fillId="0" borderId="0" applyFont="0" applyFill="0" applyBorder="0" applyAlignment="0" applyProtection="0">
      <alignment vertical="center"/>
    </xf>
    <xf numFmtId="0" fontId="77" fillId="23" borderId="0" applyNumberFormat="0" applyBorder="0" applyAlignment="0" applyProtection="0">
      <alignment vertical="center"/>
    </xf>
    <xf numFmtId="0" fontId="7" fillId="0" borderId="0">
      <alignment vertical="center"/>
    </xf>
    <xf numFmtId="0" fontId="79" fillId="0" borderId="0">
      <alignment vertical="center"/>
    </xf>
    <xf numFmtId="0" fontId="7" fillId="0" borderId="0">
      <alignment vertical="center"/>
    </xf>
    <xf numFmtId="0" fontId="79" fillId="0" borderId="0">
      <alignment vertical="center"/>
    </xf>
    <xf numFmtId="0" fontId="79" fillId="0" borderId="0">
      <alignment vertical="center"/>
    </xf>
    <xf numFmtId="0" fontId="79" fillId="0" borderId="0">
      <alignment vertical="center"/>
    </xf>
    <xf numFmtId="0" fontId="116" fillId="0" borderId="28" applyNumberFormat="0" applyFill="0" applyAlignment="0" applyProtection="0">
      <alignment vertical="center"/>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0" fontId="79" fillId="0" borderId="0">
      <alignment vertical="center"/>
    </xf>
    <xf numFmtId="0" fontId="114" fillId="0" borderId="0" applyNumberFormat="0" applyFill="0" applyBorder="0" applyAlignment="0" applyProtection="0">
      <alignment vertical="top"/>
      <protection locked="0"/>
    </xf>
    <xf numFmtId="0" fontId="77" fillId="8" borderId="0" applyNumberFormat="0" applyBorder="0" applyAlignment="0" applyProtection="0">
      <alignment vertical="center"/>
    </xf>
    <xf numFmtId="0" fontId="79" fillId="0" borderId="0">
      <alignment vertical="center"/>
    </xf>
    <xf numFmtId="0" fontId="79" fillId="0" borderId="0">
      <alignment vertical="center"/>
    </xf>
    <xf numFmtId="0" fontId="77" fillId="7" borderId="0" applyNumberFormat="0" applyBorder="0" applyAlignment="0" applyProtection="0">
      <alignment vertical="center"/>
    </xf>
    <xf numFmtId="0" fontId="86" fillId="0" borderId="0">
      <alignment vertical="center"/>
    </xf>
    <xf numFmtId="0" fontId="90" fillId="0" borderId="0">
      <alignment vertical="center"/>
    </xf>
    <xf numFmtId="0" fontId="117" fillId="0" borderId="0" applyNumberFormat="0" applyFill="0" applyBorder="0" applyAlignment="0" applyProtection="0">
      <alignment vertical="center"/>
    </xf>
    <xf numFmtId="0" fontId="0" fillId="9" borderId="0" applyNumberFormat="0" applyBorder="0" applyAlignment="0" applyProtection="0">
      <alignment vertical="center"/>
    </xf>
    <xf numFmtId="0" fontId="7" fillId="0" borderId="0">
      <alignment vertical="center"/>
    </xf>
    <xf numFmtId="0" fontId="72" fillId="0" borderId="14" applyNumberFormat="0" applyFill="0" applyAlignment="0" applyProtection="0">
      <alignment vertical="center"/>
    </xf>
    <xf numFmtId="0" fontId="0" fillId="9" borderId="0" applyNumberFormat="0" applyBorder="0" applyAlignment="0" applyProtection="0">
      <alignment vertical="center"/>
    </xf>
    <xf numFmtId="0" fontId="75" fillId="50" borderId="0" applyNumberFormat="0" applyBorder="0" applyAlignment="0" applyProtection="0">
      <alignment vertical="center"/>
    </xf>
    <xf numFmtId="0" fontId="0" fillId="51" borderId="0" applyNumberFormat="0" applyBorder="0" applyAlignment="0" applyProtection="0">
      <alignment vertical="center"/>
    </xf>
    <xf numFmtId="0" fontId="26" fillId="5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75" fillId="52" borderId="0" applyNumberFormat="0" applyBorder="0" applyAlignment="0" applyProtection="0">
      <alignment vertical="center"/>
    </xf>
    <xf numFmtId="0" fontId="0" fillId="18" borderId="0" applyNumberFormat="0" applyBorder="0" applyAlignment="0" applyProtection="0">
      <alignment vertical="center"/>
    </xf>
    <xf numFmtId="0" fontId="7" fillId="0" borderId="0">
      <alignment vertical="center"/>
    </xf>
    <xf numFmtId="0" fontId="0" fillId="16" borderId="0" applyNumberFormat="0" applyBorder="0" applyAlignment="0" applyProtection="0">
      <alignment vertical="center"/>
    </xf>
    <xf numFmtId="0" fontId="110" fillId="33" borderId="0" applyNumberFormat="0" applyBorder="0" applyAlignment="0" applyProtection="0">
      <alignment vertical="center"/>
    </xf>
    <xf numFmtId="0" fontId="0" fillId="16" borderId="0" applyNumberFormat="0" applyBorder="0" applyAlignment="0" applyProtection="0">
      <alignment vertical="center"/>
    </xf>
    <xf numFmtId="187" fontId="7" fillId="0" borderId="0" applyFont="0" applyFill="0" applyBorder="0" applyAlignment="0" applyProtection="0">
      <alignment vertical="center"/>
    </xf>
    <xf numFmtId="0" fontId="7" fillId="0" borderId="0">
      <alignment vertical="center"/>
    </xf>
    <xf numFmtId="0" fontId="0" fillId="15" borderId="0" applyNumberFormat="0" applyBorder="0" applyAlignment="0" applyProtection="0">
      <alignment vertical="center"/>
    </xf>
    <xf numFmtId="0" fontId="7" fillId="0" borderId="0">
      <alignment vertical="center"/>
    </xf>
    <xf numFmtId="0" fontId="0" fillId="15" borderId="0" applyNumberFormat="0" applyBorder="0" applyAlignment="0" applyProtection="0">
      <alignment vertical="center"/>
    </xf>
    <xf numFmtId="0" fontId="77" fillId="52" borderId="0" applyNumberFormat="0" applyBorder="0" applyAlignment="0" applyProtection="0">
      <alignment vertical="center"/>
    </xf>
    <xf numFmtId="0" fontId="7" fillId="0" borderId="0">
      <alignment vertical="center"/>
    </xf>
    <xf numFmtId="0" fontId="0" fillId="30"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0" fillId="52" borderId="0" applyNumberFormat="0" applyBorder="0" applyAlignment="0" applyProtection="0">
      <alignment vertical="center"/>
    </xf>
    <xf numFmtId="0" fontId="92" fillId="0" borderId="0" applyNumberFormat="0" applyFill="0" applyBorder="0" applyAlignment="0" applyProtection="0">
      <alignment vertical="center"/>
    </xf>
    <xf numFmtId="0" fontId="0" fillId="33" borderId="0" applyNumberFormat="0" applyBorder="0" applyAlignment="0" applyProtection="0">
      <alignment vertical="center"/>
    </xf>
    <xf numFmtId="0" fontId="7" fillId="0" borderId="0">
      <alignment vertical="center"/>
    </xf>
    <xf numFmtId="0" fontId="0" fillId="33" borderId="0" applyNumberFormat="0" applyBorder="0" applyAlignment="0" applyProtection="0">
      <alignment vertical="center"/>
    </xf>
    <xf numFmtId="0" fontId="77" fillId="8" borderId="0" applyNumberFormat="0" applyBorder="0" applyAlignment="0" applyProtection="0">
      <alignment vertical="center"/>
    </xf>
    <xf numFmtId="0" fontId="118" fillId="0" borderId="1">
      <alignment horizontal="left" vertical="center"/>
    </xf>
    <xf numFmtId="0" fontId="0" fillId="23" borderId="0" applyNumberFormat="0" applyBorder="0" applyAlignment="0" applyProtection="0">
      <alignment vertical="center"/>
    </xf>
    <xf numFmtId="0" fontId="7" fillId="0" borderId="0">
      <alignment vertical="center"/>
    </xf>
    <xf numFmtId="0" fontId="0" fillId="18" borderId="0" applyNumberFormat="0" applyBorder="0" applyAlignment="0" applyProtection="0">
      <alignment vertical="center"/>
    </xf>
    <xf numFmtId="0" fontId="7" fillId="0" borderId="0">
      <alignment vertical="center"/>
    </xf>
    <xf numFmtId="0" fontId="0" fillId="18" borderId="0" applyNumberFormat="0" applyBorder="0" applyAlignment="0" applyProtection="0">
      <alignment vertical="center"/>
    </xf>
    <xf numFmtId="0" fontId="5" fillId="0" borderId="0">
      <alignment vertical="center"/>
    </xf>
    <xf numFmtId="0" fontId="0" fillId="20" borderId="0" applyNumberFormat="0" applyBorder="0" applyAlignment="0" applyProtection="0">
      <alignment vertical="center"/>
    </xf>
    <xf numFmtId="0" fontId="5" fillId="0" borderId="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23" borderId="0" applyNumberFormat="0" applyBorder="0" applyAlignment="0" applyProtection="0">
      <alignment vertical="center"/>
    </xf>
    <xf numFmtId="0" fontId="7" fillId="0" borderId="0">
      <alignment vertical="center"/>
    </xf>
    <xf numFmtId="0" fontId="119" fillId="10" borderId="29" applyNumberFormat="0" applyAlignment="0" applyProtection="0">
      <alignment vertical="center"/>
    </xf>
    <xf numFmtId="0" fontId="26" fillId="16" borderId="0" applyNumberFormat="0" applyBorder="0" applyAlignment="0" applyProtection="0">
      <alignment vertical="center"/>
    </xf>
    <xf numFmtId="0" fontId="0" fillId="30" borderId="0" applyNumberFormat="0" applyBorder="0" applyAlignment="0" applyProtection="0">
      <alignment vertical="center"/>
    </xf>
    <xf numFmtId="0" fontId="80" fillId="9" borderId="0" applyNumberFormat="0" applyBorder="0" applyAlignment="0" applyProtection="0">
      <alignment vertical="center"/>
    </xf>
    <xf numFmtId="0" fontId="0" fillId="10" borderId="0" applyNumberFormat="0" applyBorder="0" applyAlignment="0" applyProtection="0">
      <alignment vertical="center"/>
    </xf>
    <xf numFmtId="0" fontId="75" fillId="54" borderId="0" applyNumberFormat="0" applyBorder="0" applyAlignment="0" applyProtection="0">
      <alignment vertical="center"/>
    </xf>
    <xf numFmtId="0" fontId="119" fillId="10" borderId="29" applyNumberFormat="0" applyAlignment="0" applyProtection="0">
      <alignment vertical="center"/>
    </xf>
    <xf numFmtId="0" fontId="0" fillId="10" borderId="0" applyNumberFormat="0" applyBorder="0" applyAlignment="0" applyProtection="0">
      <alignment vertical="center"/>
    </xf>
    <xf numFmtId="0" fontId="80" fillId="9" borderId="0" applyNumberFormat="0" applyBorder="0" applyAlignment="0" applyProtection="0">
      <alignment vertical="center"/>
    </xf>
    <xf numFmtId="0" fontId="0" fillId="23" borderId="0" applyNumberFormat="0" applyBorder="0" applyAlignment="0" applyProtection="0">
      <alignment vertical="center"/>
    </xf>
    <xf numFmtId="0" fontId="110" fillId="33" borderId="0" applyNumberFormat="0" applyBorder="0" applyAlignment="0" applyProtection="0">
      <alignment vertical="center"/>
    </xf>
    <xf numFmtId="9" fontId="7" fillId="0" borderId="0" applyFont="0" applyFill="0" applyBorder="0" applyAlignment="0" applyProtection="0">
      <alignment vertical="center"/>
    </xf>
    <xf numFmtId="0" fontId="116" fillId="0" borderId="28" applyNumberFormat="0" applyFill="0" applyAlignment="0" applyProtection="0">
      <alignment vertical="center"/>
    </xf>
    <xf numFmtId="0" fontId="80" fillId="9" borderId="0" applyNumberFormat="0" applyBorder="0" applyAlignment="0" applyProtection="0">
      <alignment vertical="center"/>
    </xf>
    <xf numFmtId="0" fontId="0" fillId="15" borderId="0" applyNumberFormat="0" applyBorder="0" applyAlignment="0" applyProtection="0">
      <alignment vertical="center"/>
    </xf>
    <xf numFmtId="0" fontId="110" fillId="33" borderId="0" applyNumberFormat="0" applyBorder="0" applyAlignment="0" applyProtection="0">
      <alignment vertical="center"/>
    </xf>
    <xf numFmtId="9" fontId="7" fillId="0" borderId="0" applyFont="0" applyFill="0" applyBorder="0" applyAlignment="0" applyProtection="0">
      <alignment vertical="center"/>
    </xf>
    <xf numFmtId="0" fontId="77" fillId="55" borderId="0" applyNumberFormat="0" applyBorder="0" applyAlignment="0" applyProtection="0">
      <alignment vertical="center"/>
    </xf>
    <xf numFmtId="0" fontId="0" fillId="15" borderId="0" applyNumberFormat="0" applyBorder="0" applyAlignment="0" applyProtection="0">
      <alignment vertical="center"/>
    </xf>
    <xf numFmtId="0" fontId="80" fillId="9" borderId="0" applyNumberFormat="0" applyBorder="0" applyAlignment="0" applyProtection="0">
      <alignment vertical="center"/>
    </xf>
    <xf numFmtId="0" fontId="0" fillId="56" borderId="0" applyNumberFormat="0" applyBorder="0" applyAlignment="0" applyProtection="0">
      <alignment vertical="center"/>
    </xf>
    <xf numFmtId="0" fontId="108" fillId="10" borderId="26" applyNumberFormat="0" applyAlignment="0" applyProtection="0">
      <alignment vertical="center"/>
    </xf>
    <xf numFmtId="0" fontId="77" fillId="14" borderId="0" applyNumberFormat="0" applyBorder="0" applyAlignment="0" applyProtection="0">
      <alignment vertical="center"/>
    </xf>
    <xf numFmtId="0" fontId="75" fillId="33" borderId="0" applyNumberFormat="0" applyBorder="0" applyAlignment="0" applyProtection="0">
      <alignment vertical="center"/>
    </xf>
    <xf numFmtId="0" fontId="75" fillId="33" borderId="0" applyNumberFormat="0" applyBorder="0" applyAlignment="0" applyProtection="0">
      <alignment vertical="center"/>
    </xf>
    <xf numFmtId="0" fontId="80" fillId="9" borderId="0" applyNumberFormat="0" applyBorder="0" applyAlignment="0" applyProtection="0">
      <alignment vertical="center"/>
    </xf>
    <xf numFmtId="0" fontId="103" fillId="0" borderId="30" applyNumberFormat="0" applyFill="0" applyAlignment="0" applyProtection="0">
      <alignment vertical="center"/>
    </xf>
    <xf numFmtId="0" fontId="86" fillId="0" borderId="12" applyNumberFormat="0" applyFill="0" applyProtection="0">
      <alignment horizontal="left" vertical="center"/>
    </xf>
    <xf numFmtId="0" fontId="75" fillId="33" borderId="0" applyNumberFormat="0" applyBorder="0" applyAlignment="0" applyProtection="0">
      <alignment vertical="center"/>
    </xf>
    <xf numFmtId="9" fontId="7" fillId="0" borderId="0" applyFont="0" applyFill="0" applyBorder="0" applyAlignment="0" applyProtection="0">
      <alignment vertical="center"/>
    </xf>
    <xf numFmtId="0" fontId="75" fillId="33" borderId="0" applyNumberFormat="0" applyBorder="0" applyAlignment="0" applyProtection="0">
      <alignment vertical="center"/>
    </xf>
    <xf numFmtId="0" fontId="75" fillId="57" borderId="0" applyNumberFormat="0" applyBorder="0" applyAlignment="0" applyProtection="0">
      <alignment vertical="center"/>
    </xf>
    <xf numFmtId="0" fontId="75" fillId="57" borderId="0" applyNumberFormat="0" applyBorder="0" applyAlignment="0" applyProtection="0">
      <alignment vertical="center"/>
    </xf>
    <xf numFmtId="186" fontId="0" fillId="0" borderId="0" applyFont="0" applyFill="0" applyBorder="0" applyAlignment="0" applyProtection="0">
      <alignment vertical="center"/>
    </xf>
    <xf numFmtId="0" fontId="108" fillId="10" borderId="26" applyNumberFormat="0" applyAlignment="0" applyProtection="0">
      <alignment vertical="center"/>
    </xf>
    <xf numFmtId="0" fontId="7" fillId="0" borderId="0">
      <alignment vertical="center"/>
    </xf>
    <xf numFmtId="0" fontId="77" fillId="14" borderId="0" applyNumberFormat="0" applyBorder="0" applyAlignment="0" applyProtection="0">
      <alignment vertical="center"/>
    </xf>
    <xf numFmtId="0" fontId="75" fillId="18" borderId="0" applyNumberFormat="0" applyBorder="0" applyAlignment="0" applyProtection="0">
      <alignment vertical="center"/>
    </xf>
    <xf numFmtId="0" fontId="77" fillId="52" borderId="0" applyNumberFormat="0" applyBorder="0" applyAlignment="0" applyProtection="0">
      <alignment vertical="center"/>
    </xf>
    <xf numFmtId="0" fontId="0" fillId="0" borderId="0">
      <alignment vertical="center"/>
    </xf>
    <xf numFmtId="0" fontId="75" fillId="18" borderId="0" applyNumberFormat="0" applyBorder="0" applyAlignment="0" applyProtection="0">
      <alignment vertical="center"/>
    </xf>
    <xf numFmtId="0" fontId="0" fillId="0" borderId="0">
      <alignment vertical="center"/>
    </xf>
    <xf numFmtId="0" fontId="0" fillId="16" borderId="31" applyNumberFormat="0" applyFont="0" applyAlignment="0" applyProtection="0">
      <alignment vertical="center"/>
    </xf>
    <xf numFmtId="0" fontId="75" fillId="20" borderId="0" applyNumberFormat="0" applyBorder="0" applyAlignment="0" applyProtection="0">
      <alignment vertical="center"/>
    </xf>
    <xf numFmtId="0" fontId="77" fillId="14" borderId="0" applyNumberFormat="0" applyBorder="0" applyAlignment="0" applyProtection="0">
      <alignment vertical="center"/>
    </xf>
    <xf numFmtId="0" fontId="75" fillId="52" borderId="0" applyNumberFormat="0" applyBorder="0" applyAlignment="0" applyProtection="0">
      <alignment vertical="center"/>
    </xf>
    <xf numFmtId="0" fontId="75" fillId="52" borderId="0" applyNumberFormat="0" applyBorder="0" applyAlignment="0" applyProtection="0">
      <alignment vertical="center"/>
    </xf>
    <xf numFmtId="0" fontId="75" fillId="52" borderId="0" applyNumberFormat="0" applyBorder="0" applyAlignment="0" applyProtection="0">
      <alignment vertical="center"/>
    </xf>
    <xf numFmtId="0" fontId="26" fillId="51" borderId="0" applyNumberFormat="0" applyBorder="0" applyAlignment="0" applyProtection="0">
      <alignment vertical="center"/>
    </xf>
    <xf numFmtId="0" fontId="75" fillId="53" borderId="0" applyNumberFormat="0" applyBorder="0" applyAlignment="0" applyProtection="0">
      <alignment vertical="center"/>
    </xf>
    <xf numFmtId="0" fontId="26" fillId="51" borderId="0" applyNumberFormat="0" applyBorder="0" applyAlignment="0" applyProtection="0">
      <alignment vertical="center"/>
    </xf>
    <xf numFmtId="0" fontId="75" fillId="53" borderId="0" applyNumberFormat="0" applyBorder="0" applyAlignment="0" applyProtection="0">
      <alignment vertical="center"/>
    </xf>
    <xf numFmtId="0" fontId="76" fillId="0" borderId="16" applyNumberFormat="0" applyFill="0" applyAlignment="0" applyProtection="0">
      <alignment vertical="center"/>
    </xf>
    <xf numFmtId="0" fontId="77" fillId="14" borderId="0" applyNumberFormat="0" applyBorder="0" applyAlignment="0" applyProtection="0">
      <alignment vertical="center"/>
    </xf>
    <xf numFmtId="0" fontId="75" fillId="19" borderId="0" applyNumberFormat="0" applyBorder="0" applyAlignment="0" applyProtection="0">
      <alignment vertical="center"/>
    </xf>
    <xf numFmtId="0" fontId="75" fillId="19" borderId="0" applyNumberFormat="0" applyBorder="0" applyAlignment="0" applyProtection="0">
      <alignment vertical="center"/>
    </xf>
    <xf numFmtId="0" fontId="86" fillId="0" borderId="0" applyProtection="0">
      <alignment vertical="center"/>
    </xf>
    <xf numFmtId="0" fontId="7" fillId="0" borderId="0">
      <alignment vertical="center"/>
    </xf>
    <xf numFmtId="0" fontId="75" fillId="54" borderId="0" applyNumberFormat="0" applyBorder="0" applyAlignment="0" applyProtection="0">
      <alignment vertical="center"/>
    </xf>
    <xf numFmtId="0" fontId="95" fillId="0" borderId="18" applyNumberFormat="0" applyFill="0" applyAlignment="0" applyProtection="0">
      <alignment vertical="center"/>
    </xf>
    <xf numFmtId="0" fontId="75" fillId="10" borderId="0" applyNumberFormat="0" applyBorder="0" applyAlignment="0" applyProtection="0">
      <alignment vertical="center"/>
    </xf>
    <xf numFmtId="0" fontId="5" fillId="0" borderId="0">
      <alignment vertical="center"/>
    </xf>
    <xf numFmtId="0" fontId="7" fillId="0" borderId="0">
      <alignment vertical="center"/>
    </xf>
    <xf numFmtId="0" fontId="75" fillId="10"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75" fillId="10" borderId="0" applyNumberFormat="0" applyBorder="0" applyAlignment="0" applyProtection="0">
      <alignment vertical="center"/>
    </xf>
    <xf numFmtId="0" fontId="75" fillId="7" borderId="0" applyNumberFormat="0" applyBorder="0" applyAlignment="0" applyProtection="0">
      <alignment vertical="center"/>
    </xf>
    <xf numFmtId="0" fontId="7" fillId="0" borderId="0">
      <alignment vertical="center"/>
    </xf>
    <xf numFmtId="0" fontId="75" fillId="7" borderId="0" applyNumberFormat="0" applyBorder="0" applyAlignment="0" applyProtection="0">
      <alignment vertical="center"/>
    </xf>
    <xf numFmtId="0" fontId="7" fillId="0" borderId="0" applyNumberFormat="0" applyFill="0" applyBorder="0" applyAlignment="0" applyProtection="0">
      <alignment vertical="center"/>
    </xf>
    <xf numFmtId="0" fontId="75" fillId="7" borderId="0" applyNumberFormat="0" applyBorder="0" applyAlignment="0" applyProtection="0">
      <alignment vertical="center"/>
    </xf>
    <xf numFmtId="0" fontId="75" fillId="8" borderId="0" applyNumberFormat="0" applyBorder="0" applyAlignment="0" applyProtection="0">
      <alignment vertical="center"/>
    </xf>
    <xf numFmtId="0" fontId="120" fillId="0" borderId="13">
      <alignment horizontal="left" vertical="center"/>
    </xf>
    <xf numFmtId="0" fontId="75" fillId="7" borderId="0" applyNumberFormat="0" applyBorder="0" applyAlignment="0" applyProtection="0">
      <alignment vertical="center"/>
    </xf>
    <xf numFmtId="0" fontId="120" fillId="0" borderId="13">
      <alignment horizontal="lef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75" fillId="14" borderId="0" applyNumberFormat="0" applyBorder="0" applyAlignment="0" applyProtection="0">
      <alignment vertical="center"/>
    </xf>
    <xf numFmtId="0" fontId="113" fillId="0" borderId="0">
      <alignment vertical="center"/>
      <protection locked="0"/>
    </xf>
    <xf numFmtId="0" fontId="77" fillId="8" borderId="0" applyNumberFormat="0" applyBorder="0" applyAlignment="0" applyProtection="0">
      <alignment vertical="center"/>
    </xf>
    <xf numFmtId="0" fontId="75" fillId="50" borderId="0" applyNumberFormat="0" applyBorder="0" applyAlignment="0" applyProtection="0">
      <alignment vertical="center"/>
    </xf>
    <xf numFmtId="0" fontId="26" fillId="51" borderId="0" applyNumberFormat="0" applyBorder="0" applyAlignment="0" applyProtection="0">
      <alignment vertical="center"/>
    </xf>
    <xf numFmtId="0" fontId="7" fillId="0" borderId="0">
      <alignment vertical="center"/>
    </xf>
    <xf numFmtId="0" fontId="26" fillId="15"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111" fillId="0" borderId="0" applyNumberFormat="0" applyFill="0" applyBorder="0" applyAlignment="0" applyProtection="0">
      <alignment vertical="center"/>
    </xf>
    <xf numFmtId="0" fontId="77" fillId="14"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104" fillId="0" borderId="23">
      <alignment horizontal="center" vertical="center"/>
    </xf>
    <xf numFmtId="0" fontId="26" fillId="51" borderId="0" applyNumberFormat="0" applyBorder="0" applyAlignment="0" applyProtection="0">
      <alignment vertical="center"/>
    </xf>
    <xf numFmtId="0" fontId="77" fillId="23" borderId="0" applyNumberFormat="0" applyBorder="0" applyAlignment="0" applyProtection="0">
      <alignment vertical="center"/>
    </xf>
    <xf numFmtId="0" fontId="95" fillId="0" borderId="18" applyNumberFormat="0" applyFill="0" applyAlignment="0" applyProtection="0">
      <alignment vertical="center"/>
    </xf>
    <xf numFmtId="0" fontId="77" fillId="23" borderId="0" applyNumberFormat="0" applyBorder="0" applyAlignment="0" applyProtection="0">
      <alignment vertical="center"/>
    </xf>
    <xf numFmtId="0" fontId="7" fillId="0" borderId="0">
      <alignment vertical="center"/>
    </xf>
    <xf numFmtId="0" fontId="0" fillId="16" borderId="31" applyNumberFormat="0" applyFont="0" applyAlignment="0" applyProtection="0">
      <alignment vertical="center"/>
    </xf>
    <xf numFmtId="0" fontId="95" fillId="0" borderId="18" applyNumberFormat="0" applyFill="0" applyAlignment="0" applyProtection="0">
      <alignment vertical="center"/>
    </xf>
    <xf numFmtId="0" fontId="77" fillId="23" borderId="0" applyNumberFormat="0" applyBorder="0" applyAlignment="0" applyProtection="0">
      <alignment vertical="center"/>
    </xf>
    <xf numFmtId="0" fontId="77" fillId="8" borderId="0" applyNumberFormat="0" applyBorder="0" applyAlignment="0" applyProtection="0">
      <alignment vertical="center"/>
    </xf>
    <xf numFmtId="15" fontId="121" fillId="0" borderId="0">
      <alignment vertical="center"/>
    </xf>
    <xf numFmtId="0" fontId="77" fillId="8" borderId="0" applyNumberFormat="0" applyBorder="0" applyAlignment="0" applyProtection="0">
      <alignment vertical="center"/>
    </xf>
    <xf numFmtId="187" fontId="7" fillId="0" borderId="0" applyFont="0" applyFill="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7" fillId="0" borderId="0">
      <alignment vertical="center"/>
    </xf>
    <xf numFmtId="0" fontId="77" fillId="8" borderId="0" applyNumberFormat="0" applyBorder="0" applyAlignment="0" applyProtection="0">
      <alignment vertical="center"/>
    </xf>
    <xf numFmtId="0" fontId="122" fillId="58" borderId="32">
      <alignment vertical="center"/>
      <protection locked="0"/>
    </xf>
    <xf numFmtId="0" fontId="78" fillId="0" borderId="7" applyNumberFormat="0" applyFill="0" applyProtection="0">
      <alignment horizontal="center" vertical="center"/>
    </xf>
    <xf numFmtId="0" fontId="7" fillId="0" borderId="0">
      <alignment vertical="center"/>
    </xf>
    <xf numFmtId="0" fontId="77" fillId="8" borderId="0" applyNumberFormat="0" applyBorder="0" applyAlignment="0" applyProtection="0">
      <alignment vertical="center"/>
    </xf>
    <xf numFmtId="0" fontId="7" fillId="0" borderId="0">
      <alignment vertical="center"/>
    </xf>
    <xf numFmtId="0" fontId="77" fillId="8" borderId="0" applyNumberFormat="0" applyBorder="0" applyAlignment="0" applyProtection="0">
      <alignment vertical="center"/>
    </xf>
    <xf numFmtId="0" fontId="7" fillId="0" borderId="0">
      <alignment vertical="center"/>
    </xf>
    <xf numFmtId="0" fontId="99" fillId="30" borderId="0" applyNumberFormat="0" applyBorder="0" applyAlignment="0" applyProtection="0">
      <alignment vertical="center"/>
    </xf>
    <xf numFmtId="0" fontId="77" fillId="8" borderId="0" applyNumberFormat="0" applyBorder="0" applyAlignment="0" applyProtection="0">
      <alignment vertical="center"/>
    </xf>
    <xf numFmtId="0" fontId="99" fillId="30" borderId="0" applyNumberFormat="0" applyBorder="0" applyAlignment="0" applyProtection="0">
      <alignment vertical="center"/>
    </xf>
    <xf numFmtId="0" fontId="77" fillId="8" borderId="0" applyNumberFormat="0" applyBorder="0" applyAlignment="0" applyProtection="0">
      <alignment vertical="center"/>
    </xf>
    <xf numFmtId="0" fontId="118" fillId="0" borderId="1">
      <alignment horizontal="left" vertical="center"/>
    </xf>
    <xf numFmtId="0" fontId="75" fillId="8" borderId="0" applyNumberFormat="0" applyBorder="0" applyAlignment="0" applyProtection="0">
      <alignment vertical="center"/>
    </xf>
    <xf numFmtId="0" fontId="120" fillId="0" borderId="33" applyNumberFormat="0" applyAlignment="0" applyProtection="0">
      <alignment horizontal="left" vertical="center"/>
    </xf>
    <xf numFmtId="0" fontId="77" fillId="55" borderId="0" applyNumberFormat="0" applyBorder="0" applyAlignment="0" applyProtection="0">
      <alignment vertical="center"/>
    </xf>
    <xf numFmtId="0" fontId="123" fillId="52" borderId="29" applyNumberFormat="0" applyAlignment="0" applyProtection="0">
      <alignment vertical="center"/>
    </xf>
    <xf numFmtId="0" fontId="26" fillId="10" borderId="0" applyNumberFormat="0" applyBorder="0" applyAlignment="0" applyProtection="0">
      <alignment vertical="center"/>
    </xf>
    <xf numFmtId="0" fontId="77" fillId="17" borderId="0" applyNumberFormat="0" applyBorder="0" applyAlignment="0" applyProtection="0">
      <alignment vertical="center"/>
    </xf>
    <xf numFmtId="185" fontId="86" fillId="0" borderId="7" applyFill="0" applyProtection="0">
      <alignment horizontal="right" vertical="center"/>
    </xf>
    <xf numFmtId="0" fontId="26" fillId="51" borderId="0" applyNumberFormat="0" applyBorder="0" applyAlignment="0" applyProtection="0">
      <alignment vertical="center"/>
    </xf>
    <xf numFmtId="0" fontId="77" fillId="17" borderId="0" applyNumberFormat="0" applyBorder="0" applyAlignment="0" applyProtection="0">
      <alignment vertical="center"/>
    </xf>
    <xf numFmtId="185" fontId="86" fillId="0" borderId="7" applyFill="0" applyProtection="0">
      <alignment horizontal="right" vertical="center"/>
    </xf>
    <xf numFmtId="0" fontId="77" fillId="17" borderId="0" applyNumberFormat="0" applyBorder="0" applyAlignment="0" applyProtection="0">
      <alignment vertical="center"/>
    </xf>
    <xf numFmtId="185" fontId="86" fillId="0" borderId="7" applyFill="0" applyProtection="0">
      <alignment horizontal="right" vertical="center"/>
    </xf>
    <xf numFmtId="0" fontId="77" fillId="55" borderId="0" applyNumberFormat="0" applyBorder="0" applyAlignment="0" applyProtection="0">
      <alignment vertical="center"/>
    </xf>
    <xf numFmtId="0" fontId="122" fillId="58" borderId="32">
      <alignment vertical="center"/>
      <protection locked="0"/>
    </xf>
    <xf numFmtId="0" fontId="75" fillId="54"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9" fontId="7" fillId="0" borderId="0" applyFont="0" applyFill="0" applyBorder="0" applyAlignment="0" applyProtection="0">
      <alignment vertical="center"/>
    </xf>
    <xf numFmtId="0" fontId="77" fillId="55" borderId="0" applyNumberFormat="0" applyBorder="0" applyAlignment="0" applyProtection="0">
      <alignment vertical="center"/>
    </xf>
    <xf numFmtId="0" fontId="124" fillId="0" borderId="0">
      <alignment vertical="center"/>
    </xf>
    <xf numFmtId="9" fontId="7" fillId="0" borderId="0" applyFont="0" applyFill="0" applyBorder="0" applyAlignment="0" applyProtection="0">
      <alignment vertical="center"/>
    </xf>
    <xf numFmtId="15" fontId="121" fillId="0" borderId="0">
      <alignment vertical="center"/>
    </xf>
    <xf numFmtId="0" fontId="7" fillId="0" borderId="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17" borderId="0" applyNumberFormat="0" applyBorder="0" applyAlignment="0" applyProtection="0">
      <alignment vertical="center"/>
    </xf>
    <xf numFmtId="0" fontId="7" fillId="0" borderId="0" applyFont="0" applyFill="0" applyBorder="0" applyAlignment="0" applyProtection="0">
      <alignment vertical="center"/>
    </xf>
    <xf numFmtId="0" fontId="77" fillId="7" borderId="0" applyNumberFormat="0" applyBorder="0" applyAlignment="0" applyProtection="0">
      <alignment vertical="center"/>
    </xf>
    <xf numFmtId="0" fontId="26" fillId="16" borderId="0" applyNumberFormat="0" applyBorder="0" applyAlignment="0" applyProtection="0">
      <alignment vertical="center"/>
    </xf>
    <xf numFmtId="0" fontId="95" fillId="0" borderId="18"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7" fillId="7" borderId="0" applyNumberFormat="0" applyBorder="0" applyAlignment="0" applyProtection="0">
      <alignment vertical="center"/>
    </xf>
    <xf numFmtId="0" fontId="26" fillId="16" borderId="0" applyNumberFormat="0" applyBorder="0" applyAlignment="0" applyProtection="0">
      <alignment vertical="center"/>
    </xf>
    <xf numFmtId="0" fontId="99" fillId="30" borderId="0" applyNumberFormat="0" applyBorder="0" applyAlignment="0" applyProtection="0">
      <alignment vertical="center"/>
    </xf>
    <xf numFmtId="0" fontId="76" fillId="0" borderId="16" applyNumberFormat="0" applyFill="0" applyAlignment="0" applyProtection="0">
      <alignment vertical="center"/>
    </xf>
    <xf numFmtId="0" fontId="77" fillId="7" borderId="0" applyNumberFormat="0" applyBorder="0" applyAlignment="0" applyProtection="0">
      <alignment vertical="center"/>
    </xf>
    <xf numFmtId="0" fontId="95" fillId="0" borderId="18" applyNumberFormat="0" applyFill="0" applyAlignment="0" applyProtection="0">
      <alignment vertical="center"/>
    </xf>
    <xf numFmtId="0" fontId="26" fillId="16" borderId="0" applyNumberFormat="0" applyBorder="0" applyAlignment="0" applyProtection="0">
      <alignment vertical="center"/>
    </xf>
    <xf numFmtId="0" fontId="95" fillId="0" borderId="18" applyNumberFormat="0" applyFill="0" applyAlignment="0" applyProtection="0">
      <alignment vertical="center"/>
    </xf>
    <xf numFmtId="0" fontId="26" fillId="16" borderId="0" applyNumberFormat="0" applyBorder="0" applyAlignment="0" applyProtection="0">
      <alignment vertical="center"/>
    </xf>
    <xf numFmtId="176" fontId="7" fillId="0" borderId="0" applyFont="0" applyFill="0" applyBorder="0" applyAlignment="0" applyProtection="0">
      <alignment vertical="center"/>
    </xf>
    <xf numFmtId="0" fontId="89" fillId="15" borderId="0" applyNumberFormat="0" applyBorder="0" applyAlignment="0" applyProtection="0">
      <alignment vertical="center"/>
    </xf>
    <xf numFmtId="0" fontId="77"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77" fillId="10" borderId="0" applyNumberFormat="0" applyBorder="0" applyAlignment="0" applyProtection="0">
      <alignment vertical="center"/>
    </xf>
    <xf numFmtId="191"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26" fillId="9" borderId="0" applyNumberFormat="0" applyBorder="0" applyAlignment="0" applyProtection="0">
      <alignment vertical="center"/>
    </xf>
    <xf numFmtId="0" fontId="77" fillId="8" borderId="0" applyNumberFormat="0" applyBorder="0" applyAlignment="0" applyProtection="0">
      <alignment vertical="center"/>
    </xf>
    <xf numFmtId="0" fontId="77" fillId="10" borderId="0" applyNumberFormat="0" applyBorder="0" applyAlignment="0" applyProtection="0">
      <alignment vertical="center"/>
    </xf>
    <xf numFmtId="0" fontId="80" fillId="15" borderId="0" applyNumberFormat="0" applyBorder="0" applyAlignment="0" applyProtection="0">
      <alignment vertical="center"/>
    </xf>
    <xf numFmtId="0" fontId="77" fillId="10" borderId="0" applyNumberFormat="0" applyBorder="0" applyAlignment="0" applyProtection="0">
      <alignment vertical="center"/>
    </xf>
    <xf numFmtId="0" fontId="86" fillId="0" borderId="12" applyNumberFormat="0" applyFill="0" applyProtection="0">
      <alignment horizontal="right" vertical="center"/>
    </xf>
    <xf numFmtId="0" fontId="77" fillId="10" borderId="0" applyNumberFormat="0" applyBorder="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77" fillId="17" borderId="0" applyNumberFormat="0" applyBorder="0" applyAlignment="0" applyProtection="0">
      <alignment vertical="center"/>
    </xf>
    <xf numFmtId="183" fontId="125" fillId="0" borderId="0">
      <alignment vertical="center"/>
    </xf>
    <xf numFmtId="0" fontId="77" fillId="17" borderId="0" applyNumberFormat="0" applyBorder="0" applyAlignment="0" applyProtection="0">
      <alignment vertical="center"/>
    </xf>
    <xf numFmtId="0" fontId="77" fillId="17" borderId="0" applyNumberFormat="0" applyBorder="0" applyAlignment="0" applyProtection="0">
      <alignment vertical="center"/>
    </xf>
    <xf numFmtId="0" fontId="77" fillId="17" borderId="0" applyNumberFormat="0" applyBorder="0" applyAlignment="0" applyProtection="0">
      <alignment vertical="center"/>
    </xf>
    <xf numFmtId="0" fontId="77" fillId="17" borderId="0" applyNumberFormat="0" applyBorder="0" applyAlignment="0" applyProtection="0">
      <alignment vertical="center"/>
    </xf>
    <xf numFmtId="0" fontId="92" fillId="0" borderId="0" applyNumberFormat="0" applyFill="0" applyBorder="0" applyAlignment="0" applyProtection="0">
      <alignment vertical="center"/>
    </xf>
    <xf numFmtId="0" fontId="77" fillId="17" borderId="0" applyNumberFormat="0" applyBorder="0" applyAlignment="0" applyProtection="0">
      <alignment vertical="center"/>
    </xf>
    <xf numFmtId="0" fontId="92" fillId="0" borderId="0" applyNumberFormat="0" applyFill="0" applyBorder="0" applyAlignment="0" applyProtection="0">
      <alignment vertical="center"/>
    </xf>
    <xf numFmtId="0" fontId="77" fillId="17" borderId="0" applyNumberFormat="0" applyBorder="0" applyAlignment="0" applyProtection="0">
      <alignment vertical="center"/>
    </xf>
    <xf numFmtId="0" fontId="92" fillId="0" borderId="0" applyNumberFormat="0" applyFill="0" applyBorder="0" applyAlignment="0" applyProtection="0">
      <alignment vertical="center"/>
    </xf>
    <xf numFmtId="194" fontId="7" fillId="0" borderId="0" applyFont="0" applyFill="0" applyBorder="0" applyAlignment="0" applyProtection="0">
      <alignment vertical="center"/>
    </xf>
    <xf numFmtId="0" fontId="7" fillId="0" borderId="0">
      <alignment vertical="center"/>
    </xf>
    <xf numFmtId="0" fontId="77" fillId="17" borderId="0" applyNumberFormat="0" applyBorder="0" applyAlignment="0" applyProtection="0">
      <alignment vertical="center"/>
    </xf>
    <xf numFmtId="0" fontId="92" fillId="0" borderId="0" applyNumberFormat="0" applyFill="0" applyBorder="0" applyAlignment="0" applyProtection="0">
      <alignment vertical="center"/>
    </xf>
    <xf numFmtId="0" fontId="99" fillId="18" borderId="0" applyNumberFormat="0" applyBorder="0" applyAlignment="0" applyProtection="0">
      <alignment vertical="center"/>
    </xf>
    <xf numFmtId="0" fontId="92" fillId="0" borderId="0" applyNumberFormat="0" applyFill="0" applyBorder="0" applyAlignment="0" applyProtection="0">
      <alignment vertical="center"/>
    </xf>
    <xf numFmtId="0" fontId="77" fillId="17" borderId="0" applyNumberFormat="0" applyBorder="0" applyAlignment="0" applyProtection="0">
      <alignment vertical="center"/>
    </xf>
    <xf numFmtId="0" fontId="99" fillId="18" borderId="0" applyNumberFormat="0" applyBorder="0" applyAlignment="0" applyProtection="0">
      <alignment vertical="center"/>
    </xf>
    <xf numFmtId="0" fontId="92" fillId="0" borderId="0" applyNumberFormat="0" applyFill="0" applyBorder="0" applyAlignment="0" applyProtection="0">
      <alignment vertical="center"/>
    </xf>
    <xf numFmtId="0" fontId="77" fillId="17"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99" fillId="18" borderId="0" applyNumberFormat="0" applyBorder="0" applyAlignment="0" applyProtection="0">
      <alignment vertical="center"/>
    </xf>
    <xf numFmtId="0" fontId="92" fillId="0" borderId="0" applyNumberFormat="0" applyFill="0" applyBorder="0" applyAlignment="0" applyProtection="0">
      <alignment vertical="center"/>
    </xf>
    <xf numFmtId="0" fontId="77" fillId="17" borderId="0" applyNumberFormat="0" applyBorder="0" applyAlignment="0" applyProtection="0">
      <alignment vertical="center"/>
    </xf>
    <xf numFmtId="0" fontId="77" fillId="8" borderId="0" applyNumberFormat="0" applyBorder="0" applyAlignment="0" applyProtection="0">
      <alignment vertical="center"/>
    </xf>
    <xf numFmtId="9" fontId="7" fillId="0" borderId="0" applyFont="0" applyFill="0" applyBorder="0" applyAlignment="0" applyProtection="0">
      <alignment vertical="center"/>
    </xf>
    <xf numFmtId="0" fontId="99" fillId="18" borderId="0" applyNumberFormat="0" applyBorder="0" applyAlignment="0" applyProtection="0">
      <alignment vertical="center"/>
    </xf>
    <xf numFmtId="0" fontId="26" fillId="51"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26" fillId="51" borderId="0" applyNumberFormat="0" applyBorder="0" applyAlignment="0" applyProtection="0">
      <alignment vertical="center"/>
    </xf>
    <xf numFmtId="9" fontId="7" fillId="0" borderId="0" applyFont="0" applyFill="0" applyBorder="0" applyAlignment="0" applyProtection="0">
      <alignment vertical="center"/>
    </xf>
    <xf numFmtId="0" fontId="26" fillId="51" borderId="0" applyNumberFormat="0" applyBorder="0" applyAlignment="0" applyProtection="0">
      <alignment vertical="center"/>
    </xf>
    <xf numFmtId="0" fontId="51" fillId="59" borderId="0" applyNumberFormat="0" applyBorder="0" applyAlignment="0" applyProtection="0">
      <alignment vertical="center"/>
    </xf>
    <xf numFmtId="9" fontId="7" fillId="0" borderId="0" applyFont="0" applyFill="0" applyBorder="0" applyAlignment="0" applyProtection="0">
      <alignment vertical="center"/>
    </xf>
    <xf numFmtId="0" fontId="26" fillId="51" borderId="0" applyNumberFormat="0" applyBorder="0" applyAlignment="0" applyProtection="0">
      <alignment vertical="center"/>
    </xf>
    <xf numFmtId="9" fontId="7" fillId="0" borderId="0" applyFont="0" applyFill="0" applyBorder="0" applyAlignment="0" applyProtection="0">
      <alignment vertical="center"/>
    </xf>
    <xf numFmtId="0" fontId="26" fillId="10" borderId="0" applyNumberFormat="0" applyBorder="0" applyAlignment="0" applyProtection="0">
      <alignment vertical="center"/>
    </xf>
    <xf numFmtId="0" fontId="123" fillId="52" borderId="29" applyNumberFormat="0" applyAlignment="0" applyProtection="0">
      <alignment vertical="center"/>
    </xf>
    <xf numFmtId="9" fontId="7" fillId="0" borderId="0" applyFont="0" applyFill="0" applyBorder="0" applyAlignment="0" applyProtection="0">
      <alignment vertical="center"/>
    </xf>
    <xf numFmtId="0" fontId="26" fillId="52" borderId="0" applyNumberFormat="0" applyBorder="0" applyAlignment="0" applyProtection="0">
      <alignment vertical="center"/>
    </xf>
    <xf numFmtId="0" fontId="7" fillId="0" borderId="0">
      <alignment vertical="center"/>
    </xf>
    <xf numFmtId="0" fontId="26" fillId="10" borderId="0" applyNumberFormat="0" applyBorder="0" applyAlignment="0" applyProtection="0">
      <alignment vertical="center"/>
    </xf>
    <xf numFmtId="0" fontId="123" fillId="52" borderId="29" applyNumberFormat="0" applyAlignment="0" applyProtection="0">
      <alignment vertical="center"/>
    </xf>
    <xf numFmtId="0" fontId="86" fillId="0" borderId="12" applyNumberFormat="0" applyFill="0" applyProtection="0">
      <alignment horizontal="left" vertical="center"/>
    </xf>
    <xf numFmtId="0" fontId="26" fillId="52" borderId="0" applyNumberFormat="0" applyBorder="0" applyAlignment="0" applyProtection="0">
      <alignment vertical="center"/>
    </xf>
    <xf numFmtId="0" fontId="7" fillId="0" borderId="0">
      <alignment vertical="center"/>
    </xf>
    <xf numFmtId="0" fontId="26" fillId="10" borderId="0" applyNumberFormat="0" applyBorder="0" applyAlignment="0" applyProtection="0">
      <alignment vertical="center"/>
    </xf>
    <xf numFmtId="0" fontId="123" fillId="52" borderId="29" applyNumberFormat="0" applyAlignment="0" applyProtection="0">
      <alignment vertical="center"/>
    </xf>
    <xf numFmtId="0" fontId="7" fillId="0" borderId="0">
      <alignment vertical="center"/>
    </xf>
    <xf numFmtId="0" fontId="26" fillId="10" borderId="0" applyNumberFormat="0" applyBorder="0" applyAlignment="0" applyProtection="0">
      <alignment vertical="center"/>
    </xf>
    <xf numFmtId="0" fontId="123" fillId="52" borderId="29" applyNumberFormat="0" applyAlignment="0" applyProtection="0">
      <alignment vertical="center"/>
    </xf>
    <xf numFmtId="0" fontId="77" fillId="10" borderId="0" applyNumberFormat="0" applyBorder="0" applyAlignment="0" applyProtection="0">
      <alignment vertical="center"/>
    </xf>
    <xf numFmtId="0" fontId="111" fillId="0" borderId="0" applyNumberFormat="0" applyFill="0" applyBorder="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7" fillId="60" borderId="0" applyNumberFormat="0" applyFont="0" applyBorder="0" applyAlignment="0" applyProtection="0">
      <alignment vertical="center"/>
    </xf>
    <xf numFmtId="0" fontId="77" fillId="14" borderId="0" applyNumberFormat="0" applyBorder="0" applyAlignment="0" applyProtection="0">
      <alignment vertical="center"/>
    </xf>
    <xf numFmtId="0" fontId="77" fillId="8" borderId="0" applyNumberFormat="0" applyBorder="0" applyAlignment="0" applyProtection="0">
      <alignment vertical="center"/>
    </xf>
    <xf numFmtId="0" fontId="125" fillId="0" borderId="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104" fillId="0" borderId="23">
      <alignment horizontal="center" vertical="center"/>
    </xf>
    <xf numFmtId="0" fontId="78" fillId="0" borderId="7" applyNumberFormat="0" applyFill="0" applyProtection="0">
      <alignment horizontal="left" vertical="center"/>
    </xf>
    <xf numFmtId="0" fontId="126" fillId="0" borderId="34" applyNumberFormat="0" applyFill="0" applyAlignment="0" applyProtection="0">
      <alignment vertical="center"/>
    </xf>
    <xf numFmtId="0" fontId="7" fillId="0" borderId="0">
      <alignment vertical="center"/>
    </xf>
    <xf numFmtId="0" fontId="77" fillId="8" borderId="0" applyNumberFormat="0" applyBorder="0" applyAlignment="0" applyProtection="0">
      <alignment vertical="center"/>
    </xf>
    <xf numFmtId="9" fontId="7" fillId="0" borderId="0" applyFont="0" applyFill="0" applyBorder="0" applyAlignment="0" applyProtection="0">
      <alignment vertical="center"/>
    </xf>
    <xf numFmtId="0" fontId="95" fillId="0" borderId="18" applyNumberFormat="0" applyFill="0" applyAlignment="0" applyProtection="0">
      <alignment vertical="center"/>
    </xf>
    <xf numFmtId="0" fontId="77" fillId="8" borderId="0" applyNumberFormat="0" applyBorder="0" applyAlignment="0" applyProtection="0">
      <alignment vertical="center"/>
    </xf>
    <xf numFmtId="0" fontId="95" fillId="0" borderId="18" applyNumberFormat="0" applyFill="0" applyAlignment="0" applyProtection="0">
      <alignment vertical="center"/>
    </xf>
    <xf numFmtId="0" fontId="77" fillId="8" borderId="0" applyNumberFormat="0" applyBorder="0" applyAlignment="0" applyProtection="0">
      <alignment vertical="center"/>
    </xf>
    <xf numFmtId="0" fontId="77" fillId="7" borderId="0" applyNumberFormat="0" applyBorder="0" applyAlignment="0" applyProtection="0">
      <alignment vertical="center"/>
    </xf>
    <xf numFmtId="0" fontId="26" fillId="15" borderId="0" applyNumberFormat="0" applyBorder="0" applyAlignment="0" applyProtection="0">
      <alignment vertical="center"/>
    </xf>
    <xf numFmtId="0" fontId="7" fillId="0" borderId="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85" fillId="16" borderId="1" applyNumberFormat="0" applyBorder="0" applyAlignment="0" applyProtection="0">
      <alignment vertical="center"/>
    </xf>
    <xf numFmtId="0" fontId="26" fillId="51" borderId="0" applyNumberFormat="0" applyBorder="0" applyAlignment="0" applyProtection="0">
      <alignment vertical="center"/>
    </xf>
    <xf numFmtId="0" fontId="77" fillId="23" borderId="0" applyNumberFormat="0" applyBorder="0" applyAlignment="0" applyProtection="0">
      <alignment vertical="center"/>
    </xf>
    <xf numFmtId="0" fontId="116" fillId="0" borderId="28" applyNumberFormat="0" applyFill="0" applyAlignment="0" applyProtection="0">
      <alignment vertical="center"/>
    </xf>
    <xf numFmtId="0" fontId="80" fillId="9" borderId="0" applyNumberFormat="0" applyBorder="0" applyAlignment="0" applyProtection="0">
      <alignment vertical="center"/>
    </xf>
    <xf numFmtId="0" fontId="7" fillId="0" borderId="0">
      <alignment vertical="center"/>
    </xf>
    <xf numFmtId="0" fontId="77" fillId="23" borderId="0" applyNumberFormat="0" applyBorder="0" applyAlignment="0" applyProtection="0">
      <alignment vertical="center"/>
    </xf>
    <xf numFmtId="0" fontId="80" fillId="9" borderId="0" applyNumberFormat="0" applyBorder="0" applyAlignment="0" applyProtection="0">
      <alignment vertical="center"/>
    </xf>
    <xf numFmtId="0" fontId="7" fillId="0" borderId="0">
      <alignment vertical="center"/>
    </xf>
    <xf numFmtId="0" fontId="77" fillId="7" borderId="0" applyNumberFormat="0" applyBorder="0" applyAlignment="0" applyProtection="0">
      <alignment vertical="center"/>
    </xf>
    <xf numFmtId="0" fontId="127" fillId="52" borderId="35">
      <alignment horizontal="left" vertical="center"/>
      <protection locked="0" hidden="1"/>
    </xf>
    <xf numFmtId="0" fontId="77" fillId="7" borderId="0" applyNumberFormat="0" applyBorder="0" applyAlignment="0" applyProtection="0">
      <alignment vertical="center"/>
    </xf>
    <xf numFmtId="0" fontId="127" fillId="52" borderId="35">
      <alignment horizontal="left" vertical="center"/>
      <protection locked="0" hidden="1"/>
    </xf>
    <xf numFmtId="0" fontId="116" fillId="0" borderId="28" applyNumberFormat="0" applyFill="0" applyAlignment="0" applyProtection="0">
      <alignment vertical="center"/>
    </xf>
    <xf numFmtId="0" fontId="77" fillId="7" borderId="0" applyNumberFormat="0" applyBorder="0" applyAlignment="0" applyProtection="0">
      <alignment vertical="center"/>
    </xf>
    <xf numFmtId="180" fontId="7" fillId="0" borderId="0" applyFont="0" applyFill="0" applyBorder="0" applyAlignment="0" applyProtection="0">
      <alignment vertical="center"/>
    </xf>
    <xf numFmtId="0" fontId="103" fillId="0" borderId="30" applyNumberFormat="0" applyFill="0" applyAlignment="0" applyProtection="0">
      <alignment vertical="center"/>
    </xf>
    <xf numFmtId="0" fontId="77" fillId="7" borderId="0" applyNumberFormat="0" applyBorder="0" applyAlignment="0" applyProtection="0">
      <alignment vertical="center"/>
    </xf>
    <xf numFmtId="0" fontId="76" fillId="0" borderId="36" applyNumberFormat="0" applyFill="0" applyAlignment="0" applyProtection="0">
      <alignment vertical="center"/>
    </xf>
    <xf numFmtId="0" fontId="99" fillId="30" borderId="0" applyNumberFormat="0" applyBorder="0" applyAlignment="0" applyProtection="0">
      <alignment vertical="center"/>
    </xf>
    <xf numFmtId="0" fontId="77" fillId="7" borderId="0" applyNumberFormat="0" applyBorder="0" applyAlignment="0" applyProtection="0">
      <alignment vertical="center"/>
    </xf>
    <xf numFmtId="0" fontId="76" fillId="0" borderId="36" applyNumberFormat="0" applyFill="0" applyAlignment="0" applyProtection="0">
      <alignment vertical="center"/>
    </xf>
    <xf numFmtId="0" fontId="99" fillId="30" borderId="0" applyNumberFormat="0" applyBorder="0" applyAlignment="0" applyProtection="0">
      <alignment vertical="center"/>
    </xf>
    <xf numFmtId="0" fontId="77" fillId="7" borderId="0" applyNumberFormat="0" applyBorder="0" applyAlignment="0" applyProtection="0">
      <alignment vertical="center"/>
    </xf>
    <xf numFmtId="0" fontId="76" fillId="0" borderId="16" applyNumberFormat="0" applyFill="0" applyAlignment="0" applyProtection="0">
      <alignment vertical="center"/>
    </xf>
    <xf numFmtId="0" fontId="95" fillId="0" borderId="18" applyNumberFormat="0" applyFill="0" applyAlignment="0" applyProtection="0">
      <alignment vertical="center"/>
    </xf>
    <xf numFmtId="0" fontId="77" fillId="7" borderId="0" applyNumberFormat="0" applyBorder="0" applyAlignment="0" applyProtection="0">
      <alignment vertical="center"/>
    </xf>
    <xf numFmtId="0" fontId="76" fillId="0" borderId="16" applyNumberFormat="0" applyFill="0" applyAlignment="0" applyProtection="0">
      <alignment vertical="center"/>
    </xf>
    <xf numFmtId="9" fontId="7" fillId="0" borderId="0" applyFont="0" applyFill="0" applyBorder="0" applyAlignment="0" applyProtection="0">
      <alignment vertical="center"/>
    </xf>
    <xf numFmtId="0" fontId="95" fillId="0" borderId="18" applyNumberFormat="0" applyFill="0" applyAlignment="0" applyProtection="0">
      <alignment vertical="center"/>
    </xf>
    <xf numFmtId="0" fontId="26" fillId="16" borderId="0" applyNumberFormat="0" applyBorder="0" applyAlignment="0" applyProtection="0">
      <alignment vertical="center"/>
    </xf>
    <xf numFmtId="0" fontId="26" fillId="52" borderId="0" applyNumberFormat="0" applyBorder="0" applyAlignment="0" applyProtection="0">
      <alignment vertical="center"/>
    </xf>
    <xf numFmtId="0" fontId="103" fillId="0" borderId="30" applyNumberFormat="0" applyFill="0" applyAlignment="0" applyProtection="0">
      <alignment vertical="center"/>
    </xf>
    <xf numFmtId="0" fontId="26" fillId="52" borderId="0" applyNumberFormat="0" applyBorder="0" applyAlignment="0" applyProtection="0">
      <alignment vertical="center"/>
    </xf>
    <xf numFmtId="0" fontId="104" fillId="0" borderId="0" applyNumberFormat="0" applyFill="0" applyBorder="0" applyAlignment="0" applyProtection="0">
      <alignment vertical="center"/>
    </xf>
    <xf numFmtId="0" fontId="7" fillId="0" borderId="0">
      <alignment vertical="center"/>
    </xf>
    <xf numFmtId="0" fontId="7" fillId="0" borderId="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77" fillId="14" borderId="0" applyNumberFormat="0" applyBorder="0" applyAlignment="0" applyProtection="0">
      <alignment vertical="center"/>
    </xf>
    <xf numFmtId="0" fontId="95" fillId="0" borderId="18" applyNumberFormat="0" applyFill="0" applyAlignment="0" applyProtection="0">
      <alignment vertical="center"/>
    </xf>
    <xf numFmtId="182" fontId="7" fillId="0" borderId="0" applyFont="0" applyFill="0" applyBorder="0" applyAlignment="0" applyProtection="0">
      <alignment vertical="center"/>
    </xf>
    <xf numFmtId="9" fontId="7" fillId="0" borderId="0" applyFont="0" applyFill="0" applyBorder="0" applyAlignment="0" applyProtection="0">
      <alignment vertical="center"/>
    </xf>
    <xf numFmtId="196" fontId="7" fillId="0" borderId="0" applyFont="0" applyFill="0" applyBorder="0" applyAlignment="0" applyProtection="0">
      <alignment vertical="center"/>
    </xf>
    <xf numFmtId="0" fontId="103" fillId="0" borderId="30" applyNumberFormat="0" applyFill="0" applyAlignment="0" applyProtection="0">
      <alignment vertical="center"/>
    </xf>
    <xf numFmtId="0" fontId="128" fillId="0" borderId="0" applyNumberFormat="0" applyFill="0" applyBorder="0" applyAlignment="0" applyProtection="0">
      <alignment vertical="center"/>
    </xf>
    <xf numFmtId="179" fontId="125" fillId="0" borderId="0">
      <alignment vertical="center"/>
    </xf>
    <xf numFmtId="0" fontId="116" fillId="0" borderId="28" applyNumberFormat="0" applyFill="0" applyAlignment="0" applyProtection="0">
      <alignment vertical="center"/>
    </xf>
    <xf numFmtId="0" fontId="80" fillId="9" borderId="0" applyNumberFormat="0" applyBorder="0" applyAlignment="0" applyProtection="0">
      <alignment vertical="center"/>
    </xf>
    <xf numFmtId="0" fontId="7" fillId="0" borderId="0">
      <alignment vertical="center"/>
    </xf>
    <xf numFmtId="15" fontId="121" fillId="0" borderId="0">
      <alignment vertical="center"/>
    </xf>
    <xf numFmtId="0" fontId="124" fillId="0" borderId="0">
      <alignment vertical="center"/>
    </xf>
    <xf numFmtId="15" fontId="121" fillId="0" borderId="0">
      <alignment vertical="center"/>
    </xf>
    <xf numFmtId="177" fontId="125" fillId="0" borderId="0">
      <alignment vertical="center"/>
    </xf>
    <xf numFmtId="0" fontId="115" fillId="30" borderId="0" applyNumberFormat="0" applyBorder="0" applyAlignment="0" applyProtection="0">
      <alignment vertical="center"/>
    </xf>
    <xf numFmtId="0" fontId="85" fillId="10"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129" fillId="0" borderId="37" applyNumberFormat="0" applyFill="0" applyAlignment="0" applyProtection="0">
      <alignment vertical="center"/>
    </xf>
    <xf numFmtId="0" fontId="120" fillId="0" borderId="33" applyNumberFormat="0" applyAlignment="0" applyProtection="0">
      <alignment horizontal="left" vertical="center"/>
    </xf>
    <xf numFmtId="0" fontId="75" fillId="8" borderId="0" applyNumberFormat="0" applyBorder="0" applyAlignment="0" applyProtection="0">
      <alignment vertical="center"/>
    </xf>
    <xf numFmtId="0" fontId="120" fillId="0" borderId="13">
      <alignment horizontal="left" vertical="center"/>
    </xf>
    <xf numFmtId="0" fontId="120" fillId="0" borderId="13">
      <alignment horizontal="left" vertical="center"/>
    </xf>
    <xf numFmtId="0" fontId="85" fillId="16" borderId="1" applyNumberFormat="0" applyBorder="0" applyAlignment="0" applyProtection="0">
      <alignment vertical="center"/>
    </xf>
    <xf numFmtId="43" fontId="0" fillId="0" borderId="0" applyFont="0" applyFill="0" applyBorder="0" applyAlignment="0" applyProtection="0">
      <alignment vertical="center"/>
    </xf>
    <xf numFmtId="0" fontId="85" fillId="16" borderId="1" applyNumberFormat="0" applyBorder="0" applyAlignment="0" applyProtection="0">
      <alignment vertical="center"/>
    </xf>
    <xf numFmtId="43" fontId="0" fillId="0" borderId="0" applyFont="0" applyFill="0" applyBorder="0" applyAlignment="0" applyProtection="0">
      <alignment vertical="center"/>
    </xf>
    <xf numFmtId="0" fontId="85" fillId="16" borderId="1" applyNumberFormat="0" applyBorder="0" applyAlignment="0" applyProtection="0">
      <alignment vertical="center"/>
    </xf>
    <xf numFmtId="0" fontId="85" fillId="16" borderId="1" applyNumberFormat="0" applyBorder="0" applyAlignment="0" applyProtection="0">
      <alignment vertical="center"/>
    </xf>
    <xf numFmtId="0" fontId="7" fillId="0" borderId="0">
      <alignment vertical="center"/>
    </xf>
    <xf numFmtId="0" fontId="85" fillId="16" borderId="1" applyNumberFormat="0" applyBorder="0" applyAlignment="0" applyProtection="0">
      <alignment vertical="center"/>
    </xf>
    <xf numFmtId="0" fontId="85" fillId="16" borderId="1" applyNumberFormat="0" applyBorder="0" applyAlignment="0" applyProtection="0">
      <alignment vertical="center"/>
    </xf>
    <xf numFmtId="188" fontId="130" fillId="61" borderId="0">
      <alignment vertical="center"/>
    </xf>
    <xf numFmtId="0" fontId="75" fillId="62" borderId="0" applyNumberFormat="0" applyBorder="0" applyAlignment="0" applyProtection="0">
      <alignment vertical="center"/>
    </xf>
    <xf numFmtId="0" fontId="7" fillId="0" borderId="0">
      <alignment vertical="center"/>
    </xf>
    <xf numFmtId="188" fontId="131" fillId="63" borderId="0">
      <alignment vertical="center"/>
    </xf>
    <xf numFmtId="38" fontId="7" fillId="0" borderId="0" applyFont="0" applyFill="0" applyBorder="0" applyAlignment="0" applyProtection="0">
      <alignment vertical="center"/>
    </xf>
    <xf numFmtId="0" fontId="111" fillId="0" borderId="0" applyNumberFormat="0" applyFill="0" applyBorder="0" applyAlignment="0" applyProtection="0">
      <alignment vertical="center"/>
    </xf>
    <xf numFmtId="40" fontId="7" fillId="0" borderId="0" applyFont="0" applyFill="0" applyBorder="0" applyAlignment="0" applyProtection="0">
      <alignment vertical="center"/>
    </xf>
    <xf numFmtId="0" fontId="7" fillId="0" borderId="0">
      <alignment vertical="center"/>
    </xf>
    <xf numFmtId="0" fontId="78" fillId="0" borderId="7" applyNumberFormat="0" applyFill="0" applyProtection="0">
      <alignment horizontal="center" vertical="center"/>
    </xf>
    <xf numFmtId="0" fontId="7" fillId="0" borderId="0">
      <alignment vertical="center"/>
    </xf>
    <xf numFmtId="187" fontId="7" fillId="0" borderId="0" applyFont="0" applyFill="0" applyBorder="0" applyAlignment="0" applyProtection="0">
      <alignment vertical="center"/>
    </xf>
    <xf numFmtId="43" fontId="0" fillId="0" borderId="0" applyFont="0" applyFill="0" applyBorder="0" applyAlignment="0" applyProtection="0">
      <alignment vertical="center"/>
    </xf>
    <xf numFmtId="189" fontId="7" fillId="0" borderId="0" applyFont="0" applyFill="0" applyBorder="0" applyAlignment="0" applyProtection="0">
      <alignment vertical="center"/>
    </xf>
    <xf numFmtId="40" fontId="132" fillId="56" borderId="35">
      <alignment horizontal="centerContinuous" vertical="center"/>
    </xf>
    <xf numFmtId="0" fontId="95" fillId="0" borderId="18" applyNumberFormat="0" applyFill="0" applyAlignment="0" applyProtection="0">
      <alignment vertical="center"/>
    </xf>
    <xf numFmtId="1" fontId="86" fillId="0" borderId="7" applyFill="0" applyProtection="0">
      <alignment horizontal="center" vertical="center"/>
    </xf>
    <xf numFmtId="1" fontId="86" fillId="0" borderId="7" applyFill="0" applyProtection="0">
      <alignment horizontal="center" vertical="center"/>
    </xf>
    <xf numFmtId="40" fontId="132" fillId="56" borderId="35">
      <alignment horizontal="centerContinuous" vertical="center"/>
    </xf>
    <xf numFmtId="37" fontId="133" fillId="0" borderId="0">
      <alignment vertical="center"/>
    </xf>
    <xf numFmtId="0" fontId="104" fillId="0" borderId="23">
      <alignment horizontal="center" vertical="center"/>
    </xf>
    <xf numFmtId="9" fontId="7" fillId="0" borderId="0" applyFont="0" applyFill="0" applyBorder="0" applyAlignment="0" applyProtection="0">
      <alignment vertical="center"/>
    </xf>
    <xf numFmtId="37" fontId="133" fillId="0" borderId="0">
      <alignment vertical="center"/>
    </xf>
    <xf numFmtId="0" fontId="104" fillId="0" borderId="23">
      <alignment horizontal="center" vertical="center"/>
    </xf>
    <xf numFmtId="37" fontId="133" fillId="0" borderId="0">
      <alignment vertical="center"/>
    </xf>
    <xf numFmtId="0" fontId="104" fillId="0" borderId="23">
      <alignment horizontal="center" vertical="center"/>
    </xf>
    <xf numFmtId="0" fontId="0" fillId="0" borderId="0">
      <alignment vertical="center"/>
    </xf>
    <xf numFmtId="37" fontId="133" fillId="0" borderId="0">
      <alignment vertical="center"/>
    </xf>
    <xf numFmtId="0" fontId="104" fillId="0" borderId="23">
      <alignment horizontal="center" vertical="center"/>
    </xf>
    <xf numFmtId="9" fontId="7" fillId="0" borderId="0" applyFont="0" applyFill="0" applyBorder="0" applyAlignment="0" applyProtection="0">
      <alignment vertical="center"/>
    </xf>
    <xf numFmtId="193" fontId="86" fillId="0" borderId="0">
      <alignment vertical="center"/>
    </xf>
    <xf numFmtId="0" fontId="113" fillId="0" borderId="0">
      <alignment vertical="center"/>
    </xf>
    <xf numFmtId="9" fontId="7" fillId="0" borderId="0" applyFont="0" applyFill="0" applyBorder="0" applyAlignment="0" applyProtection="0">
      <alignment vertical="center"/>
    </xf>
    <xf numFmtId="14" fontId="81" fillId="0" borderId="0">
      <alignment horizontal="center" vertical="center" wrapText="1"/>
      <protection locked="0"/>
    </xf>
    <xf numFmtId="3" fontId="7" fillId="0" borderId="0" applyFont="0" applyFill="0" applyBorder="0" applyAlignment="0" applyProtection="0">
      <alignment vertical="center"/>
    </xf>
    <xf numFmtId="0" fontId="7" fillId="0" borderId="0">
      <alignment vertical="center"/>
    </xf>
    <xf numFmtId="0" fontId="123" fillId="52" borderId="29" applyNumberFormat="0" applyAlignment="0" applyProtection="0">
      <alignment vertical="center"/>
    </xf>
    <xf numFmtId="0" fontId="7" fillId="0" borderId="0">
      <alignment vertical="center"/>
    </xf>
    <xf numFmtId="10" fontId="7" fillId="0" borderId="0" applyFont="0" applyFill="0" applyBorder="0" applyAlignment="0" applyProtection="0">
      <alignment vertical="center"/>
    </xf>
    <xf numFmtId="0" fontId="0" fillId="0" borderId="0">
      <alignment vertical="center"/>
    </xf>
    <xf numFmtId="0" fontId="122" fillId="58" borderId="32">
      <alignment vertical="center"/>
      <protection locked="0"/>
    </xf>
    <xf numFmtId="0" fontId="7" fillId="0" borderId="0">
      <alignment vertical="center"/>
    </xf>
    <xf numFmtId="9" fontId="7" fillId="0" borderId="0" applyFont="0" applyFill="0" applyBorder="0" applyAlignment="0" applyProtection="0">
      <alignment vertical="center"/>
    </xf>
    <xf numFmtId="192" fontId="7" fillId="0" borderId="0" applyFont="0" applyFill="0" applyProtection="0">
      <alignment vertical="center"/>
    </xf>
    <xf numFmtId="0" fontId="7" fillId="0" borderId="0">
      <alignment vertical="center"/>
    </xf>
    <xf numFmtId="0" fontId="9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4" fillId="0" borderId="0" applyNumberFormat="0" applyFill="0" applyBorder="0" applyAlignment="0" applyProtection="0">
      <alignment vertical="center"/>
    </xf>
    <xf numFmtId="0" fontId="75" fillId="64" borderId="0" applyNumberFormat="0" applyBorder="0" applyAlignment="0" applyProtection="0">
      <alignment vertical="center"/>
    </xf>
    <xf numFmtId="0" fontId="7" fillId="0" borderId="0" applyNumberFormat="0" applyFont="0" applyFill="0" applyBorder="0" applyAlignment="0" applyProtection="0">
      <alignment horizontal="left" vertical="center"/>
    </xf>
    <xf numFmtId="15" fontId="7" fillId="0" borderId="0" applyFont="0" applyFill="0" applyBorder="0" applyAlignment="0" applyProtection="0">
      <alignment vertical="center"/>
    </xf>
    <xf numFmtId="0" fontId="104" fillId="0" borderId="23">
      <alignment horizontal="center" vertical="center"/>
    </xf>
    <xf numFmtId="0" fontId="86" fillId="0" borderId="12" applyNumberFormat="0" applyFill="0" applyProtection="0">
      <alignment horizontal="right" vertical="center"/>
    </xf>
    <xf numFmtId="15" fontId="7" fillId="0" borderId="0" applyFont="0" applyFill="0" applyBorder="0" applyAlignment="0" applyProtection="0">
      <alignment vertical="center"/>
    </xf>
    <xf numFmtId="0" fontId="86" fillId="0" borderId="12" applyNumberFormat="0" applyFill="0" applyProtection="0">
      <alignment horizontal="right" vertical="center"/>
    </xf>
    <xf numFmtId="4" fontId="7" fillId="0" borderId="0" applyFont="0" applyFill="0" applyBorder="0" applyAlignment="0" applyProtection="0">
      <alignment vertical="center"/>
    </xf>
    <xf numFmtId="0" fontId="103" fillId="0" borderId="0" applyNumberFormat="0" applyFill="0" applyBorder="0" applyAlignment="0" applyProtection="0">
      <alignment vertical="center"/>
    </xf>
    <xf numFmtId="0" fontId="7" fillId="0" borderId="0">
      <alignment vertical="center"/>
    </xf>
    <xf numFmtId="4" fontId="7" fillId="0" borderId="0" applyFont="0" applyFill="0" applyBorder="0" applyAlignment="0" applyProtection="0">
      <alignment vertical="center"/>
    </xf>
    <xf numFmtId="0" fontId="86" fillId="0" borderId="12" applyNumberFormat="0" applyFill="0" applyProtection="0">
      <alignment horizontal="right" vertical="center"/>
    </xf>
    <xf numFmtId="0" fontId="0" fillId="0" borderId="0">
      <alignment vertical="center"/>
    </xf>
    <xf numFmtId="0" fontId="104" fillId="0" borderId="23">
      <alignment horizontal="center" vertical="center"/>
    </xf>
    <xf numFmtId="0" fontId="104" fillId="0" borderId="23">
      <alignment horizontal="center" vertical="center"/>
    </xf>
    <xf numFmtId="0" fontId="0" fillId="0" borderId="0">
      <alignment vertical="center"/>
    </xf>
    <xf numFmtId="0" fontId="104" fillId="0" borderId="23">
      <alignment horizontal="center" vertical="center"/>
    </xf>
    <xf numFmtId="0" fontId="104" fillId="0" borderId="23">
      <alignment horizontal="center" vertical="center"/>
    </xf>
    <xf numFmtId="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60" borderId="0" applyNumberFormat="0" applyFont="0" applyBorder="0" applyAlignment="0" applyProtection="0">
      <alignment vertical="center"/>
    </xf>
    <xf numFmtId="0" fontId="123" fillId="52" borderId="29" applyNumberFormat="0" applyAlignment="0" applyProtection="0">
      <alignment vertical="center"/>
    </xf>
    <xf numFmtId="0" fontId="7" fillId="0" borderId="0">
      <alignment vertical="center"/>
    </xf>
    <xf numFmtId="0" fontId="122" fillId="58" borderId="32">
      <alignment vertical="center"/>
      <protection locked="0"/>
    </xf>
    <xf numFmtId="0" fontId="135" fillId="0" borderId="0">
      <alignment vertical="center"/>
    </xf>
    <xf numFmtId="0" fontId="75" fillId="54" borderId="0" applyNumberFormat="0" applyBorder="0" applyAlignment="0" applyProtection="0">
      <alignment vertical="center"/>
    </xf>
    <xf numFmtId="0" fontId="122" fillId="58" borderId="32">
      <alignment vertical="center"/>
      <protection locked="0"/>
    </xf>
    <xf numFmtId="0" fontId="7" fillId="0" borderId="0">
      <alignment vertical="center"/>
    </xf>
    <xf numFmtId="0" fontId="122" fillId="58" borderId="32">
      <alignment vertical="center"/>
      <protection locked="0"/>
    </xf>
    <xf numFmtId="9" fontId="7" fillId="0" borderId="0" applyFont="0" applyFill="0" applyBorder="0" applyAlignment="0" applyProtection="0">
      <alignment vertical="center"/>
    </xf>
    <xf numFmtId="43" fontId="0"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92" fillId="0" borderId="0" applyNumberFormat="0" applyFill="0" applyBorder="0" applyAlignment="0" applyProtection="0">
      <alignment vertical="center"/>
    </xf>
    <xf numFmtId="9" fontId="7" fillId="0" borderId="0" applyFont="0" applyFill="0" applyBorder="0" applyAlignment="0" applyProtection="0">
      <alignment vertical="center"/>
    </xf>
    <xf numFmtId="186" fontId="0" fillId="0" borderId="0" applyFont="0" applyFill="0" applyBorder="0" applyAlignment="0" applyProtection="0">
      <alignment vertical="center"/>
    </xf>
    <xf numFmtId="0" fontId="136" fillId="0" borderId="0" applyNumberFormat="0" applyFill="0" applyBorder="0" applyAlignment="0" applyProtection="0">
      <alignment vertical="center"/>
    </xf>
    <xf numFmtId="9" fontId="7" fillId="0" borderId="0" applyFont="0" applyFill="0" applyBorder="0" applyAlignment="0" applyProtection="0">
      <alignment vertical="center"/>
    </xf>
    <xf numFmtId="0" fontId="111" fillId="0" borderId="0" applyNumberFormat="0" applyFill="0" applyBorder="0" applyAlignment="0" applyProtection="0">
      <alignment vertical="center"/>
    </xf>
    <xf numFmtId="0" fontId="99" fillId="18"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pplyProtection="0"/>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0"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29" fillId="0" borderId="37"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16" fillId="0" borderId="28"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86" fillId="0" borderId="12" applyNumberFormat="0" applyFill="0" applyProtection="0">
      <alignment horizontal="right" vertical="center"/>
    </xf>
    <xf numFmtId="9" fontId="7" fillId="0" borderId="0" applyFont="0" applyFill="0" applyBorder="0" applyAlignment="0" applyProtection="0">
      <alignment vertical="center"/>
    </xf>
    <xf numFmtId="0" fontId="126" fillId="0" borderId="34"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36" fillId="0" borderId="38"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34" fillId="0" borderId="0" applyNumberFormat="0" applyFill="0" applyBorder="0" applyAlignment="0" applyProtection="0">
      <alignment vertical="center"/>
    </xf>
    <xf numFmtId="0" fontId="92" fillId="0" borderId="0" applyNumberFormat="0" applyFill="0" applyBorder="0" applyAlignment="0" applyProtection="0">
      <alignment vertical="center"/>
    </xf>
    <xf numFmtId="9" fontId="7" fillId="0" borderId="0" applyFont="0" applyFill="0" applyBorder="0" applyAlignment="0" applyProtection="0">
      <alignment vertical="center"/>
    </xf>
    <xf numFmtId="0" fontId="111" fillId="0" borderId="0" applyNumberFormat="0" applyFill="0" applyBorder="0" applyAlignment="0" applyProtection="0">
      <alignment vertical="center"/>
    </xf>
    <xf numFmtId="9" fontId="7" fillId="0" borderId="0" applyFont="0" applyFill="0" applyBorder="0" applyAlignment="0" applyProtection="0">
      <alignment vertical="center"/>
    </xf>
    <xf numFmtId="0" fontId="111" fillId="0" borderId="0" applyNumberFormat="0" applyFill="0" applyBorder="0" applyAlignment="0" applyProtection="0">
      <alignment vertical="center"/>
    </xf>
    <xf numFmtId="178" fontId="7" fillId="0" borderId="0" applyFont="0" applyFill="0" applyBorder="0" applyAlignment="0" applyProtection="0">
      <alignment vertical="center"/>
    </xf>
    <xf numFmtId="0" fontId="137" fillId="0" borderId="12" applyNumberFormat="0" applyFill="0" applyProtection="0">
      <alignment horizontal="center" vertical="center"/>
    </xf>
    <xf numFmtId="0" fontId="86" fillId="0" borderId="12" applyNumberFormat="0" applyFill="0" applyProtection="0">
      <alignment horizontal="right" vertical="center"/>
    </xf>
    <xf numFmtId="0" fontId="86" fillId="0" borderId="12" applyNumberFormat="0" applyFill="0" applyProtection="0">
      <alignment horizontal="right" vertical="center"/>
    </xf>
    <xf numFmtId="0" fontId="95" fillId="0" borderId="18" applyNumberFormat="0" applyFill="0" applyAlignment="0" applyProtection="0">
      <alignment vertical="center"/>
    </xf>
    <xf numFmtId="0" fontId="95" fillId="0" borderId="18" applyNumberFormat="0" applyFill="0" applyAlignment="0" applyProtection="0">
      <alignment vertical="center"/>
    </xf>
    <xf numFmtId="0" fontId="116" fillId="0" borderId="28" applyNumberFormat="0" applyFill="0" applyAlignment="0" applyProtection="0">
      <alignment vertical="center"/>
    </xf>
    <xf numFmtId="0" fontId="95" fillId="0" borderId="1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80" fillId="9" borderId="0" applyNumberFormat="0" applyBorder="0" applyAlignment="0" applyProtection="0">
      <alignment vertical="center"/>
    </xf>
    <xf numFmtId="0" fontId="103" fillId="0" borderId="30"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7" fillId="0" borderId="0"/>
    <xf numFmtId="0" fontId="7" fillId="0" borderId="0">
      <alignment vertical="center"/>
    </xf>
    <xf numFmtId="0" fontId="80" fillId="9" borderId="0" applyNumberFormat="0" applyBorder="0" applyAlignment="0" applyProtection="0">
      <alignment vertical="center"/>
    </xf>
    <xf numFmtId="0" fontId="136" fillId="0" borderId="38" applyNumberFormat="0" applyFill="0" applyAlignment="0" applyProtection="0">
      <alignment vertical="center"/>
    </xf>
    <xf numFmtId="0" fontId="80" fillId="9" borderId="0" applyNumberFormat="0" applyBorder="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86" fillId="0" borderId="12" applyNumberFormat="0" applyFill="0" applyProtection="0">
      <alignment horizontal="lef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0" applyNumberFormat="0" applyFill="0" applyBorder="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18" fillId="0" borderId="1">
      <alignment horizontal="lef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7" fillId="0" borderId="0">
      <alignment vertical="center"/>
    </xf>
    <xf numFmtId="1" fontId="86" fillId="0" borderId="7" applyFill="0" applyProtection="0">
      <alignment horizontal="center" vertical="center"/>
    </xf>
    <xf numFmtId="0" fontId="103" fillId="0" borderId="30" applyNumberFormat="0" applyFill="0" applyAlignment="0" applyProtection="0">
      <alignment vertical="center"/>
    </xf>
    <xf numFmtId="0" fontId="7" fillId="0" borderId="0">
      <alignment vertical="center"/>
    </xf>
    <xf numFmtId="186" fontId="0" fillId="0" borderId="0" applyFont="0" applyFill="0" applyBorder="0" applyAlignment="0" applyProtection="0">
      <alignment vertical="center"/>
    </xf>
    <xf numFmtId="0" fontId="1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99" fillId="3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0" fillId="0" borderId="0">
      <alignment vertical="center"/>
    </xf>
    <xf numFmtId="0" fontId="111" fillId="0" borderId="0" applyNumberFormat="0" applyFill="0" applyBorder="0" applyAlignment="0" applyProtection="0">
      <alignment vertical="center"/>
    </xf>
    <xf numFmtId="0" fontId="123" fillId="52" borderId="29" applyNumberFormat="0" applyAlignment="0" applyProtection="0">
      <alignment vertical="center"/>
    </xf>
    <xf numFmtId="0" fontId="0" fillId="0" borderId="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37" fillId="0" borderId="12" applyNumberFormat="0" applyFill="0" applyProtection="0">
      <alignment horizontal="center" vertical="center"/>
    </xf>
    <xf numFmtId="0" fontId="7" fillId="0" borderId="0">
      <alignment vertical="center"/>
    </xf>
    <xf numFmtId="0" fontId="137" fillId="0" borderId="12" applyNumberFormat="0" applyFill="0" applyProtection="0">
      <alignment horizontal="center" vertical="center"/>
    </xf>
    <xf numFmtId="0" fontId="80" fillId="15" borderId="0" applyNumberFormat="0" applyBorder="0" applyAlignment="0" applyProtection="0">
      <alignment vertical="center"/>
    </xf>
    <xf numFmtId="0" fontId="137" fillId="0" borderId="12" applyNumberFormat="0" applyFill="0" applyProtection="0">
      <alignment horizontal="center" vertical="center"/>
    </xf>
    <xf numFmtId="0" fontId="137" fillId="0" borderId="12" applyNumberFormat="0" applyFill="0" applyProtection="0">
      <alignment horizontal="center" vertical="center"/>
    </xf>
    <xf numFmtId="0" fontId="99" fillId="18" borderId="0" applyNumberFormat="0" applyBorder="0" applyAlignment="0" applyProtection="0">
      <alignment vertical="center"/>
    </xf>
    <xf numFmtId="0" fontId="137" fillId="0" borderId="12" applyNumberFormat="0" applyFill="0" applyProtection="0">
      <alignment horizontal="center" vertical="center"/>
    </xf>
    <xf numFmtId="0" fontId="137" fillId="0" borderId="12" applyNumberFormat="0" applyFill="0" applyProtection="0">
      <alignment horizontal="center" vertical="center"/>
    </xf>
    <xf numFmtId="0" fontId="137" fillId="0" borderId="12" applyNumberFormat="0" applyFill="0" applyProtection="0">
      <alignment horizontal="center" vertical="center"/>
    </xf>
    <xf numFmtId="0" fontId="138"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78" fillId="0" borderId="7" applyNumberFormat="0" applyFill="0" applyProtection="0">
      <alignment horizontal="center" vertical="center"/>
    </xf>
    <xf numFmtId="0" fontId="7" fillId="0" borderId="0">
      <alignment vertical="center"/>
    </xf>
    <xf numFmtId="0" fontId="78" fillId="0" borderId="7" applyNumberFormat="0" applyFill="0" applyProtection="0">
      <alignment horizontal="center" vertical="center"/>
    </xf>
    <xf numFmtId="0" fontId="7" fillId="0" borderId="0">
      <alignment vertical="center"/>
    </xf>
    <xf numFmtId="0" fontId="7" fillId="0" borderId="0">
      <alignment vertical="center"/>
    </xf>
    <xf numFmtId="0" fontId="78" fillId="0" borderId="7" applyNumberFormat="0" applyFill="0" applyProtection="0">
      <alignment horizontal="center" vertical="center"/>
    </xf>
    <xf numFmtId="0" fontId="7" fillId="0" borderId="0">
      <alignment vertical="center"/>
    </xf>
    <xf numFmtId="0" fontId="78" fillId="0" borderId="7" applyNumberFormat="0" applyFill="0" applyProtection="0">
      <alignment horizontal="center" vertical="center"/>
    </xf>
    <xf numFmtId="0" fontId="7" fillId="0" borderId="0">
      <alignment vertical="center"/>
    </xf>
    <xf numFmtId="0" fontId="78" fillId="0" borderId="7" applyNumberFormat="0" applyFill="0" applyProtection="0">
      <alignment horizontal="center" vertical="center"/>
    </xf>
    <xf numFmtId="0" fontId="7" fillId="0" borderId="0">
      <alignment vertical="center"/>
    </xf>
    <xf numFmtId="0" fontId="92" fillId="0" borderId="0" applyNumberFormat="0" applyFill="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92" fillId="0" borderId="0" applyNumberFormat="0" applyFill="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117" fillId="0" borderId="0" applyNumberFormat="0" applyFill="0" applyBorder="0" applyAlignment="0" applyProtection="0">
      <alignment vertical="center"/>
    </xf>
    <xf numFmtId="0" fontId="99" fillId="18" borderId="0" applyNumberFormat="0" applyBorder="0" applyAlignment="0" applyProtection="0">
      <alignment vertical="center"/>
    </xf>
    <xf numFmtId="0" fontId="99" fillId="30"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115" fillId="30" borderId="0" applyNumberFormat="0" applyBorder="0" applyAlignment="0" applyProtection="0">
      <alignment vertical="center"/>
    </xf>
    <xf numFmtId="0" fontId="99" fillId="18" borderId="0" applyNumberFormat="0" applyBorder="0" applyAlignment="0" applyProtection="0">
      <alignment vertical="center"/>
    </xf>
    <xf numFmtId="0" fontId="99" fillId="18" borderId="0" applyNumberFormat="0" applyBorder="0" applyAlignment="0" applyProtection="0">
      <alignment vertical="center"/>
    </xf>
    <xf numFmtId="0" fontId="7" fillId="0" borderId="0">
      <alignment vertical="center"/>
    </xf>
    <xf numFmtId="0" fontId="115" fillId="30" borderId="0" applyNumberFormat="0" applyBorder="0" applyAlignment="0" applyProtection="0">
      <alignment vertical="center"/>
    </xf>
    <xf numFmtId="0" fontId="115" fillId="30" borderId="0" applyNumberFormat="0" applyBorder="0" applyAlignment="0" applyProtection="0">
      <alignment vertical="center"/>
    </xf>
    <xf numFmtId="0" fontId="99" fillId="30" borderId="0" applyNumberFormat="0" applyBorder="0" applyAlignment="0" applyProtection="0">
      <alignment vertical="center"/>
    </xf>
    <xf numFmtId="0" fontId="99" fillId="30" borderId="0" applyNumberFormat="0" applyBorder="0" applyAlignment="0" applyProtection="0">
      <alignment vertical="center"/>
    </xf>
    <xf numFmtId="0" fontId="99" fillId="30" borderId="0" applyNumberFormat="0" applyBorder="0" applyAlignment="0" applyProtection="0">
      <alignment vertical="center"/>
    </xf>
    <xf numFmtId="0" fontId="99" fillId="30" borderId="0" applyNumberFormat="0" applyBorder="0" applyAlignment="0" applyProtection="0">
      <alignment vertical="center"/>
    </xf>
    <xf numFmtId="0" fontId="99" fillId="30" borderId="0" applyNumberFormat="0" applyBorder="0" applyAlignment="0" applyProtection="0">
      <alignment vertical="center"/>
    </xf>
    <xf numFmtId="0" fontId="99" fillId="30" borderId="0" applyNumberFormat="0" applyBorder="0" applyAlignment="0" applyProtection="0">
      <alignment vertical="center"/>
    </xf>
    <xf numFmtId="0" fontId="99" fillId="30" borderId="0" applyNumberFormat="0" applyBorder="0" applyAlignment="0" applyProtection="0">
      <alignment vertical="center"/>
    </xf>
    <xf numFmtId="0" fontId="7" fillId="0" borderId="0">
      <alignment vertical="center"/>
    </xf>
    <xf numFmtId="0" fontId="115" fillId="18" borderId="0" applyNumberFormat="0" applyBorder="0" applyAlignment="0" applyProtection="0">
      <alignment vertical="center"/>
    </xf>
    <xf numFmtId="0" fontId="115" fillId="18" borderId="0" applyNumberFormat="0" applyBorder="0" applyAlignment="0" applyProtection="0">
      <alignment vertical="center"/>
    </xf>
    <xf numFmtId="0" fontId="115" fillId="18" borderId="0" applyNumberFormat="0" applyBorder="0" applyAlignment="0" applyProtection="0">
      <alignment vertical="center"/>
    </xf>
    <xf numFmtId="0" fontId="115" fillId="18" borderId="0" applyNumberFormat="0" applyBorder="0" applyAlignment="0" applyProtection="0">
      <alignment vertical="center"/>
    </xf>
    <xf numFmtId="0" fontId="0" fillId="0" borderId="0">
      <alignment vertical="center"/>
    </xf>
    <xf numFmtId="0" fontId="115" fillId="18" borderId="0" applyNumberFormat="0" applyBorder="0" applyAlignment="0" applyProtection="0">
      <alignment vertical="center"/>
    </xf>
    <xf numFmtId="0" fontId="115" fillId="18" borderId="0" applyNumberFormat="0" applyBorder="0" applyAlignment="0" applyProtection="0">
      <alignment vertical="center"/>
    </xf>
    <xf numFmtId="0" fontId="110" fillId="33" borderId="0" applyNumberFormat="0" applyBorder="0" applyAlignment="0" applyProtection="0">
      <alignment vertical="center"/>
    </xf>
    <xf numFmtId="0" fontId="115" fillId="18" borderId="0" applyNumberFormat="0" applyBorder="0" applyAlignment="0" applyProtection="0">
      <alignment vertical="center"/>
    </xf>
    <xf numFmtId="0" fontId="88" fillId="18" borderId="0" applyNumberFormat="0" applyBorder="0" applyAlignment="0" applyProtection="0">
      <alignment vertical="center"/>
    </xf>
    <xf numFmtId="0" fontId="7" fillId="0" borderId="0">
      <alignment vertical="center"/>
    </xf>
    <xf numFmtId="0" fontId="99" fillId="30" borderId="0" applyNumberFormat="0" applyBorder="0" applyAlignment="0" applyProtection="0">
      <alignment vertical="center"/>
    </xf>
    <xf numFmtId="0" fontId="123" fillId="52" borderId="29" applyNumberFormat="0" applyAlignment="0" applyProtection="0">
      <alignment vertical="center"/>
    </xf>
    <xf numFmtId="0" fontId="7" fillId="0" borderId="0">
      <alignment vertical="center"/>
    </xf>
    <xf numFmtId="0" fontId="5" fillId="0" borderId="0">
      <alignment vertical="center"/>
    </xf>
    <xf numFmtId="0" fontId="121" fillId="0" borderId="0">
      <alignment vertical="center"/>
    </xf>
    <xf numFmtId="0" fontId="99" fillId="30" borderId="0" applyNumberFormat="0" applyBorder="0" applyAlignment="0" applyProtection="0">
      <alignment vertical="center"/>
    </xf>
    <xf numFmtId="0" fontId="139" fillId="0" borderId="0"/>
    <xf numFmtId="0" fontId="123" fillId="52" borderId="29" applyNumberFormat="0" applyAlignment="0" applyProtection="0">
      <alignment vertical="center"/>
    </xf>
    <xf numFmtId="0" fontId="7" fillId="0" borderId="0">
      <alignment vertical="center"/>
    </xf>
    <xf numFmtId="0" fontId="99" fillId="30" borderId="0" applyNumberFormat="0" applyBorder="0" applyAlignment="0" applyProtection="0">
      <alignment vertical="center"/>
    </xf>
    <xf numFmtId="0" fontId="5" fillId="0" borderId="0">
      <alignment vertical="center"/>
    </xf>
    <xf numFmtId="0" fontId="99" fillId="30" borderId="0" applyNumberFormat="0" applyBorder="0" applyAlignment="0" applyProtection="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6" fillId="0" borderId="16"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80" fillId="9" borderId="0" applyNumberFormat="0" applyBorder="0" applyAlignment="0" applyProtection="0">
      <alignment vertical="center"/>
    </xf>
    <xf numFmtId="0" fontId="7" fillId="0" borderId="0">
      <alignment vertical="center"/>
    </xf>
    <xf numFmtId="0" fontId="7" fillId="0" borderId="0">
      <alignment vertical="center"/>
    </xf>
    <xf numFmtId="0" fontId="112" fillId="17" borderId="27" applyNumberFormat="0" applyAlignment="0" applyProtection="0">
      <alignment vertical="center"/>
    </xf>
    <xf numFmtId="0" fontId="0" fillId="0" borderId="0">
      <alignment vertical="center"/>
    </xf>
    <xf numFmtId="0" fontId="0" fillId="0" borderId="0">
      <alignment vertical="center"/>
    </xf>
    <xf numFmtId="0" fontId="0" fillId="16" borderId="31" applyNumberFormat="0" applyFont="0" applyAlignment="0" applyProtection="0">
      <alignment vertical="center"/>
    </xf>
    <xf numFmtId="0" fontId="0" fillId="0" borderId="0">
      <alignment vertical="center"/>
    </xf>
    <xf numFmtId="0" fontId="7" fillId="0" borderId="0">
      <alignment vertical="center"/>
    </xf>
    <xf numFmtId="0" fontId="140" fillId="0" borderId="0" applyNumberFormat="0" applyFill="0" applyBorder="0" applyAlignment="0" applyProtection="0">
      <alignment vertical="center"/>
    </xf>
    <xf numFmtId="0" fontId="7" fillId="0" borderId="0">
      <alignment vertical="center"/>
    </xf>
    <xf numFmtId="0" fontId="7" fillId="0" borderId="0">
      <alignment vertical="center"/>
    </xf>
    <xf numFmtId="0" fontId="0" fillId="16" borderId="31" applyNumberFormat="0" applyFont="0" applyAlignment="0" applyProtection="0">
      <alignment vertical="center"/>
    </xf>
    <xf numFmtId="0" fontId="0" fillId="0" borderId="0">
      <alignment vertical="center"/>
    </xf>
    <xf numFmtId="0" fontId="7" fillId="0" borderId="0">
      <alignment vertical="center"/>
    </xf>
    <xf numFmtId="0" fontId="7" fillId="0" borderId="0"/>
    <xf numFmtId="0" fontId="7" fillId="0" borderId="0">
      <alignment vertical="center"/>
    </xf>
    <xf numFmtId="0" fontId="0" fillId="16" borderId="31" applyNumberFormat="0" applyFont="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10" fillId="33" borderId="0" applyNumberFormat="0" applyBorder="0" applyAlignment="0" applyProtection="0">
      <alignment vertical="center"/>
    </xf>
    <xf numFmtId="0" fontId="75" fillId="62" borderId="0" applyNumberFormat="0" applyBorder="0" applyAlignment="0" applyProtection="0">
      <alignment vertical="center"/>
    </xf>
    <xf numFmtId="0" fontId="7" fillId="0" borderId="0">
      <alignment vertical="center"/>
    </xf>
    <xf numFmtId="0" fontId="7" fillId="0" borderId="0">
      <alignment vertical="center"/>
    </xf>
    <xf numFmtId="0" fontId="110" fillId="3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5" fillId="5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1" fontId="86" fillId="0" borderId="7" applyFill="0" applyProtection="0">
      <alignment horizontal="center" vertical="center"/>
    </xf>
    <xf numFmtId="0" fontId="7" fillId="0" borderId="0">
      <alignment vertical="center"/>
    </xf>
    <xf numFmtId="1" fontId="86" fillId="0" borderId="7" applyFill="0" applyProtection="0">
      <alignment horizontal="center"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8" fillId="10" borderId="26"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123" fillId="52" borderId="29" applyNumberFormat="0" applyAlignment="0" applyProtection="0">
      <alignment vertical="center"/>
    </xf>
    <xf numFmtId="0" fontId="89" fillId="9" borderId="0" applyNumberFormat="0" applyBorder="0" applyAlignment="0" applyProtection="0">
      <alignment vertical="center"/>
    </xf>
    <xf numFmtId="0" fontId="7" fillId="0" borderId="0">
      <alignment vertical="center"/>
    </xf>
    <xf numFmtId="0" fontId="7" fillId="0" borderId="0">
      <alignment vertical="center"/>
    </xf>
    <xf numFmtId="0" fontId="112" fillId="17" borderId="27" applyNumberFormat="0" applyAlignment="0" applyProtection="0">
      <alignment vertical="center"/>
    </xf>
    <xf numFmtId="0" fontId="7" fillId="0" borderId="0">
      <alignment vertical="center"/>
    </xf>
    <xf numFmtId="0" fontId="7" fillId="0" borderId="0">
      <alignment vertical="center"/>
    </xf>
    <xf numFmtId="0" fontId="108" fillId="10" borderId="26" applyNumberFormat="0" applyAlignment="0" applyProtection="0">
      <alignment vertical="center"/>
    </xf>
    <xf numFmtId="0" fontId="112" fillId="17" borderId="27" applyNumberFormat="0" applyAlignment="0" applyProtection="0">
      <alignment vertical="center"/>
    </xf>
    <xf numFmtId="0" fontId="7" fillId="0" borderId="0">
      <alignment vertical="center"/>
    </xf>
    <xf numFmtId="0" fontId="7" fillId="0" borderId="0">
      <alignment vertical="center"/>
    </xf>
    <xf numFmtId="186" fontId="0" fillId="0" borderId="0" applyFont="0" applyFill="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12" fillId="17" borderId="2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23" fillId="52" borderId="2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8" fillId="10" borderId="26" applyNumberFormat="0" applyAlignment="0" applyProtection="0">
      <alignment vertical="center"/>
    </xf>
    <xf numFmtId="0" fontId="7" fillId="0" borderId="0">
      <alignment vertical="center"/>
    </xf>
    <xf numFmtId="0" fontId="108" fillId="10" borderId="26" applyNumberFormat="0" applyAlignment="0" applyProtection="0">
      <alignment vertical="center"/>
    </xf>
    <xf numFmtId="0" fontId="7" fillId="0" borderId="0">
      <alignment vertical="center"/>
    </xf>
    <xf numFmtId="0" fontId="110" fillId="33" borderId="0" applyNumberFormat="0" applyBorder="0" applyAlignment="0" applyProtection="0">
      <alignment vertical="center"/>
    </xf>
    <xf numFmtId="0" fontId="0" fillId="0" borderId="0">
      <alignment vertical="center"/>
    </xf>
    <xf numFmtId="0" fontId="110" fillId="33" borderId="0" applyNumberFormat="0" applyBorder="0" applyAlignment="0" applyProtection="0">
      <alignment vertical="center"/>
    </xf>
    <xf numFmtId="0" fontId="0" fillId="0" borderId="0">
      <alignment vertical="center"/>
    </xf>
    <xf numFmtId="0" fontId="110" fillId="3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1" fillId="65" borderId="0" applyNumberFormat="0" applyBorder="0" applyAlignment="0" applyProtection="0">
      <alignment vertical="center"/>
    </xf>
    <xf numFmtId="0" fontId="7" fillId="0" borderId="0">
      <alignment vertical="center"/>
    </xf>
    <xf numFmtId="0" fontId="7" fillId="0" borderId="0">
      <alignment vertical="center"/>
    </xf>
    <xf numFmtId="0" fontId="112" fillId="17" borderId="2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6" fillId="0" borderId="0">
      <alignment vertical="center"/>
    </xf>
    <xf numFmtId="0" fontId="7" fillId="0" borderId="0">
      <alignment vertical="center"/>
    </xf>
    <xf numFmtId="0" fontId="7" fillId="0" borderId="0">
      <alignment vertical="center"/>
    </xf>
    <xf numFmtId="0" fontId="108" fillId="10" borderId="26" applyNumberFormat="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2" fillId="0" borderId="14" applyNumberFormat="0" applyFill="0" applyAlignment="0" applyProtection="0">
      <alignment vertical="center"/>
    </xf>
    <xf numFmtId="0" fontId="0" fillId="0" borderId="0">
      <alignment vertical="center"/>
    </xf>
    <xf numFmtId="0" fontId="80" fillId="15" borderId="0" applyNumberFormat="0" applyBorder="0" applyAlignment="0" applyProtection="0">
      <alignment vertical="center"/>
    </xf>
    <xf numFmtId="0" fontId="0" fillId="0" borderId="0">
      <alignment vertical="center"/>
    </xf>
    <xf numFmtId="0" fontId="5" fillId="0" borderId="0" applyAlignment="0"/>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0" fillId="0" borderId="0">
      <alignment vertical="center"/>
    </xf>
    <xf numFmtId="0" fontId="0" fillId="0" borderId="0">
      <alignment vertical="center"/>
    </xf>
    <xf numFmtId="0" fontId="118" fillId="0" borderId="1">
      <alignment horizontal="left" vertical="center"/>
    </xf>
    <xf numFmtId="0" fontId="0" fillId="16" borderId="31" applyNumberFormat="0" applyFont="0" applyAlignment="0" applyProtection="0">
      <alignment vertical="center"/>
    </xf>
    <xf numFmtId="0" fontId="118" fillId="0" borderId="1">
      <alignment horizontal="left" vertical="center"/>
    </xf>
    <xf numFmtId="0" fontId="118" fillId="0" borderId="1">
      <alignment horizontal="left" vertical="center"/>
    </xf>
    <xf numFmtId="0" fontId="0" fillId="16" borderId="31" applyNumberFormat="0" applyFont="0" applyAlignment="0" applyProtection="0">
      <alignment vertical="center"/>
    </xf>
    <xf numFmtId="0" fontId="118" fillId="0" borderId="1">
      <alignment horizontal="left" vertical="center"/>
    </xf>
    <xf numFmtId="0" fontId="118" fillId="0" borderId="1">
      <alignment horizontal="lef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119" fillId="10" borderId="29" applyNumberFormat="0" applyAlignment="0" applyProtection="0">
      <alignment vertical="center"/>
    </xf>
    <xf numFmtId="0" fontId="7" fillId="0" borderId="0">
      <alignment vertical="center"/>
    </xf>
    <xf numFmtId="1" fontId="86" fillId="0" borderId="7" applyFill="0" applyProtection="0">
      <alignment horizontal="center" vertical="center"/>
    </xf>
    <xf numFmtId="0" fontId="7" fillId="0" borderId="0">
      <alignment vertical="center"/>
    </xf>
    <xf numFmtId="0" fontId="119" fillId="10" borderId="29" applyNumberFormat="0" applyAlignment="0" applyProtection="0">
      <alignment vertical="center"/>
    </xf>
    <xf numFmtId="0" fontId="7" fillId="0" borderId="0">
      <alignment vertical="center"/>
    </xf>
    <xf numFmtId="0" fontId="119" fillId="10" borderId="29" applyNumberFormat="0" applyAlignment="0" applyProtection="0">
      <alignment vertical="center"/>
    </xf>
    <xf numFmtId="0" fontId="5" fillId="0" borderId="0">
      <alignment vertical="center"/>
    </xf>
    <xf numFmtId="0" fontId="114"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6" fillId="0" borderId="12" applyNumberFormat="0" applyFill="0" applyProtection="0">
      <alignment horizontal="left" vertical="center"/>
    </xf>
    <xf numFmtId="0" fontId="89" fillId="9" borderId="0" applyNumberFormat="0" applyBorder="0" applyAlignment="0" applyProtection="0">
      <alignment vertical="center"/>
    </xf>
    <xf numFmtId="0" fontId="89" fillId="15" borderId="0" applyNumberFormat="0" applyBorder="0" applyAlignment="0" applyProtection="0">
      <alignment vertical="center"/>
    </xf>
    <xf numFmtId="0" fontId="89" fillId="15" borderId="0" applyNumberFormat="0" applyBorder="0" applyAlignment="0" applyProtection="0">
      <alignment vertical="center"/>
    </xf>
    <xf numFmtId="0" fontId="89"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92" fillId="0" borderId="0" applyNumberFormat="0" applyFill="0" applyBorder="0" applyAlignment="0" applyProtection="0">
      <alignment vertical="center"/>
    </xf>
    <xf numFmtId="0" fontId="80" fillId="15" borderId="0" applyNumberFormat="0" applyBorder="0" applyAlignment="0" applyProtection="0">
      <alignment vertical="center"/>
    </xf>
    <xf numFmtId="0" fontId="92" fillId="0" borderId="0" applyNumberFormat="0" applyFill="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117" fillId="0" borderId="0" applyNumberFormat="0" applyFill="0" applyBorder="0" applyAlignment="0" applyProtection="0">
      <alignment vertical="center"/>
    </xf>
    <xf numFmtId="0" fontId="76" fillId="0" borderId="36" applyNumberFormat="0" applyFill="0" applyAlignment="0" applyProtection="0">
      <alignment vertical="center"/>
    </xf>
    <xf numFmtId="0" fontId="76" fillId="0" borderId="16" applyNumberFormat="0" applyFill="0" applyAlignment="0" applyProtection="0">
      <alignment vertical="center"/>
    </xf>
    <xf numFmtId="0" fontId="112" fillId="17" borderId="27" applyNumberFormat="0" applyAlignment="0" applyProtection="0">
      <alignment vertical="center"/>
    </xf>
    <xf numFmtId="0" fontId="76" fillId="0" borderId="16" applyNumberFormat="0" applyFill="0" applyAlignment="0" applyProtection="0">
      <alignment vertical="center"/>
    </xf>
    <xf numFmtId="0" fontId="112" fillId="17" borderId="27" applyNumberFormat="0" applyAlignment="0" applyProtection="0">
      <alignment vertical="center"/>
    </xf>
    <xf numFmtId="0" fontId="76" fillId="0" borderId="16" applyNumberFormat="0" applyFill="0" applyAlignment="0" applyProtection="0">
      <alignment vertical="center"/>
    </xf>
    <xf numFmtId="0" fontId="112" fillId="17" borderId="27" applyNumberFormat="0" applyAlignment="0" applyProtection="0">
      <alignment vertical="center"/>
    </xf>
    <xf numFmtId="0" fontId="76" fillId="0" borderId="16" applyNumberFormat="0" applyFill="0" applyAlignment="0" applyProtection="0">
      <alignment vertical="center"/>
    </xf>
    <xf numFmtId="0" fontId="112" fillId="17" borderId="27" applyNumberFormat="0" applyAlignment="0" applyProtection="0">
      <alignment vertical="center"/>
    </xf>
    <xf numFmtId="0" fontId="76" fillId="0" borderId="36" applyNumberFormat="0" applyFill="0" applyAlignment="0" applyProtection="0">
      <alignment vertical="center"/>
    </xf>
    <xf numFmtId="0" fontId="112" fillId="17" borderId="27" applyNumberFormat="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117" fillId="0" borderId="0" applyNumberFormat="0" applyFill="0" applyBorder="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117" fillId="0" borderId="0" applyNumberFormat="0" applyFill="0" applyBorder="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4" fontId="0" fillId="0" borderId="0" applyFont="0" applyFill="0" applyBorder="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9" fillId="10" borderId="29"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112" fillId="17" borderId="27" applyNumberFormat="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78" fillId="0" borderId="7" applyNumberFormat="0" applyFill="0" applyProtection="0">
      <alignment horizontal="left" vertical="center"/>
    </xf>
    <xf numFmtId="0" fontId="78" fillId="0" borderId="7" applyNumberFormat="0" applyFill="0" applyProtection="0">
      <alignment horizontal="left" vertical="center"/>
    </xf>
    <xf numFmtId="0" fontId="78" fillId="0" borderId="7" applyNumberFormat="0" applyFill="0" applyProtection="0">
      <alignment horizontal="left" vertical="center"/>
    </xf>
    <xf numFmtId="0" fontId="78" fillId="0" borderId="7" applyNumberFormat="0" applyFill="0" applyProtection="0">
      <alignment horizontal="left" vertical="center"/>
    </xf>
    <xf numFmtId="0" fontId="78" fillId="0" borderId="7" applyNumberFormat="0" applyFill="0" applyProtection="0">
      <alignment horizontal="left" vertical="center"/>
    </xf>
    <xf numFmtId="0" fontId="78" fillId="0" borderId="7" applyNumberFormat="0" applyFill="0" applyProtection="0">
      <alignment horizontal="left" vertical="center"/>
    </xf>
    <xf numFmtId="0" fontId="78" fillId="0" borderId="7" applyNumberFormat="0" applyFill="0" applyProtection="0">
      <alignment horizontal="lef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72" fillId="0" borderId="14" applyNumberFormat="0" applyFill="0" applyAlignment="0" applyProtection="0">
      <alignment vertical="center"/>
    </xf>
    <xf numFmtId="0" fontId="121" fillId="0" borderId="0">
      <alignment vertical="center"/>
    </xf>
    <xf numFmtId="0" fontId="123" fillId="52" borderId="29" applyNumberFormat="0" applyAlignment="0" applyProtection="0">
      <alignment vertical="center"/>
    </xf>
    <xf numFmtId="184"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5" fillId="64" borderId="0" applyNumberFormat="0" applyBorder="0" applyAlignment="0" applyProtection="0">
      <alignment vertical="center"/>
    </xf>
    <xf numFmtId="0" fontId="51" fillId="66" borderId="0" applyNumberFormat="0" applyBorder="0" applyAlignment="0" applyProtection="0">
      <alignment vertical="center"/>
    </xf>
    <xf numFmtId="0" fontId="51" fillId="66" borderId="0" applyNumberFormat="0" applyBorder="0" applyAlignment="0" applyProtection="0">
      <alignment vertical="center"/>
    </xf>
    <xf numFmtId="0" fontId="51" fillId="59" borderId="0" applyNumberFormat="0" applyBorder="0" applyAlignment="0" applyProtection="0">
      <alignment vertical="center"/>
    </xf>
    <xf numFmtId="0" fontId="51" fillId="65" borderId="0" applyNumberFormat="0" applyBorder="0" applyAlignment="0" applyProtection="0">
      <alignment vertical="center"/>
    </xf>
    <xf numFmtId="0" fontId="75" fillId="53" borderId="0" applyNumberFormat="0" applyBorder="0" applyAlignment="0" applyProtection="0">
      <alignment vertical="center"/>
    </xf>
    <xf numFmtId="0" fontId="75" fillId="53" borderId="0" applyNumberFormat="0" applyBorder="0" applyAlignment="0" applyProtection="0">
      <alignment vertical="center"/>
    </xf>
    <xf numFmtId="0" fontId="75" fillId="53" borderId="0" applyNumberFormat="0" applyBorder="0" applyAlignment="0" applyProtection="0">
      <alignment vertical="center"/>
    </xf>
    <xf numFmtId="0" fontId="75" fillId="67" borderId="0" applyNumberFormat="0" applyBorder="0" applyAlignment="0" applyProtection="0">
      <alignment vertical="center"/>
    </xf>
    <xf numFmtId="0" fontId="75" fillId="7" borderId="0" applyNumberFormat="0" applyBorder="0" applyAlignment="0" applyProtection="0">
      <alignment vertical="center"/>
    </xf>
    <xf numFmtId="0" fontId="75" fillId="67" borderId="0" applyNumberFormat="0" applyBorder="0" applyAlignment="0" applyProtection="0">
      <alignment vertical="center"/>
    </xf>
    <xf numFmtId="0" fontId="75" fillId="50" borderId="0" applyNumberFormat="0" applyBorder="0" applyAlignment="0" applyProtection="0">
      <alignment vertical="center"/>
    </xf>
    <xf numFmtId="0" fontId="75" fillId="50" borderId="0" applyNumberFormat="0" applyBorder="0" applyAlignment="0" applyProtection="0">
      <alignment vertical="center"/>
    </xf>
    <xf numFmtId="0" fontId="75" fillId="6" borderId="0" applyNumberFormat="0" applyBorder="0" applyAlignment="0" applyProtection="0">
      <alignment vertical="center"/>
    </xf>
    <xf numFmtId="0" fontId="75" fillId="56" borderId="0" applyNumberFormat="0" applyBorder="0" applyAlignment="0" applyProtection="0">
      <alignment vertical="center"/>
    </xf>
    <xf numFmtId="0" fontId="75" fillId="56" borderId="0" applyNumberFormat="0" applyBorder="0" applyAlignment="0" applyProtection="0">
      <alignment vertical="center"/>
    </xf>
    <xf numFmtId="0" fontId="110" fillId="33" borderId="0" applyNumberFormat="0" applyBorder="0" applyAlignment="0" applyProtection="0">
      <alignment vertical="center"/>
    </xf>
    <xf numFmtId="0" fontId="75" fillId="56" borderId="0" applyNumberFormat="0" applyBorder="0" applyAlignment="0" applyProtection="0">
      <alignment vertical="center"/>
    </xf>
    <xf numFmtId="0" fontId="75" fillId="56" borderId="0" applyNumberFormat="0" applyBorder="0" applyAlignment="0" applyProtection="0">
      <alignment vertical="center"/>
    </xf>
    <xf numFmtId="0" fontId="110" fillId="33" borderId="0" applyNumberFormat="0" applyBorder="0" applyAlignment="0" applyProtection="0">
      <alignment vertical="center"/>
    </xf>
    <xf numFmtId="0" fontId="75" fillId="64" borderId="0" applyNumberFormat="0" applyBorder="0" applyAlignment="0" applyProtection="0">
      <alignment vertical="center"/>
    </xf>
    <xf numFmtId="0" fontId="75" fillId="64" borderId="0" applyNumberFormat="0" applyBorder="0" applyAlignment="0" applyProtection="0">
      <alignment vertical="center"/>
    </xf>
    <xf numFmtId="0" fontId="75" fillId="8" borderId="0" applyNumberFormat="0" applyBorder="0" applyAlignment="0" applyProtection="0">
      <alignmen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75" fillId="68" borderId="0" applyNumberFormat="0" applyBorder="0" applyAlignment="0" applyProtection="0">
      <alignment vertical="center"/>
    </xf>
    <xf numFmtId="0" fontId="75" fillId="68" borderId="0" applyNumberFormat="0" applyBorder="0" applyAlignment="0" applyProtection="0">
      <alignment vertical="center"/>
    </xf>
    <xf numFmtId="185" fontId="86" fillId="0" borderId="7" applyFill="0" applyProtection="0">
      <alignment horizontal="right" vertical="center"/>
    </xf>
    <xf numFmtId="185" fontId="86" fillId="0" borderId="7" applyFill="0" applyProtection="0">
      <alignment horizontal="right" vertical="center"/>
    </xf>
    <xf numFmtId="185" fontId="86" fillId="0" borderId="7" applyFill="0" applyProtection="0">
      <alignment horizontal="right" vertical="center"/>
    </xf>
    <xf numFmtId="185" fontId="86" fillId="0" borderId="7" applyFill="0" applyProtection="0">
      <alignment horizontal="right" vertical="center"/>
    </xf>
    <xf numFmtId="0" fontId="86" fillId="0" borderId="12" applyNumberFormat="0" applyFill="0" applyProtection="0">
      <alignment horizontal="left" vertical="center"/>
    </xf>
    <xf numFmtId="0" fontId="86" fillId="0" borderId="12" applyNumberFormat="0" applyFill="0" applyProtection="0">
      <alignment horizontal="left" vertical="center"/>
    </xf>
    <xf numFmtId="0" fontId="86" fillId="0" borderId="12" applyNumberFormat="0" applyFill="0" applyProtection="0">
      <alignment horizontal="left" vertical="center"/>
    </xf>
    <xf numFmtId="0" fontId="86" fillId="0" borderId="12" applyNumberFormat="0" applyFill="0" applyProtection="0">
      <alignment horizontal="left" vertical="center"/>
    </xf>
    <xf numFmtId="0" fontId="110" fillId="33" borderId="0" applyNumberFormat="0" applyBorder="0" applyAlignment="0" applyProtection="0">
      <alignment vertical="center"/>
    </xf>
    <xf numFmtId="0" fontId="110" fillId="33" borderId="0" applyNumberFormat="0" applyBorder="0" applyAlignment="0" applyProtection="0">
      <alignment vertical="center"/>
    </xf>
    <xf numFmtId="0" fontId="110" fillId="33" borderId="0" applyNumberFormat="0" applyBorder="0" applyAlignment="0" applyProtection="0">
      <alignment vertical="center"/>
    </xf>
    <xf numFmtId="0" fontId="110" fillId="33" borderId="0" applyNumberFormat="0" applyBorder="0" applyAlignment="0" applyProtection="0">
      <alignment vertical="center"/>
    </xf>
    <xf numFmtId="0" fontId="110" fillId="33" borderId="0" applyNumberFormat="0" applyBorder="0" applyAlignment="0" applyProtection="0">
      <alignment vertical="center"/>
    </xf>
    <xf numFmtId="0" fontId="110" fillId="33" borderId="0" applyNumberFormat="0" applyBorder="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41" fontId="0" fillId="0" borderId="0" applyFont="0" applyFill="0" applyBorder="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08" fillId="10" borderId="26"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1" fontId="86" fillId="0" borderId="7" applyFill="0" applyProtection="0">
      <alignment horizontal="center" vertical="center"/>
    </xf>
    <xf numFmtId="1" fontId="86" fillId="0" borderId="7" applyFill="0" applyProtection="0">
      <alignment horizontal="center" vertical="center"/>
    </xf>
    <xf numFmtId="0" fontId="144" fillId="0" borderId="0">
      <alignment vertical="center"/>
    </xf>
    <xf numFmtId="0" fontId="113" fillId="0" borderId="0">
      <alignment vertical="center"/>
    </xf>
    <xf numFmtId="43" fontId="0" fillId="0" borderId="0" applyFont="0" applyFill="0" applyBorder="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0" fillId="16" borderId="31" applyNumberFormat="0" applyFont="0" applyAlignment="0" applyProtection="0">
      <alignment vertical="center"/>
    </xf>
    <xf numFmtId="0" fontId="145" fillId="0" borderId="0">
      <alignment vertical="top"/>
      <protection locked="0"/>
    </xf>
    <xf numFmtId="0" fontId="7" fillId="0" borderId="0"/>
  </cellStyleXfs>
  <cellXfs count="608">
    <xf numFmtId="0" fontId="0" fillId="0" borderId="0" xfId="0" applyAlignment="1"/>
    <xf numFmtId="0" fontId="1" fillId="0" borderId="0" xfId="0" applyFont="1" applyFill="1" applyBorder="1" applyAlignment="1">
      <alignment vertical="center"/>
    </xf>
    <xf numFmtId="0" fontId="2" fillId="0" borderId="0" xfId="553" applyFont="1" applyFill="1" applyBorder="1" applyAlignment="1">
      <alignment horizontal="center" vertical="center"/>
    </xf>
    <xf numFmtId="0" fontId="3" fillId="0" borderId="1" xfId="553"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553" applyFont="1" applyFill="1" applyBorder="1" applyAlignment="1">
      <alignment horizontal="center" vertical="center" wrapText="1"/>
    </xf>
    <xf numFmtId="0" fontId="5" fillId="0" borderId="0" xfId="285" applyFont="1" applyFill="1" applyBorder="1" applyAlignment="1">
      <alignment vertical="center"/>
    </xf>
    <xf numFmtId="0" fontId="6" fillId="0" borderId="0" xfId="285" applyFont="1" applyFill="1" applyBorder="1" applyAlignment="1">
      <alignment vertical="center"/>
    </xf>
    <xf numFmtId="0" fontId="7" fillId="0" borderId="0" xfId="0" applyFont="1" applyFill="1" applyBorder="1" applyAlignment="1">
      <alignment vertical="center"/>
    </xf>
    <xf numFmtId="0" fontId="8" fillId="0" borderId="0" xfId="285" applyNumberFormat="1" applyFont="1" applyFill="1" applyBorder="1" applyAlignment="1" applyProtection="1">
      <alignment horizontal="center" vertical="center"/>
    </xf>
    <xf numFmtId="0" fontId="0" fillId="0" borderId="0" xfId="285" applyNumberFormat="1" applyFont="1" applyFill="1" applyBorder="1" applyAlignment="1" applyProtection="1">
      <alignment horizontal="left" vertical="center"/>
    </xf>
    <xf numFmtId="0" fontId="9" fillId="0" borderId="1" xfId="480" applyFont="1" applyFill="1" applyBorder="1" applyAlignment="1">
      <alignment horizontal="center" vertical="center" wrapText="1"/>
    </xf>
    <xf numFmtId="0" fontId="10" fillId="0" borderId="1" xfId="480" applyFont="1" applyFill="1" applyBorder="1" applyAlignment="1">
      <alignment horizontal="center" vertical="center" wrapText="1"/>
    </xf>
    <xf numFmtId="0" fontId="11" fillId="0" borderId="1" xfId="1334" applyFont="1" applyFill="1" applyBorder="1" applyAlignment="1" applyProtection="1">
      <alignment horizontal="left" vertical="center" wrapText="1"/>
      <protection locked="0"/>
    </xf>
    <xf numFmtId="0" fontId="11" fillId="0" borderId="1" xfId="1334" applyFont="1" applyFill="1" applyBorder="1" applyAlignment="1" applyProtection="1">
      <alignment horizontal="left" vertical="center" wrapText="1"/>
    </xf>
    <xf numFmtId="0" fontId="12" fillId="0" borderId="1" xfId="1334" applyFont="1" applyFill="1" applyBorder="1" applyAlignment="1" applyProtection="1">
      <alignment vertical="center"/>
    </xf>
    <xf numFmtId="0" fontId="13" fillId="0" borderId="1" xfId="285" applyFont="1" applyFill="1" applyBorder="1" applyAlignment="1">
      <alignment vertical="center"/>
    </xf>
    <xf numFmtId="0" fontId="14" fillId="0" borderId="0" xfId="0" applyFont="1" applyFill="1" applyBorder="1" applyAlignment="1">
      <alignment vertical="center"/>
    </xf>
    <xf numFmtId="0" fontId="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7" fillId="0" borderId="2" xfId="553" applyFont="1" applyFill="1" applyBorder="1" applyAlignment="1">
      <alignment horizontal="left" vertical="center" wrapText="1"/>
    </xf>
    <xf numFmtId="0" fontId="17" fillId="0" borderId="3" xfId="553" applyFont="1" applyFill="1" applyBorder="1" applyAlignment="1">
      <alignment horizontal="left" vertical="center"/>
    </xf>
    <xf numFmtId="0" fontId="17" fillId="0" borderId="4" xfId="553" applyFont="1" applyFill="1" applyBorder="1" applyAlignment="1">
      <alignment horizontal="left" vertical="center"/>
    </xf>
    <xf numFmtId="0" fontId="17" fillId="0" borderId="5" xfId="553" applyFont="1" applyFill="1" applyBorder="1" applyAlignment="1">
      <alignment horizontal="left" vertical="center"/>
    </xf>
    <xf numFmtId="0" fontId="17" fillId="0" borderId="6" xfId="553" applyFont="1" applyFill="1" applyBorder="1" applyAlignment="1">
      <alignment horizontal="left" vertical="center"/>
    </xf>
    <xf numFmtId="0" fontId="17" fillId="0" borderId="7" xfId="553"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197" fontId="21" fillId="0" borderId="1" xfId="0" applyNumberFormat="1" applyFont="1" applyFill="1" applyBorder="1" applyAlignment="1">
      <alignment vertical="center" wrapText="1"/>
    </xf>
    <xf numFmtId="195" fontId="21" fillId="0" borderId="1" xfId="0" applyNumberFormat="1"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197" fontId="20" fillId="0" borderId="1" xfId="0" applyNumberFormat="1" applyFont="1" applyFill="1" applyBorder="1" applyAlignment="1">
      <alignment vertical="center" wrapText="1"/>
    </xf>
    <xf numFmtId="195" fontId="20" fillId="0" borderId="1" xfId="0" applyNumberFormat="1" applyFont="1" applyFill="1" applyBorder="1" applyAlignment="1">
      <alignment horizontal="center" vertical="center" wrapText="1"/>
    </xf>
    <xf numFmtId="0" fontId="22" fillId="0" borderId="0" xfId="0" applyFont="1" applyFill="1" applyBorder="1" applyAlignment="1">
      <alignment horizontal="left" vertical="center" wrapText="1"/>
    </xf>
    <xf numFmtId="0" fontId="21" fillId="0" borderId="0" xfId="0" applyFont="1" applyFill="1" applyBorder="1" applyAlignment="1">
      <alignment horizontal="right" vertical="center"/>
    </xf>
    <xf numFmtId="0" fontId="21" fillId="0" borderId="0" xfId="0" applyFont="1" applyFill="1" applyBorder="1" applyAlignment="1">
      <alignment horizontal="right" vertical="center" wrapText="1"/>
    </xf>
    <xf numFmtId="0" fontId="20" fillId="0" borderId="1" xfId="0" applyFont="1" applyFill="1" applyBorder="1" applyAlignment="1">
      <alignment vertical="center"/>
    </xf>
    <xf numFmtId="0" fontId="21" fillId="0" borderId="1" xfId="0" applyFont="1" applyFill="1" applyBorder="1" applyAlignment="1">
      <alignment horizontal="center" vertical="center" wrapText="1"/>
    </xf>
    <xf numFmtId="198" fontId="20"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198" fontId="2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horizontal="center" vertical="center" wrapText="1"/>
    </xf>
    <xf numFmtId="0" fontId="21" fillId="0" borderId="0" xfId="0" applyFont="1" applyFill="1" applyBorder="1" applyAlignment="1">
      <alignment vertical="center" wrapText="1"/>
    </xf>
    <xf numFmtId="195" fontId="21" fillId="0" borderId="1" xfId="0" applyNumberFormat="1" applyFont="1" applyFill="1" applyBorder="1" applyAlignment="1">
      <alignment vertical="center" wrapText="1"/>
    </xf>
    <xf numFmtId="0" fontId="2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0" xfId="0" applyFont="1" applyFill="1" applyBorder="1" applyAlignment="1">
      <alignment vertical="center" wrapText="1"/>
    </xf>
    <xf numFmtId="0" fontId="16" fillId="0" borderId="0" xfId="0" applyFont="1" applyFill="1" applyBorder="1" applyAlignment="1">
      <alignment vertical="center" wrapText="1"/>
    </xf>
    <xf numFmtId="0" fontId="24"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0" fillId="0" borderId="0" xfId="0" applyFont="1" applyFill="1" applyBorder="1" applyAlignment="1">
      <alignment vertical="center"/>
    </xf>
    <xf numFmtId="0" fontId="26" fillId="0" borderId="0" xfId="0" applyFont="1" applyFill="1" applyBorder="1" applyAlignment="1">
      <alignment vertical="center"/>
    </xf>
    <xf numFmtId="0" fontId="27" fillId="0" borderId="1" xfId="0" applyFont="1" applyFill="1" applyBorder="1" applyAlignment="1">
      <alignment horizontal="center" vertical="center" wrapText="1"/>
    </xf>
    <xf numFmtId="0" fontId="28" fillId="0" borderId="1" xfId="0" applyFont="1" applyFill="1" applyBorder="1" applyAlignment="1">
      <alignment vertical="center" wrapText="1"/>
    </xf>
    <xf numFmtId="195" fontId="28" fillId="0" borderId="1" xfId="0" applyNumberFormat="1" applyFont="1" applyFill="1" applyBorder="1" applyAlignment="1">
      <alignment vertical="center" wrapText="1"/>
    </xf>
    <xf numFmtId="195"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 fillId="0" borderId="0" xfId="894" applyNumberFormat="1" applyFont="1" applyFill="1" applyAlignment="1" applyProtection="1">
      <alignment horizontal="center" vertical="center" wrapText="1"/>
    </xf>
    <xf numFmtId="0" fontId="27" fillId="0" borderId="1" xfId="0" applyFont="1" applyFill="1" applyBorder="1" applyAlignment="1">
      <alignment vertical="center" wrapText="1"/>
    </xf>
    <xf numFmtId="0" fontId="28" fillId="0" borderId="1" xfId="0" applyFont="1" applyFill="1" applyBorder="1" applyAlignment="1">
      <alignment horizontal="left" vertical="center" wrapText="1" indent="2"/>
    </xf>
    <xf numFmtId="0" fontId="10" fillId="0" borderId="1" xfId="0" applyFont="1" applyFill="1" applyBorder="1" applyAlignment="1">
      <alignment horizontal="left" vertical="center" indent="2"/>
    </xf>
    <xf numFmtId="0" fontId="7" fillId="0" borderId="0" xfId="894" applyFill="1" applyBorder="1" applyAlignment="1"/>
    <xf numFmtId="0" fontId="7" fillId="0" borderId="0" xfId="894" applyFill="1" applyBorder="1" applyAlignment="1">
      <alignment horizontal="right" vertical="center"/>
    </xf>
    <xf numFmtId="0" fontId="29" fillId="0" borderId="0" xfId="894" applyNumberFormat="1" applyFont="1" applyFill="1" applyBorder="1" applyAlignment="1" applyProtection="1">
      <alignment horizontal="center" vertical="center" wrapText="1"/>
    </xf>
    <xf numFmtId="0" fontId="29" fillId="0" borderId="0" xfId="894" applyNumberFormat="1" applyFont="1" applyFill="1" applyBorder="1" applyAlignment="1" applyProtection="1">
      <alignment horizontal="right" vertical="center" wrapText="1"/>
    </xf>
    <xf numFmtId="0" fontId="10" fillId="0" borderId="0" xfId="568" applyFont="1" applyFill="1" applyBorder="1" applyAlignment="1" applyProtection="1">
      <alignment horizontal="left" vertical="center"/>
    </xf>
    <xf numFmtId="199" fontId="30" fillId="0" borderId="0" xfId="568" applyNumberFormat="1" applyFont="1" applyFill="1" applyBorder="1" applyAlignment="1">
      <alignment horizontal="right" vertical="center"/>
    </xf>
    <xf numFmtId="2" fontId="31" fillId="0" borderId="2" xfId="821" applyNumberFormat="1" applyFont="1" applyFill="1" applyBorder="1" applyAlignment="1" applyProtection="1">
      <alignment horizontal="left" vertical="center" wrapText="1"/>
    </xf>
    <xf numFmtId="2" fontId="31" fillId="0" borderId="3" xfId="821" applyNumberFormat="1" applyFont="1" applyFill="1" applyBorder="1" applyAlignment="1" applyProtection="1">
      <alignment horizontal="left" vertical="center" wrapText="1"/>
    </xf>
    <xf numFmtId="2" fontId="31" fillId="0" borderId="4" xfId="821" applyNumberFormat="1" applyFont="1" applyFill="1" applyBorder="1" applyAlignment="1" applyProtection="1">
      <alignment horizontal="left" vertical="center" wrapText="1"/>
    </xf>
    <xf numFmtId="2" fontId="31" fillId="0" borderId="5" xfId="821" applyNumberFormat="1" applyFont="1" applyFill="1" applyBorder="1" applyAlignment="1" applyProtection="1">
      <alignment horizontal="left" vertical="center" wrapText="1"/>
    </xf>
    <xf numFmtId="2" fontId="31" fillId="0" borderId="6" xfId="821" applyNumberFormat="1" applyFont="1" applyFill="1" applyBorder="1" applyAlignment="1" applyProtection="1">
      <alignment horizontal="left" vertical="center" wrapText="1"/>
    </xf>
    <xf numFmtId="2" fontId="31" fillId="0" borderId="7" xfId="821" applyNumberFormat="1" applyFont="1" applyFill="1" applyBorder="1" applyAlignment="1" applyProtection="1">
      <alignment horizontal="left" vertical="center" wrapText="1"/>
    </xf>
    <xf numFmtId="181" fontId="7" fillId="0" borderId="0" xfId="894" applyNumberFormat="1" applyFill="1" applyBorder="1" applyAlignment="1">
      <alignment horizontal="right" vertical="center"/>
    </xf>
    <xf numFmtId="0" fontId="7" fillId="0" borderId="0" xfId="894" applyFill="1" applyAlignment="1"/>
    <xf numFmtId="0" fontId="7" fillId="0" borderId="0" xfId="894" applyAlignment="1"/>
    <xf numFmtId="0" fontId="7" fillId="0" borderId="0" xfId="894" applyAlignment="1">
      <alignment horizontal="right" vertical="center"/>
    </xf>
    <xf numFmtId="0" fontId="29" fillId="0" borderId="0" xfId="894" applyNumberFormat="1" applyFont="1" applyFill="1" applyAlignment="1" applyProtection="1">
      <alignment horizontal="center" vertical="center" wrapText="1"/>
    </xf>
    <xf numFmtId="0" fontId="29" fillId="0" borderId="0" xfId="894" applyNumberFormat="1" applyFont="1" applyFill="1" applyAlignment="1" applyProtection="1">
      <alignment horizontal="right" vertical="center" wrapText="1"/>
    </xf>
    <xf numFmtId="0" fontId="10" fillId="0" borderId="0" xfId="568" applyFont="1" applyAlignment="1" applyProtection="1">
      <alignment horizontal="left" vertical="center"/>
    </xf>
    <xf numFmtId="199" fontId="32" fillId="0" borderId="0" xfId="568" applyNumberFormat="1" applyFont="1" applyAlignment="1">
      <alignment horizontal="right" vertical="center"/>
    </xf>
    <xf numFmtId="0" fontId="32" fillId="0" borderId="0" xfId="568" applyFont="1" applyAlignment="1">
      <alignment horizontal="right" vertical="center"/>
    </xf>
    <xf numFmtId="200" fontId="32" fillId="0" borderId="0" xfId="568" applyNumberFormat="1" applyFont="1" applyFill="1" applyBorder="1" applyAlignment="1" applyProtection="1">
      <alignment horizontal="right" vertical="center"/>
    </xf>
    <xf numFmtId="2" fontId="27" fillId="0" borderId="1" xfId="821" applyNumberFormat="1" applyFont="1" applyFill="1" applyBorder="1" applyAlignment="1" applyProtection="1">
      <alignment horizontal="center" vertical="center" wrapText="1"/>
    </xf>
    <xf numFmtId="201" fontId="27" fillId="0" borderId="1" xfId="997" applyNumberFormat="1" applyFont="1" applyBorder="1" applyAlignment="1">
      <alignment horizontal="center" vertical="center" wrapText="1"/>
    </xf>
    <xf numFmtId="49" fontId="27" fillId="0" borderId="1" xfId="824" applyNumberFormat="1" applyFont="1" applyFill="1" applyBorder="1" applyAlignment="1" applyProtection="1">
      <alignment horizontal="left" vertical="center"/>
    </xf>
    <xf numFmtId="181" fontId="27" fillId="0" borderId="1" xfId="1027" applyNumberFormat="1" applyFont="1" applyFill="1" applyBorder="1" applyAlignment="1">
      <alignment horizontal="center" vertical="center" wrapText="1"/>
    </xf>
    <xf numFmtId="181" fontId="27" fillId="0" borderId="1" xfId="25" applyNumberFormat="1" applyFont="1" applyFill="1" applyBorder="1" applyAlignment="1" applyProtection="1">
      <alignment horizontal="center" vertical="center" wrapText="1"/>
    </xf>
    <xf numFmtId="202" fontId="27" fillId="0" borderId="1" xfId="34" applyNumberFormat="1" applyFont="1" applyFill="1" applyBorder="1" applyAlignment="1">
      <alignment horizontal="right" vertical="center" wrapText="1"/>
    </xf>
    <xf numFmtId="49" fontId="28" fillId="0" borderId="1" xfId="824" applyNumberFormat="1" applyFont="1" applyFill="1" applyBorder="1" applyAlignment="1" applyProtection="1">
      <alignment horizontal="left" vertical="center"/>
    </xf>
    <xf numFmtId="181" fontId="28" fillId="0" borderId="1" xfId="1027" applyNumberFormat="1" applyFont="1" applyFill="1" applyBorder="1" applyAlignment="1">
      <alignment horizontal="center" vertical="center" wrapText="1"/>
    </xf>
    <xf numFmtId="181" fontId="28" fillId="0" borderId="1" xfId="25" applyNumberFormat="1" applyFont="1" applyFill="1" applyBorder="1" applyAlignment="1" applyProtection="1">
      <alignment horizontal="center" vertical="center" wrapText="1"/>
    </xf>
    <xf numFmtId="202" fontId="28" fillId="0" borderId="1" xfId="624" applyNumberFormat="1" applyFont="1" applyFill="1" applyBorder="1" applyAlignment="1">
      <alignment horizontal="right" vertical="center" wrapText="1"/>
    </xf>
    <xf numFmtId="202" fontId="27" fillId="0" borderId="1" xfId="624" applyNumberFormat="1" applyFont="1" applyFill="1" applyBorder="1" applyAlignment="1">
      <alignment horizontal="right" vertical="center" wrapText="1"/>
    </xf>
    <xf numFmtId="181" fontId="27" fillId="0" borderId="1" xfId="1027" applyNumberFormat="1" applyFont="1" applyFill="1" applyBorder="1" applyAlignment="1">
      <alignment horizontal="right" vertical="center" wrapText="1"/>
    </xf>
    <xf numFmtId="181" fontId="27" fillId="0" borderId="1" xfId="25" applyNumberFormat="1" applyFont="1" applyFill="1" applyBorder="1" applyAlignment="1">
      <alignment horizontal="center" vertical="center" wrapText="1"/>
    </xf>
    <xf numFmtId="190" fontId="27" fillId="0" borderId="1" xfId="25" applyNumberFormat="1" applyFont="1" applyFill="1" applyBorder="1" applyAlignment="1">
      <alignment horizontal="right" vertical="center" wrapText="1"/>
    </xf>
    <xf numFmtId="181" fontId="28" fillId="0" borderId="1" xfId="1027" applyNumberFormat="1" applyFont="1" applyFill="1" applyBorder="1" applyAlignment="1">
      <alignment horizontal="right" vertical="center" wrapText="1"/>
    </xf>
    <xf numFmtId="181" fontId="28" fillId="0" borderId="1" xfId="25" applyNumberFormat="1" applyFont="1" applyFill="1" applyBorder="1" applyAlignment="1">
      <alignment horizontal="center" vertical="center" wrapText="1"/>
    </xf>
    <xf numFmtId="190" fontId="28" fillId="0" borderId="1" xfId="25" applyNumberFormat="1" applyFont="1" applyFill="1" applyBorder="1" applyAlignment="1">
      <alignment horizontal="right" vertical="center" wrapText="1"/>
    </xf>
    <xf numFmtId="0" fontId="27" fillId="0" borderId="1" xfId="25" applyNumberFormat="1" applyFont="1" applyFill="1" applyBorder="1" applyAlignment="1">
      <alignment horizontal="right" vertical="center" wrapText="1"/>
    </xf>
    <xf numFmtId="0" fontId="28" fillId="0" borderId="1" xfId="25" applyNumberFormat="1" applyFont="1" applyFill="1" applyBorder="1" applyAlignment="1">
      <alignment horizontal="right" vertical="center" wrapText="1"/>
    </xf>
    <xf numFmtId="3" fontId="27" fillId="0" borderId="1" xfId="25" applyNumberFormat="1" applyFont="1" applyFill="1" applyBorder="1" applyAlignment="1">
      <alignment horizontal="center" vertical="center" wrapText="1"/>
    </xf>
    <xf numFmtId="3" fontId="28" fillId="0" borderId="1" xfId="25" applyNumberFormat="1" applyFont="1" applyFill="1" applyBorder="1" applyAlignment="1">
      <alignment horizontal="center" vertical="center" wrapText="1"/>
    </xf>
    <xf numFmtId="181" fontId="28" fillId="2" borderId="1" xfId="25" applyNumberFormat="1" applyFont="1" applyFill="1" applyBorder="1" applyAlignment="1" applyProtection="1">
      <alignment horizontal="center" vertical="center" wrapText="1"/>
    </xf>
    <xf numFmtId="49" fontId="27" fillId="0" borderId="1" xfId="824" applyNumberFormat="1" applyFont="1" applyFill="1" applyBorder="1" applyAlignment="1" applyProtection="1">
      <alignment horizontal="center" vertical="center"/>
    </xf>
    <xf numFmtId="202" fontId="27" fillId="0" borderId="1" xfId="0" applyNumberFormat="1" applyFont="1" applyBorder="1" applyAlignment="1">
      <alignment horizontal="right" vertical="center" wrapText="1"/>
    </xf>
    <xf numFmtId="202" fontId="28" fillId="0" borderId="1" xfId="0" applyNumberFormat="1" applyFont="1" applyBorder="1" applyAlignment="1">
      <alignment horizontal="right" vertical="center" wrapText="1"/>
    </xf>
    <xf numFmtId="49" fontId="27" fillId="0" borderId="1" xfId="903" applyNumberFormat="1" applyFont="1" applyFill="1" applyBorder="1" applyAlignment="1" applyProtection="1">
      <alignment horizontal="left" vertical="center"/>
    </xf>
    <xf numFmtId="181" fontId="7" fillId="0" borderId="0" xfId="894" applyNumberFormat="1" applyAlignment="1">
      <alignment horizontal="right" vertical="center"/>
    </xf>
    <xf numFmtId="0" fontId="7" fillId="0" borderId="0" xfId="695" applyFill="1" applyAlignment="1"/>
    <xf numFmtId="0" fontId="7" fillId="0" borderId="0" xfId="695" applyAlignment="1"/>
    <xf numFmtId="0" fontId="29" fillId="0" borderId="0" xfId="695" applyNumberFormat="1" applyFont="1" applyFill="1" applyAlignment="1" applyProtection="1">
      <alignment horizontal="center" vertical="center" wrapText="1"/>
    </xf>
    <xf numFmtId="0" fontId="28" fillId="0" borderId="0" xfId="695" applyFont="1" applyFill="1" applyAlignment="1" applyProtection="1">
      <alignment horizontal="left" vertical="center"/>
    </xf>
    <xf numFmtId="199" fontId="28" fillId="0" borderId="0" xfId="695" applyNumberFormat="1" applyFont="1" applyFill="1" applyAlignment="1" applyProtection="1">
      <alignment horizontal="right"/>
    </xf>
    <xf numFmtId="0" fontId="33" fillId="0" borderId="0" xfId="695" applyFont="1" applyFill="1" applyAlignment="1">
      <alignment vertical="center"/>
    </xf>
    <xf numFmtId="0" fontId="28" fillId="0" borderId="0" xfId="695" applyFont="1" applyFill="1" applyAlignment="1">
      <alignment horizontal="right" vertical="center"/>
    </xf>
    <xf numFmtId="0" fontId="27" fillId="0" borderId="1" xfId="695" applyNumberFormat="1" applyFont="1" applyFill="1" applyBorder="1" applyAlignment="1" applyProtection="1">
      <alignment horizontal="center" vertical="center"/>
    </xf>
    <xf numFmtId="49" fontId="27" fillId="0" borderId="1" xfId="426" applyNumberFormat="1" applyFont="1" applyFill="1" applyBorder="1" applyAlignment="1" applyProtection="1">
      <alignment vertical="center"/>
    </xf>
    <xf numFmtId="181" fontId="27" fillId="0" borderId="1" xfId="865" applyNumberFormat="1" applyFont="1" applyFill="1" applyBorder="1" applyAlignment="1">
      <alignment horizontal="center" vertical="center" wrapText="1"/>
    </xf>
    <xf numFmtId="49" fontId="28" fillId="0" borderId="1" xfId="426" applyNumberFormat="1" applyFont="1" applyFill="1" applyBorder="1" applyAlignment="1" applyProtection="1">
      <alignment vertical="center"/>
    </xf>
    <xf numFmtId="181" fontId="28" fillId="0" borderId="1" xfId="865" applyNumberFormat="1" applyFont="1" applyFill="1" applyBorder="1" applyAlignment="1">
      <alignment horizontal="center" vertical="center" wrapText="1"/>
    </xf>
    <xf numFmtId="202" fontId="28" fillId="0" borderId="1" xfId="34" applyNumberFormat="1" applyFont="1" applyFill="1" applyBorder="1" applyAlignment="1" applyProtection="1">
      <alignment horizontal="right" vertical="center" wrapText="1"/>
    </xf>
    <xf numFmtId="49" fontId="27" fillId="0" borderId="1" xfId="426" applyNumberFormat="1" applyFont="1" applyFill="1" applyBorder="1" applyAlignment="1" applyProtection="1">
      <alignment vertical="center" wrapText="1"/>
    </xf>
    <xf numFmtId="202" fontId="27" fillId="0" borderId="1" xfId="34" applyNumberFormat="1" applyFont="1" applyFill="1" applyBorder="1" applyAlignment="1" applyProtection="1">
      <alignment horizontal="right" vertical="center" wrapText="1"/>
    </xf>
    <xf numFmtId="202" fontId="28" fillId="0" borderId="1" xfId="34" applyNumberFormat="1" applyFont="1" applyFill="1" applyBorder="1" applyAlignment="1">
      <alignment horizontal="right" vertical="center" wrapText="1"/>
    </xf>
    <xf numFmtId="203" fontId="7" fillId="0" borderId="1" xfId="0" applyNumberFormat="1" applyFont="1" applyFill="1" applyBorder="1" applyAlignment="1">
      <alignment horizontal="center" vertical="center"/>
    </xf>
    <xf numFmtId="202" fontId="28" fillId="2" borderId="1" xfId="34" applyNumberFormat="1" applyFont="1" applyFill="1" applyBorder="1" applyAlignment="1" applyProtection="1">
      <alignment horizontal="right" vertical="center" wrapText="1"/>
    </xf>
    <xf numFmtId="49" fontId="27" fillId="0" borderId="1" xfId="903" applyNumberFormat="1" applyFont="1" applyFill="1" applyBorder="1" applyAlignment="1" applyProtection="1">
      <alignment horizontal="center" vertical="center"/>
    </xf>
    <xf numFmtId="202" fontId="3" fillId="0" borderId="1" xfId="34" applyNumberFormat="1" applyFont="1" applyFill="1" applyBorder="1" applyAlignment="1" applyProtection="1">
      <alignment horizontal="right" vertical="center" wrapText="1"/>
    </xf>
    <xf numFmtId="181" fontId="7" fillId="0" borderId="0" xfId="695" applyNumberFormat="1" applyAlignment="1"/>
    <xf numFmtId="0" fontId="7" fillId="0" borderId="0" xfId="765" applyFill="1" applyAlignment="1"/>
    <xf numFmtId="0" fontId="7" fillId="0" borderId="0" xfId="765" applyAlignment="1"/>
    <xf numFmtId="0" fontId="29" fillId="0" borderId="0" xfId="765" applyNumberFormat="1" applyFont="1" applyFill="1" applyAlignment="1" applyProtection="1">
      <alignment horizontal="center" vertical="center" wrapText="1"/>
    </xf>
    <xf numFmtId="0" fontId="10" fillId="0" borderId="0" xfId="709" applyFont="1" applyAlignment="1" applyProtection="1">
      <alignment horizontal="left" vertical="center"/>
    </xf>
    <xf numFmtId="0" fontId="32" fillId="0" borderId="0" xfId="709" applyFont="1" applyAlignment="1"/>
    <xf numFmtId="204" fontId="32" fillId="0" borderId="0" xfId="709" applyNumberFormat="1" applyFont="1" applyAlignment="1"/>
    <xf numFmtId="200" fontId="34" fillId="0" borderId="0" xfId="709" applyNumberFormat="1" applyFont="1" applyFill="1" applyBorder="1" applyAlignment="1" applyProtection="1">
      <alignment horizontal="right" vertical="center"/>
    </xf>
    <xf numFmtId="181" fontId="27" fillId="0" borderId="1" xfId="25" applyNumberFormat="1" applyFont="1" applyFill="1" applyBorder="1" applyAlignment="1">
      <alignment horizontal="right" vertical="center" wrapText="1"/>
    </xf>
    <xf numFmtId="181" fontId="28" fillId="0" borderId="1" xfId="25" applyNumberFormat="1" applyFont="1" applyFill="1" applyBorder="1" applyAlignment="1">
      <alignment horizontal="right" vertical="center" wrapText="1"/>
    </xf>
    <xf numFmtId="202" fontId="28" fillId="0" borderId="1" xfId="568" applyNumberFormat="1" applyFont="1" applyFill="1" applyBorder="1" applyAlignment="1" applyProtection="1">
      <alignment horizontal="right" vertical="center" wrapText="1"/>
    </xf>
    <xf numFmtId="49" fontId="27" fillId="0" borderId="1" xfId="824" applyNumberFormat="1" applyFont="1" applyFill="1" applyBorder="1" applyAlignment="1" applyProtection="1">
      <alignment horizontal="left" vertical="center" wrapText="1"/>
    </xf>
    <xf numFmtId="202" fontId="27" fillId="0" borderId="1" xfId="568" applyNumberFormat="1" applyFont="1" applyFill="1" applyBorder="1" applyAlignment="1" applyProtection="1">
      <alignment horizontal="right" vertical="center" wrapText="1"/>
    </xf>
    <xf numFmtId="181" fontId="35" fillId="3" borderId="1" xfId="0" applyNumberFormat="1" applyFont="1" applyFill="1" applyBorder="1" applyAlignment="1">
      <alignment horizontal="center" vertical="center"/>
    </xf>
    <xf numFmtId="181" fontId="34" fillId="0" borderId="1" xfId="25" applyNumberFormat="1" applyFont="1" applyFill="1" applyBorder="1" applyAlignment="1" applyProtection="1">
      <alignment horizontal="center" vertical="center" wrapText="1"/>
    </xf>
    <xf numFmtId="181" fontId="34" fillId="0" borderId="1" xfId="25" applyNumberFormat="1" applyFont="1" applyFill="1" applyBorder="1" applyAlignment="1" applyProtection="1">
      <alignment vertical="center" wrapText="1"/>
    </xf>
    <xf numFmtId="181" fontId="28" fillId="0" borderId="1" xfId="25" applyNumberFormat="1" applyFont="1" applyFill="1" applyBorder="1" applyAlignment="1" applyProtection="1">
      <alignment horizontal="right" vertical="center" wrapText="1"/>
    </xf>
    <xf numFmtId="49" fontId="27" fillId="0" borderId="1" xfId="903" applyNumberFormat="1" applyFont="1" applyFill="1" applyBorder="1" applyAlignment="1" applyProtection="1">
      <alignment horizontal="center" vertical="center" wrapText="1"/>
    </xf>
    <xf numFmtId="49" fontId="27" fillId="0" borderId="1" xfId="903" applyNumberFormat="1" applyFont="1" applyFill="1" applyBorder="1" applyAlignment="1" applyProtection="1">
      <alignment horizontal="left" vertical="center" wrapText="1"/>
    </xf>
    <xf numFmtId="181" fontId="7" fillId="0" borderId="0" xfId="765" applyNumberFormat="1" applyAlignment="1"/>
    <xf numFmtId="0" fontId="7" fillId="0" borderId="0" xfId="765" applyAlignment="1">
      <alignment vertical="center"/>
    </xf>
    <xf numFmtId="0" fontId="28" fillId="0" borderId="0" xfId="765" applyFont="1" applyFill="1" applyAlignment="1" applyProtection="1">
      <alignment horizontal="left" vertical="center"/>
    </xf>
    <xf numFmtId="4" fontId="28" fillId="0" borderId="0" xfId="765" applyNumberFormat="1" applyFont="1" applyFill="1" applyAlignment="1" applyProtection="1">
      <alignment horizontal="right" vertical="center"/>
    </xf>
    <xf numFmtId="204" fontId="33" fillId="0" borderId="0" xfId="765" applyNumberFormat="1" applyFont="1" applyFill="1" applyAlignment="1">
      <alignment vertical="center"/>
    </xf>
    <xf numFmtId="0" fontId="28" fillId="0" borderId="0" xfId="765" applyFont="1" applyFill="1" applyAlignment="1">
      <alignment horizontal="right" vertical="center"/>
    </xf>
    <xf numFmtId="0" fontId="27" fillId="0" borderId="1" xfId="917" applyNumberFormat="1" applyFont="1" applyFill="1" applyBorder="1" applyAlignment="1" applyProtection="1">
      <alignment horizontal="center" vertical="center"/>
    </xf>
    <xf numFmtId="49" fontId="27" fillId="0" borderId="1" xfId="919" applyNumberFormat="1" applyFont="1" applyFill="1" applyBorder="1" applyAlignment="1" applyProtection="1">
      <alignment vertical="center"/>
    </xf>
    <xf numFmtId="181" fontId="27" fillId="0" borderId="1" xfId="105" applyNumberFormat="1" applyFont="1" applyBorder="1" applyAlignment="1">
      <alignment horizontal="right" vertical="center" wrapText="1"/>
    </xf>
    <xf numFmtId="181" fontId="27" fillId="0" borderId="1" xfId="865" applyNumberFormat="1" applyFont="1" applyBorder="1" applyAlignment="1">
      <alignment horizontal="center" vertical="center" wrapText="1"/>
    </xf>
    <xf numFmtId="49" fontId="28" fillId="0" borderId="1" xfId="919" applyNumberFormat="1" applyFont="1" applyFill="1" applyBorder="1" applyAlignment="1" applyProtection="1">
      <alignment vertical="center"/>
    </xf>
    <xf numFmtId="181" fontId="28" fillId="0" borderId="1" xfId="105" applyNumberFormat="1" applyFont="1" applyBorder="1" applyAlignment="1">
      <alignment horizontal="right" vertical="center" wrapText="1"/>
    </xf>
    <xf numFmtId="181" fontId="28" fillId="0" borderId="1" xfId="105" applyNumberFormat="1" applyFont="1" applyBorder="1" applyAlignment="1">
      <alignment horizontal="center" vertical="center" wrapText="1"/>
    </xf>
    <xf numFmtId="181" fontId="28" fillId="0" borderId="1" xfId="865" applyNumberFormat="1" applyFont="1" applyBorder="1" applyAlignment="1">
      <alignment horizontal="center" vertical="center" wrapText="1"/>
    </xf>
    <xf numFmtId="181" fontId="27" fillId="0" borderId="1" xfId="105" applyNumberFormat="1" applyFont="1" applyBorder="1" applyAlignment="1">
      <alignment horizontal="center" vertical="center" wrapText="1"/>
    </xf>
    <xf numFmtId="181" fontId="27" fillId="0" borderId="1" xfId="865" applyNumberFormat="1" applyFont="1" applyBorder="1" applyAlignment="1">
      <alignment horizontal="right" vertical="center" wrapText="1"/>
    </xf>
    <xf numFmtId="181" fontId="28" fillId="0" borderId="1" xfId="865" applyNumberFormat="1" applyFont="1" applyBorder="1" applyAlignment="1">
      <alignment horizontal="right" vertical="center" wrapText="1"/>
    </xf>
    <xf numFmtId="181" fontId="28" fillId="0" borderId="1" xfId="865" applyNumberFormat="1" applyFont="1" applyFill="1" applyBorder="1" applyAlignment="1">
      <alignment horizontal="right" vertical="center" wrapText="1"/>
    </xf>
    <xf numFmtId="181" fontId="27" fillId="0" borderId="1" xfId="105" applyNumberFormat="1" applyFont="1" applyFill="1" applyBorder="1" applyAlignment="1">
      <alignment horizontal="right" vertical="center" wrapText="1"/>
    </xf>
    <xf numFmtId="181" fontId="28" fillId="2" borderId="1" xfId="865" applyNumberFormat="1" applyFont="1" applyFill="1" applyBorder="1" applyAlignment="1">
      <alignment horizontal="right" vertical="center" wrapText="1"/>
    </xf>
    <xf numFmtId="181" fontId="28" fillId="2" borderId="1" xfId="865" applyNumberFormat="1" applyFont="1" applyFill="1" applyBorder="1" applyAlignment="1">
      <alignment horizontal="center" vertical="center" wrapText="1"/>
    </xf>
    <xf numFmtId="181" fontId="27" fillId="0" borderId="1" xfId="105" applyNumberFormat="1" applyFont="1" applyFill="1" applyBorder="1" applyAlignment="1">
      <alignment horizontal="center" vertical="center" wrapText="1"/>
    </xf>
    <xf numFmtId="49" fontId="27" fillId="0" borderId="1" xfId="903" applyNumberFormat="1" applyFont="1" applyFill="1" applyBorder="1" applyAlignment="1" applyProtection="1">
      <alignment vertical="center"/>
    </xf>
    <xf numFmtId="0" fontId="7" fillId="0" borderId="0" xfId="997" applyFill="1" applyBorder="1" applyAlignment="1">
      <alignment vertical="center"/>
    </xf>
    <xf numFmtId="0" fontId="6" fillId="0" borderId="0" xfId="997" applyFont="1" applyFill="1" applyBorder="1" applyAlignment="1">
      <alignment horizontal="center" vertical="center" wrapText="1"/>
    </xf>
    <xf numFmtId="0" fontId="36" fillId="0" borderId="0" xfId="656" applyFont="1" applyFill="1" applyBorder="1" applyAlignment="1">
      <alignment horizontal="center" vertical="center" shrinkToFit="1"/>
    </xf>
    <xf numFmtId="0" fontId="37" fillId="0" borderId="0" xfId="656" applyFont="1" applyFill="1" applyBorder="1" applyAlignment="1">
      <alignment horizontal="center" vertical="center" shrinkToFit="1"/>
    </xf>
    <xf numFmtId="0" fontId="10" fillId="0" borderId="0" xfId="656" applyFont="1" applyFill="1" applyBorder="1" applyAlignment="1">
      <alignment horizontal="left" vertical="center" wrapText="1"/>
    </xf>
    <xf numFmtId="0" fontId="10" fillId="0" borderId="0" xfId="0" applyFont="1" applyFill="1" applyBorder="1" applyAlignment="1">
      <alignment horizontal="right"/>
    </xf>
    <xf numFmtId="0" fontId="38" fillId="0" borderId="2" xfId="1072" applyFont="1" applyFill="1" applyBorder="1" applyAlignment="1">
      <alignment horizontal="left" vertical="center" wrapText="1"/>
    </xf>
    <xf numFmtId="0" fontId="38" fillId="0" borderId="3" xfId="1072" applyFont="1" applyFill="1" applyBorder="1" applyAlignment="1">
      <alignment horizontal="left" vertical="center"/>
    </xf>
    <xf numFmtId="0" fontId="38" fillId="0" borderId="4" xfId="1072" applyFont="1" applyFill="1" applyBorder="1" applyAlignment="1">
      <alignment horizontal="left" vertical="center"/>
    </xf>
    <xf numFmtId="0" fontId="38" fillId="0" borderId="5" xfId="1072" applyFont="1" applyFill="1" applyBorder="1" applyAlignment="1">
      <alignment horizontal="left" vertical="center"/>
    </xf>
    <xf numFmtId="0" fontId="38" fillId="0" borderId="6" xfId="1072" applyFont="1" applyFill="1" applyBorder="1" applyAlignment="1">
      <alignment horizontal="left" vertical="center"/>
    </xf>
    <xf numFmtId="0" fontId="38" fillId="0" borderId="7" xfId="1072" applyFont="1" applyFill="1" applyBorder="1" applyAlignment="1">
      <alignment horizontal="left" vertical="center"/>
    </xf>
    <xf numFmtId="0" fontId="7" fillId="0" borderId="0" xfId="997">
      <alignment vertical="center"/>
    </xf>
    <xf numFmtId="0" fontId="6" fillId="0" borderId="0" xfId="997" applyFont="1" applyAlignment="1">
      <alignment horizontal="center" vertical="center" wrapText="1"/>
    </xf>
    <xf numFmtId="0" fontId="7" fillId="0" borderId="0" xfId="997" applyFill="1">
      <alignment vertical="center"/>
    </xf>
    <xf numFmtId="0" fontId="1" fillId="0" borderId="0" xfId="0" applyFont="1" applyFill="1" applyAlignment="1">
      <alignment vertical="center"/>
    </xf>
    <xf numFmtId="0" fontId="39" fillId="0" borderId="0" xfId="656" applyFont="1" applyAlignment="1">
      <alignment horizontal="center" vertical="center" shrinkToFit="1"/>
    </xf>
    <xf numFmtId="0" fontId="8" fillId="0" borderId="0" xfId="656" applyFont="1" applyAlignment="1">
      <alignment horizontal="center" vertical="center" shrinkToFit="1"/>
    </xf>
    <xf numFmtId="0" fontId="10" fillId="0" borderId="0" xfId="656" applyFont="1" applyBorder="1" applyAlignment="1">
      <alignment horizontal="left" vertical="center" wrapText="1"/>
    </xf>
    <xf numFmtId="0" fontId="10" fillId="0" borderId="0" xfId="0" applyFont="1" applyFill="1" applyAlignment="1">
      <alignment horizontal="right"/>
    </xf>
    <xf numFmtId="0" fontId="27" fillId="0" borderId="1" xfId="1072" applyFont="1" applyBorder="1" applyAlignment="1">
      <alignment horizontal="center" vertical="center"/>
    </xf>
    <xf numFmtId="49" fontId="28" fillId="0" borderId="1" xfId="0" applyNumberFormat="1" applyFont="1" applyFill="1" applyBorder="1" applyAlignment="1" applyProtection="1">
      <alignment vertical="center" wrapText="1"/>
    </xf>
    <xf numFmtId="181" fontId="28" fillId="0" borderId="1" xfId="25" applyNumberFormat="1" applyFont="1" applyBorder="1" applyAlignment="1">
      <alignment horizontal="center" vertical="center" wrapText="1"/>
    </xf>
    <xf numFmtId="49" fontId="27" fillId="0" borderId="1" xfId="0" applyNumberFormat="1" applyFont="1" applyFill="1" applyBorder="1" applyAlignment="1" applyProtection="1">
      <alignment vertical="center" wrapText="1"/>
    </xf>
    <xf numFmtId="181" fontId="28" fillId="0" borderId="1" xfId="25" applyNumberFormat="1" applyFont="1" applyBorder="1" applyAlignment="1">
      <alignment horizontal="right" vertical="center" wrapText="1"/>
    </xf>
    <xf numFmtId="0" fontId="28" fillId="0" borderId="1" xfId="646"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9" fillId="0" borderId="1" xfId="0" applyFont="1" applyFill="1" applyBorder="1" applyAlignment="1">
      <alignment horizontal="center" vertical="center"/>
    </xf>
    <xf numFmtId="0" fontId="40" fillId="0" borderId="1" xfId="997" applyFont="1" applyFill="1" applyBorder="1" applyAlignment="1">
      <alignment horizontal="center" vertical="center"/>
    </xf>
    <xf numFmtId="0" fontId="0" fillId="0" borderId="0" xfId="0" applyAlignment="1">
      <alignment horizontal="right"/>
    </xf>
    <xf numFmtId="0" fontId="8" fillId="0" borderId="0" xfId="624" applyFont="1" applyFill="1" applyAlignment="1">
      <alignment horizontal="center" vertical="center" shrinkToFit="1"/>
    </xf>
    <xf numFmtId="0" fontId="8" fillId="0" borderId="0" xfId="624" applyFont="1" applyFill="1" applyAlignment="1">
      <alignment horizontal="right" vertical="center" shrinkToFit="1"/>
    </xf>
    <xf numFmtId="0" fontId="10" fillId="0" borderId="0" xfId="624" applyFont="1" applyFill="1" applyAlignment="1">
      <alignment horizontal="left" vertical="center" wrapText="1"/>
    </xf>
    <xf numFmtId="0" fontId="10" fillId="0" borderId="0" xfId="624" applyFont="1" applyFill="1" applyAlignment="1">
      <alignment horizontal="right" vertical="center" wrapText="1"/>
    </xf>
    <xf numFmtId="201" fontId="28" fillId="0" borderId="0" xfId="1070" applyNumberFormat="1" applyFont="1" applyFill="1" applyBorder="1" applyAlignment="1">
      <alignment horizontal="right" vertical="center"/>
    </xf>
    <xf numFmtId="0" fontId="27" fillId="0" borderId="1" xfId="1070" applyFont="1" applyFill="1" applyBorder="1" applyAlignment="1">
      <alignment horizontal="center" vertical="center"/>
    </xf>
    <xf numFmtId="201" fontId="27" fillId="0" borderId="1" xfId="997" applyNumberFormat="1" applyFont="1" applyFill="1" applyBorder="1" applyAlignment="1">
      <alignment horizontal="right" vertical="center" wrapText="1"/>
    </xf>
    <xf numFmtId="181" fontId="27" fillId="0" borderId="1" xfId="997" applyNumberFormat="1" applyFont="1" applyFill="1" applyBorder="1" applyAlignment="1">
      <alignment horizontal="right" vertical="center" wrapText="1"/>
    </xf>
    <xf numFmtId="181" fontId="28" fillId="0" borderId="1" xfId="997" applyNumberFormat="1" applyFont="1" applyFill="1" applyBorder="1" applyAlignment="1">
      <alignment horizontal="right" vertical="center" wrapText="1"/>
    </xf>
    <xf numFmtId="202" fontId="28" fillId="0" borderId="1" xfId="997" applyNumberFormat="1" applyFont="1" applyFill="1" applyBorder="1" applyAlignment="1">
      <alignment horizontal="right" vertical="center" wrapText="1"/>
    </xf>
    <xf numFmtId="202" fontId="28" fillId="0" borderId="1" xfId="997" applyNumberFormat="1" applyFont="1" applyBorder="1" applyAlignment="1">
      <alignment horizontal="right" vertical="center" wrapText="1"/>
    </xf>
    <xf numFmtId="202" fontId="27" fillId="0" borderId="1" xfId="997" applyNumberFormat="1" applyFont="1" applyFill="1" applyBorder="1" applyAlignment="1">
      <alignment horizontal="right" vertical="center" wrapText="1"/>
    </xf>
    <xf numFmtId="202" fontId="27" fillId="0" borderId="1" xfId="997" applyNumberFormat="1" applyFont="1" applyBorder="1" applyAlignment="1">
      <alignment horizontal="right" vertical="center" wrapText="1"/>
    </xf>
    <xf numFmtId="0" fontId="27" fillId="0" borderId="1" xfId="646" applyNumberFormat="1" applyFont="1" applyFill="1" applyBorder="1" applyAlignment="1">
      <alignment horizontal="center" vertical="center" wrapText="1"/>
    </xf>
    <xf numFmtId="0" fontId="27" fillId="0" borderId="1" xfId="646" applyNumberFormat="1" applyFont="1" applyFill="1" applyBorder="1" applyAlignment="1">
      <alignment horizontal="left" vertical="center" wrapText="1"/>
    </xf>
    <xf numFmtId="0" fontId="28" fillId="0" borderId="1" xfId="646" applyNumberFormat="1" applyFont="1" applyFill="1" applyBorder="1" applyAlignment="1">
      <alignment horizontal="left" vertical="center" wrapText="1" indent="1"/>
    </xf>
    <xf numFmtId="181" fontId="10" fillId="0" borderId="1" xfId="0" applyNumberFormat="1" applyFont="1" applyFill="1" applyBorder="1" applyAlignment="1">
      <alignment horizontal="right" vertical="center" wrapText="1"/>
    </xf>
    <xf numFmtId="0" fontId="27" fillId="0" borderId="1" xfId="997" applyFont="1" applyFill="1" applyBorder="1" applyAlignment="1">
      <alignment horizontal="left" vertical="center" wrapText="1"/>
    </xf>
    <xf numFmtId="181" fontId="9" fillId="0" borderId="1" xfId="0" applyNumberFormat="1" applyFont="1" applyFill="1" applyBorder="1" applyAlignment="1">
      <alignment horizontal="right" vertical="center" wrapText="1"/>
    </xf>
    <xf numFmtId="41" fontId="0" fillId="0" borderId="0" xfId="0" applyNumberFormat="1" applyAlignment="1">
      <alignment horizontal="right"/>
    </xf>
    <xf numFmtId="181" fontId="0" fillId="0" borderId="0" xfId="0" applyNumberFormat="1" applyAlignment="1">
      <alignment horizontal="right"/>
    </xf>
    <xf numFmtId="0" fontId="7" fillId="0" borderId="0" xfId="646" applyAlignment="1"/>
    <xf numFmtId="0" fontId="7" fillId="0" borderId="0" xfId="646" applyAlignment="1">
      <alignment horizontal="right"/>
    </xf>
    <xf numFmtId="0" fontId="41" fillId="3" borderId="0" xfId="646" applyFont="1" applyFill="1" applyAlignment="1">
      <alignment horizontal="right"/>
    </xf>
    <xf numFmtId="0" fontId="8" fillId="0" borderId="0" xfId="624" applyFont="1" applyAlignment="1">
      <alignment horizontal="center" vertical="center" shrinkToFit="1"/>
    </xf>
    <xf numFmtId="0" fontId="8" fillId="0" borderId="0" xfId="624" applyFont="1" applyAlignment="1">
      <alignment horizontal="right" vertical="center" shrinkToFit="1"/>
    </xf>
    <xf numFmtId="0" fontId="42" fillId="3" borderId="0" xfId="624" applyFont="1" applyFill="1" applyAlignment="1">
      <alignment horizontal="right" vertical="center" shrinkToFit="1"/>
    </xf>
    <xf numFmtId="0" fontId="10" fillId="0" borderId="0" xfId="624" applyFont="1" applyAlignment="1">
      <alignment horizontal="left" vertical="center" wrapText="1"/>
    </xf>
    <xf numFmtId="0" fontId="10" fillId="0" borderId="0" xfId="624" applyFont="1" applyAlignment="1">
      <alignment horizontal="right" vertical="center" wrapText="1"/>
    </xf>
    <xf numFmtId="0" fontId="43" fillId="0" borderId="0" xfId="624" applyFont="1" applyFill="1" applyAlignment="1">
      <alignment horizontal="right" vertical="center" wrapText="1"/>
    </xf>
    <xf numFmtId="0" fontId="28" fillId="0" borderId="0" xfId="646" applyFont="1" applyAlignment="1">
      <alignment horizontal="right" vertical="center"/>
    </xf>
    <xf numFmtId="0" fontId="27" fillId="0" borderId="1" xfId="646" applyFont="1" applyFill="1" applyBorder="1" applyAlignment="1">
      <alignment horizontal="center" vertical="center" wrapText="1"/>
    </xf>
    <xf numFmtId="181" fontId="44" fillId="0" borderId="1" xfId="25" applyNumberFormat="1" applyFont="1" applyFill="1" applyBorder="1" applyAlignment="1">
      <alignment horizontal="right" vertical="center" wrapText="1"/>
    </xf>
    <xf numFmtId="0" fontId="34" fillId="0" borderId="1" xfId="0" applyFont="1" applyFill="1" applyBorder="1" applyAlignment="1" applyProtection="1">
      <alignment horizontal="right" vertical="center"/>
      <protection locked="0"/>
    </xf>
    <xf numFmtId="202" fontId="9" fillId="0" borderId="1" xfId="624" applyNumberFormat="1" applyFont="1" applyFill="1" applyBorder="1" applyAlignment="1">
      <alignment horizontal="right" vertical="center" wrapText="1"/>
    </xf>
    <xf numFmtId="0" fontId="34" fillId="3" borderId="1" xfId="0" applyFont="1" applyFill="1" applyBorder="1" applyAlignment="1" applyProtection="1">
      <alignment horizontal="right" vertical="center"/>
      <protection locked="0"/>
    </xf>
    <xf numFmtId="202" fontId="10" fillId="0" borderId="1" xfId="0" applyNumberFormat="1" applyFont="1" applyBorder="1" applyAlignment="1">
      <alignment horizontal="right" vertical="center" wrapText="1"/>
    </xf>
    <xf numFmtId="0" fontId="34" fillId="0" borderId="1" xfId="0" applyNumberFormat="1" applyFont="1" applyFill="1" applyBorder="1" applyAlignment="1" applyProtection="1">
      <alignment horizontal="right" vertical="center"/>
    </xf>
    <xf numFmtId="202" fontId="10" fillId="0" borderId="1" xfId="624" applyNumberFormat="1" applyFont="1" applyFill="1" applyBorder="1" applyAlignment="1">
      <alignment horizontal="right" vertical="center" wrapText="1"/>
    </xf>
    <xf numFmtId="3" fontId="34" fillId="3" borderId="1" xfId="0" applyNumberFormat="1" applyFont="1" applyFill="1" applyBorder="1" applyAlignment="1" applyProtection="1">
      <alignment horizontal="right" vertical="center" wrapText="1"/>
      <protection locked="0"/>
    </xf>
    <xf numFmtId="3" fontId="34" fillId="0" borderId="1" xfId="0" applyNumberFormat="1" applyFont="1" applyFill="1" applyBorder="1" applyAlignment="1" applyProtection="1">
      <alignment horizontal="right" vertical="center" wrapText="1"/>
      <protection locked="0"/>
    </xf>
    <xf numFmtId="202" fontId="10" fillId="0" borderId="1" xfId="0" applyNumberFormat="1" applyFont="1" applyFill="1" applyBorder="1" applyAlignment="1">
      <alignment horizontal="right" vertical="center" wrapText="1"/>
    </xf>
    <xf numFmtId="4" fontId="45" fillId="0" borderId="1" xfId="1334" applyNumberFormat="1" applyFont="1" applyFill="1" applyBorder="1" applyAlignment="1" applyProtection="1">
      <alignment horizontal="right" vertical="center"/>
    </xf>
    <xf numFmtId="4" fontId="35" fillId="0" borderId="1" xfId="1334" applyNumberFormat="1" applyFont="1" applyFill="1" applyBorder="1" applyAlignment="1" applyProtection="1">
      <alignment horizontal="right" vertical="center"/>
    </xf>
    <xf numFmtId="49" fontId="28" fillId="0" borderId="1" xfId="0" applyNumberFormat="1" applyFont="1" applyFill="1" applyBorder="1" applyAlignment="1" applyProtection="1">
      <alignment horizontal="right" vertical="center" wrapText="1"/>
    </xf>
    <xf numFmtId="181" fontId="27" fillId="0" borderId="1" xfId="624" applyNumberFormat="1" applyFont="1" applyFill="1" applyBorder="1" applyAlignment="1">
      <alignment horizontal="right" vertical="center" wrapText="1"/>
    </xf>
    <xf numFmtId="181" fontId="28" fillId="0" borderId="1" xfId="624" applyNumberFormat="1" applyFont="1" applyFill="1" applyBorder="1" applyAlignment="1">
      <alignment horizontal="right" vertical="center" wrapText="1"/>
    </xf>
    <xf numFmtId="181" fontId="28" fillId="3" borderId="1" xfId="624" applyNumberFormat="1" applyFont="1" applyFill="1" applyBorder="1" applyAlignment="1">
      <alignment horizontal="right" vertical="center" wrapText="1"/>
    </xf>
    <xf numFmtId="181" fontId="27" fillId="3" borderId="1" xfId="997" applyNumberFormat="1" applyFont="1" applyFill="1" applyBorder="1" applyAlignment="1">
      <alignment horizontal="right" vertical="center" wrapText="1"/>
    </xf>
    <xf numFmtId="181" fontId="28" fillId="3" borderId="1" xfId="997" applyNumberFormat="1" applyFont="1" applyFill="1" applyBorder="1" applyAlignment="1">
      <alignment horizontal="right" vertical="center" wrapText="1"/>
    </xf>
    <xf numFmtId="181" fontId="28" fillId="0" borderId="1" xfId="965" applyNumberFormat="1" applyFont="1" applyFill="1" applyBorder="1" applyAlignment="1">
      <alignment horizontal="right" vertical="center" wrapText="1"/>
    </xf>
    <xf numFmtId="181" fontId="27" fillId="0" borderId="1" xfId="965" applyNumberFormat="1" applyFont="1" applyFill="1" applyBorder="1" applyAlignment="1">
      <alignment horizontal="right" vertical="center" wrapText="1"/>
    </xf>
    <xf numFmtId="202" fontId="9" fillId="0" borderId="1" xfId="0" applyNumberFormat="1" applyFont="1" applyFill="1" applyBorder="1" applyAlignment="1">
      <alignment horizontal="right" vertical="center" wrapText="1"/>
    </xf>
    <xf numFmtId="49" fontId="27" fillId="0" borderId="1" xfId="0" applyNumberFormat="1" applyFont="1" applyFill="1" applyBorder="1" applyAlignment="1" applyProtection="1">
      <alignment horizontal="center" vertical="center" wrapText="1"/>
    </xf>
    <xf numFmtId="49" fontId="27" fillId="0" borderId="1" xfId="0" applyNumberFormat="1" applyFont="1" applyFill="1" applyBorder="1" applyAlignment="1" applyProtection="1">
      <alignment horizontal="left" vertical="center" wrapText="1"/>
    </xf>
    <xf numFmtId="181" fontId="27" fillId="0" borderId="1" xfId="0" applyNumberFormat="1" applyFont="1" applyFill="1" applyBorder="1" applyAlignment="1">
      <alignment horizontal="right" vertical="center" wrapText="1"/>
    </xf>
    <xf numFmtId="181" fontId="27" fillId="3" borderId="1" xfId="25" applyNumberFormat="1" applyFont="1" applyFill="1" applyBorder="1" applyAlignment="1">
      <alignment horizontal="right" vertical="center" wrapText="1"/>
    </xf>
    <xf numFmtId="41" fontId="7" fillId="0" borderId="0" xfId="646" applyNumberFormat="1" applyAlignment="1">
      <alignment horizontal="right"/>
    </xf>
    <xf numFmtId="181" fontId="7" fillId="0" borderId="0" xfId="646" applyNumberFormat="1" applyAlignment="1">
      <alignment horizontal="right"/>
    </xf>
    <xf numFmtId="0" fontId="28" fillId="0" borderId="0" xfId="646" applyFont="1" applyAlignment="1"/>
    <xf numFmtId="0" fontId="7" fillId="0" borderId="0" xfId="646" applyFill="1" applyAlignment="1">
      <alignment horizontal="right"/>
    </xf>
    <xf numFmtId="0" fontId="8" fillId="2" borderId="0" xfId="624" applyFont="1" applyFill="1" applyAlignment="1">
      <alignment horizontal="center" vertical="center" shrinkToFit="1"/>
    </xf>
    <xf numFmtId="0" fontId="8" fillId="2" borderId="0" xfId="624" applyFont="1" applyFill="1" applyAlignment="1">
      <alignment horizontal="right" vertical="center" shrinkToFit="1"/>
    </xf>
    <xf numFmtId="0" fontId="10" fillId="2" borderId="0" xfId="624" applyFont="1" applyFill="1" applyAlignment="1">
      <alignment horizontal="left" vertical="center" wrapText="1"/>
    </xf>
    <xf numFmtId="0" fontId="10" fillId="2" borderId="0" xfId="624" applyFont="1" applyFill="1" applyAlignment="1">
      <alignment horizontal="right" vertical="center" wrapText="1"/>
    </xf>
    <xf numFmtId="0" fontId="28" fillId="2" borderId="0" xfId="646" applyFont="1" applyFill="1" applyAlignment="1">
      <alignment horizontal="right" vertical="center"/>
    </xf>
    <xf numFmtId="0" fontId="27" fillId="0" borderId="1" xfId="1070" applyFont="1" applyFill="1" applyBorder="1" applyAlignment="1">
      <alignment horizontal="distributed" vertical="center" wrapText="1" indent="3"/>
    </xf>
    <xf numFmtId="41" fontId="9" fillId="0" borderId="1" xfId="0" applyNumberFormat="1" applyFont="1" applyFill="1" applyBorder="1" applyAlignment="1">
      <alignment horizontal="right" vertical="center" wrapText="1"/>
    </xf>
    <xf numFmtId="0" fontId="27" fillId="0" borderId="1" xfId="646" applyNumberFormat="1" applyFont="1" applyFill="1" applyBorder="1" applyAlignment="1">
      <alignment horizontal="right" vertical="center" wrapText="1"/>
    </xf>
    <xf numFmtId="41" fontId="28" fillId="0" borderId="1" xfId="997" applyNumberFormat="1" applyFont="1" applyFill="1" applyBorder="1" applyAlignment="1">
      <alignment horizontal="right" vertical="center" wrapText="1"/>
    </xf>
    <xf numFmtId="0" fontId="28" fillId="0" borderId="1" xfId="646" applyNumberFormat="1" applyFont="1" applyFill="1" applyBorder="1" applyAlignment="1">
      <alignment horizontal="right" vertical="center" wrapText="1"/>
    </xf>
    <xf numFmtId="41" fontId="28" fillId="0" borderId="1" xfId="997" applyNumberFormat="1" applyFont="1" applyBorder="1" applyAlignment="1">
      <alignment horizontal="right" vertical="center" wrapText="1"/>
    </xf>
    <xf numFmtId="41" fontId="27" fillId="0" borderId="1" xfId="997" applyNumberFormat="1" applyFont="1" applyFill="1" applyBorder="1" applyAlignment="1">
      <alignment horizontal="right" vertical="center" wrapText="1"/>
    </xf>
    <xf numFmtId="0" fontId="28" fillId="0" borderId="1" xfId="891" applyNumberFormat="1" applyFont="1" applyFill="1" applyBorder="1" applyAlignment="1">
      <alignment horizontal="left" vertical="center" wrapText="1"/>
    </xf>
    <xf numFmtId="0" fontId="27" fillId="0" borderId="1" xfId="1070" applyFont="1" applyFill="1" applyBorder="1" applyAlignment="1">
      <alignment horizontal="right" vertical="center" wrapText="1"/>
    </xf>
    <xf numFmtId="0" fontId="28" fillId="0" borderId="1" xfId="1070" applyFont="1" applyFill="1" applyBorder="1" applyAlignment="1">
      <alignment horizontal="right" vertical="center" wrapText="1"/>
    </xf>
    <xf numFmtId="0" fontId="27" fillId="0" borderId="1" xfId="1070" applyFont="1" applyFill="1" applyBorder="1" applyAlignment="1">
      <alignment horizontal="center" vertical="center" wrapText="1"/>
    </xf>
    <xf numFmtId="0" fontId="27" fillId="0" borderId="1" xfId="1070" applyFont="1" applyFill="1" applyBorder="1" applyAlignment="1">
      <alignment horizontal="left" vertical="center" wrapText="1"/>
    </xf>
    <xf numFmtId="0" fontId="28" fillId="0" borderId="1" xfId="891" applyNumberFormat="1" applyFont="1" applyFill="1" applyBorder="1" applyAlignment="1">
      <alignment horizontal="left" vertical="center" wrapText="1" indent="2"/>
    </xf>
    <xf numFmtId="202" fontId="9" fillId="0" borderId="1" xfId="0" applyNumberFormat="1" applyFont="1" applyBorder="1" applyAlignment="1">
      <alignment horizontal="right" vertical="center" wrapText="1"/>
    </xf>
    <xf numFmtId="0" fontId="28" fillId="0" borderId="1" xfId="891" applyNumberFormat="1" applyFont="1" applyFill="1" applyBorder="1" applyAlignment="1">
      <alignment horizontal="left" vertical="center" wrapText="1" indent="1"/>
    </xf>
    <xf numFmtId="0" fontId="27" fillId="0" borderId="1" xfId="891" applyNumberFormat="1" applyFont="1" applyFill="1" applyBorder="1" applyAlignment="1">
      <alignment horizontal="left" vertical="center" wrapText="1"/>
    </xf>
    <xf numFmtId="41" fontId="7" fillId="0" borderId="0" xfId="646" applyNumberFormat="1" applyFill="1" applyAlignment="1">
      <alignment horizontal="right"/>
    </xf>
    <xf numFmtId="0" fontId="7" fillId="0" borderId="0" xfId="646" applyFill="1" applyAlignment="1"/>
    <xf numFmtId="0" fontId="7" fillId="0" borderId="0" xfId="646" applyFill="1" applyAlignment="1">
      <alignment horizontal="right" vertical="center"/>
    </xf>
    <xf numFmtId="200" fontId="28" fillId="0" borderId="0" xfId="894" applyNumberFormat="1" applyFont="1" applyFill="1" applyBorder="1" applyAlignment="1" applyProtection="1">
      <alignment horizontal="left" vertical="center"/>
    </xf>
    <xf numFmtId="0" fontId="28" fillId="0" borderId="0" xfId="646" applyFont="1" applyFill="1" applyBorder="1" applyAlignment="1">
      <alignment horizontal="right" vertical="center"/>
    </xf>
    <xf numFmtId="0" fontId="28" fillId="0" borderId="0" xfId="646" applyFont="1" applyFill="1" applyAlignment="1">
      <alignment horizontal="right" vertical="center"/>
    </xf>
    <xf numFmtId="200" fontId="32" fillId="0" borderId="0" xfId="894" applyNumberFormat="1" applyFont="1" applyFill="1" applyBorder="1" applyAlignment="1" applyProtection="1">
      <alignment horizontal="right" vertical="center"/>
    </xf>
    <xf numFmtId="201" fontId="27" fillId="0" borderId="1" xfId="997" applyNumberFormat="1" applyFont="1" applyBorder="1" applyAlignment="1">
      <alignment horizontal="right" vertical="center" wrapText="1"/>
    </xf>
    <xf numFmtId="41" fontId="27" fillId="0" borderId="1" xfId="965" applyNumberFormat="1" applyFont="1" applyFill="1" applyBorder="1" applyAlignment="1">
      <alignment horizontal="right" vertical="center" wrapText="1"/>
    </xf>
    <xf numFmtId="49" fontId="27" fillId="0" borderId="1" xfId="0" applyNumberFormat="1" applyFont="1" applyFill="1" applyBorder="1" applyAlignment="1" applyProtection="1">
      <alignment horizontal="right" vertical="center" wrapText="1"/>
    </xf>
    <xf numFmtId="41" fontId="28" fillId="0" borderId="1" xfId="965" applyNumberFormat="1" applyFont="1" applyFill="1" applyBorder="1" applyAlignment="1">
      <alignment horizontal="right" vertical="center" wrapText="1"/>
    </xf>
    <xf numFmtId="41" fontId="46" fillId="0" borderId="1" xfId="0" applyNumberFormat="1" applyFont="1" applyFill="1" applyBorder="1" applyAlignment="1">
      <alignment horizontal="right" vertical="center" wrapText="1"/>
    </xf>
    <xf numFmtId="41" fontId="34" fillId="0" borderId="1" xfId="0" applyNumberFormat="1" applyFont="1" applyFill="1" applyBorder="1" applyAlignment="1">
      <alignment horizontal="right" vertical="center" wrapText="1"/>
    </xf>
    <xf numFmtId="41" fontId="28" fillId="0" borderId="1" xfId="0" applyNumberFormat="1" applyFont="1" applyFill="1" applyBorder="1" applyAlignment="1" applyProtection="1">
      <alignment horizontal="right" vertical="center" wrapText="1"/>
    </xf>
    <xf numFmtId="41" fontId="10" fillId="0" borderId="1" xfId="0" applyNumberFormat="1" applyFont="1" applyFill="1" applyBorder="1" applyAlignment="1">
      <alignment horizontal="right" vertical="center" wrapText="1"/>
    </xf>
    <xf numFmtId="41" fontId="28" fillId="0" borderId="1" xfId="624" applyNumberFormat="1" applyFont="1" applyFill="1" applyBorder="1" applyAlignment="1">
      <alignment horizontal="right" vertical="center" wrapText="1"/>
    </xf>
    <xf numFmtId="41" fontId="27" fillId="0" borderId="1" xfId="0" applyNumberFormat="1" applyFont="1" applyFill="1" applyBorder="1" applyAlignment="1" applyProtection="1">
      <alignment horizontal="right" vertical="center" wrapText="1"/>
    </xf>
    <xf numFmtId="41" fontId="27" fillId="0" borderId="1" xfId="624" applyNumberFormat="1" applyFont="1" applyFill="1" applyBorder="1" applyAlignment="1">
      <alignment horizontal="right" vertical="center" wrapText="1"/>
    </xf>
    <xf numFmtId="49" fontId="28" fillId="0" borderId="1" xfId="0" applyNumberFormat="1" applyFont="1" applyFill="1" applyBorder="1" applyAlignment="1" applyProtection="1">
      <alignment horizontal="center" vertical="center" wrapText="1"/>
    </xf>
    <xf numFmtId="41" fontId="7" fillId="0" borderId="0" xfId="646" applyNumberFormat="1" applyFill="1" applyAlignment="1">
      <alignment horizontal="right" vertical="center"/>
    </xf>
    <xf numFmtId="0" fontId="47" fillId="0" borderId="0" xfId="0" applyFont="1" applyAlignment="1"/>
    <xf numFmtId="0" fontId="0" fillId="0" borderId="0" xfId="0" applyFill="1" applyAlignment="1"/>
    <xf numFmtId="0" fontId="48" fillId="0" borderId="0" xfId="903" applyFont="1" applyFill="1" applyAlignment="1">
      <alignment horizontal="center" vertical="center"/>
    </xf>
    <xf numFmtId="0" fontId="10" fillId="0" borderId="0" xfId="903" applyFont="1" applyFill="1" applyAlignment="1">
      <alignment horizontal="left" vertical="center"/>
    </xf>
    <xf numFmtId="0" fontId="10" fillId="0" borderId="0" xfId="0" applyFont="1" applyFill="1" applyAlignment="1">
      <alignment vertical="center"/>
    </xf>
    <xf numFmtId="0" fontId="10" fillId="0" borderId="0" xfId="903" applyFont="1" applyFill="1" applyAlignment="1">
      <alignment horizontal="right" vertical="center"/>
    </xf>
    <xf numFmtId="201" fontId="27" fillId="0" borderId="1" xfId="997"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81" fontId="28" fillId="0" borderId="1" xfId="0" applyNumberFormat="1" applyFont="1" applyFill="1" applyBorder="1" applyAlignment="1">
      <alignment vertical="center" wrapText="1"/>
    </xf>
    <xf numFmtId="202" fontId="28" fillId="0" borderId="1" xfId="34" applyNumberFormat="1" applyFont="1" applyFill="1" applyBorder="1" applyAlignment="1">
      <alignmen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81" fontId="27" fillId="0" borderId="1" xfId="0" applyNumberFormat="1" applyFont="1" applyFill="1" applyBorder="1" applyAlignment="1">
      <alignment vertical="center" wrapText="1"/>
    </xf>
    <xf numFmtId="202" fontId="27" fillId="0" borderId="1" xfId="34" applyNumberFormat="1" applyFont="1" applyFill="1" applyBorder="1" applyAlignment="1">
      <alignment vertical="center" wrapText="1"/>
    </xf>
    <xf numFmtId="0" fontId="7" fillId="0" borderId="0" xfId="997" applyProtection="1">
      <alignment vertical="center"/>
    </xf>
    <xf numFmtId="0" fontId="49" fillId="0" borderId="0" xfId="997" applyFont="1" applyProtection="1">
      <alignment vertical="center"/>
    </xf>
    <xf numFmtId="0" fontId="40" fillId="0" borderId="0" xfId="997" applyFont="1" applyAlignment="1" applyProtection="1">
      <alignment horizontal="center" vertical="center"/>
    </xf>
    <xf numFmtId="0" fontId="40" fillId="0" borderId="0" xfId="997" applyFont="1" applyProtection="1">
      <alignment vertical="center"/>
    </xf>
    <xf numFmtId="0" fontId="7" fillId="2" borderId="0" xfId="997" applyFill="1" applyAlignment="1" applyProtection="1">
      <alignment horizontal="right" vertical="center"/>
    </xf>
    <xf numFmtId="201" fontId="7" fillId="0" borderId="0" xfId="997" applyNumberFormat="1" applyAlignment="1" applyProtection="1">
      <alignment horizontal="right" vertical="center"/>
    </xf>
    <xf numFmtId="0" fontId="50" fillId="0" borderId="0" xfId="997" applyFont="1" applyFill="1" applyAlignment="1" applyProtection="1">
      <alignment horizontal="center" vertical="center"/>
    </xf>
    <xf numFmtId="0" fontId="50" fillId="0" borderId="0" xfId="997" applyFont="1" applyFill="1" applyAlignment="1" applyProtection="1">
      <alignment horizontal="right" vertical="center"/>
    </xf>
    <xf numFmtId="0" fontId="28" fillId="0" borderId="0" xfId="997" applyFont="1" applyFill="1" applyProtection="1">
      <alignment vertical="center"/>
    </xf>
    <xf numFmtId="0" fontId="28" fillId="0" borderId="0" xfId="997" applyFont="1" applyFill="1" applyAlignment="1" applyProtection="1">
      <alignment horizontal="right" vertical="center"/>
    </xf>
    <xf numFmtId="201" fontId="28" fillId="0" borderId="0" xfId="997" applyNumberFormat="1" applyFont="1" applyFill="1" applyBorder="1" applyAlignment="1" applyProtection="1">
      <alignment horizontal="right" vertical="center"/>
    </xf>
    <xf numFmtId="0" fontId="27" fillId="0" borderId="1" xfId="997" applyFont="1" applyFill="1" applyBorder="1" applyAlignment="1" applyProtection="1">
      <alignment horizontal="distributed" vertical="center" wrapText="1" indent="3"/>
    </xf>
    <xf numFmtId="201" fontId="27" fillId="0" borderId="1" xfId="997" applyNumberFormat="1" applyFont="1" applyFill="1" applyBorder="1" applyAlignment="1" applyProtection="1">
      <alignment horizontal="right" vertical="center" wrapText="1"/>
    </xf>
    <xf numFmtId="0" fontId="40" fillId="0" borderId="1" xfId="0" applyFont="1" applyFill="1" applyBorder="1" applyAlignment="1" applyProtection="1">
      <alignment vertical="center" wrapText="1"/>
    </xf>
    <xf numFmtId="3" fontId="40" fillId="0" borderId="1" xfId="0" applyNumberFormat="1" applyFont="1" applyFill="1" applyBorder="1" applyAlignment="1" applyProtection="1">
      <alignment horizontal="right" vertical="center"/>
    </xf>
    <xf numFmtId="202" fontId="27" fillId="0" borderId="1" xfId="34" applyNumberFormat="1" applyFont="1" applyFill="1" applyBorder="1" applyAlignment="1" applyProtection="1">
      <alignment horizontal="right" vertical="center" wrapText="1" shrinkToFit="1"/>
    </xf>
    <xf numFmtId="0" fontId="7" fillId="0" borderId="1" xfId="0" applyFont="1" applyFill="1" applyBorder="1" applyAlignment="1" applyProtection="1">
      <alignment vertical="center" wrapText="1"/>
    </xf>
    <xf numFmtId="181" fontId="26" fillId="0" borderId="1" xfId="0" applyNumberFormat="1" applyFont="1" applyFill="1" applyBorder="1" applyAlignment="1">
      <alignment horizontal="right" vertical="center"/>
    </xf>
    <xf numFmtId="3" fontId="7" fillId="0" borderId="1" xfId="0" applyNumberFormat="1" applyFont="1" applyFill="1" applyBorder="1" applyAlignment="1" applyProtection="1">
      <alignment horizontal="right" vertical="center"/>
    </xf>
    <xf numFmtId="0" fontId="26" fillId="0" borderId="1" xfId="0" applyFont="1" applyFill="1" applyBorder="1" applyAlignment="1" applyProtection="1">
      <alignment vertical="center" wrapText="1"/>
    </xf>
    <xf numFmtId="202" fontId="28" fillId="0" borderId="1" xfId="34" applyNumberFormat="1" applyFont="1" applyFill="1" applyBorder="1" applyAlignment="1" applyProtection="1">
      <alignment horizontal="right" vertical="center" wrapText="1" shrinkToFit="1"/>
      <protection locked="0"/>
    </xf>
    <xf numFmtId="202" fontId="28" fillId="0" borderId="1" xfId="34" applyNumberFormat="1" applyFont="1" applyFill="1" applyBorder="1" applyAlignment="1" applyProtection="1">
      <alignment horizontal="right" vertical="center" wrapText="1" shrinkToFit="1"/>
    </xf>
    <xf numFmtId="202" fontId="27" fillId="0" borderId="1" xfId="34" applyNumberFormat="1" applyFont="1" applyFill="1" applyBorder="1" applyAlignment="1" applyProtection="1">
      <alignment horizontal="right" vertical="center" wrapText="1" shrinkToFit="1"/>
      <protection locked="0"/>
    </xf>
    <xf numFmtId="0" fontId="51" fillId="0" borderId="1" xfId="0" applyFont="1" applyFill="1" applyBorder="1" applyAlignment="1" applyProtection="1">
      <alignment vertical="center" wrapText="1"/>
    </xf>
    <xf numFmtId="49" fontId="26" fillId="0" borderId="1" xfId="1059" applyNumberFormat="1" applyFont="1" applyFill="1" applyBorder="1" applyAlignment="1" applyProtection="1">
      <alignment vertical="center" wrapText="1"/>
    </xf>
    <xf numFmtId="49" fontId="51" fillId="0" borderId="1" xfId="1059" applyNumberFormat="1" applyFont="1" applyFill="1" applyBorder="1" applyAlignment="1" applyProtection="1">
      <alignment vertical="center" wrapText="1"/>
    </xf>
    <xf numFmtId="0" fontId="40" fillId="0" borderId="1" xfId="553" applyFont="1" applyFill="1" applyBorder="1" applyAlignment="1" applyProtection="1">
      <alignment horizontal="left" vertical="center" wrapText="1"/>
    </xf>
    <xf numFmtId="0" fontId="7" fillId="0" borderId="1" xfId="997" applyFont="1" applyFill="1" applyBorder="1" applyAlignment="1">
      <alignment vertical="center" wrapText="1"/>
    </xf>
    <xf numFmtId="0" fontId="40" fillId="0" borderId="1" xfId="997" applyFont="1" applyFill="1" applyBorder="1" applyAlignment="1" applyProtection="1">
      <alignment horizontal="centerContinuous" vertical="center" wrapText="1"/>
    </xf>
    <xf numFmtId="0" fontId="40" fillId="0" borderId="1" xfId="997" applyFont="1" applyFill="1" applyBorder="1" applyAlignment="1" applyProtection="1">
      <alignment horizontal="left" vertical="center" wrapText="1"/>
    </xf>
    <xf numFmtId="181" fontId="51" fillId="0" borderId="1" xfId="0" applyNumberFormat="1" applyFont="1" applyFill="1" applyBorder="1" applyAlignment="1">
      <alignment horizontal="right" vertical="center"/>
    </xf>
    <xf numFmtId="0" fontId="7" fillId="0" borderId="1" xfId="997" applyFont="1" applyFill="1" applyBorder="1" applyAlignment="1" applyProtection="1">
      <alignment horizontal="left" vertical="center"/>
    </xf>
    <xf numFmtId="0" fontId="40" fillId="0" borderId="1" xfId="997" applyFont="1" applyFill="1" applyBorder="1" applyAlignment="1" applyProtection="1">
      <alignment horizontal="right" vertical="center"/>
    </xf>
    <xf numFmtId="0" fontId="7" fillId="0" borderId="1" xfId="997" applyFont="1" applyFill="1" applyBorder="1" applyAlignment="1" applyProtection="1">
      <alignment horizontal="left" vertical="center" wrapText="1"/>
    </xf>
    <xf numFmtId="0" fontId="7" fillId="0" borderId="1" xfId="997" applyFont="1" applyFill="1" applyBorder="1" applyAlignment="1" applyProtection="1">
      <alignment horizontal="right" vertical="center"/>
    </xf>
    <xf numFmtId="0" fontId="49" fillId="0" borderId="0" xfId="997" applyFont="1">
      <alignment vertical="center"/>
    </xf>
    <xf numFmtId="0" fontId="40" fillId="0" borderId="0" xfId="997" applyFont="1" applyAlignment="1">
      <alignment horizontal="center" vertical="center"/>
    </xf>
    <xf numFmtId="0" fontId="7" fillId="0" borderId="0" xfId="997" applyAlignment="1">
      <alignment horizontal="right" vertical="center"/>
    </xf>
    <xf numFmtId="201" fontId="7" fillId="0" borderId="0" xfId="997" applyNumberFormat="1" applyAlignment="1">
      <alignment horizontal="right" vertical="center"/>
    </xf>
    <xf numFmtId="0" fontId="2" fillId="0" borderId="0" xfId="997" applyFont="1" applyFill="1" applyAlignment="1">
      <alignment horizontal="center" vertical="center"/>
    </xf>
    <xf numFmtId="0" fontId="2" fillId="0" borderId="0" xfId="997" applyFont="1" applyFill="1" applyAlignment="1">
      <alignment horizontal="right" vertical="center"/>
    </xf>
    <xf numFmtId="0" fontId="28" fillId="0" borderId="0" xfId="997" applyFont="1" applyFill="1">
      <alignment vertical="center"/>
    </xf>
    <xf numFmtId="0" fontId="52" fillId="0" borderId="0" xfId="997" applyFont="1" applyFill="1" applyAlignment="1">
      <alignment horizontal="right" vertical="center"/>
    </xf>
    <xf numFmtId="0" fontId="28" fillId="0" borderId="0" xfId="997" applyFont="1" applyFill="1" applyAlignment="1">
      <alignment horizontal="right" vertical="center"/>
    </xf>
    <xf numFmtId="201" fontId="28" fillId="0" borderId="0" xfId="997" applyNumberFormat="1" applyFont="1" applyFill="1" applyAlignment="1">
      <alignment horizontal="right" vertical="center"/>
    </xf>
    <xf numFmtId="0" fontId="27" fillId="0" borderId="1" xfId="997" applyFont="1" applyFill="1" applyBorder="1" applyAlignment="1">
      <alignment horizontal="distributed" vertical="center" wrapText="1" indent="3"/>
    </xf>
    <xf numFmtId="49" fontId="26" fillId="2" borderId="1" xfId="1059" applyNumberFormat="1" applyFont="1" applyFill="1" applyBorder="1" applyAlignment="1">
      <alignment vertical="center" wrapText="1"/>
    </xf>
    <xf numFmtId="3" fontId="7" fillId="2" borderId="1" xfId="0" applyNumberFormat="1" applyFont="1" applyFill="1" applyBorder="1" applyAlignment="1" applyProtection="1">
      <alignment horizontal="right" vertical="center"/>
    </xf>
    <xf numFmtId="202" fontId="27" fillId="0" borderId="1" xfId="34" applyNumberFormat="1" applyFont="1" applyFill="1" applyBorder="1" applyAlignment="1" applyProtection="1">
      <alignment horizontal="right" vertical="center" wrapText="1"/>
      <protection locked="0"/>
    </xf>
    <xf numFmtId="3" fontId="40" fillId="2" borderId="1" xfId="0" applyNumberFormat="1" applyFont="1" applyFill="1" applyBorder="1" applyAlignment="1" applyProtection="1">
      <alignment horizontal="right" vertical="center"/>
    </xf>
    <xf numFmtId="49" fontId="26" fillId="0" borderId="1" xfId="1059" applyNumberFormat="1" applyFont="1" applyFill="1" applyBorder="1" applyAlignment="1">
      <alignment vertical="center" wrapText="1"/>
    </xf>
    <xf numFmtId="202" fontId="28" fillId="0" borderId="1" xfId="34" applyNumberFormat="1" applyFont="1" applyFill="1" applyBorder="1" applyAlignment="1" applyProtection="1">
      <alignment horizontal="right" vertical="center" wrapText="1"/>
      <protection locked="0"/>
    </xf>
    <xf numFmtId="0" fontId="7" fillId="2" borderId="1" xfId="997" applyFont="1" applyFill="1" applyBorder="1" applyAlignment="1">
      <alignment vertical="center" wrapText="1"/>
    </xf>
    <xf numFmtId="0" fontId="40" fillId="2" borderId="1" xfId="997" applyFont="1" applyFill="1" applyBorder="1" applyAlignment="1">
      <alignment horizontal="centerContinuous" vertical="center"/>
    </xf>
    <xf numFmtId="0" fontId="40" fillId="2" borderId="1" xfId="553" applyFont="1" applyFill="1" applyBorder="1" applyAlignment="1" applyProtection="1">
      <alignment horizontal="left" vertical="center"/>
    </xf>
    <xf numFmtId="0" fontId="40" fillId="2" borderId="1" xfId="997" applyFont="1" applyFill="1" applyBorder="1" applyAlignment="1" applyProtection="1">
      <alignment horizontal="left" vertical="center"/>
    </xf>
    <xf numFmtId="0" fontId="7" fillId="2" borderId="1" xfId="997" applyFont="1" applyFill="1" applyBorder="1" applyAlignment="1" applyProtection="1">
      <alignment horizontal="left" vertical="center"/>
    </xf>
    <xf numFmtId="201" fontId="28" fillId="0" borderId="1" xfId="997" applyNumberFormat="1" applyFont="1" applyFill="1" applyBorder="1" applyAlignment="1">
      <alignment horizontal="right" vertical="center" wrapText="1"/>
    </xf>
    <xf numFmtId="0" fontId="40" fillId="2" borderId="1" xfId="997" applyFont="1" applyFill="1" applyBorder="1" applyAlignment="1" applyProtection="1">
      <alignment horizontal="left" vertical="center" wrapText="1"/>
    </xf>
    <xf numFmtId="0" fontId="7" fillId="2" borderId="1" xfId="997" applyFont="1" applyFill="1" applyBorder="1" applyAlignment="1" applyProtection="1">
      <alignment horizontal="left" vertical="center" wrapText="1"/>
    </xf>
    <xf numFmtId="201" fontId="28" fillId="2" borderId="1" xfId="997" applyNumberFormat="1" applyFont="1" applyFill="1" applyBorder="1" applyAlignment="1">
      <alignment horizontal="right" vertical="center" wrapText="1"/>
    </xf>
    <xf numFmtId="0" fontId="7" fillId="0" borderId="1" xfId="997" applyFont="1" applyFill="1" applyBorder="1" applyAlignment="1">
      <alignment horizontal="right" vertical="center"/>
    </xf>
    <xf numFmtId="0" fontId="49" fillId="3" borderId="0" xfId="997" applyFont="1" applyFill="1" applyProtection="1">
      <alignment vertical="center"/>
    </xf>
    <xf numFmtId="0" fontId="40" fillId="3" borderId="0" xfId="997" applyFont="1" applyFill="1" applyAlignment="1" applyProtection="1">
      <alignment horizontal="center" vertical="center"/>
    </xf>
    <xf numFmtId="0" fontId="7" fillId="3" borderId="0" xfId="997" applyFill="1" applyProtection="1">
      <alignment vertical="center"/>
    </xf>
    <xf numFmtId="0" fontId="40" fillId="3" borderId="0" xfId="997" applyFont="1" applyFill="1" applyProtection="1">
      <alignment vertical="center"/>
    </xf>
    <xf numFmtId="0" fontId="7" fillId="3" borderId="0" xfId="997" applyFill="1" applyAlignment="1" applyProtection="1">
      <alignment horizontal="right" vertical="center"/>
    </xf>
    <xf numFmtId="201" fontId="7" fillId="3" borderId="0" xfId="997" applyNumberFormat="1" applyFill="1" applyProtection="1">
      <alignment vertical="center"/>
    </xf>
    <xf numFmtId="0" fontId="2" fillId="3" borderId="0" xfId="997" applyFont="1" applyFill="1" applyAlignment="1" applyProtection="1">
      <alignment horizontal="center" vertical="center"/>
    </xf>
    <xf numFmtId="0" fontId="2" fillId="3" borderId="0" xfId="997" applyFont="1" applyFill="1" applyAlignment="1" applyProtection="1">
      <alignment horizontal="right" vertical="center"/>
    </xf>
    <xf numFmtId="0" fontId="28" fillId="3" borderId="0" xfId="997" applyFont="1" applyFill="1" applyProtection="1">
      <alignment vertical="center"/>
    </xf>
    <xf numFmtId="0" fontId="28" fillId="3" borderId="0" xfId="997" applyFont="1" applyFill="1" applyAlignment="1" applyProtection="1">
      <alignment horizontal="right" vertical="center"/>
    </xf>
    <xf numFmtId="201" fontId="28" fillId="3" borderId="0" xfId="997" applyNumberFormat="1" applyFont="1" applyFill="1" applyBorder="1" applyAlignment="1" applyProtection="1">
      <alignment horizontal="right" vertical="center"/>
    </xf>
    <xf numFmtId="0" fontId="27" fillId="3" borderId="1" xfId="997" applyFont="1" applyFill="1" applyBorder="1" applyAlignment="1" applyProtection="1">
      <alignment horizontal="distributed" vertical="center" wrapText="1" indent="3"/>
    </xf>
    <xf numFmtId="201" fontId="27" fillId="3" borderId="1" xfId="997" applyNumberFormat="1" applyFont="1" applyFill="1" applyBorder="1" applyAlignment="1" applyProtection="1">
      <alignment horizontal="right" vertical="center" wrapText="1"/>
    </xf>
    <xf numFmtId="201" fontId="27" fillId="3" borderId="1" xfId="997" applyNumberFormat="1" applyFont="1" applyFill="1" applyBorder="1" applyAlignment="1" applyProtection="1">
      <alignment horizontal="center" vertical="center" wrapText="1"/>
    </xf>
    <xf numFmtId="0" fontId="40" fillId="3" borderId="1" xfId="0" applyFont="1" applyFill="1" applyBorder="1" applyAlignment="1" applyProtection="1">
      <alignment vertical="center" wrapText="1"/>
    </xf>
    <xf numFmtId="3" fontId="40" fillId="3" borderId="1" xfId="0" applyNumberFormat="1" applyFont="1" applyFill="1" applyBorder="1" applyAlignment="1" applyProtection="1">
      <alignment horizontal="right" vertical="center"/>
    </xf>
    <xf numFmtId="202" fontId="27" fillId="3" borderId="1" xfId="34" applyNumberFormat="1" applyFont="1" applyFill="1" applyBorder="1" applyAlignment="1" applyProtection="1">
      <alignment horizontal="right" vertical="center" wrapText="1" shrinkToFit="1"/>
      <protection locked="0"/>
    </xf>
    <xf numFmtId="0" fontId="7" fillId="3" borderId="1" xfId="0" applyFont="1" applyFill="1" applyBorder="1" applyAlignment="1" applyProtection="1">
      <alignment vertical="center" wrapText="1"/>
    </xf>
    <xf numFmtId="181" fontId="26" fillId="3" borderId="1" xfId="0" applyNumberFormat="1" applyFont="1" applyFill="1" applyBorder="1" applyAlignment="1">
      <alignment horizontal="right" vertical="center"/>
    </xf>
    <xf numFmtId="3" fontId="7" fillId="3" borderId="1" xfId="0" applyNumberFormat="1" applyFont="1" applyFill="1" applyBorder="1" applyAlignment="1" applyProtection="1">
      <alignment horizontal="right" vertical="center"/>
    </xf>
    <xf numFmtId="202" fontId="28" fillId="3" borderId="1" xfId="34" applyNumberFormat="1" applyFont="1" applyFill="1" applyBorder="1" applyAlignment="1" applyProtection="1">
      <alignment horizontal="right" vertical="center" wrapText="1" shrinkToFit="1"/>
      <protection locked="0"/>
    </xf>
    <xf numFmtId="0" fontId="26" fillId="3" borderId="1" xfId="0" applyFont="1" applyFill="1" applyBorder="1" applyAlignment="1" applyProtection="1">
      <alignment vertical="center" wrapText="1"/>
    </xf>
    <xf numFmtId="0" fontId="51" fillId="3" borderId="1" xfId="0" applyFont="1" applyFill="1" applyBorder="1" applyAlignment="1" applyProtection="1">
      <alignment vertical="center" wrapText="1"/>
    </xf>
    <xf numFmtId="49" fontId="26" fillId="3" borderId="1" xfId="1059" applyNumberFormat="1" applyFont="1" applyFill="1" applyBorder="1" applyAlignment="1" applyProtection="1">
      <alignment vertical="center" wrapText="1"/>
    </xf>
    <xf numFmtId="49" fontId="51" fillId="3" borderId="1" xfId="1059" applyNumberFormat="1" applyFont="1" applyFill="1" applyBorder="1" applyAlignment="1" applyProtection="1">
      <alignment vertical="center" wrapText="1"/>
    </xf>
    <xf numFmtId="0" fontId="40" fillId="3" borderId="1" xfId="553" applyFont="1" applyFill="1" applyBorder="1" applyAlignment="1" applyProtection="1">
      <alignment horizontal="left" vertical="center" wrapText="1"/>
    </xf>
    <xf numFmtId="0" fontId="7" fillId="3" borderId="1" xfId="997" applyFont="1" applyFill="1" applyBorder="1" applyAlignment="1">
      <alignment vertical="center" wrapText="1"/>
    </xf>
    <xf numFmtId="0" fontId="40" fillId="3" borderId="1" xfId="997" applyFont="1" applyFill="1" applyBorder="1" applyAlignment="1" applyProtection="1">
      <alignment horizontal="centerContinuous" vertical="center" wrapText="1"/>
    </xf>
    <xf numFmtId="0" fontId="40" fillId="3" borderId="1" xfId="997" applyFont="1" applyFill="1" applyBorder="1" applyAlignment="1" applyProtection="1">
      <alignment horizontal="left" vertical="center" wrapText="1"/>
    </xf>
    <xf numFmtId="202" fontId="27" fillId="3" borderId="1" xfId="34" applyNumberFormat="1" applyFont="1" applyFill="1" applyBorder="1" applyAlignment="1" applyProtection="1">
      <alignment horizontal="right" vertical="center" wrapText="1"/>
      <protection locked="0"/>
    </xf>
    <xf numFmtId="181" fontId="51" fillId="3" borderId="1" xfId="0" applyNumberFormat="1" applyFont="1" applyFill="1" applyBorder="1" applyAlignment="1">
      <alignment horizontal="right" vertical="center"/>
    </xf>
    <xf numFmtId="0" fontId="7" fillId="3" borderId="1" xfId="997" applyFont="1" applyFill="1" applyBorder="1" applyAlignment="1" applyProtection="1">
      <alignment horizontal="left" vertical="center"/>
    </xf>
    <xf numFmtId="202" fontId="28" fillId="3" borderId="1" xfId="34" applyNumberFormat="1" applyFont="1" applyFill="1" applyBorder="1" applyAlignment="1" applyProtection="1">
      <alignment horizontal="right" vertical="center" wrapText="1"/>
      <protection locked="0"/>
    </xf>
    <xf numFmtId="0" fontId="7" fillId="0" borderId="0" xfId="997" applyFill="1" applyProtection="1">
      <alignment vertical="center"/>
    </xf>
    <xf numFmtId="0" fontId="40" fillId="3" borderId="1" xfId="997" applyFont="1" applyFill="1" applyBorder="1" applyAlignment="1" applyProtection="1">
      <alignment horizontal="right" vertical="center"/>
    </xf>
    <xf numFmtId="0" fontId="7" fillId="3" borderId="1" xfId="997" applyFont="1" applyFill="1" applyBorder="1" applyAlignment="1" applyProtection="1">
      <alignment horizontal="left" vertical="center" wrapText="1"/>
    </xf>
    <xf numFmtId="0" fontId="7" fillId="3" borderId="1" xfId="997" applyFont="1" applyFill="1" applyBorder="1" applyAlignment="1" applyProtection="1">
      <alignment horizontal="right" vertical="center"/>
    </xf>
    <xf numFmtId="49" fontId="9" fillId="0" borderId="1" xfId="0" applyNumberFormat="1" applyFont="1" applyFill="1" applyBorder="1" applyAlignment="1" applyProtection="1">
      <alignment horizontal="left" vertical="center" wrapText="1"/>
    </xf>
    <xf numFmtId="3" fontId="9" fillId="0" borderId="1" xfId="0" applyNumberFormat="1" applyFont="1" applyFill="1" applyBorder="1" applyAlignment="1" applyProtection="1">
      <alignment horizontal="right" vertical="center"/>
      <protection locked="0"/>
    </xf>
    <xf numFmtId="49" fontId="10" fillId="0" borderId="1" xfId="0" applyNumberFormat="1"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protection locked="0"/>
    </xf>
    <xf numFmtId="0" fontId="27" fillId="0" borderId="1" xfId="553" applyFont="1" applyFill="1" applyBorder="1" applyAlignment="1">
      <alignment horizontal="center" vertical="center"/>
    </xf>
    <xf numFmtId="0" fontId="27" fillId="0" borderId="1" xfId="553" applyFont="1" applyFill="1" applyBorder="1" applyAlignment="1">
      <alignment horizontal="left" vertical="center"/>
    </xf>
    <xf numFmtId="3" fontId="27" fillId="0" borderId="1" xfId="0" applyNumberFormat="1" applyFont="1" applyFill="1" applyBorder="1" applyAlignment="1" applyProtection="1">
      <alignment horizontal="right" vertical="center"/>
    </xf>
    <xf numFmtId="3" fontId="27" fillId="0" borderId="1" xfId="0" applyNumberFormat="1" applyFont="1" applyFill="1" applyBorder="1" applyAlignment="1" applyProtection="1">
      <alignment horizontal="right" vertical="center"/>
      <protection locked="0"/>
    </xf>
    <xf numFmtId="201" fontId="27" fillId="0" borderId="1" xfId="997" applyNumberFormat="1" applyFont="1" applyFill="1" applyBorder="1" applyAlignment="1" applyProtection="1">
      <alignment horizontal="right" vertical="center" wrapText="1"/>
      <protection locked="0"/>
    </xf>
    <xf numFmtId="0" fontId="27" fillId="0" borderId="1" xfId="553" applyFont="1" applyFill="1" applyBorder="1" applyAlignment="1" applyProtection="1">
      <alignment horizontal="left" vertical="center"/>
    </xf>
    <xf numFmtId="0" fontId="28" fillId="0" borderId="1" xfId="997" applyFont="1" applyFill="1" applyBorder="1" applyAlignment="1" applyProtection="1">
      <alignment horizontal="left" vertical="center"/>
    </xf>
    <xf numFmtId="3" fontId="28" fillId="0" borderId="1" xfId="0" applyNumberFormat="1" applyFont="1" applyFill="1" applyBorder="1" applyAlignment="1" applyProtection="1">
      <alignment horizontal="right" vertical="center"/>
    </xf>
    <xf numFmtId="3" fontId="28" fillId="0" borderId="1" xfId="0" applyNumberFormat="1" applyFont="1" applyFill="1" applyBorder="1" applyAlignment="1" applyProtection="1">
      <alignment horizontal="right" vertical="center"/>
      <protection locked="0"/>
    </xf>
    <xf numFmtId="201" fontId="28" fillId="0" borderId="1" xfId="997" applyNumberFormat="1" applyFont="1" applyFill="1" applyBorder="1" applyAlignment="1" applyProtection="1">
      <alignment horizontal="right" vertical="center" wrapText="1"/>
      <protection locked="0"/>
    </xf>
    <xf numFmtId="3" fontId="7" fillId="0" borderId="0" xfId="997" applyNumberFormat="1" applyAlignment="1">
      <alignment horizontal="right" vertical="center"/>
    </xf>
    <xf numFmtId="0" fontId="1" fillId="0" borderId="0" xfId="0" applyFont="1" applyFill="1" applyBorder="1" applyAlignment="1"/>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10" xfId="0" applyFont="1" applyFill="1" applyBorder="1" applyAlignment="1">
      <alignment horizontal="center" vertical="center"/>
    </xf>
    <xf numFmtId="0" fontId="10" fillId="0" borderId="0" xfId="0" applyFont="1" applyAlignment="1">
      <alignment horizontal="right"/>
    </xf>
    <xf numFmtId="0" fontId="27" fillId="0" borderId="11" xfId="1072" applyFont="1" applyBorder="1" applyAlignment="1">
      <alignment horizontal="center" vertical="center"/>
    </xf>
    <xf numFmtId="0" fontId="27" fillId="0" borderId="8" xfId="1072" applyFont="1" applyBorder="1" applyAlignment="1">
      <alignment horizontal="center" vertical="center"/>
    </xf>
    <xf numFmtId="0" fontId="27" fillId="0" borderId="9" xfId="1072" applyFont="1" applyBorder="1" applyAlignment="1">
      <alignment horizontal="center" vertical="center"/>
    </xf>
    <xf numFmtId="0" fontId="27" fillId="0" borderId="12" xfId="1072" applyFont="1" applyBorder="1" applyAlignment="1">
      <alignment horizontal="center" vertical="center"/>
    </xf>
    <xf numFmtId="49" fontId="27" fillId="0" borderId="1" xfId="919" applyNumberFormat="1" applyFont="1" applyFill="1" applyBorder="1" applyAlignment="1" applyProtection="1">
      <alignment horizontal="center" vertical="center"/>
    </xf>
    <xf numFmtId="0" fontId="55" fillId="0" borderId="1" xfId="0" applyFont="1" applyFill="1" applyBorder="1" applyAlignment="1">
      <alignment horizontal="center" vertical="center"/>
    </xf>
    <xf numFmtId="10" fontId="55" fillId="0" borderId="1" xfId="0" applyNumberFormat="1" applyFont="1" applyFill="1" applyBorder="1" applyAlignment="1">
      <alignment horizontal="center" vertical="center"/>
    </xf>
    <xf numFmtId="0" fontId="56" fillId="0" borderId="0" xfId="0" applyFont="1" applyFill="1" applyBorder="1" applyAlignment="1">
      <alignment horizontal="left" vertical="top" wrapText="1"/>
    </xf>
    <xf numFmtId="0" fontId="7" fillId="0" borderId="0" xfId="997" applyFill="1" applyAlignment="1">
      <alignment horizontal="right" vertical="center"/>
    </xf>
    <xf numFmtId="0" fontId="37" fillId="0" borderId="0" xfId="656" applyFont="1" applyAlignment="1">
      <alignment horizontal="center" vertical="center" shrinkToFit="1"/>
    </xf>
    <xf numFmtId="0" fontId="37" fillId="0" borderId="0" xfId="656" applyFont="1" applyAlignment="1">
      <alignment horizontal="right" vertical="center" shrinkToFit="1"/>
    </xf>
    <xf numFmtId="0" fontId="10" fillId="0" borderId="0" xfId="656" applyFont="1" applyBorder="1" applyAlignment="1">
      <alignment horizontal="right" vertical="center" wrapText="1"/>
    </xf>
    <xf numFmtId="0" fontId="57" fillId="0" borderId="0" xfId="1008" applyFont="1" applyAlignment="1"/>
    <xf numFmtId="0" fontId="10" fillId="0" borderId="0" xfId="0" applyFont="1" applyAlignment="1">
      <alignment horizontal="right" vertical="center"/>
    </xf>
    <xf numFmtId="0" fontId="27" fillId="0" borderId="1" xfId="1072" applyFont="1" applyBorder="1" applyAlignment="1">
      <alignment horizontal="right" vertical="center"/>
    </xf>
    <xf numFmtId="0" fontId="27" fillId="0" borderId="1" xfId="1072" applyFont="1" applyBorder="1" applyAlignment="1">
      <alignment horizontal="center" vertical="center" wrapText="1"/>
    </xf>
    <xf numFmtId="0" fontId="27" fillId="0" borderId="1" xfId="1072" applyFont="1" applyBorder="1" applyAlignment="1">
      <alignment horizontal="right" vertical="center" wrapText="1"/>
    </xf>
    <xf numFmtId="0" fontId="27" fillId="0" borderId="1" xfId="0" applyFont="1" applyBorder="1" applyAlignment="1">
      <alignment horizontal="left" vertical="center"/>
    </xf>
    <xf numFmtId="181" fontId="27" fillId="0" borderId="1" xfId="25" applyNumberFormat="1" applyFont="1" applyBorder="1" applyAlignment="1">
      <alignment horizontal="right" vertical="center" wrapText="1"/>
    </xf>
    <xf numFmtId="181" fontId="27" fillId="0" borderId="1" xfId="25" applyNumberFormat="1" applyFont="1" applyBorder="1" applyAlignment="1">
      <alignment horizontal="center" vertical="center" wrapText="1"/>
    </xf>
    <xf numFmtId="181" fontId="10" fillId="0" borderId="1" xfId="0" applyNumberFormat="1" applyFont="1" applyBorder="1" applyAlignment="1">
      <alignment horizontal="right" vertical="center" wrapText="1"/>
    </xf>
    <xf numFmtId="0" fontId="7" fillId="0" borderId="0" xfId="997" applyFont="1" applyFill="1" applyAlignment="1">
      <alignment horizontal="right" vertical="center"/>
    </xf>
    <xf numFmtId="0" fontId="7" fillId="0" borderId="0" xfId="997" applyFont="1">
      <alignment vertical="center"/>
    </xf>
    <xf numFmtId="201" fontId="7" fillId="0" borderId="0" xfId="997" applyNumberFormat="1" applyFont="1" applyAlignment="1">
      <alignment horizontal="right" vertical="center"/>
    </xf>
    <xf numFmtId="181" fontId="7" fillId="0" borderId="0" xfId="997" applyNumberFormat="1">
      <alignment vertical="center"/>
    </xf>
    <xf numFmtId="0" fontId="58" fillId="0" borderId="0" xfId="903" applyFont="1" applyAlignment="1">
      <alignment horizontal="center" vertical="center"/>
    </xf>
    <xf numFmtId="0" fontId="0" fillId="0" borderId="0" xfId="903" applyFont="1" applyAlignment="1">
      <alignment horizontal="right"/>
    </xf>
    <xf numFmtId="201" fontId="27" fillId="0" borderId="13" xfId="997" applyNumberFormat="1" applyFont="1" applyBorder="1" applyAlignment="1">
      <alignment horizontal="center" vertical="center" wrapText="1"/>
    </xf>
    <xf numFmtId="0" fontId="9" fillId="0" borderId="1" xfId="0" applyFont="1" applyFill="1" applyBorder="1" applyAlignment="1">
      <alignment horizontal="left" vertical="center" wrapText="1"/>
    </xf>
    <xf numFmtId="181" fontId="9" fillId="0" borderId="9" xfId="0" applyNumberFormat="1" applyFont="1" applyFill="1" applyBorder="1" applyAlignment="1">
      <alignment vertical="center" wrapText="1"/>
    </xf>
    <xf numFmtId="181" fontId="9" fillId="0" borderId="1" xfId="0" applyNumberFormat="1" applyFont="1" applyFill="1" applyBorder="1" applyAlignment="1">
      <alignment vertical="center" wrapText="1"/>
    </xf>
    <xf numFmtId="0" fontId="59" fillId="0" borderId="1" xfId="1012" applyFont="1" applyFill="1" applyBorder="1" applyAlignment="1">
      <alignment horizontal="left" vertical="center" wrapText="1"/>
    </xf>
    <xf numFmtId="181" fontId="10" fillId="0" borderId="9" xfId="0" applyNumberFormat="1" applyFont="1" applyFill="1" applyBorder="1" applyAlignment="1">
      <alignment vertical="center" wrapText="1"/>
    </xf>
    <xf numFmtId="181" fontId="10" fillId="0" borderId="1" xfId="0" applyNumberFormat="1" applyFont="1" applyFill="1" applyBorder="1" applyAlignment="1">
      <alignment vertical="center" wrapText="1"/>
    </xf>
    <xf numFmtId="0" fontId="9" fillId="0" borderId="1" xfId="0" applyFont="1" applyFill="1" applyBorder="1" applyAlignment="1">
      <alignment horizontal="left" vertical="center" wrapText="1" indent="2"/>
    </xf>
    <xf numFmtId="0" fontId="27" fillId="0" borderId="1" xfId="1012" applyFont="1" applyFill="1" applyBorder="1" applyAlignment="1">
      <alignment horizontal="left" vertical="center" wrapText="1" indent="4"/>
    </xf>
    <xf numFmtId="205" fontId="60" fillId="0" borderId="1" xfId="0" applyNumberFormat="1" applyFont="1" applyFill="1" applyBorder="1" applyAlignment="1">
      <alignment horizontal="center" vertical="center" wrapText="1"/>
    </xf>
    <xf numFmtId="0" fontId="37" fillId="0" borderId="0" xfId="903" applyFont="1" applyFill="1" applyBorder="1" applyAlignment="1">
      <alignment horizontal="center" vertical="center" wrapText="1"/>
    </xf>
    <xf numFmtId="0" fontId="37" fillId="0" borderId="0" xfId="903" applyFont="1" applyFill="1" applyBorder="1" applyAlignment="1">
      <alignment horizontal="right" vertical="center"/>
    </xf>
    <xf numFmtId="0" fontId="10" fillId="0" borderId="0" xfId="903" applyFont="1" applyBorder="1" applyAlignment="1">
      <alignment horizontal="left" vertical="center"/>
    </xf>
    <xf numFmtId="0" fontId="10" fillId="0" borderId="0" xfId="903" applyFont="1" applyBorder="1" applyAlignment="1">
      <alignment horizontal="right" vertical="center"/>
    </xf>
    <xf numFmtId="0" fontId="27" fillId="0" borderId="1" xfId="0" applyFont="1" applyBorder="1" applyAlignment="1">
      <alignment horizontal="center" vertical="center" wrapText="1"/>
    </xf>
    <xf numFmtId="0" fontId="61" fillId="3" borderId="1" xfId="0" applyFont="1" applyFill="1" applyBorder="1" applyAlignment="1">
      <alignment vertical="center"/>
    </xf>
    <xf numFmtId="181" fontId="61" fillId="3" borderId="1" xfId="0" applyNumberFormat="1" applyFont="1" applyFill="1" applyBorder="1" applyAlignment="1">
      <alignment horizontal="right" vertical="center"/>
    </xf>
    <xf numFmtId="0" fontId="55" fillId="3" borderId="1" xfId="0" applyFont="1" applyFill="1" applyBorder="1" applyAlignment="1">
      <alignment horizontal="left" vertical="center"/>
    </xf>
    <xf numFmtId="181" fontId="55" fillId="3" borderId="1" xfId="0" applyNumberFormat="1" applyFont="1" applyFill="1" applyBorder="1" applyAlignment="1">
      <alignment horizontal="right" vertical="center"/>
    </xf>
    <xf numFmtId="0" fontId="55" fillId="3" borderId="1" xfId="0" applyFont="1" applyFill="1" applyBorder="1" applyAlignment="1">
      <alignment vertical="center"/>
    </xf>
    <xf numFmtId="181" fontId="1" fillId="3" borderId="1" xfId="649" applyNumberFormat="1" applyFont="1" applyFill="1" applyBorder="1" applyAlignment="1">
      <alignment horizontal="right" vertical="center"/>
    </xf>
    <xf numFmtId="0" fontId="62" fillId="3" borderId="1" xfId="0" applyFont="1" applyFill="1" applyBorder="1" applyAlignment="1">
      <alignment vertical="center"/>
    </xf>
    <xf numFmtId="181" fontId="61" fillId="3" borderId="1" xfId="649" applyNumberFormat="1" applyFont="1" applyFill="1" applyBorder="1" applyAlignment="1">
      <alignment horizontal="right" vertical="center"/>
    </xf>
    <xf numFmtId="181" fontId="63" fillId="3" borderId="1" xfId="649" applyNumberFormat="1" applyFont="1" applyFill="1" applyBorder="1" applyAlignment="1">
      <alignment horizontal="right" vertical="center"/>
    </xf>
    <xf numFmtId="0" fontId="61" fillId="3" borderId="1" xfId="0" applyFont="1" applyFill="1" applyBorder="1" applyAlignment="1">
      <alignment horizontal="center" vertical="center"/>
    </xf>
    <xf numFmtId="0" fontId="62" fillId="0" borderId="0" xfId="553" applyFont="1" applyFill="1" applyBorder="1" applyAlignment="1" applyProtection="1">
      <alignment vertical="center"/>
      <protection locked="0"/>
    </xf>
    <xf numFmtId="0" fontId="62" fillId="0" borderId="0" xfId="553" applyFont="1" applyFill="1" applyBorder="1" applyAlignment="1" applyProtection="1">
      <alignment horizontal="right" vertical="center"/>
      <protection locked="0"/>
    </xf>
    <xf numFmtId="10" fontId="62" fillId="0" borderId="0" xfId="553" applyNumberFormat="1" applyFont="1" applyFill="1" applyBorder="1" applyAlignment="1" applyProtection="1">
      <alignment horizontal="right" vertical="center"/>
      <protection locked="0"/>
    </xf>
    <xf numFmtId="0" fontId="50" fillId="2" borderId="0" xfId="997" applyFont="1" applyFill="1" applyAlignment="1">
      <alignment horizontal="center" vertical="center"/>
    </xf>
    <xf numFmtId="0" fontId="50" fillId="2" borderId="0" xfId="997" applyFont="1" applyFill="1" applyAlignment="1">
      <alignment horizontal="right" vertical="center"/>
    </xf>
    <xf numFmtId="201" fontId="62" fillId="0" borderId="0" xfId="553" applyNumberFormat="1" applyFont="1" applyFill="1" applyBorder="1" applyAlignment="1" applyProtection="1">
      <alignment horizontal="right" vertical="center"/>
      <protection locked="0"/>
    </xf>
    <xf numFmtId="10" fontId="64" fillId="0" borderId="0" xfId="553" applyNumberFormat="1" applyFont="1" applyFill="1" applyBorder="1" applyAlignment="1" applyProtection="1">
      <alignment horizontal="right" vertical="center"/>
      <protection locked="0"/>
    </xf>
    <xf numFmtId="201" fontId="27" fillId="2" borderId="1" xfId="997" applyNumberFormat="1" applyFont="1" applyFill="1" applyBorder="1" applyAlignment="1">
      <alignment horizontal="center" vertical="center" wrapText="1"/>
    </xf>
    <xf numFmtId="201" fontId="27" fillId="2" borderId="1" xfId="997" applyNumberFormat="1" applyFont="1" applyFill="1" applyBorder="1" applyAlignment="1">
      <alignment horizontal="right" vertical="center" wrapText="1"/>
    </xf>
    <xf numFmtId="49" fontId="65" fillId="0" borderId="1" xfId="0" applyNumberFormat="1" applyFont="1" applyFill="1" applyBorder="1" applyAlignment="1" applyProtection="1">
      <alignment horizontal="left" vertical="center"/>
      <protection locked="0"/>
    </xf>
    <xf numFmtId="49" fontId="62" fillId="0" borderId="1" xfId="0" applyNumberFormat="1" applyFont="1" applyFill="1" applyBorder="1" applyAlignment="1" applyProtection="1">
      <alignment horizontal="left" vertical="center"/>
      <protection locked="0"/>
    </xf>
    <xf numFmtId="201" fontId="65" fillId="0" borderId="1" xfId="553" applyNumberFormat="1" applyFont="1" applyFill="1" applyBorder="1" applyAlignment="1" applyProtection="1">
      <alignment horizontal="right" vertical="center"/>
    </xf>
    <xf numFmtId="10" fontId="65" fillId="0" borderId="1" xfId="0" applyNumberFormat="1" applyFont="1" applyFill="1" applyBorder="1" applyAlignment="1" applyProtection="1">
      <alignment horizontal="right" vertical="center"/>
      <protection locked="0"/>
    </xf>
    <xf numFmtId="181" fontId="62" fillId="0" borderId="1" xfId="553" applyNumberFormat="1" applyFont="1" applyFill="1" applyBorder="1" applyAlignment="1" applyProtection="1">
      <alignment horizontal="right" vertical="center"/>
      <protection locked="0"/>
    </xf>
    <xf numFmtId="10" fontId="62" fillId="0" borderId="1" xfId="0" applyNumberFormat="1" applyFont="1" applyFill="1" applyBorder="1" applyAlignment="1" applyProtection="1">
      <alignment horizontal="right" vertical="center"/>
      <protection locked="0"/>
    </xf>
    <xf numFmtId="49" fontId="62" fillId="0" borderId="1" xfId="0" applyNumberFormat="1" applyFont="1" applyFill="1" applyBorder="1" applyAlignment="1" applyProtection="1">
      <alignment vertical="center"/>
      <protection locked="0"/>
    </xf>
    <xf numFmtId="49" fontId="62" fillId="0" borderId="1" xfId="0" applyNumberFormat="1" applyFont="1" applyFill="1" applyBorder="1" applyAlignment="1" applyProtection="1">
      <alignment horizontal="left" vertical="center" wrapText="1"/>
      <protection locked="0"/>
    </xf>
    <xf numFmtId="181" fontId="62" fillId="0" borderId="1" xfId="553" applyNumberFormat="1" applyFont="1" applyFill="1" applyBorder="1" applyAlignment="1" applyProtection="1">
      <alignment horizontal="right" vertical="center"/>
    </xf>
    <xf numFmtId="181" fontId="65" fillId="0" borderId="1" xfId="553" applyNumberFormat="1" applyFont="1" applyFill="1" applyBorder="1" applyAlignment="1" applyProtection="1">
      <alignment horizontal="right" vertical="center"/>
    </xf>
    <xf numFmtId="201" fontId="62" fillId="0" borderId="1" xfId="553" applyNumberFormat="1" applyFont="1" applyFill="1" applyBorder="1" applyAlignment="1" applyProtection="1">
      <alignment horizontal="right" vertical="center"/>
      <protection locked="0"/>
    </xf>
    <xf numFmtId="201" fontId="65" fillId="0" borderId="1" xfId="553" applyNumberFormat="1" applyFont="1" applyFill="1" applyBorder="1" applyAlignment="1" applyProtection="1">
      <alignment horizontal="right" vertical="center"/>
      <protection locked="0"/>
    </xf>
    <xf numFmtId="181" fontId="65" fillId="0" borderId="1" xfId="553" applyNumberFormat="1" applyFont="1" applyFill="1" applyBorder="1" applyAlignment="1" applyProtection="1">
      <alignment horizontal="right" vertical="center"/>
      <protection locked="0"/>
    </xf>
    <xf numFmtId="201" fontId="62" fillId="0" borderId="1" xfId="553" applyNumberFormat="1" applyFont="1" applyFill="1" applyBorder="1" applyAlignment="1" applyProtection="1">
      <alignment horizontal="right" vertical="center"/>
    </xf>
    <xf numFmtId="49" fontId="62" fillId="0" borderId="1" xfId="0" applyNumberFormat="1" applyFont="1" applyFill="1" applyBorder="1" applyAlignment="1" applyProtection="1">
      <alignment horizontal="left" vertical="center" indent="2"/>
      <protection locked="0"/>
    </xf>
    <xf numFmtId="49" fontId="62" fillId="0" borderId="1" xfId="1335" applyNumberFormat="1" applyFont="1" applyFill="1" applyBorder="1" applyAlignment="1" applyProtection="1">
      <alignment vertical="center" wrapText="1"/>
      <protection locked="0"/>
    </xf>
    <xf numFmtId="49" fontId="62" fillId="0" borderId="1" xfId="1335" applyNumberFormat="1" applyFont="1" applyFill="1" applyBorder="1" applyAlignment="1" applyProtection="1">
      <alignment horizontal="left" vertical="center" wrapText="1" indent="2"/>
      <protection locked="0"/>
    </xf>
    <xf numFmtId="49" fontId="65" fillId="0" borderId="1" xfId="1335" applyNumberFormat="1" applyFont="1" applyFill="1" applyBorder="1" applyAlignment="1" applyProtection="1">
      <alignment vertical="center" wrapText="1"/>
      <protection locked="0"/>
    </xf>
    <xf numFmtId="49" fontId="62" fillId="0" borderId="1" xfId="1335" applyNumberFormat="1" applyFont="1" applyFill="1" applyBorder="1" applyAlignment="1" applyProtection="1">
      <alignment horizontal="left" vertical="center" wrapText="1"/>
      <protection locked="0"/>
    </xf>
    <xf numFmtId="49" fontId="62" fillId="0" borderId="1" xfId="0" applyNumberFormat="1" applyFont="1" applyFill="1" applyBorder="1" applyAlignment="1" applyProtection="1">
      <alignment vertical="center" wrapText="1"/>
      <protection locked="0"/>
    </xf>
    <xf numFmtId="49" fontId="65" fillId="0" borderId="1" xfId="0" applyNumberFormat="1" applyFont="1" applyFill="1" applyBorder="1" applyAlignment="1" applyProtection="1">
      <alignment vertical="center"/>
      <protection locked="0"/>
    </xf>
    <xf numFmtId="49" fontId="65" fillId="0" borderId="1" xfId="1335" applyNumberFormat="1" applyFont="1" applyFill="1" applyBorder="1" applyAlignment="1" applyProtection="1">
      <alignment horizontal="left" vertical="center" wrapText="1"/>
      <protection locked="0"/>
    </xf>
    <xf numFmtId="10" fontId="65" fillId="0" borderId="1" xfId="0" applyNumberFormat="1" applyFont="1" applyFill="1" applyBorder="1" applyAlignment="1" applyProtection="1">
      <alignment horizontal="right" vertical="center"/>
    </xf>
    <xf numFmtId="0" fontId="65" fillId="0" borderId="1" xfId="553" applyFont="1" applyFill="1" applyBorder="1" applyAlignment="1" applyProtection="1">
      <alignment horizontal="left" vertical="center"/>
      <protection locked="0"/>
    </xf>
    <xf numFmtId="0" fontId="65" fillId="0" borderId="1" xfId="553" applyFont="1" applyFill="1" applyBorder="1" applyAlignment="1" applyProtection="1">
      <alignment horizontal="right" vertical="center"/>
      <protection locked="0"/>
    </xf>
    <xf numFmtId="49" fontId="62" fillId="0" borderId="1" xfId="1335" applyNumberFormat="1" applyFont="1" applyFill="1" applyBorder="1" applyAlignment="1" applyProtection="1">
      <alignment horizontal="right" vertical="center" wrapText="1"/>
      <protection locked="0"/>
    </xf>
    <xf numFmtId="206" fontId="62" fillId="0" borderId="1" xfId="1335" applyNumberFormat="1" applyFont="1" applyFill="1" applyBorder="1" applyAlignment="1" applyProtection="1">
      <alignment horizontal="right" vertical="center" wrapText="1"/>
      <protection locked="0"/>
    </xf>
    <xf numFmtId="181" fontId="66" fillId="0" borderId="1" xfId="0" applyNumberFormat="1" applyFont="1" applyFill="1" applyBorder="1" applyAlignment="1" applyProtection="1">
      <alignment horizontal="right" vertical="center"/>
    </xf>
    <xf numFmtId="3" fontId="66" fillId="0" borderId="1" xfId="0" applyNumberFormat="1" applyFont="1" applyFill="1" applyBorder="1" applyAlignment="1" applyProtection="1">
      <alignment horizontal="right" vertical="center"/>
    </xf>
    <xf numFmtId="0" fontId="65" fillId="0" borderId="1" xfId="553" applyFont="1" applyFill="1" applyBorder="1" applyAlignment="1" applyProtection="1">
      <alignment horizontal="center" vertical="center"/>
      <protection locked="0"/>
    </xf>
    <xf numFmtId="0" fontId="27" fillId="0" borderId="0" xfId="997" applyFont="1" applyFill="1" applyAlignment="1">
      <alignment horizontal="center" vertical="center" wrapText="1"/>
    </xf>
    <xf numFmtId="0" fontId="7" fillId="2" borderId="0" xfId="553" applyFill="1">
      <alignment vertical="center"/>
    </xf>
    <xf numFmtId="0" fontId="7" fillId="0" borderId="0" xfId="553" applyFill="1">
      <alignment vertical="center"/>
    </xf>
    <xf numFmtId="0" fontId="28" fillId="0" borderId="0" xfId="997" applyFont="1" applyFill="1" applyAlignment="1">
      <alignment horizontal="left" vertical="center"/>
    </xf>
    <xf numFmtId="201" fontId="28" fillId="0" borderId="0" xfId="997" applyNumberFormat="1" applyFont="1" applyFill="1" applyBorder="1" applyAlignment="1">
      <alignment horizontal="right" vertical="center"/>
    </xf>
    <xf numFmtId="0" fontId="27" fillId="0" borderId="1" xfId="997" applyNumberFormat="1" applyFont="1" applyFill="1" applyBorder="1" applyAlignment="1">
      <alignment vertical="center" wrapText="1"/>
    </xf>
    <xf numFmtId="0" fontId="28" fillId="0" borderId="1" xfId="997" applyFont="1" applyFill="1" applyBorder="1" applyAlignment="1">
      <alignment horizontal="left" vertical="center" wrapText="1"/>
    </xf>
    <xf numFmtId="0" fontId="28" fillId="2" borderId="1" xfId="997" applyFont="1" applyFill="1" applyBorder="1" applyAlignment="1">
      <alignment horizontal="left" vertical="center" wrapText="1"/>
    </xf>
    <xf numFmtId="181" fontId="28" fillId="2" borderId="1" xfId="25" applyNumberFormat="1" applyFont="1" applyFill="1" applyBorder="1" applyAlignment="1">
      <alignment horizontal="right" vertical="center" wrapText="1"/>
    </xf>
    <xf numFmtId="202" fontId="28" fillId="2" borderId="1" xfId="34" applyNumberFormat="1" applyFont="1" applyFill="1" applyBorder="1" applyAlignment="1" applyProtection="1">
      <alignment horizontal="right" vertical="center" wrapText="1"/>
      <protection locked="0"/>
    </xf>
    <xf numFmtId="181" fontId="28" fillId="2" borderId="1" xfId="25" applyNumberFormat="1" applyFont="1" applyFill="1" applyBorder="1" applyAlignment="1" applyProtection="1">
      <alignment horizontal="right" vertical="center" wrapText="1"/>
      <protection locked="0"/>
    </xf>
    <xf numFmtId="0" fontId="28" fillId="0" borderId="1" xfId="997" applyNumberFormat="1" applyFont="1" applyFill="1" applyBorder="1" applyAlignment="1">
      <alignment vertical="center" wrapText="1"/>
    </xf>
    <xf numFmtId="181" fontId="28" fillId="0" borderId="1" xfId="25" applyNumberFormat="1" applyFont="1" applyFill="1" applyBorder="1" applyAlignment="1" applyProtection="1">
      <alignment horizontal="right" vertical="center" wrapText="1"/>
      <protection locked="0"/>
    </xf>
    <xf numFmtId="0" fontId="27" fillId="0" borderId="1" xfId="997" applyFont="1" applyFill="1" applyBorder="1" applyAlignment="1">
      <alignment horizontal="center" vertical="center" wrapText="1"/>
    </xf>
    <xf numFmtId="181" fontId="27" fillId="0" borderId="1" xfId="25" applyNumberFormat="1" applyFont="1" applyFill="1" applyBorder="1" applyAlignment="1" applyProtection="1">
      <alignment horizontal="right" vertical="center" wrapText="1"/>
      <protection locked="0"/>
    </xf>
    <xf numFmtId="0" fontId="27" fillId="0" borderId="1" xfId="997" applyNumberFormat="1" applyFont="1" applyFill="1" applyBorder="1" applyAlignment="1" applyProtection="1">
      <alignment vertical="center" wrapText="1"/>
    </xf>
    <xf numFmtId="0" fontId="28" fillId="0" borderId="1" xfId="997" applyFont="1" applyFill="1" applyBorder="1" applyAlignment="1" applyProtection="1">
      <alignment horizontal="left" vertical="center" wrapText="1"/>
    </xf>
    <xf numFmtId="0" fontId="28" fillId="2" borderId="1" xfId="553" applyFont="1" applyFill="1" applyBorder="1" applyAlignment="1" applyProtection="1">
      <alignment horizontal="left" vertical="center" wrapText="1"/>
    </xf>
    <xf numFmtId="201" fontId="28" fillId="2" borderId="1" xfId="997" applyNumberFormat="1" applyFont="1" applyFill="1" applyBorder="1" applyAlignment="1" applyProtection="1">
      <alignment horizontal="right" vertical="center" wrapText="1"/>
      <protection locked="0"/>
    </xf>
    <xf numFmtId="0" fontId="28" fillId="0" borderId="1" xfId="553" applyFont="1" applyFill="1" applyBorder="1" applyAlignment="1" applyProtection="1">
      <alignment horizontal="left" vertical="center" wrapText="1"/>
    </xf>
    <xf numFmtId="201" fontId="28" fillId="0" borderId="1" xfId="553" applyNumberFormat="1" applyFont="1" applyFill="1" applyBorder="1" applyAlignment="1" applyProtection="1">
      <alignment horizontal="right" vertical="center" wrapText="1"/>
      <protection locked="0"/>
    </xf>
    <xf numFmtId="181" fontId="7" fillId="0" borderId="0" xfId="997" applyNumberFormat="1" applyFill="1" applyAlignment="1">
      <alignment horizontal="right" vertical="center"/>
    </xf>
    <xf numFmtId="0" fontId="0" fillId="0" borderId="0" xfId="997" applyFont="1" applyFill="1">
      <alignment vertical="center"/>
    </xf>
    <xf numFmtId="201" fontId="27" fillId="0" borderId="2" xfId="997" applyNumberFormat="1" applyFont="1" applyFill="1" applyBorder="1" applyAlignment="1">
      <alignment horizontal="center" vertical="center" wrapText="1"/>
    </xf>
    <xf numFmtId="0" fontId="27" fillId="0" borderId="1" xfId="997" applyFont="1" applyFill="1" applyBorder="1" applyAlignment="1">
      <alignment horizontal="right" vertical="center" wrapText="1"/>
    </xf>
    <xf numFmtId="0" fontId="28" fillId="0" borderId="8" xfId="997" applyFont="1" applyFill="1" applyBorder="1" applyAlignment="1">
      <alignment horizontal="left" vertical="center"/>
    </xf>
    <xf numFmtId="181" fontId="28" fillId="0" borderId="1" xfId="311" applyNumberFormat="1" applyFont="1" applyFill="1" applyBorder="1" applyAlignment="1" applyProtection="1">
      <alignment vertical="center" wrapText="1"/>
    </xf>
    <xf numFmtId="49" fontId="28" fillId="0" borderId="1" xfId="311" applyNumberFormat="1" applyFont="1" applyFill="1" applyBorder="1" applyAlignment="1" applyProtection="1">
      <alignment horizontal="left" vertical="center" wrapText="1"/>
    </xf>
    <xf numFmtId="0" fontId="27" fillId="0" borderId="8" xfId="997" applyFont="1" applyFill="1" applyBorder="1" applyAlignment="1">
      <alignment horizontal="distributed" vertical="center"/>
    </xf>
    <xf numFmtId="0" fontId="27" fillId="0" borderId="8" xfId="997" applyFont="1" applyFill="1" applyBorder="1" applyAlignment="1">
      <alignment horizontal="left" vertical="center"/>
    </xf>
    <xf numFmtId="0" fontId="27" fillId="0" borderId="1" xfId="997" applyFont="1" applyFill="1" applyBorder="1" applyAlignment="1">
      <alignment vertical="center" wrapText="1"/>
    </xf>
    <xf numFmtId="0" fontId="28" fillId="0" borderId="8" xfId="997" applyNumberFormat="1" applyFont="1" applyFill="1" applyBorder="1" applyAlignment="1">
      <alignment horizontal="left" vertical="center"/>
    </xf>
    <xf numFmtId="0" fontId="28" fillId="0" borderId="1" xfId="997" applyNumberFormat="1" applyFont="1" applyFill="1" applyBorder="1" applyAlignment="1">
      <alignment horizontal="left" vertical="center" wrapText="1"/>
    </xf>
    <xf numFmtId="202" fontId="28" fillId="0" borderId="1" xfId="458" applyNumberFormat="1" applyFont="1" applyFill="1" applyBorder="1" applyAlignment="1" applyProtection="1">
      <alignment horizontal="right" vertical="center" wrapText="1"/>
      <protection locked="0"/>
    </xf>
    <xf numFmtId="0" fontId="28" fillId="0" borderId="8" xfId="553" applyFont="1" applyFill="1" applyBorder="1" applyAlignment="1">
      <alignment horizontal="left" vertical="center"/>
    </xf>
    <xf numFmtId="0" fontId="27" fillId="0" borderId="1" xfId="997" applyNumberFormat="1" applyFont="1" applyFill="1" applyBorder="1" applyAlignment="1">
      <alignment horizontal="left" vertical="center" wrapText="1"/>
    </xf>
    <xf numFmtId="202" fontId="27" fillId="0" borderId="1" xfId="458" applyNumberFormat="1" applyFont="1" applyFill="1" applyBorder="1" applyAlignment="1" applyProtection="1">
      <alignment horizontal="right" vertical="center" wrapText="1"/>
      <protection locked="0"/>
    </xf>
    <xf numFmtId="0" fontId="67" fillId="0" borderId="0" xfId="997" applyFont="1" applyFill="1">
      <alignment vertical="center"/>
    </xf>
    <xf numFmtId="3" fontId="7" fillId="0" borderId="0" xfId="997" applyNumberFormat="1" applyFill="1" applyAlignment="1">
      <alignment horizontal="right" vertical="center"/>
    </xf>
    <xf numFmtId="0" fontId="27" fillId="2" borderId="0" xfId="997" applyFont="1" applyFill="1" applyAlignment="1" applyProtection="1">
      <alignment horizontal="center" vertical="center" wrapText="1"/>
    </xf>
    <xf numFmtId="0" fontId="28" fillId="2" borderId="0" xfId="997" applyFont="1" applyFill="1" applyProtection="1">
      <alignment vertical="center"/>
    </xf>
    <xf numFmtId="0" fontId="7" fillId="2" borderId="0" xfId="553" applyFill="1" applyProtection="1">
      <alignment vertical="center"/>
    </xf>
    <xf numFmtId="0" fontId="7" fillId="2" borderId="0" xfId="997" applyFill="1" applyProtection="1">
      <alignment vertical="center"/>
    </xf>
    <xf numFmtId="201" fontId="7" fillId="2" borderId="0" xfId="997" applyNumberFormat="1" applyFill="1" applyProtection="1">
      <alignment vertical="center"/>
    </xf>
    <xf numFmtId="0" fontId="0" fillId="0" borderId="0" xfId="0" applyAlignment="1" applyProtection="1"/>
    <xf numFmtId="0" fontId="68" fillId="2" borderId="0" xfId="997" applyFont="1" applyFill="1" applyProtection="1">
      <alignment vertical="center"/>
    </xf>
    <xf numFmtId="0" fontId="2" fillId="0" borderId="0" xfId="997" applyFont="1" applyFill="1" applyAlignment="1" applyProtection="1">
      <alignment horizontal="center" vertical="center"/>
    </xf>
    <xf numFmtId="0" fontId="28" fillId="0" borderId="0" xfId="997" applyFont="1" applyFill="1" applyAlignment="1" applyProtection="1">
      <alignment horizontal="left" vertical="center"/>
    </xf>
    <xf numFmtId="0" fontId="52" fillId="0" borderId="0" xfId="997" applyFont="1" applyFill="1" applyProtection="1">
      <alignment vertical="center"/>
    </xf>
    <xf numFmtId="0" fontId="27" fillId="0" borderId="1" xfId="997" applyFont="1" applyFill="1" applyBorder="1" applyAlignment="1" applyProtection="1">
      <alignment horizontal="center" vertical="center" wrapText="1"/>
    </xf>
    <xf numFmtId="201" fontId="27" fillId="0" borderId="1" xfId="997" applyNumberFormat="1" applyFont="1" applyFill="1" applyBorder="1" applyAlignment="1" applyProtection="1">
      <alignment horizontal="center" vertical="center" wrapText="1"/>
    </xf>
    <xf numFmtId="0" fontId="28" fillId="0" borderId="1" xfId="997" applyNumberFormat="1" applyFont="1" applyFill="1" applyBorder="1" applyAlignment="1" applyProtection="1">
      <alignment vertical="center" wrapText="1"/>
    </xf>
    <xf numFmtId="0" fontId="27" fillId="0" borderId="1" xfId="997" applyFont="1" applyFill="1" applyBorder="1" applyAlignment="1" applyProtection="1">
      <alignment horizontal="left" vertical="center" wrapText="1"/>
    </xf>
    <xf numFmtId="202" fontId="27" fillId="0" borderId="1" xfId="997" applyNumberFormat="1" applyFont="1" applyFill="1" applyBorder="1" applyAlignment="1" applyProtection="1">
      <alignment horizontal="right" vertical="center" wrapText="1"/>
      <protection locked="0"/>
    </xf>
    <xf numFmtId="202" fontId="28" fillId="0" borderId="1" xfId="997" applyNumberFormat="1" applyFont="1" applyFill="1" applyBorder="1" applyAlignment="1" applyProtection="1">
      <alignment horizontal="right" vertical="center" wrapText="1"/>
      <protection locked="0"/>
    </xf>
    <xf numFmtId="202" fontId="28" fillId="0" borderId="1" xfId="553" applyNumberFormat="1" applyFont="1" applyFill="1" applyBorder="1" applyAlignment="1" applyProtection="1">
      <alignment horizontal="right" vertical="center" wrapText="1"/>
      <protection locked="0"/>
    </xf>
    <xf numFmtId="0" fontId="69" fillId="2" borderId="0" xfId="553" applyFont="1" applyFill="1" applyProtection="1">
      <alignment vertical="center"/>
    </xf>
    <xf numFmtId="0" fontId="27" fillId="0" borderId="1" xfId="997" applyNumberFormat="1" applyFont="1" applyFill="1" applyBorder="1" applyAlignment="1" applyProtection="1">
      <alignment horizontal="center" vertical="center" wrapText="1"/>
    </xf>
    <xf numFmtId="3" fontId="7" fillId="2" borderId="0" xfId="997" applyNumberFormat="1" applyFill="1" applyProtection="1">
      <alignment vertical="center"/>
    </xf>
    <xf numFmtId="0" fontId="1"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71" fillId="0" borderId="1" xfId="0" applyFont="1" applyFill="1" applyBorder="1" applyAlignment="1">
      <alignment vertical="center"/>
    </xf>
    <xf numFmtId="0" fontId="1" fillId="0" borderId="1" xfId="0" applyFont="1" applyFill="1" applyBorder="1" applyAlignment="1">
      <alignment vertical="center"/>
    </xf>
    <xf numFmtId="0" fontId="71" fillId="0" borderId="1" xfId="0" applyFont="1" applyFill="1" applyBorder="1" applyAlignment="1">
      <alignment vertical="center" wrapText="1"/>
    </xf>
  </cellXfs>
  <cellStyles count="1336">
    <cellStyle name="常规" xfId="0" builtinId="0"/>
    <cellStyle name="货币[0]" xfId="1" builtinId="7"/>
    <cellStyle name="链接单元格 5" xfId="2"/>
    <cellStyle name="常规 440" xfId="3"/>
    <cellStyle name="常规 435" xfId="4"/>
    <cellStyle name="20% - 强调文字颜色 3" xfId="5" builtinId="38"/>
    <cellStyle name="输入" xfId="6" builtinId="20"/>
    <cellStyle name="强调文字颜色 2 3 2" xfId="7"/>
    <cellStyle name="汇总 6" xfId="8"/>
    <cellStyle name="Accent5 9" xfId="9"/>
    <cellStyle name="货币" xfId="10" builtinId="4"/>
    <cellStyle name="部门 4" xfId="11"/>
    <cellStyle name="_ET_STYLE_NoName_00__Book1_1 2 2 2" xfId="12"/>
    <cellStyle name="常规 2 2 4" xfId="13"/>
    <cellStyle name="百分比 2 8 2" xfId="14"/>
    <cellStyle name="Accent1 5" xfId="15"/>
    <cellStyle name="好 3 2 2" xfId="16"/>
    <cellStyle name="args.style" xfId="17"/>
    <cellStyle name="千位分隔[0]" xfId="18" builtinId="6"/>
    <cellStyle name="常规 3 4 3" xfId="19"/>
    <cellStyle name="Accent2 - 40%" xfId="20"/>
    <cellStyle name="常规 26 2" xfId="21"/>
    <cellStyle name="40% - 强调文字颜色 3" xfId="22" builtinId="39"/>
    <cellStyle name="差" xfId="23" builtinId="27"/>
    <cellStyle name="常规 7 3" xfId="24"/>
    <cellStyle name="千位分隔" xfId="25" builtinId="3"/>
    <cellStyle name="60% - 强调文字颜色 3" xfId="26" builtinId="40"/>
    <cellStyle name="Accent6 4" xfId="27"/>
    <cellStyle name="超链接" xfId="28" builtinId="8"/>
    <cellStyle name="好_0605石屏县 2 2" xfId="29"/>
    <cellStyle name="Input [yellow] 4" xfId="30"/>
    <cellStyle name="Accent2 - 60%" xfId="31"/>
    <cellStyle name="日期" xfId="32"/>
    <cellStyle name="60% - 强调文字颜色 6 3 2" xfId="33"/>
    <cellStyle name="百分比" xfId="34" builtinId="5"/>
    <cellStyle name="已访问的超链接" xfId="35" builtinId="9"/>
    <cellStyle name="差_Book1 2" xfId="36"/>
    <cellStyle name="Accent4 5" xfId="37"/>
    <cellStyle name="60% - 强调文字颜色 4 2 2 2" xfId="38"/>
    <cellStyle name="好_2007年地州资金往来对账表 3" xfId="39"/>
    <cellStyle name="60% - 强调文字颜色 2 3" xfId="40"/>
    <cellStyle name="注释" xfId="41" builtinId="10"/>
    <cellStyle name="常规 6" xfId="42"/>
    <cellStyle name="_ET_STYLE_NoName_00__Sheet3" xfId="43"/>
    <cellStyle name="60% - 强调文字颜色 2" xfId="44" builtinId="36"/>
    <cellStyle name="Accent6 3" xfId="45"/>
    <cellStyle name="Accent5 - 60% 2 2" xfId="46"/>
    <cellStyle name="标题 4" xfId="47" builtinId="19"/>
    <cellStyle name="Accent3 4 2" xfId="48"/>
    <cellStyle name="百分比 7" xfId="49"/>
    <cellStyle name="解释性文本 2 2" xfId="50"/>
    <cellStyle name="常规 6 5" xfId="51"/>
    <cellStyle name="常规 4 2 2 3" xfId="52"/>
    <cellStyle name="警告文本" xfId="53" builtinId="11"/>
    <cellStyle name="常规 5 2" xfId="54"/>
    <cellStyle name="60% - 强调文字颜色 2 2 2" xfId="55"/>
    <cellStyle name="标题" xfId="56" builtinId="15"/>
    <cellStyle name="标题 1 5 2" xfId="57"/>
    <cellStyle name="Accent1 - 60% 2 2" xfId="58"/>
    <cellStyle name="解释性文本" xfId="59" builtinId="53"/>
    <cellStyle name="标题 1" xfId="60" builtinId="16"/>
    <cellStyle name="百分比 4" xfId="61"/>
    <cellStyle name="标题 2" xfId="62" builtinId="17"/>
    <cellStyle name="百分比 5" xfId="63"/>
    <cellStyle name="常规 5 2 2" xfId="64"/>
    <cellStyle name="差 7" xfId="65"/>
    <cellStyle name="0,0_x000d__x000a_NA_x000d__x000a_" xfId="66"/>
    <cellStyle name="60% - 强调文字颜色 2 2 2 2" xfId="67"/>
    <cellStyle name="Accent4 2 2" xfId="68"/>
    <cellStyle name="60% - 强调文字颜色 1" xfId="69" builtinId="32"/>
    <cellStyle name="Accent6 2" xfId="70"/>
    <cellStyle name="标题 3" xfId="71" builtinId="18"/>
    <cellStyle name="百分比 6" xfId="72"/>
    <cellStyle name="60% - 强调文字颜色 4" xfId="73" builtinId="44"/>
    <cellStyle name="Accent6 5" xfId="74"/>
    <cellStyle name="输出" xfId="75" builtinId="21"/>
    <cellStyle name="计算" xfId="76" builtinId="22"/>
    <cellStyle name="40% - 强调文字颜色 4 2" xfId="77"/>
    <cellStyle name="检查单元格" xfId="78" builtinId="23"/>
    <cellStyle name="20% - 强调文字颜色 6" xfId="79" builtinId="50"/>
    <cellStyle name="常规 443" xfId="80"/>
    <cellStyle name="常规 8 3" xfId="81"/>
    <cellStyle name="常规 2 2 2 5" xfId="82"/>
    <cellStyle name="强调文字颜色 2" xfId="83" builtinId="33"/>
    <cellStyle name="标题 4 5 3" xfId="84"/>
    <cellStyle name="PSHeading 4" xfId="85"/>
    <cellStyle name="链接单元格" xfId="86" builtinId="24"/>
    <cellStyle name="差_0605石屏" xfId="87"/>
    <cellStyle name="汇总" xfId="88" builtinId="25"/>
    <cellStyle name="60% - 强调文字颜色 4 2 3" xfId="89"/>
    <cellStyle name="好" xfId="90" builtinId="26"/>
    <cellStyle name="输出 3 3" xfId="91"/>
    <cellStyle name="适中" xfId="92" builtinId="28"/>
    <cellStyle name="20% - 强调文字颜色 3 3" xfId="93"/>
    <cellStyle name="适中 8" xfId="94"/>
    <cellStyle name="20% - 强调文字颜色 5" xfId="95" builtinId="46"/>
    <cellStyle name="常规 442" xfId="96"/>
    <cellStyle name="常规 8 2" xfId="97"/>
    <cellStyle name="链接单元格 7" xfId="98"/>
    <cellStyle name="常规 2 2 2 4" xfId="99"/>
    <cellStyle name="强调文字颜色 1" xfId="100" builtinId="29"/>
    <cellStyle name="标题 4 5 2" xfId="101"/>
    <cellStyle name="千位分隔 6 2" xfId="102"/>
    <cellStyle name="编号 3 2" xfId="103"/>
    <cellStyle name="20% - 强调文字颜色 1" xfId="104" builtinId="30"/>
    <cellStyle name="常规 428" xfId="105"/>
    <cellStyle name="常规 433" xfId="106"/>
    <cellStyle name="链接单元格 3" xfId="107"/>
    <cellStyle name="40% - 强调文字颜色 1" xfId="108" builtinId="31"/>
    <cellStyle name="标题 5 4" xfId="109"/>
    <cellStyle name="Accent6 - 20% 2 2" xfId="110"/>
    <cellStyle name="汇总 3 3" xfId="111"/>
    <cellStyle name="20% - 强调文字颜色 2" xfId="112" builtinId="34"/>
    <cellStyle name="常规 429" xfId="113"/>
    <cellStyle name="常规 434" xfId="114"/>
    <cellStyle name="链接单元格 4" xfId="115"/>
    <cellStyle name="40% - 强调文字颜色 2" xfId="116" builtinId="35"/>
    <cellStyle name="差_11大理 2 2" xfId="117"/>
    <cellStyle name="强调文字颜色 3" xfId="118" builtinId="37"/>
    <cellStyle name="Accent2 - 40% 2" xfId="119"/>
    <cellStyle name="检查单元格 3 4" xfId="120"/>
    <cellStyle name="PSChar" xfId="121"/>
    <cellStyle name="强调文字颜色 4" xfId="122" builtinId="41"/>
    <cellStyle name="好_2008年地州对账表(国库资金）" xfId="123"/>
    <cellStyle name="Accent2 - 40% 3" xfId="124"/>
    <cellStyle name="20% - 强调文字颜色 4" xfId="125" builtinId="42"/>
    <cellStyle name="常规 436" xfId="126"/>
    <cellStyle name="常规 441" xfId="127"/>
    <cellStyle name="链接单元格 6" xfId="128"/>
    <cellStyle name="40% - 强调文字颜色 4" xfId="129" builtinId="43"/>
    <cellStyle name="强调文字颜色 5" xfId="130" builtinId="45"/>
    <cellStyle name="常规 2 5 3 2" xfId="131"/>
    <cellStyle name="60% - 强调文字颜色 5 2 2 2" xfId="132"/>
    <cellStyle name="40% - 强调文字颜色 5" xfId="133" builtinId="47"/>
    <cellStyle name="标题 1 4 2" xfId="134"/>
    <cellStyle name="60% - 强调文字颜色 5" xfId="135" builtinId="48"/>
    <cellStyle name="Accent6 6" xfId="136"/>
    <cellStyle name="强调文字颜色 6" xfId="137" builtinId="49"/>
    <cellStyle name="40% - 强调文字颜色 6" xfId="138" builtinId="51"/>
    <cellStyle name="_弱电系统设备配置报价清单" xfId="139"/>
    <cellStyle name="标题 1 4 3" xfId="140"/>
    <cellStyle name="60% - 强调文字颜色 6" xfId="141" builtinId="52"/>
    <cellStyle name="Accent6 7" xfId="142"/>
    <cellStyle name="_Book1_2 2" xfId="143"/>
    <cellStyle name="Accent2 - 20% 2" xfId="144"/>
    <cellStyle name="常规 3 2 3 2" xfId="145"/>
    <cellStyle name="适中 5 2" xfId="146"/>
    <cellStyle name="常规 2 12 2" xfId="147"/>
    <cellStyle name="Accent2 - 20% 3" xfId="148"/>
    <cellStyle name="适中 5 3" xfId="149"/>
    <cellStyle name="_Book1_2 3" xfId="150"/>
    <cellStyle name="_ET_STYLE_NoName_00__Book1" xfId="151"/>
    <cellStyle name="_ET_STYLE_NoName_00_" xfId="152"/>
    <cellStyle name="_Book1_1" xfId="153"/>
    <cellStyle name="_20100326高清市院遂宁检察院1080P配置清单26日改" xfId="154"/>
    <cellStyle name="Accent2 - 20% 2 2" xfId="155"/>
    <cellStyle name="百分比 2 2 4" xfId="156"/>
    <cellStyle name="_Book1_2 2 2" xfId="157"/>
    <cellStyle name="常规 2 5 4 2" xfId="158"/>
    <cellStyle name="百分比 2 2 5" xfId="159"/>
    <cellStyle name="百分比 2 10 2" xfId="160"/>
    <cellStyle name="_Book1_2 2 3" xfId="161"/>
    <cellStyle name="百分比 2 2 4 2" xfId="162"/>
    <cellStyle name="_Book1_2 2 2 2" xfId="163"/>
    <cellStyle name="_Book1_3 2" xfId="164"/>
    <cellStyle name="超级链接 2 2" xfId="165"/>
    <cellStyle name="常规 2 7 2" xfId="166"/>
    <cellStyle name="_Book1" xfId="167"/>
    <cellStyle name="常规 3 2 3" xfId="168"/>
    <cellStyle name="Accent2 - 20%" xfId="169"/>
    <cellStyle name="适中 5" xfId="170"/>
    <cellStyle name="_Book1_2" xfId="171"/>
    <cellStyle name="常规 2 16" xfId="172"/>
    <cellStyle name="百分比 2 3 4" xfId="173"/>
    <cellStyle name="差_2008年地州对账表(国库资金） 3" xfId="174"/>
    <cellStyle name="_Book1_2 3 2" xfId="175"/>
    <cellStyle name="_Book1_2 4" xfId="176"/>
    <cellStyle name="超级链接 2" xfId="177"/>
    <cellStyle name="Accent1 4 2" xfId="178"/>
    <cellStyle name="_Book1_3" xfId="179"/>
    <cellStyle name="Accent5 - 60% 3" xfId="180"/>
    <cellStyle name="常规 2 3 3 2" xfId="181"/>
    <cellStyle name="_ET_STYLE_NoName_00__Book1_1" xfId="182"/>
    <cellStyle name="常规 2 3 3 2 2" xfId="183"/>
    <cellStyle name="_ET_STYLE_NoName_00__Book1_1 2" xfId="184"/>
    <cellStyle name="_ET_STYLE_NoName_00__Book1_1 2 2" xfId="185"/>
    <cellStyle name="_ET_STYLE_NoName_00__Book1_1 2 3" xfId="186"/>
    <cellStyle name="标题 2 2 2 2" xfId="187"/>
    <cellStyle name="Percent [2]" xfId="188"/>
    <cellStyle name="百分比 2 7 2" xfId="189"/>
    <cellStyle name="_ET_STYLE_NoName_00__Book1_1 3" xfId="190"/>
    <cellStyle name="超级链接" xfId="191"/>
    <cellStyle name="Accent1 4" xfId="192"/>
    <cellStyle name="_ET_STYLE_NoName_00__Book1_1 3 2" xfId="193"/>
    <cellStyle name="_ET_STYLE_NoName_00__Book1_1 4" xfId="194"/>
    <cellStyle name="Accent5 4" xfId="195"/>
    <cellStyle name="_关闭破产企业已移交地方管理中小学校退休教师情况明细表(1)" xfId="196"/>
    <cellStyle name="0,0_x005f_x000d__x005f_x000a_NA_x005f_x000d__x005f_x000a_" xfId="197"/>
    <cellStyle name="警告文本 4 2" xfId="198"/>
    <cellStyle name="20% - 强调文字颜色 1 2" xfId="199"/>
    <cellStyle name="常规 11 4" xfId="200"/>
    <cellStyle name="链接单元格 3 2 2" xfId="201"/>
    <cellStyle name="20% - 强调文字颜色 1 2 2" xfId="202"/>
    <cellStyle name="强调文字颜色 2 2 2 2" xfId="203"/>
    <cellStyle name="20% - 强调文字颜色 1 3" xfId="204"/>
    <cellStyle name="Accent1 - 20% 2" xfId="205"/>
    <cellStyle name="20% - 强调文字颜色 2 2" xfId="206"/>
    <cellStyle name="20% - 强调文字颜色 2 2 2" xfId="207"/>
    <cellStyle name="60% - 强调文字颜色 3 2 2 2" xfId="208"/>
    <cellStyle name="20% - 强调文字颜色 2 3" xfId="209"/>
    <cellStyle name="常规 3 2 5" xfId="210"/>
    <cellStyle name="20% - 强调文字颜色 3 2" xfId="211"/>
    <cellStyle name="适中 7" xfId="212"/>
    <cellStyle name="20% - 强调文字颜色 3 2 2" xfId="213"/>
    <cellStyle name="Mon閠aire_!!!GO" xfId="214"/>
    <cellStyle name="常规 3 3 5" xfId="215"/>
    <cellStyle name="20% - 强调文字颜色 4 2" xfId="216"/>
    <cellStyle name="常规 3 3 5 2" xfId="217"/>
    <cellStyle name="20% - 强调文字颜色 4 2 2" xfId="218"/>
    <cellStyle name="Accent6 - 60% 2 2" xfId="219"/>
    <cellStyle name="常规 3 3 6" xfId="220"/>
    <cellStyle name="20% - 强调文字颜色 4 3" xfId="221"/>
    <cellStyle name="20% - 强调文字颜色 5 2" xfId="222"/>
    <cellStyle name="20% - 强调文字颜色 5 2 2" xfId="223"/>
    <cellStyle name="20% - 强调文字颜色 5 3" xfId="224"/>
    <cellStyle name="20% - 强调文字颜色 6 2" xfId="225"/>
    <cellStyle name="20% - 强调文字颜色 6 2 2" xfId="226"/>
    <cellStyle name="Accent6 - 20% 3" xfId="227"/>
    <cellStyle name="20% - 强调文字颜色 6 3" xfId="228"/>
    <cellStyle name="解释性文本 3 2 2" xfId="229"/>
    <cellStyle name="40% - 强调文字颜色 1 2" xfId="230"/>
    <cellStyle name="常规 4 3 5" xfId="231"/>
    <cellStyle name="40% - 强调文字颜色 1 2 2" xfId="232"/>
    <cellStyle name="Accent1" xfId="233"/>
    <cellStyle name="常规 9 2" xfId="234"/>
    <cellStyle name="40% - 强调文字颜色 1 3" xfId="235"/>
    <cellStyle name="常规 2 3 2 4" xfId="236"/>
    <cellStyle name="40% - 强调文字颜色 2 2" xfId="237"/>
    <cellStyle name="常规 2 3 2 4 2" xfId="238"/>
    <cellStyle name="40% - 强调文字颜色 2 2 2" xfId="239"/>
    <cellStyle name="常规 2 3 2 5" xfId="240"/>
    <cellStyle name="40% - 强调文字颜色 2 3" xfId="241"/>
    <cellStyle name="常规 2 3 3 4" xfId="242"/>
    <cellStyle name="40% - 强调文字颜色 3 2" xfId="243"/>
    <cellStyle name="40% - 强调文字颜色 3 2 2" xfId="244"/>
    <cellStyle name="40% - 强调文字颜色 3 3" xfId="245"/>
    <cellStyle name="标题 4 4" xfId="246"/>
    <cellStyle name="千位分隔 5" xfId="247"/>
    <cellStyle name="40% - 强调文字颜色 4 2 2" xfId="248"/>
    <cellStyle name="常规_2007年云南省向人大报送政府收支预算表格式编制过程表 3 2" xfId="249"/>
    <cellStyle name="计算 3 3" xfId="250"/>
    <cellStyle name="Accent6 - 20% 2" xfId="251"/>
    <cellStyle name="40% - 强调文字颜色 4 3" xfId="252"/>
    <cellStyle name="好 2 3" xfId="253"/>
    <cellStyle name="40% - 强调文字颜色 5 2" xfId="254"/>
    <cellStyle name="60% - 强调文字颜色 4 3" xfId="255"/>
    <cellStyle name="计算 4 2 2" xfId="256"/>
    <cellStyle name="40% - 强调文字颜色 5 2 2" xfId="257"/>
    <cellStyle name="好 2 4" xfId="258"/>
    <cellStyle name="40% - 强调文字颜色 5 3" xfId="259"/>
    <cellStyle name="适中 2 2" xfId="260"/>
    <cellStyle name="百分比 2 9" xfId="261"/>
    <cellStyle name="标题 2 2 4" xfId="262"/>
    <cellStyle name="好 3 3" xfId="263"/>
    <cellStyle name="40% - 强调文字颜色 6 2" xfId="264"/>
    <cellStyle name="适中 2 2 2" xfId="265"/>
    <cellStyle name="百分比 2 9 2" xfId="266"/>
    <cellStyle name="Accent2 5" xfId="267"/>
    <cellStyle name="40% - 强调文字颜色 6 2 2" xfId="268"/>
    <cellStyle name="好 3 4" xfId="269"/>
    <cellStyle name="40% - 强调文字颜色 6 3" xfId="270"/>
    <cellStyle name="输出 3 4" xfId="271"/>
    <cellStyle name="Accent6 2 2" xfId="272"/>
    <cellStyle name="60% - 强调文字颜色 1 2" xfId="273"/>
    <cellStyle name="60% - 强调文字颜色 1 2 2" xfId="274"/>
    <cellStyle name="好 7" xfId="275"/>
    <cellStyle name="标题 3 2 4" xfId="276"/>
    <cellStyle name="商品名称 2 2" xfId="277"/>
    <cellStyle name="60% - 强调文字颜色 1 2 2 2" xfId="278"/>
    <cellStyle name="百分比 2 3 4 2" xfId="279"/>
    <cellStyle name="60% - 强调文字颜色 1 2 3" xfId="280"/>
    <cellStyle name="60% - 强调文字颜色 1 3" xfId="281"/>
    <cellStyle name="60% - 强调文字颜色 1 3 2" xfId="282"/>
    <cellStyle name="千位分隔 2 3" xfId="283"/>
    <cellStyle name="输出 4 4" xfId="284"/>
    <cellStyle name="常规 5" xfId="285"/>
    <cellStyle name="Accent6 3 2" xfId="286"/>
    <cellStyle name="60% - 强调文字颜色 2 2" xfId="287"/>
    <cellStyle name="Accent6 - 60%" xfId="288"/>
    <cellStyle name="常规 5 3" xfId="289"/>
    <cellStyle name="60% - 强调文字颜色 2 2 3" xfId="290"/>
    <cellStyle name="常规 6 2" xfId="291"/>
    <cellStyle name="注释 2" xfId="292"/>
    <cellStyle name="60% - 强调文字颜色 2 3 2" xfId="293"/>
    <cellStyle name="Accent6 4 2" xfId="294"/>
    <cellStyle name="60% - 强调文字颜色 3 2" xfId="295"/>
    <cellStyle name="60% - 强调文字颜色 3 2 2" xfId="296"/>
    <cellStyle name="60% - 强调文字颜色 3 2 3" xfId="297"/>
    <cellStyle name="Accent5 - 40% 2" xfId="298"/>
    <cellStyle name="60% - 强调文字颜色 3 3" xfId="299"/>
    <cellStyle name="Accent5 - 40% 2 2" xfId="300"/>
    <cellStyle name="60% - 强调文字颜色 3 3 2" xfId="301"/>
    <cellStyle name="汇总 7" xfId="302"/>
    <cellStyle name="Accent6 5 2" xfId="303"/>
    <cellStyle name="60% - 强调文字颜色 4 2" xfId="304"/>
    <cellStyle name="60% - 强调文字颜色 4 2 2" xfId="305"/>
    <cellStyle name="常规 20" xfId="306"/>
    <cellStyle name="常规 15" xfId="307"/>
    <cellStyle name="60% - 强调文字颜色 4 3 2" xfId="308"/>
    <cellStyle name="标题 1 4 2 2" xfId="309"/>
    <cellStyle name="60% - 强调文字颜色 5 2" xfId="310"/>
    <cellStyle name="常规_exceltmp1" xfId="311"/>
    <cellStyle name="常规 2 5 3" xfId="312"/>
    <cellStyle name="60% - 强调文字颜色 5 2 2" xfId="313"/>
    <cellStyle name="常规 2 2 2 3 2" xfId="314"/>
    <cellStyle name="百分比 2 10" xfId="315"/>
    <cellStyle name="常规 2 5 4" xfId="316"/>
    <cellStyle name="60% - 强调文字颜色 5 2 3" xfId="317"/>
    <cellStyle name="60% - 强调文字颜色 5 3" xfId="318"/>
    <cellStyle name="常规 2 6 3" xfId="319"/>
    <cellStyle name="60% - 强调文字颜色 5 3 2" xfId="320"/>
    <cellStyle name="RowLevel_0" xfId="321"/>
    <cellStyle name="60% - 强调文字颜色 6 2" xfId="322"/>
    <cellStyle name="强调文字颜色 5 2 3" xfId="323"/>
    <cellStyle name="Header2" xfId="324"/>
    <cellStyle name="60% - 强调文字颜色 6 2 2" xfId="325"/>
    <cellStyle name="Header2 2" xfId="326"/>
    <cellStyle name="60% - 强调文字颜色 6 2 2 2" xfId="327"/>
    <cellStyle name="60% - 强调文字颜色 6 2 3" xfId="328"/>
    <cellStyle name="60% - 强调文字颜色 6 3" xfId="329"/>
    <cellStyle name="6mal" xfId="330"/>
    <cellStyle name="Accent4 9" xfId="331"/>
    <cellStyle name="强调文字颜色 2 2 2" xfId="332"/>
    <cellStyle name="Accent1 - 20%" xfId="333"/>
    <cellStyle name="常规 2 3 3 3" xfId="334"/>
    <cellStyle name="Accent5 - 20%" xfId="335"/>
    <cellStyle name="Accent1 - 20% 2 2" xfId="336"/>
    <cellStyle name="Accent1 - 20% 3" xfId="337"/>
    <cellStyle name="标题 6 2 2" xfId="338"/>
    <cellStyle name="Accent6 9" xfId="339"/>
    <cellStyle name="Accent1 - 40%" xfId="340"/>
    <cellStyle name="Accent1 - 40% 2" xfId="341"/>
    <cellStyle name="Accent1 - 40% 2 2" xfId="342"/>
    <cellStyle name="PSHeading 3 2" xfId="343"/>
    <cellStyle name="Accent1 - 40% 3" xfId="344"/>
    <cellStyle name="Accent1 - 60%" xfId="345"/>
    <cellStyle name="标题 1 5" xfId="346"/>
    <cellStyle name="Accent1 - 60% 2" xfId="347"/>
    <cellStyle name="常规 17 2" xfId="348"/>
    <cellStyle name="注释 4 2 2" xfId="349"/>
    <cellStyle name="标题 1 6" xfId="350"/>
    <cellStyle name="Accent1 - 60% 3" xfId="351"/>
    <cellStyle name="Accent1 2" xfId="352"/>
    <cellStyle name="Date 3" xfId="353"/>
    <cellStyle name="Accent1 2 2" xfId="354"/>
    <cellStyle name="Currency [0]_!!!GO" xfId="355"/>
    <cellStyle name="Accent1 3" xfId="356"/>
    <cellStyle name="Accent1 3 2" xfId="357"/>
    <cellStyle name="常规 2" xfId="358"/>
    <cellStyle name="Accent1 5 2" xfId="359"/>
    <cellStyle name="sstot" xfId="360"/>
    <cellStyle name="部门 3 2" xfId="361"/>
    <cellStyle name="常规 2 2 3 2" xfId="362"/>
    <cellStyle name="Accent1 6" xfId="363"/>
    <cellStyle name="常规 2 2 3 3" xfId="364"/>
    <cellStyle name="Accent1 7" xfId="365"/>
    <cellStyle name="常规 2 2 3 4" xfId="366"/>
    <cellStyle name="差_1110洱源 2" xfId="367"/>
    <cellStyle name="Accent1 8" xfId="368"/>
    <cellStyle name="差_1110洱源 3" xfId="369"/>
    <cellStyle name="Accent1 9" xfId="370"/>
    <cellStyle name="常规 9 3" xfId="371"/>
    <cellStyle name="强调文字颜色 5 2 2 2" xfId="372"/>
    <cellStyle name="Header1 2" xfId="373"/>
    <cellStyle name="Accent2" xfId="374"/>
    <cellStyle name="输入 2 4" xfId="375"/>
    <cellStyle name="Accent2 - 40% 2 2" xfId="376"/>
    <cellStyle name="Accent2 - 60% 2" xfId="377"/>
    <cellStyle name="日期 2" xfId="378"/>
    <cellStyle name="Accent5 - 40% 3" xfId="379"/>
    <cellStyle name="Accent2 - 60% 2 2" xfId="380"/>
    <cellStyle name="日期 2 2" xfId="381"/>
    <cellStyle name="Accent2 - 60% 3" xfId="382"/>
    <cellStyle name="日期 3" xfId="383"/>
    <cellStyle name="Accent2 2" xfId="384"/>
    <cellStyle name="t" xfId="385"/>
    <cellStyle name="强调文字颜色 4 3" xfId="386"/>
    <cellStyle name="Accent2 2 2" xfId="387"/>
    <cellStyle name="Accent2 3" xfId="388"/>
    <cellStyle name="Accent2 3 2" xfId="389"/>
    <cellStyle name="Accent2 4" xfId="390"/>
    <cellStyle name="Accent2 4 2" xfId="391"/>
    <cellStyle name="百分比 2 9 2 2" xfId="392"/>
    <cellStyle name="Accent2 5 2" xfId="393"/>
    <cellStyle name="常规 2 2 11" xfId="394"/>
    <cellStyle name="百分比 2 9 3" xfId="395"/>
    <cellStyle name="Date" xfId="396"/>
    <cellStyle name="常规 2 2 4 2" xfId="397"/>
    <cellStyle name="Accent2 6" xfId="398"/>
    <cellStyle name="Accent2 7" xfId="399"/>
    <cellStyle name="Accent2 8" xfId="400"/>
    <cellStyle name="Accent2 9" xfId="401"/>
    <cellStyle name="Accent3" xfId="402"/>
    <cellStyle name="Milliers_!!!GO" xfId="403"/>
    <cellStyle name="Accent5 2" xfId="404"/>
    <cellStyle name="Accent3 - 20%" xfId="405"/>
    <cellStyle name="标题 1 3" xfId="406"/>
    <cellStyle name="常规 2 2 7" xfId="407"/>
    <cellStyle name="百分比 4 3" xfId="408"/>
    <cellStyle name="Accent5 2 2" xfId="409"/>
    <cellStyle name="Accent3 - 20% 2" xfId="410"/>
    <cellStyle name="差_0605石屏 3" xfId="411"/>
    <cellStyle name="汇总 3" xfId="412"/>
    <cellStyle name="Accent5 6" xfId="413"/>
    <cellStyle name="标题 1 3 2" xfId="414"/>
    <cellStyle name="Accent3 - 20% 2 2" xfId="415"/>
    <cellStyle name="标题 1 4" xfId="416"/>
    <cellStyle name="Accent3 - 20% 3" xfId="417"/>
    <cellStyle name="Mon閠aire [0]_!!!GO" xfId="418"/>
    <cellStyle name="好_0502通海县" xfId="419"/>
    <cellStyle name="Accent4 3 2" xfId="420"/>
    <cellStyle name="Accent3 - 40%" xfId="421"/>
    <cellStyle name="Accent3 - 40% 2" xfId="422"/>
    <cellStyle name="Accent3 - 40% 2 2" xfId="423"/>
    <cellStyle name="Accent4 - 60%" xfId="424"/>
    <cellStyle name="捠壿 [0.00]_Region Orders (2)" xfId="425"/>
    <cellStyle name="常规 15 2 2" xfId="426"/>
    <cellStyle name="百分比 2 6 2" xfId="427"/>
    <cellStyle name="Accent3 - 40% 3" xfId="428"/>
    <cellStyle name="Accent4 5 2" xfId="429"/>
    <cellStyle name="Accent3 - 60%" xfId="430"/>
    <cellStyle name="好_M01-1 3" xfId="431"/>
    <cellStyle name="Accent3 - 60% 2" xfId="432"/>
    <cellStyle name="编号" xfId="433"/>
    <cellStyle name="Accent3 - 60% 2 2" xfId="434"/>
    <cellStyle name="常规 17 2 2" xfId="435"/>
    <cellStyle name="Accent3 - 60% 3" xfId="436"/>
    <cellStyle name="Accent3 2" xfId="437"/>
    <cellStyle name="comma zerodec" xfId="438"/>
    <cellStyle name="Accent3 2 2" xfId="439"/>
    <cellStyle name="Accent3 3" xfId="440"/>
    <cellStyle name="Accent3 3 2" xfId="441"/>
    <cellStyle name="Accent3 4" xfId="442"/>
    <cellStyle name="解释性文本 2" xfId="443"/>
    <cellStyle name="Accent3 5" xfId="444"/>
    <cellStyle name="解释性文本 3" xfId="445"/>
    <cellStyle name="Accent3 5 2" xfId="446"/>
    <cellStyle name="解释性文本 3 2" xfId="447"/>
    <cellStyle name="Moneda_96 Risk" xfId="448"/>
    <cellStyle name="常规 2 2 5 2" xfId="449"/>
    <cellStyle name="Accent3 6" xfId="450"/>
    <cellStyle name="解释性文本 4" xfId="451"/>
    <cellStyle name="差 2" xfId="452"/>
    <cellStyle name="解释性文本 5" xfId="453"/>
    <cellStyle name="Accent3 7" xfId="454"/>
    <cellStyle name="差 3" xfId="455"/>
    <cellStyle name="解释性文本 6" xfId="456"/>
    <cellStyle name="Accent3 8" xfId="457"/>
    <cellStyle name="百分比 2" xfId="458"/>
    <cellStyle name="常规 2 7 3 2" xfId="459"/>
    <cellStyle name="差 4" xfId="460"/>
    <cellStyle name="解释性文本 7" xfId="461"/>
    <cellStyle name="Accent3 9" xfId="462"/>
    <cellStyle name="Accent4" xfId="463"/>
    <cellStyle name="百分比 2 2 2" xfId="464"/>
    <cellStyle name="差 4 2 2" xfId="465"/>
    <cellStyle name="Accent4 - 20%" xfId="466"/>
    <cellStyle name="百分比 2 2 2 2" xfId="467"/>
    <cellStyle name="常规 2 4 2 4" xfId="468"/>
    <cellStyle name="Accent4 - 20% 2" xfId="469"/>
    <cellStyle name="百分比 2 2 2 2 2" xfId="470"/>
    <cellStyle name="Accent4 - 20% 2 2" xfId="471"/>
    <cellStyle name="强调 2 2" xfId="472"/>
    <cellStyle name="百分比 2 2 2 3" xfId="473"/>
    <cellStyle name="Accent4 - 20% 3" xfId="474"/>
    <cellStyle name="百分比 2 4 2" xfId="475"/>
    <cellStyle name="Accent4 - 40%" xfId="476"/>
    <cellStyle name="输入 4" xfId="477"/>
    <cellStyle name="百分比 2 4 2 2" xfId="478"/>
    <cellStyle name="Accent6 - 40%" xfId="479"/>
    <cellStyle name="常规 3 3" xfId="480"/>
    <cellStyle name="Accent4 - 40% 2" xfId="481"/>
    <cellStyle name="输入 4 2" xfId="482"/>
    <cellStyle name="商品名称 4" xfId="483"/>
    <cellStyle name="Accent6 - 40% 2" xfId="484"/>
    <cellStyle name="常规 3 3 2" xfId="485"/>
    <cellStyle name="Accent4 - 40% 2 2" xfId="486"/>
    <cellStyle name="输入 4 2 2" xfId="487"/>
    <cellStyle name="常规 3 4" xfId="488"/>
    <cellStyle name="Accent4 - 40% 3" xfId="489"/>
    <cellStyle name="输入 4 3" xfId="490"/>
    <cellStyle name="Accent4 - 60% 2" xfId="491"/>
    <cellStyle name="标题 7 4" xfId="492"/>
    <cellStyle name="Accent4 - 60% 2 2" xfId="493"/>
    <cellStyle name="Accent4 - 60% 3" xfId="494"/>
    <cellStyle name="PSSpacer" xfId="495"/>
    <cellStyle name="Accent6" xfId="496"/>
    <cellStyle name="Accent4 2" xfId="497"/>
    <cellStyle name="New Times Roman" xfId="498"/>
    <cellStyle name="Accent4 3" xfId="499"/>
    <cellStyle name="Accent4 4" xfId="500"/>
    <cellStyle name="Accent4 4 2" xfId="501"/>
    <cellStyle name="PSHeading 5" xfId="502"/>
    <cellStyle name="借出原因" xfId="503"/>
    <cellStyle name="标题 1 2 2" xfId="504"/>
    <cellStyle name="常规 2 2 6 2" xfId="505"/>
    <cellStyle name="Accent4 6" xfId="506"/>
    <cellStyle name="百分比 4 2 2" xfId="507"/>
    <cellStyle name="标题 1 2 3" xfId="508"/>
    <cellStyle name="Accent4 7" xfId="509"/>
    <cellStyle name="标题 1 2 4" xfId="510"/>
    <cellStyle name="Accent4 8" xfId="511"/>
    <cellStyle name="Accent5" xfId="512"/>
    <cellStyle name="Accent5 - 20% 2" xfId="513"/>
    <cellStyle name="常规 2 3 3 3 2" xfId="514"/>
    <cellStyle name="Accent5 - 20% 2 2" xfId="515"/>
    <cellStyle name="Accent5 - 20% 3" xfId="516"/>
    <cellStyle name="Input [yellow] 2 2 2" xfId="517"/>
    <cellStyle name="Accent5 - 40%" xfId="518"/>
    <cellStyle name="Accent5 - 60%" xfId="519"/>
    <cellStyle name="标题 2 3 3" xfId="520"/>
    <cellStyle name="好 4 2" xfId="521"/>
    <cellStyle name="常规 12" xfId="522"/>
    <cellStyle name="Accent5 - 60% 2" xfId="523"/>
    <cellStyle name="好 4 2 2" xfId="524"/>
    <cellStyle name="常规 12 2" xfId="525"/>
    <cellStyle name="Accent5 3" xfId="526"/>
    <cellStyle name="Category" xfId="527"/>
    <cellStyle name="Accent5 3 2" xfId="528"/>
    <cellStyle name="Category 2" xfId="529"/>
    <cellStyle name="标题 2 3" xfId="530"/>
    <cellStyle name="Accent5 4 2" xfId="531"/>
    <cellStyle name="Comma [0]_!!!GO" xfId="532"/>
    <cellStyle name="标题 3 3" xfId="533"/>
    <cellStyle name="Accent5 5" xfId="534"/>
    <cellStyle name="汇总 2" xfId="535"/>
    <cellStyle name="差_0605石屏 2" xfId="536"/>
    <cellStyle name="Accent5 5 2" xfId="537"/>
    <cellStyle name="汇总 2 2" xfId="538"/>
    <cellStyle name="差_0605石屏 2 2" xfId="539"/>
    <cellStyle name="Accent5 7" xfId="540"/>
    <cellStyle name="汇总 4" xfId="541"/>
    <cellStyle name="标题 1 3 3" xfId="542"/>
    <cellStyle name="Accent5 8" xfId="543"/>
    <cellStyle name="汇总 5" xfId="544"/>
    <cellStyle name="百分比 2 3 2 2 2" xfId="545"/>
    <cellStyle name="标题 1 3 4" xfId="546"/>
    <cellStyle name="Accent6 - 20%" xfId="547"/>
    <cellStyle name="Accent6 - 40% 2 2" xfId="548"/>
    <cellStyle name="标题 3 4 4" xfId="549"/>
    <cellStyle name="Accent6 - 40% 3" xfId="550"/>
    <cellStyle name="ColLevel_0" xfId="551"/>
    <cellStyle name="常规 3 3 3" xfId="552"/>
    <cellStyle name="常规_2007年云南省向人大报送政府收支预算表格式编制过程表" xfId="553"/>
    <cellStyle name="Accent6 - 60% 2" xfId="554"/>
    <cellStyle name="Accent6 - 60% 3" xfId="555"/>
    <cellStyle name="Accent6 8" xfId="556"/>
    <cellStyle name="标题 1 4 4" xfId="557"/>
    <cellStyle name="Comma_!!!GO" xfId="558"/>
    <cellStyle name="百分比 2 4 3" xfId="559"/>
    <cellStyle name="Currency_!!!GO" xfId="560"/>
    <cellStyle name="标题 3 3 2" xfId="561"/>
    <cellStyle name="分级显示列_1_Book1" xfId="562"/>
    <cellStyle name="Currency1" xfId="563"/>
    <cellStyle name="标题 2 3 4" xfId="564"/>
    <cellStyle name="好 4 3" xfId="565"/>
    <cellStyle name="常规 13" xfId="566"/>
    <cellStyle name="Date 2" xfId="567"/>
    <cellStyle name="常规 2 2 11 2" xfId="568"/>
    <cellStyle name="Date 2 2" xfId="569"/>
    <cellStyle name="Dollar (zero dec)" xfId="570"/>
    <cellStyle name="差_0502通海县 3" xfId="571"/>
    <cellStyle name="Grey" xfId="572"/>
    <cellStyle name="常规 5 2 2 2" xfId="573"/>
    <cellStyle name="百分比 5 2" xfId="574"/>
    <cellStyle name="常规 2 3 6" xfId="575"/>
    <cellStyle name="标题 2 2" xfId="576"/>
    <cellStyle name="Header1" xfId="577"/>
    <cellStyle name="强调文字颜色 5 2 2" xfId="578"/>
    <cellStyle name="Header2 2 2" xfId="579"/>
    <cellStyle name="Header2 3" xfId="580"/>
    <cellStyle name="Input [yellow]" xfId="581"/>
    <cellStyle name="千位分隔 2 4" xfId="582"/>
    <cellStyle name="Input [yellow] 2" xfId="583"/>
    <cellStyle name="千位分隔 2 4 2" xfId="584"/>
    <cellStyle name="Input [yellow] 2 2" xfId="585"/>
    <cellStyle name="Input [yellow] 2 3" xfId="586"/>
    <cellStyle name="常规 4 3 4 2" xfId="587"/>
    <cellStyle name="Input [yellow] 3" xfId="588"/>
    <cellStyle name="Input [yellow] 3 2" xfId="589"/>
    <cellStyle name="Input Cells" xfId="590"/>
    <cellStyle name="强调文字颜色 3 3" xfId="591"/>
    <cellStyle name="常规 2 10" xfId="592"/>
    <cellStyle name="Linked Cells" xfId="593"/>
    <cellStyle name="Millares [0]_96 Risk" xfId="594"/>
    <cellStyle name="标题 6 3" xfId="595"/>
    <cellStyle name="Millares_96 Risk" xfId="596"/>
    <cellStyle name="常规 2 2 2 2" xfId="597"/>
    <cellStyle name="部门 2 2" xfId="598"/>
    <cellStyle name="常规 10 41 2" xfId="599"/>
    <cellStyle name="Milliers [0]_!!!GO" xfId="600"/>
    <cellStyle name="千位分隔 2 3 2" xfId="601"/>
    <cellStyle name="Moneda [0]_96 Risk" xfId="602"/>
    <cellStyle name="Month" xfId="603"/>
    <cellStyle name="标题 1 2 2 2" xfId="604"/>
    <cellStyle name="数量 3" xfId="605"/>
    <cellStyle name="数量 3 2" xfId="606"/>
    <cellStyle name="Month 2" xfId="607"/>
    <cellStyle name="no dec" xfId="608"/>
    <cellStyle name="PSHeading 2" xfId="609"/>
    <cellStyle name="百分比 10" xfId="610"/>
    <cellStyle name="no dec 2" xfId="611"/>
    <cellStyle name="PSHeading 2 2" xfId="612"/>
    <cellStyle name="no dec 2 2" xfId="613"/>
    <cellStyle name="PSHeading 2 2 2" xfId="614"/>
    <cellStyle name="常规 450" xfId="615"/>
    <cellStyle name="no dec 3" xfId="616"/>
    <cellStyle name="PSHeading 2 3" xfId="617"/>
    <cellStyle name="百分比 3 3 2" xfId="618"/>
    <cellStyle name="Normal - Style1" xfId="619"/>
    <cellStyle name="Normal_!!!GO" xfId="620"/>
    <cellStyle name="百分比 2 5 2" xfId="621"/>
    <cellStyle name="per.style" xfId="622"/>
    <cellStyle name="PSInt" xfId="623"/>
    <cellStyle name="常规 2 4" xfId="624"/>
    <cellStyle name="输入 3 3" xfId="625"/>
    <cellStyle name="常规 2 9 3" xfId="626"/>
    <cellStyle name="Percent [2] 2" xfId="627"/>
    <cellStyle name="常规 94" xfId="628"/>
    <cellStyle name="t_HVAC Equipment (3)" xfId="629"/>
    <cellStyle name="常规 2 3 4" xfId="630"/>
    <cellStyle name="Percent_!!!GO" xfId="631"/>
    <cellStyle name="Pourcentage_pldt" xfId="632"/>
    <cellStyle name="常规 2 3 2 3 2" xfId="633"/>
    <cellStyle name="解释性文本 2 3" xfId="634"/>
    <cellStyle name="百分比 8" xfId="635"/>
    <cellStyle name="标题 5" xfId="636"/>
    <cellStyle name="强调文字颜色 4 2" xfId="637"/>
    <cellStyle name="PSChar 2" xfId="638"/>
    <cellStyle name="PSDate" xfId="639"/>
    <cellStyle name="PSHeading 3 3" xfId="640"/>
    <cellStyle name="编号 2 2" xfId="641"/>
    <cellStyle name="PSDate 2" xfId="642"/>
    <cellStyle name="编号 2 2 2" xfId="643"/>
    <cellStyle name="PSDec" xfId="644"/>
    <cellStyle name="标题 4 4 2 2" xfId="645"/>
    <cellStyle name="常规 10" xfId="646"/>
    <cellStyle name="PSDec 2" xfId="647"/>
    <cellStyle name="编号 4" xfId="648"/>
    <cellStyle name="常规 16 2" xfId="649"/>
    <cellStyle name="PSHeading" xfId="650"/>
    <cellStyle name="PSHeading 2 2 3" xfId="651"/>
    <cellStyle name="常规 451" xfId="652"/>
    <cellStyle name="PSHeading 2 4" xfId="653"/>
    <cellStyle name="PSHeading 3" xfId="654"/>
    <cellStyle name="PSInt 2" xfId="655"/>
    <cellStyle name="常规 2 4 2" xfId="656"/>
    <cellStyle name="常规 2 9 3 2" xfId="657"/>
    <cellStyle name="PSSpacer 2" xfId="658"/>
    <cellStyle name="输入 3" xfId="659"/>
    <cellStyle name="常规 2 9" xfId="660"/>
    <cellStyle name="sstot 2" xfId="661"/>
    <cellStyle name="Standard_AREAS" xfId="662"/>
    <cellStyle name="强调文字颜色 4 3 2" xfId="663"/>
    <cellStyle name="t 2" xfId="664"/>
    <cellStyle name="常规 2 3 4 2" xfId="665"/>
    <cellStyle name="t_HVAC Equipment (3) 2" xfId="666"/>
    <cellStyle name="百分比 2 11" xfId="667"/>
    <cellStyle name="千位分隔 2 2" xfId="668"/>
    <cellStyle name="百分比 2 3 5" xfId="669"/>
    <cellStyle name="百分比 2 11 2" xfId="670"/>
    <cellStyle name="解释性文本 2 2 2" xfId="671"/>
    <cellStyle name="百分比 7 2" xfId="672"/>
    <cellStyle name="千位分隔 3" xfId="673"/>
    <cellStyle name="标题 4 2" xfId="674"/>
    <cellStyle name="百分比 2 12" xfId="675"/>
    <cellStyle name="标题 10" xfId="676"/>
    <cellStyle name="差 4 2" xfId="677"/>
    <cellStyle name="百分比 2 2" xfId="678"/>
    <cellStyle name="百分比 2 2 3" xfId="679"/>
    <cellStyle name="百分比 2 2 3 2" xfId="680"/>
    <cellStyle name="百分比 2 3" xfId="681"/>
    <cellStyle name="常规_Sheet3" xfId="682"/>
    <cellStyle name="百分比 2 3 2" xfId="683"/>
    <cellStyle name="常规 2 14" xfId="684"/>
    <cellStyle name="百分比 2 3 2 2" xfId="685"/>
    <cellStyle name="常规 2 14 2" xfId="686"/>
    <cellStyle name="百分比 2 3 2 3" xfId="687"/>
    <cellStyle name="百分比 2 3 3" xfId="688"/>
    <cellStyle name="常规 2 15" xfId="689"/>
    <cellStyle name="百分比 2 3 3 2" xfId="690"/>
    <cellStyle name="百分比 2 4" xfId="691"/>
    <cellStyle name="百分比 2 4 3 2" xfId="692"/>
    <cellStyle name="百分比 2 4 4" xfId="693"/>
    <cellStyle name="百分比 2 5" xfId="694"/>
    <cellStyle name="常规 15 2" xfId="695"/>
    <cellStyle name="百分比 2 6" xfId="696"/>
    <cellStyle name="标题 2 2 2" xfId="697"/>
    <cellStyle name="常规 15 3" xfId="698"/>
    <cellStyle name="百分比 2 7" xfId="699"/>
    <cellStyle name="标题 2 2 3" xfId="700"/>
    <cellStyle name="百分比 2 8" xfId="701"/>
    <cellStyle name="百分比 3" xfId="702"/>
    <cellStyle name="百分比 3 2" xfId="703"/>
    <cellStyle name="百分比 3 2 2" xfId="704"/>
    <cellStyle name="百分比 3 3" xfId="705"/>
    <cellStyle name="编号 2" xfId="706"/>
    <cellStyle name="百分比 3 4" xfId="707"/>
    <cellStyle name="标题 1 2" xfId="708"/>
    <cellStyle name="常规 2 2 6" xfId="709"/>
    <cellStyle name="百分比 4 2" xfId="710"/>
    <cellStyle name="标题 3 2" xfId="711"/>
    <cellStyle name="百分比 6 2" xfId="712"/>
    <cellStyle name="百分比 8 2" xfId="713"/>
    <cellStyle name="标题 5 2" xfId="714"/>
    <cellStyle name="解释性文本 2 4" xfId="715"/>
    <cellStyle name="百分比 9" xfId="716"/>
    <cellStyle name="标题 6" xfId="717"/>
    <cellStyle name="百分比 9 2" xfId="718"/>
    <cellStyle name="标题 6 2" xfId="719"/>
    <cellStyle name="捠壿_Region Orders (2)" xfId="720"/>
    <cellStyle name="标题1 4" xfId="721"/>
    <cellStyle name="编号 2 3" xfId="722"/>
    <cellStyle name="编号 3" xfId="723"/>
    <cellStyle name="标题 1 3 2 2" xfId="724"/>
    <cellStyle name="标题 1 5 3" xfId="725"/>
    <cellStyle name="标题 2 4 2" xfId="726"/>
    <cellStyle name="标题 1 7" xfId="727"/>
    <cellStyle name="常规 17 3" xfId="728"/>
    <cellStyle name="标题 2 3 2" xfId="729"/>
    <cellStyle name="常规 11" xfId="730"/>
    <cellStyle name="标题 2 3 2 2" xfId="731"/>
    <cellStyle name="常规 11 2" xfId="732"/>
    <cellStyle name="标题 2 4" xfId="733"/>
    <cellStyle name="标题 2 4 2 2" xfId="734"/>
    <cellStyle name="好 5 2" xfId="735"/>
    <cellStyle name="标题 3 2 2 2" xfId="736"/>
    <cellStyle name="标题 2 4 3" xfId="737"/>
    <cellStyle name="标题 2 4 4" xfId="738"/>
    <cellStyle name="标题 2 5" xfId="739"/>
    <cellStyle name="标题 2 7" xfId="740"/>
    <cellStyle name="常规 18 3" xfId="741"/>
    <cellStyle name="标题 2 5 2" xfId="742"/>
    <cellStyle name="标题 2 5 3" xfId="743"/>
    <cellStyle name="标题 2 6" xfId="744"/>
    <cellStyle name="常规 5 42" xfId="745"/>
    <cellStyle name="常规 18 2" xfId="746"/>
    <cellStyle name="好 5" xfId="747"/>
    <cellStyle name="标题 3 2 2" xfId="748"/>
    <cellStyle name="好 6" xfId="749"/>
    <cellStyle name="标题 3 2 3" xfId="750"/>
    <cellStyle name="标题 3 3 2 2" xfId="751"/>
    <cellStyle name="标题 3 4 3" xfId="752"/>
    <cellStyle name="标题 3 3 3" xfId="753"/>
    <cellStyle name="商品名称 3 2" xfId="754"/>
    <cellStyle name="标题 3 3 4" xfId="755"/>
    <cellStyle name="标题 3 4" xfId="756"/>
    <cellStyle name="标题 3 4 2" xfId="757"/>
    <cellStyle name="标题 3 4 2 2" xfId="758"/>
    <cellStyle name="标题 4 4 3" xfId="759"/>
    <cellStyle name="标题 3 5" xfId="760"/>
    <cellStyle name="标题 3 5 2" xfId="761"/>
    <cellStyle name="常规 9" xfId="762"/>
    <cellStyle name="标题 3 5 3" xfId="763"/>
    <cellStyle name="标题 3 6" xfId="764"/>
    <cellStyle name="常规 19 2" xfId="765"/>
    <cellStyle name="数量 2 2 2" xfId="766"/>
    <cellStyle name="标题 3 7" xfId="767"/>
    <cellStyle name="常规 19 3" xfId="768"/>
    <cellStyle name="千位分隔 3 2" xfId="769"/>
    <cellStyle name="标题 4 2 2" xfId="770"/>
    <cellStyle name="千位分隔 3 2 2" xfId="771"/>
    <cellStyle name="标题 4 2 2 2" xfId="772"/>
    <cellStyle name="千位分隔 3 3" xfId="773"/>
    <cellStyle name="标题 4 2 3" xfId="774"/>
    <cellStyle name="标题 4 2 4" xfId="775"/>
    <cellStyle name="千位分隔 4" xfId="776"/>
    <cellStyle name="标题 4 3" xfId="777"/>
    <cellStyle name="千位分隔 4 2" xfId="778"/>
    <cellStyle name="标题 4 3 2" xfId="779"/>
    <cellStyle name="标题 4 3 2 2" xfId="780"/>
    <cellStyle name="标题 4 3 3" xfId="781"/>
    <cellStyle name="标题 4 3 4" xfId="782"/>
    <cellStyle name="千位分隔 5 2" xfId="783"/>
    <cellStyle name="标题 4 4 2" xfId="784"/>
    <cellStyle name="标题 4 4 4" xfId="785"/>
    <cellStyle name="千位分隔 6" xfId="786"/>
    <cellStyle name="标题 4 5" xfId="787"/>
    <cellStyle name="千位分隔 7" xfId="788"/>
    <cellStyle name="标题 4 6" xfId="789"/>
    <cellStyle name="差_1110洱源" xfId="790"/>
    <cellStyle name="常规 25 2" xfId="791"/>
    <cellStyle name="千位分隔 8" xfId="792"/>
    <cellStyle name="标题 4 7" xfId="793"/>
    <cellStyle name="标题 5 2 2" xfId="794"/>
    <cellStyle name="标题 5 3" xfId="795"/>
    <cellStyle name="标题 6 4" xfId="796"/>
    <cellStyle name="标题 7" xfId="797"/>
    <cellStyle name="标题 7 2" xfId="798"/>
    <cellStyle name="标题 7 2 2" xfId="799"/>
    <cellStyle name="标题 7 3" xfId="800"/>
    <cellStyle name="标题 8" xfId="801"/>
    <cellStyle name="常规 2 7" xfId="802"/>
    <cellStyle name="标题 8 2" xfId="803"/>
    <cellStyle name="输入 2" xfId="804"/>
    <cellStyle name="常规 2 8" xfId="805"/>
    <cellStyle name="标题 8 3" xfId="806"/>
    <cellStyle name="标题 9" xfId="807"/>
    <cellStyle name="标题1" xfId="808"/>
    <cellStyle name="常规 2 2 2 2 2 2" xfId="809"/>
    <cellStyle name="标题1 2" xfId="810"/>
    <cellStyle name="好_0605石屏 3" xfId="811"/>
    <cellStyle name="标题1 2 2" xfId="812"/>
    <cellStyle name="标题1 2 2 2" xfId="813"/>
    <cellStyle name="差 5 2" xfId="814"/>
    <cellStyle name="标题1 2 3" xfId="815"/>
    <cellStyle name="标题1 3" xfId="816"/>
    <cellStyle name="标题1 3 2" xfId="817"/>
    <cellStyle name="表标题" xfId="818"/>
    <cellStyle name="表标题 2" xfId="819"/>
    <cellStyle name="部门" xfId="820"/>
    <cellStyle name="常规 2 2" xfId="821"/>
    <cellStyle name="部门 2" xfId="822"/>
    <cellStyle name="常规 10 41" xfId="823"/>
    <cellStyle name="常规 2 2 2" xfId="824"/>
    <cellStyle name="部门 2 2 2" xfId="825"/>
    <cellStyle name="常规 2 2 2 2 2" xfId="826"/>
    <cellStyle name="部门 2 3" xfId="827"/>
    <cellStyle name="常规 2 2 2 3" xfId="828"/>
    <cellStyle name="部门 3" xfId="829"/>
    <cellStyle name="常规 2 2 3" xfId="830"/>
    <cellStyle name="解释性文本 5 2" xfId="831"/>
    <cellStyle name="差 2 2" xfId="832"/>
    <cellStyle name="差 2 2 2" xfId="833"/>
    <cellStyle name="解释性文本 5 3" xfId="834"/>
    <cellStyle name="差 2 3" xfId="835"/>
    <cellStyle name="差 2 4" xfId="836"/>
    <cellStyle name="差 3 2" xfId="837"/>
    <cellStyle name="警告文本 6" xfId="838"/>
    <cellStyle name="差 3 2 2" xfId="839"/>
    <cellStyle name="差_0605石屏县" xfId="840"/>
    <cellStyle name="差 3 3" xfId="841"/>
    <cellStyle name="差 3 4" xfId="842"/>
    <cellStyle name="差 4 3" xfId="843"/>
    <cellStyle name="差 4 4" xfId="844"/>
    <cellStyle name="差 5" xfId="845"/>
    <cellStyle name="差 5 3" xfId="846"/>
    <cellStyle name="差_0502通海县 2 2" xfId="847"/>
    <cellStyle name="差 6" xfId="848"/>
    <cellStyle name="差 8" xfId="849"/>
    <cellStyle name="常规 5 2 3" xfId="850"/>
    <cellStyle name="差_0502通海县" xfId="851"/>
    <cellStyle name="差_0502通海县 2" xfId="852"/>
    <cellStyle name="差_0605石屏县 2" xfId="853"/>
    <cellStyle name="差_0605石屏县 2 2" xfId="854"/>
    <cellStyle name="差_0605石屏县 3" xfId="855"/>
    <cellStyle name="差_1110洱源 2 2" xfId="856"/>
    <cellStyle name="差_11大理" xfId="857"/>
    <cellStyle name="差_11大理 2" xfId="858"/>
    <cellStyle name="差_11大理 3" xfId="859"/>
    <cellStyle name="常规 2 2 3 2 2" xfId="860"/>
    <cellStyle name="差_2007年地州资金往来对账表" xfId="861"/>
    <cellStyle name="差_2007年地州资金往来对账表 2" xfId="862"/>
    <cellStyle name="差_2007年地州资金往来对账表 2 2" xfId="863"/>
    <cellStyle name="差_2007年地州资金往来对账表 3" xfId="864"/>
    <cellStyle name="常规 28" xfId="865"/>
    <cellStyle name="差_2008年地州对账表(国库资金）" xfId="866"/>
    <cellStyle name="差_2008年地州对账表(国库资金） 2" xfId="867"/>
    <cellStyle name="适中 3" xfId="868"/>
    <cellStyle name="差_2008年地州对账表(国库资金） 2 2" xfId="869"/>
    <cellStyle name="差_Book1" xfId="870"/>
    <cellStyle name="常规 2 3" xfId="871"/>
    <cellStyle name="差_M01-1" xfId="872"/>
    <cellStyle name="输入 3 2" xfId="873"/>
    <cellStyle name="常规 2 9 2" xfId="874"/>
    <cellStyle name="常规 2 3 2" xfId="875"/>
    <cellStyle name="昗弨_Pacific Region P&amp;L" xfId="876"/>
    <cellStyle name="差_M01-1 2" xfId="877"/>
    <cellStyle name="常规_德宏州2005年地方预算(代报简表)" xfId="878"/>
    <cellStyle name="输入 3 2 2" xfId="879"/>
    <cellStyle name="常规 2 9 2 2" xfId="880"/>
    <cellStyle name="差_M01-1 2 2" xfId="881"/>
    <cellStyle name="常规 2 3 2 2" xfId="882"/>
    <cellStyle name="差_M01-1 3" xfId="883"/>
    <cellStyle name="常规 2 3 3" xfId="884"/>
    <cellStyle name="常规 10 2" xfId="885"/>
    <cellStyle name="常规 10 2 2" xfId="886"/>
    <cellStyle name="常规 10 2 2 2" xfId="887"/>
    <cellStyle name="常规 3 3 2 3" xfId="888"/>
    <cellStyle name="汇总 6 2" xfId="889"/>
    <cellStyle name="常规 10 2 3" xfId="890"/>
    <cellStyle name="常规 10 2_报预算局：2016年云南省及省本级1-7月社保基金预算执行情况表（0823）" xfId="891"/>
    <cellStyle name="常规 10 3" xfId="892"/>
    <cellStyle name="常规 11 2 2" xfId="893"/>
    <cellStyle name="常规 11 3" xfId="894"/>
    <cellStyle name="常规 11 3 2" xfId="895"/>
    <cellStyle name="常规 430" xfId="896"/>
    <cellStyle name="常规 13 2" xfId="897"/>
    <cellStyle name="好 4 4" xfId="898"/>
    <cellStyle name="常规 14" xfId="899"/>
    <cellStyle name="常规 14 2" xfId="900"/>
    <cellStyle name="检查单元格 2 2 2" xfId="901"/>
    <cellStyle name="常规 21" xfId="902"/>
    <cellStyle name="常规 16" xfId="903"/>
    <cellStyle name="注释 4 2" xfId="904"/>
    <cellStyle name="常规 22" xfId="905"/>
    <cellStyle name="常规 17" xfId="906"/>
    <cellStyle name="分级显示行_1_Book1" xfId="907"/>
    <cellStyle name="常规 6 4 2" xfId="908"/>
    <cellStyle name="常规 4 2 2 2 2" xfId="909"/>
    <cellStyle name="注释 4 3" xfId="910"/>
    <cellStyle name="常规 23" xfId="911"/>
    <cellStyle name="常规 18" xfId="912"/>
    <cellStyle name="常规 5 42 2" xfId="913"/>
    <cellStyle name="常规 18 2 2" xfId="914"/>
    <cellStyle name="注释 4 4" xfId="915"/>
    <cellStyle name="常规 24" xfId="916"/>
    <cellStyle name="常规 19" xfId="917"/>
    <cellStyle name="常规 19 10" xfId="918"/>
    <cellStyle name="常规 19 2 2" xfId="919"/>
    <cellStyle name="适中 3 3" xfId="920"/>
    <cellStyle name="强调文字颜色 3 3 2" xfId="921"/>
    <cellStyle name="常规 2 10 2" xfId="922"/>
    <cellStyle name="常规 2 11" xfId="923"/>
    <cellStyle name="适中 4 3" xfId="924"/>
    <cellStyle name="常规 2 11 2" xfId="925"/>
    <cellStyle name="常规 2 12" xfId="926"/>
    <cellStyle name="常规 2 13" xfId="927"/>
    <cellStyle name="常规 2 13 2" xfId="928"/>
    <cellStyle name="常规 2 2 2 2 3" xfId="929"/>
    <cellStyle name="强调文字颜色 1 2" xfId="930"/>
    <cellStyle name="常规 2 2 2 4 2" xfId="931"/>
    <cellStyle name="常规 2 2 3 3 2" xfId="932"/>
    <cellStyle name="常规 2 2 5" xfId="933"/>
    <cellStyle name="数量" xfId="934"/>
    <cellStyle name="常规 2 3 2 2 2" xfId="935"/>
    <cellStyle name="数量 2" xfId="936"/>
    <cellStyle name="常规 2 3 2 2 2 2" xfId="937"/>
    <cellStyle name="常规 2 3 2 2 3" xfId="938"/>
    <cellStyle name="常规 2 3 2 3" xfId="939"/>
    <cellStyle name="常规 2 3 5" xfId="940"/>
    <cellStyle name="常规 2 3 5 2" xfId="941"/>
    <cellStyle name="常规 2 4 2 2" xfId="942"/>
    <cellStyle name="常规 2 4 2 2 2" xfId="943"/>
    <cellStyle name="输出 2 2 2" xfId="944"/>
    <cellStyle name="常规 2 4 2 3" xfId="945"/>
    <cellStyle name="常规 2 4 2 3 2" xfId="946"/>
    <cellStyle name="常规 2 4 3" xfId="947"/>
    <cellStyle name="常规 2 4 3 2" xfId="948"/>
    <cellStyle name="常规 2 4 4" xfId="949"/>
    <cellStyle name="常规 2 4 4 2" xfId="950"/>
    <cellStyle name="常规 2 4 5" xfId="951"/>
    <cellStyle name="常规 7 2 2" xfId="952"/>
    <cellStyle name="常规 2 5" xfId="953"/>
    <cellStyle name="输入 3 4" xfId="954"/>
    <cellStyle name="好_2008年地州对账表(国库资金） 2" xfId="955"/>
    <cellStyle name="常规 2 9 4" xfId="956"/>
    <cellStyle name="常规 2 5 2" xfId="957"/>
    <cellStyle name="检查单元格 6" xfId="958"/>
    <cellStyle name="常规 2 5 2 2" xfId="959"/>
    <cellStyle name="常规 2 5 2 2 2" xfId="960"/>
    <cellStyle name="输出 3 2 2" xfId="961"/>
    <cellStyle name="检查单元格 7" xfId="962"/>
    <cellStyle name="常规 2 5 2 3" xfId="963"/>
    <cellStyle name="常规 2 5 5" xfId="964"/>
    <cellStyle name="千位分隔 2" xfId="965"/>
    <cellStyle name="常规 7 3 2" xfId="966"/>
    <cellStyle name="常规 2 6" xfId="967"/>
    <cellStyle name="常规 2 6 2" xfId="968"/>
    <cellStyle name="常规 2 6 2 2" xfId="969"/>
    <cellStyle name="常规 2 6 2 2 2" xfId="970"/>
    <cellStyle name="常规 2 6 3 2" xfId="971"/>
    <cellStyle name="检查单元格 3 2 2" xfId="972"/>
    <cellStyle name="常规 2 6 4" xfId="973"/>
    <cellStyle name="常规 2 6 4 2" xfId="974"/>
    <cellStyle name="常规 2 7 3" xfId="975"/>
    <cellStyle name="输入 2 2" xfId="976"/>
    <cellStyle name="常规 2 8 2" xfId="977"/>
    <cellStyle name="常规 30" xfId="978"/>
    <cellStyle name="常规 25" xfId="979"/>
    <cellStyle name="常规 26" xfId="980"/>
    <cellStyle name="常规 27" xfId="981"/>
    <cellStyle name="常规 29" xfId="982"/>
    <cellStyle name="输出 4 2" xfId="983"/>
    <cellStyle name="常规 3" xfId="984"/>
    <cellStyle name="输出 4 2 2" xfId="985"/>
    <cellStyle name="常规 3 2" xfId="986"/>
    <cellStyle name="适中 4" xfId="987"/>
    <cellStyle name="常规 3 2 2" xfId="988"/>
    <cellStyle name="适中 4 2" xfId="989"/>
    <cellStyle name="常规 3 2 2 2" xfId="990"/>
    <cellStyle name="适中 6" xfId="991"/>
    <cellStyle name="常规 3 2 4" xfId="992"/>
    <cellStyle name="常规 3 2 4 2" xfId="993"/>
    <cellStyle name="常规 3 3 2 2" xfId="994"/>
    <cellStyle name="常规 3 3 2 2 2" xfId="995"/>
    <cellStyle name="常规 3 3 3 2" xfId="996"/>
    <cellStyle name="常规_2007年云南省向人大报送政府收支预算表格式编制过程表 2" xfId="997"/>
    <cellStyle name="常规 3 3 4" xfId="998"/>
    <cellStyle name="强调 3" xfId="999"/>
    <cellStyle name="常规 3 3 4 2" xfId="1000"/>
    <cellStyle name="常规 3 4 2" xfId="1001"/>
    <cellStyle name="检查单元格 2 4" xfId="1002"/>
    <cellStyle name="常规 3 4 2 2" xfId="1003"/>
    <cellStyle name="常规 3 5" xfId="1004"/>
    <cellStyle name="常规 3 5 2" xfId="1005"/>
    <cellStyle name="常规 3 6" xfId="1006"/>
    <cellStyle name="常规 3 6 2" xfId="1007"/>
    <cellStyle name="常规 3 7" xfId="1008"/>
    <cellStyle name="常规 3 8" xfId="1009"/>
    <cellStyle name="常规 3_Book1" xfId="1010"/>
    <cellStyle name="输出 4 3" xfId="1011"/>
    <cellStyle name="常规 4" xfId="1012"/>
    <cellStyle name="常规 4 2" xfId="1013"/>
    <cellStyle name="常规 4 4" xfId="1014"/>
    <cellStyle name="常规 4 2 2" xfId="1015"/>
    <cellStyle name="常规 6 4" xfId="1016"/>
    <cellStyle name="常规 4 2 2 2" xfId="1017"/>
    <cellStyle name="常规 4 5" xfId="1018"/>
    <cellStyle name="常规 4 2 3" xfId="1019"/>
    <cellStyle name="常规 7 4" xfId="1020"/>
    <cellStyle name="常规 4 2 3 2" xfId="1021"/>
    <cellStyle name="常规 4 6" xfId="1022"/>
    <cellStyle name="常规 4 2 4" xfId="1023"/>
    <cellStyle name="常规 4 2 4 2" xfId="1024"/>
    <cellStyle name="常规 4 6 2" xfId="1025"/>
    <cellStyle name="常规 439" xfId="1026"/>
    <cellStyle name="常规 444" xfId="1027"/>
    <cellStyle name="常规 8 4" xfId="1028"/>
    <cellStyle name="常规 4 2 5" xfId="1029"/>
    <cellStyle name="常规 4 7" xfId="1030"/>
    <cellStyle name="常规 4 3" xfId="1031"/>
    <cellStyle name="常规 4 3 2" xfId="1032"/>
    <cellStyle name="常规 5 4" xfId="1033"/>
    <cellStyle name="常规 4 3 2 2" xfId="1034"/>
    <cellStyle name="常规 5 4 2" xfId="1035"/>
    <cellStyle name="常规 4 3 2 2 2" xfId="1036"/>
    <cellStyle name="常规 4 3 2 3" xfId="1037"/>
    <cellStyle name="常规 4 3 3" xfId="1038"/>
    <cellStyle name="常规 5 5" xfId="1039"/>
    <cellStyle name="常规 4 3 3 2" xfId="1040"/>
    <cellStyle name="常规 4 3 4" xfId="1041"/>
    <cellStyle name="常规 431" xfId="1042"/>
    <cellStyle name="常规 432" xfId="1043"/>
    <cellStyle name="链接单元格 2" xfId="1044"/>
    <cellStyle name="常规 448" xfId="1045"/>
    <cellStyle name="好_1110洱源 2 2" xfId="1046"/>
    <cellStyle name="常规 449" xfId="1047"/>
    <cellStyle name="常规 452" xfId="1048"/>
    <cellStyle name="常规 5 2 3 2" xfId="1049"/>
    <cellStyle name="常规 5 2 4" xfId="1050"/>
    <cellStyle name="常规 5 3 2" xfId="1051"/>
    <cellStyle name="常规 6 2 2" xfId="1052"/>
    <cellStyle name="常规 6 3" xfId="1053"/>
    <cellStyle name="常规 6 3 2" xfId="1054"/>
    <cellStyle name="常规 6 3 2 2" xfId="1055"/>
    <cellStyle name="常规 6 3 3" xfId="1056"/>
    <cellStyle name="常规 7" xfId="1057"/>
    <cellStyle name="常规 7 2" xfId="1058"/>
    <cellStyle name="常规 8" xfId="1059"/>
    <cellStyle name="常规 9 2 2" xfId="1060"/>
    <cellStyle name="注释 7" xfId="1061"/>
    <cellStyle name="常规 9 2 2 2" xfId="1062"/>
    <cellStyle name="常规 9 2 3" xfId="1063"/>
    <cellStyle name="注释 8" xfId="1064"/>
    <cellStyle name="常规 9 3 2" xfId="1065"/>
    <cellStyle name="常规 9 4" xfId="1066"/>
    <cellStyle name="常规 9 5" xfId="1067"/>
    <cellStyle name="常规 95" xfId="1068"/>
    <cellStyle name="常规_2004年基金预算(二稿)" xfId="1069"/>
    <cellStyle name="常规_2007年云南省向人大报送政府收支预算表格式编制过程表 2 2" xfId="1070"/>
    <cellStyle name="计算 2 3" xfId="1071"/>
    <cellStyle name="常规_2007年云南省向人大报送政府收支预算表格式编制过程表 2 2 2" xfId="1072"/>
    <cellStyle name="数量 4" xfId="1073"/>
    <cellStyle name="常规_2007年云南省向人大报送政府收支预算表格式编制过程表 2 3" xfId="1074"/>
    <cellStyle name="计算 2 4" xfId="1075"/>
    <cellStyle name="常规_2007年云南省向人大报送政府收支预算表格式编制过程表 2 4 2" xfId="1076"/>
    <cellStyle name="计算 4" xfId="1077"/>
    <cellStyle name="常规_exceltmp1 2" xfId="1078"/>
    <cellStyle name="超级链接 3" xfId="1079"/>
    <cellStyle name="超链接 2" xfId="1080"/>
    <cellStyle name="超链接 2 2" xfId="1081"/>
    <cellStyle name="超链接 2 2 2" xfId="1082"/>
    <cellStyle name="超链接 3" xfId="1083"/>
    <cellStyle name="超链接 3 2" xfId="1084"/>
    <cellStyle name="超链接 4" xfId="1085"/>
    <cellStyle name="超链接 4 2" xfId="1086"/>
    <cellStyle name="好 2" xfId="1087"/>
    <cellStyle name="好 2 2" xfId="1088"/>
    <cellStyle name="好 2 2 2" xfId="1089"/>
    <cellStyle name="好 3" xfId="1090"/>
    <cellStyle name="好 3 2" xfId="1091"/>
    <cellStyle name="好 4" xfId="1092"/>
    <cellStyle name="好 5 3" xfId="1093"/>
    <cellStyle name="好 8" xfId="1094"/>
    <cellStyle name="商品名称 2 3" xfId="1095"/>
    <cellStyle name="好_2008年地州对账表(国库资金） 2 2" xfId="1096"/>
    <cellStyle name="好_0502通海县 2" xfId="1097"/>
    <cellStyle name="好_0502通海县 2 2" xfId="1098"/>
    <cellStyle name="好_0502通海县 3" xfId="1099"/>
    <cellStyle name="好_0605石屏" xfId="1100"/>
    <cellStyle name="好_0605石屏 2" xfId="1101"/>
    <cellStyle name="好_0605石屏 2 2" xfId="1102"/>
    <cellStyle name="好_0605石屏县" xfId="1103"/>
    <cellStyle name="好_0605石屏县 2" xfId="1104"/>
    <cellStyle name="好_0605石屏县 3" xfId="1105"/>
    <cellStyle name="好_1110洱源" xfId="1106"/>
    <cellStyle name="解释性文本 4 3" xfId="1107"/>
    <cellStyle name="好_1110洱源 2" xfId="1108"/>
    <cellStyle name="解释性文本 4 4" xfId="1109"/>
    <cellStyle name="好_1110洱源 3" xfId="1110"/>
    <cellStyle name="好_11大理" xfId="1111"/>
    <cellStyle name="好_11大理 2" xfId="1112"/>
    <cellStyle name="好_11大理 2 2" xfId="1113"/>
    <cellStyle name="好_11大理 3" xfId="1114"/>
    <cellStyle name="好_M01-1 2" xfId="1115"/>
    <cellStyle name="好_2007年地州资金往来对账表" xfId="1116"/>
    <cellStyle name="好_2007年地州资金往来对账表 2" xfId="1117"/>
    <cellStyle name="好_2007年地州资金往来对账表 2 2" xfId="1118"/>
    <cellStyle name="好_2008年地州对账表(国库资金） 3" xfId="1119"/>
    <cellStyle name="好_Book1" xfId="1120"/>
    <cellStyle name="好_Book1 2" xfId="1121"/>
    <cellStyle name="好_M01-1" xfId="1122"/>
    <cellStyle name="好_M01-1 2 2" xfId="1123"/>
    <cellStyle name="后继超级链接" xfId="1124"/>
    <cellStyle name="后继超级链接 2" xfId="1125"/>
    <cellStyle name="后继超级链接 2 2" xfId="1126"/>
    <cellStyle name="后继超级链接 3" xfId="1127"/>
    <cellStyle name="汇总 2 2 2" xfId="1128"/>
    <cellStyle name="汇总 8" xfId="1129"/>
    <cellStyle name="汇总 2 2 2 2" xfId="1130"/>
    <cellStyle name="警告文本 2 2 2" xfId="1131"/>
    <cellStyle name="汇总 2 2 3" xfId="1132"/>
    <cellStyle name="汇总 2 3" xfId="1133"/>
    <cellStyle name="检查单元格 2" xfId="1134"/>
    <cellStyle name="汇总 2 3 2" xfId="1135"/>
    <cellStyle name="检查单元格 2 2" xfId="1136"/>
    <cellStyle name="汇总 2 4" xfId="1137"/>
    <cellStyle name="检查单元格 3" xfId="1138"/>
    <cellStyle name="汇总 2 4 2" xfId="1139"/>
    <cellStyle name="检查单元格 3 2" xfId="1140"/>
    <cellStyle name="汇总 2 5" xfId="1141"/>
    <cellStyle name="检查单元格 4" xfId="1142"/>
    <cellStyle name="汇总 3 2" xfId="1143"/>
    <cellStyle name="汇总 3 2 2" xfId="1144"/>
    <cellStyle name="汇总 3 2 2 2" xfId="1145"/>
    <cellStyle name="警告文本 3 2 2" xfId="1146"/>
    <cellStyle name="汇总 3 2 3" xfId="1147"/>
    <cellStyle name="汇总 3 3 2" xfId="1148"/>
    <cellStyle name="汇总 3 4" xfId="1149"/>
    <cellStyle name="汇总 3 4 2" xfId="1150"/>
    <cellStyle name="汇总 3 5" xfId="1151"/>
    <cellStyle name="汇总 4 2" xfId="1152"/>
    <cellStyle name="汇总 4 2 2" xfId="1153"/>
    <cellStyle name="汇总 4 2 2 2" xfId="1154"/>
    <cellStyle name="警告文本 4 2 2" xfId="1155"/>
    <cellStyle name="汇总 4 2 3" xfId="1156"/>
    <cellStyle name="汇总 4 3" xfId="1157"/>
    <cellStyle name="汇总 4 3 2" xfId="1158"/>
    <cellStyle name="汇总 4 4" xfId="1159"/>
    <cellStyle name="汇总 4 4 2" xfId="1160"/>
    <cellStyle name="汇总 4 5" xfId="1161"/>
    <cellStyle name="汇总 5 2" xfId="1162"/>
    <cellStyle name="汇总 5 2 2" xfId="1163"/>
    <cellStyle name="汇总 5 3" xfId="1164"/>
    <cellStyle name="汇总 5 3 2" xfId="1165"/>
    <cellStyle name="千分位_97-917" xfId="1166"/>
    <cellStyle name="汇总 5 4" xfId="1167"/>
    <cellStyle name="汇总 7 2" xfId="1168"/>
    <cellStyle name="汇总 8 2" xfId="1169"/>
    <cellStyle name="计算 2" xfId="1170"/>
    <cellStyle name="计算 2 2" xfId="1171"/>
    <cellStyle name="计算 2 2 2" xfId="1172"/>
    <cellStyle name="计算 3" xfId="1173"/>
    <cellStyle name="计算 3 2" xfId="1174"/>
    <cellStyle name="计算 3 2 2" xfId="1175"/>
    <cellStyle name="计算 3 4" xfId="1176"/>
    <cellStyle name="计算 4 2" xfId="1177"/>
    <cellStyle name="计算 4 3" xfId="1178"/>
    <cellStyle name="计算 4 4" xfId="1179"/>
    <cellStyle name="计算 5" xfId="1180"/>
    <cellStyle name="计算 5 2" xfId="1181"/>
    <cellStyle name="计算 5 3" xfId="1182"/>
    <cellStyle name="计算 6" xfId="1183"/>
    <cellStyle name="计算 7" xfId="1184"/>
    <cellStyle name="计算 8"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输入 8" xfId="1236"/>
    <cellStyle name="千分位[0]_laroux" xfId="1237"/>
    <cellStyle name="千位分隔 11" xfId="1238"/>
    <cellStyle name="千位[0]_ 方正PC" xfId="1239"/>
    <cellStyle name="常规_表样--2016年1至7月云南省及省本级地方财政收支执行情况（国资预算）全省数据与国库一致send预算局826"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千位分隔 9" xfId="1248"/>
    <cellStyle name="强调文字颜色 4 2 2 2"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1 3" xfId="1257"/>
    <cellStyle name="强调文字颜色 6 2 2 2" xfId="1258"/>
    <cellStyle name="强调文字颜色 1 3 2" xfId="1259"/>
    <cellStyle name="强调文字颜色 2 2" xfId="1260"/>
    <cellStyle name="强调文字颜色 2 2 3" xfId="1261"/>
    <cellStyle name="强调文字颜色 2 3" xfId="1262"/>
    <cellStyle name="强调文字颜色 3 2" xfId="1263"/>
    <cellStyle name="强调文字颜色 3 2 2" xfId="1264"/>
    <cellStyle name="适中 2 3" xfId="1265"/>
    <cellStyle name="强调文字颜色 3 2 2 2" xfId="1266"/>
    <cellStyle name="强调文字颜色 3 2 3" xfId="1267"/>
    <cellStyle name="适中 2 4"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输出 5 2" xfId="1301"/>
    <cellStyle name="寘嬫愗傝_Region Orders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 name="常规_附件2：二维表" xfId="1335"/>
  </cellStyles>
  <dxfs count="7">
    <dxf>
      <font>
        <color indexed="9"/>
      </font>
    </dxf>
    <dxf>
      <font>
        <b val="1"/>
        <i val="0"/>
      </font>
    </dxf>
    <dxf>
      <font>
        <color indexed="10"/>
      </font>
    </dxf>
    <dxf>
      <font>
        <b val="1"/>
        <i val="0"/>
        <strike val="0"/>
      </font>
    </dxf>
    <dxf>
      <font>
        <b val="0"/>
        <color indexed="9"/>
      </font>
    </dxf>
    <dxf>
      <font>
        <b val="0"/>
        <i val="0"/>
        <color indexed="9"/>
      </font>
    </dxf>
    <dxf>
      <font>
        <b val="0"/>
        <i val="0"/>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workbookViewId="0">
      <selection activeCell="B9" sqref="B9"/>
    </sheetView>
  </sheetViews>
  <sheetFormatPr defaultColWidth="9" defaultRowHeight="37" customHeight="1" outlineLevelCol="2"/>
  <cols>
    <col min="1" max="1" width="7.44166666666667" style="602" customWidth="1"/>
    <col min="2" max="2" width="93.75" style="1" customWidth="1"/>
    <col min="3" max="3" width="8" style="1" customWidth="1"/>
    <col min="4" max="16384" width="9" style="1"/>
  </cols>
  <sheetData>
    <row r="1" s="1" customFormat="1" customHeight="1" spans="1:2">
      <c r="A1" s="603" t="s">
        <v>0</v>
      </c>
      <c r="B1" s="603"/>
    </row>
    <row r="2" s="1" customFormat="1" customHeight="1" spans="1:2">
      <c r="A2" s="603"/>
      <c r="B2" s="603"/>
    </row>
    <row r="3" s="602" customFormat="1" customHeight="1" spans="1:3">
      <c r="A3" s="604" t="s">
        <v>1</v>
      </c>
      <c r="B3" s="604" t="s">
        <v>2</v>
      </c>
      <c r="C3" s="604" t="s">
        <v>3</v>
      </c>
    </row>
    <row r="4" s="1" customFormat="1" customHeight="1" spans="1:3">
      <c r="A4" s="604">
        <v>1</v>
      </c>
      <c r="B4" s="605" t="s">
        <v>4</v>
      </c>
      <c r="C4" s="606"/>
    </row>
    <row r="5" s="1" customFormat="1" customHeight="1" spans="1:3">
      <c r="A5" s="604">
        <v>2</v>
      </c>
      <c r="B5" s="605" t="s">
        <v>5</v>
      </c>
      <c r="C5" s="606"/>
    </row>
    <row r="6" s="1" customFormat="1" customHeight="1" spans="1:3">
      <c r="A6" s="604">
        <v>3</v>
      </c>
      <c r="B6" s="605" t="s">
        <v>6</v>
      </c>
      <c r="C6" s="606"/>
    </row>
    <row r="7" s="1" customFormat="1" customHeight="1" spans="1:3">
      <c r="A7" s="604">
        <v>4</v>
      </c>
      <c r="B7" s="605" t="s">
        <v>7</v>
      </c>
      <c r="C7" s="606"/>
    </row>
    <row r="8" s="1" customFormat="1" customHeight="1" spans="1:3">
      <c r="A8" s="604">
        <v>5</v>
      </c>
      <c r="B8" s="605" t="s">
        <v>8</v>
      </c>
      <c r="C8" s="606"/>
    </row>
    <row r="9" s="1" customFormat="1" customHeight="1" spans="1:3">
      <c r="A9" s="604">
        <v>6</v>
      </c>
      <c r="B9" s="605" t="s">
        <v>9</v>
      </c>
      <c r="C9" s="606"/>
    </row>
    <row r="10" s="1" customFormat="1" customHeight="1" spans="1:3">
      <c r="A10" s="604">
        <v>7</v>
      </c>
      <c r="B10" s="605" t="s">
        <v>10</v>
      </c>
      <c r="C10" s="606"/>
    </row>
    <row r="11" s="1" customFormat="1" customHeight="1" spans="1:3">
      <c r="A11" s="604">
        <v>8</v>
      </c>
      <c r="B11" s="605" t="s">
        <v>11</v>
      </c>
      <c r="C11" s="606"/>
    </row>
    <row r="12" s="1" customFormat="1" customHeight="1" spans="1:3">
      <c r="A12" s="604">
        <v>9</v>
      </c>
      <c r="B12" s="605" t="s">
        <v>12</v>
      </c>
      <c r="C12" s="606"/>
    </row>
    <row r="13" s="1" customFormat="1" customHeight="1" spans="1:3">
      <c r="A13" s="604">
        <v>10</v>
      </c>
      <c r="B13" s="605" t="s">
        <v>13</v>
      </c>
      <c r="C13" s="606"/>
    </row>
    <row r="14" s="1" customFormat="1" customHeight="1" spans="1:3">
      <c r="A14" s="604">
        <v>11</v>
      </c>
      <c r="B14" s="605" t="s">
        <v>14</v>
      </c>
      <c r="C14" s="606"/>
    </row>
    <row r="15" s="1" customFormat="1" customHeight="1" spans="1:3">
      <c r="A15" s="604">
        <v>12</v>
      </c>
      <c r="B15" s="605" t="s">
        <v>15</v>
      </c>
      <c r="C15" s="606"/>
    </row>
    <row r="16" s="1" customFormat="1" customHeight="1" spans="1:3">
      <c r="A16" s="604">
        <v>13</v>
      </c>
      <c r="B16" s="605" t="s">
        <v>16</v>
      </c>
      <c r="C16" s="606"/>
    </row>
    <row r="17" s="1" customFormat="1" customHeight="1" spans="1:3">
      <c r="A17" s="604">
        <v>14</v>
      </c>
      <c r="B17" s="605" t="s">
        <v>17</v>
      </c>
      <c r="C17" s="606"/>
    </row>
    <row r="18" s="1" customFormat="1" customHeight="1" spans="1:3">
      <c r="A18" s="604">
        <v>15</v>
      </c>
      <c r="B18" s="605" t="s">
        <v>18</v>
      </c>
      <c r="C18" s="606"/>
    </row>
    <row r="19" s="1" customFormat="1" customHeight="1" spans="1:3">
      <c r="A19" s="604">
        <v>16</v>
      </c>
      <c r="B19" s="605" t="s">
        <v>19</v>
      </c>
      <c r="C19" s="604"/>
    </row>
    <row r="20" s="1" customFormat="1" customHeight="1" spans="1:3">
      <c r="A20" s="604">
        <v>17</v>
      </c>
      <c r="B20" s="605" t="s">
        <v>20</v>
      </c>
      <c r="C20" s="604"/>
    </row>
    <row r="21" s="1" customFormat="1" customHeight="1" spans="1:3">
      <c r="A21" s="604">
        <v>18</v>
      </c>
      <c r="B21" s="605" t="s">
        <v>21</v>
      </c>
      <c r="C21" s="604"/>
    </row>
    <row r="22" s="1" customFormat="1" customHeight="1" spans="1:3">
      <c r="A22" s="604">
        <v>19</v>
      </c>
      <c r="B22" s="605" t="s">
        <v>22</v>
      </c>
      <c r="C22" s="604"/>
    </row>
    <row r="23" s="1" customFormat="1" customHeight="1" spans="1:3">
      <c r="A23" s="604">
        <v>20</v>
      </c>
      <c r="B23" s="605" t="s">
        <v>23</v>
      </c>
      <c r="C23" s="604"/>
    </row>
    <row r="24" s="1" customFormat="1" customHeight="1" spans="1:3">
      <c r="A24" s="604">
        <v>21</v>
      </c>
      <c r="B24" s="605" t="s">
        <v>24</v>
      </c>
      <c r="C24" s="604"/>
    </row>
    <row r="25" s="1" customFormat="1" customHeight="1" spans="1:3">
      <c r="A25" s="604">
        <v>22</v>
      </c>
      <c r="B25" s="605" t="s">
        <v>25</v>
      </c>
      <c r="C25" s="606"/>
    </row>
    <row r="26" s="1" customFormat="1" customHeight="1" spans="1:3">
      <c r="A26" s="604">
        <v>23</v>
      </c>
      <c r="B26" s="605" t="s">
        <v>26</v>
      </c>
      <c r="C26" s="606"/>
    </row>
    <row r="27" s="1" customFormat="1" customHeight="1" spans="1:3">
      <c r="A27" s="604">
        <v>24</v>
      </c>
      <c r="B27" s="605" t="s">
        <v>27</v>
      </c>
      <c r="C27" s="606"/>
    </row>
    <row r="28" s="1" customFormat="1" customHeight="1" spans="1:3">
      <c r="A28" s="604">
        <v>25</v>
      </c>
      <c r="B28" s="605" t="s">
        <v>28</v>
      </c>
      <c r="C28" s="606"/>
    </row>
    <row r="29" s="1" customFormat="1" customHeight="1" spans="1:3">
      <c r="A29" s="604">
        <v>26</v>
      </c>
      <c r="B29" s="605" t="s">
        <v>29</v>
      </c>
      <c r="C29" s="606"/>
    </row>
    <row r="30" s="1" customFormat="1" customHeight="1" spans="1:3">
      <c r="A30" s="604">
        <v>27</v>
      </c>
      <c r="B30" s="605" t="s">
        <v>30</v>
      </c>
      <c r="C30" s="606"/>
    </row>
    <row r="31" s="1" customFormat="1" customHeight="1" spans="1:3">
      <c r="A31" s="604">
        <v>28</v>
      </c>
      <c r="B31" s="605" t="s">
        <v>31</v>
      </c>
      <c r="C31" s="606"/>
    </row>
    <row r="32" s="1" customFormat="1" customHeight="1" spans="1:3">
      <c r="A32" s="604">
        <v>29</v>
      </c>
      <c r="B32" s="605" t="s">
        <v>32</v>
      </c>
      <c r="C32" s="606"/>
    </row>
    <row r="33" s="1" customFormat="1" customHeight="1" spans="1:3">
      <c r="A33" s="604">
        <v>30</v>
      </c>
      <c r="B33" s="605" t="s">
        <v>33</v>
      </c>
      <c r="C33" s="606"/>
    </row>
    <row r="34" s="1" customFormat="1" customHeight="1" spans="1:3">
      <c r="A34" s="604">
        <v>31</v>
      </c>
      <c r="B34" s="605" t="s">
        <v>34</v>
      </c>
      <c r="C34" s="606"/>
    </row>
    <row r="35" s="1" customFormat="1" customHeight="1" spans="1:3">
      <c r="A35" s="604">
        <v>32</v>
      </c>
      <c r="B35" s="605" t="s">
        <v>35</v>
      </c>
      <c r="C35" s="606"/>
    </row>
    <row r="36" s="1" customFormat="1" customHeight="1" spans="1:3">
      <c r="A36" s="604">
        <v>33</v>
      </c>
      <c r="B36" s="607" t="s">
        <v>36</v>
      </c>
      <c r="C36" s="606"/>
    </row>
    <row r="37" s="1" customFormat="1" customHeight="1" spans="1:3">
      <c r="A37" s="604">
        <v>34</v>
      </c>
      <c r="B37" s="607" t="s">
        <v>37</v>
      </c>
      <c r="C37" s="606"/>
    </row>
    <row r="38" s="1" customFormat="1" customHeight="1" spans="1:3">
      <c r="A38" s="604">
        <v>35</v>
      </c>
      <c r="B38" s="605" t="s">
        <v>38</v>
      </c>
      <c r="C38" s="604"/>
    </row>
    <row r="39" s="1" customFormat="1" customHeight="1" spans="1:3">
      <c r="A39" s="604">
        <v>36</v>
      </c>
      <c r="B39" s="605" t="s">
        <v>39</v>
      </c>
      <c r="C39" s="604"/>
    </row>
    <row r="40" s="1" customFormat="1" customHeight="1" spans="1:3">
      <c r="A40" s="604">
        <v>37</v>
      </c>
      <c r="B40" s="605" t="s">
        <v>40</v>
      </c>
      <c r="C40" s="604"/>
    </row>
    <row r="41" s="1" customFormat="1" customHeight="1" spans="1:3">
      <c r="A41" s="604">
        <v>38</v>
      </c>
      <c r="B41" s="605" t="s">
        <v>41</v>
      </c>
      <c r="C41" s="606"/>
    </row>
  </sheetData>
  <autoFilter ref="A3:C41">
    <extLst/>
  </autoFilter>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G8" sqref="G8"/>
    </sheetView>
  </sheetViews>
  <sheetFormatPr defaultColWidth="9" defaultRowHeight="13.5" outlineLevelCol="4"/>
  <cols>
    <col min="1" max="1" width="37.75" style="447" customWidth="1"/>
    <col min="2" max="2" width="22" style="447" customWidth="1"/>
    <col min="3" max="4" width="23.8833333333333" style="447" customWidth="1"/>
    <col min="5" max="5" width="24.5" style="447" customWidth="1"/>
    <col min="6" max="248" width="9" style="447"/>
    <col min="249" max="16384" width="9" style="1"/>
  </cols>
  <sheetData>
    <row r="1" s="447" customFormat="1" ht="40.5" customHeight="1" spans="1:5">
      <c r="A1" s="448" t="s">
        <v>1314</v>
      </c>
      <c r="B1" s="448"/>
      <c r="C1" s="448"/>
      <c r="D1" s="448"/>
      <c r="E1" s="448"/>
    </row>
    <row r="2" s="447" customFormat="1" ht="17" customHeight="1" spans="1:5">
      <c r="A2" s="449"/>
      <c r="B2" s="449"/>
      <c r="C2" s="449"/>
      <c r="D2" s="450"/>
      <c r="E2" s="451" t="s">
        <v>44</v>
      </c>
    </row>
    <row r="3" s="1" customFormat="1" ht="24.95" customHeight="1" spans="1:5">
      <c r="A3" s="452" t="s">
        <v>45</v>
      </c>
      <c r="B3" s="452" t="s">
        <v>144</v>
      </c>
      <c r="C3" s="452" t="s">
        <v>47</v>
      </c>
      <c r="D3" s="453" t="s">
        <v>1315</v>
      </c>
      <c r="E3" s="454"/>
    </row>
    <row r="4" s="1" customFormat="1" ht="24.95" customHeight="1" spans="1:5">
      <c r="A4" s="455"/>
      <c r="B4" s="455"/>
      <c r="C4" s="455"/>
      <c r="D4" s="206" t="s">
        <v>1316</v>
      </c>
      <c r="E4" s="206" t="s">
        <v>1317</v>
      </c>
    </row>
    <row r="5" s="447" customFormat="1" ht="36" customHeight="1" spans="1:5">
      <c r="A5" s="456" t="s">
        <v>1298</v>
      </c>
      <c r="B5" s="457">
        <f>B6+B7+B8</f>
        <v>1861</v>
      </c>
      <c r="C5" s="457">
        <f>C6+C7+C8</f>
        <v>1802</v>
      </c>
      <c r="D5" s="457">
        <f>D6+D7+D8</f>
        <v>-59</v>
      </c>
      <c r="E5" s="458">
        <f t="shared" ref="E5:E10" si="0">D5/B5</f>
        <v>-0.0317</v>
      </c>
    </row>
    <row r="6" s="447" customFormat="1" ht="36" customHeight="1" spans="1:5">
      <c r="A6" s="170" t="s">
        <v>1318</v>
      </c>
      <c r="B6" s="457">
        <v>20</v>
      </c>
      <c r="C6" s="457">
        <v>20</v>
      </c>
      <c r="D6" s="457">
        <f t="shared" ref="D6:D10" si="1">C6-B6</f>
        <v>0</v>
      </c>
      <c r="E6" s="458">
        <f t="shared" si="0"/>
        <v>0</v>
      </c>
    </row>
    <row r="7" s="447" customFormat="1" ht="36" customHeight="1" spans="1:5">
      <c r="A7" s="170" t="s">
        <v>1319</v>
      </c>
      <c r="B7" s="457">
        <v>720</v>
      </c>
      <c r="C7" s="457">
        <v>664</v>
      </c>
      <c r="D7" s="457">
        <f t="shared" si="1"/>
        <v>-56</v>
      </c>
      <c r="E7" s="458">
        <f t="shared" si="0"/>
        <v>-0.0778</v>
      </c>
    </row>
    <row r="8" s="447" customFormat="1" ht="36" customHeight="1" spans="1:5">
      <c r="A8" s="170" t="s">
        <v>1320</v>
      </c>
      <c r="B8" s="457">
        <f>B9+B10</f>
        <v>1121</v>
      </c>
      <c r="C8" s="457">
        <f>C9+C10</f>
        <v>1118</v>
      </c>
      <c r="D8" s="457">
        <f>D9+D10</f>
        <v>-3</v>
      </c>
      <c r="E8" s="458">
        <f t="shared" si="0"/>
        <v>-0.0027</v>
      </c>
    </row>
    <row r="9" s="447" customFormat="1" ht="36" customHeight="1" spans="1:5">
      <c r="A9" s="173" t="s">
        <v>1321</v>
      </c>
      <c r="B9" s="457">
        <v>302</v>
      </c>
      <c r="C9" s="457">
        <v>140</v>
      </c>
      <c r="D9" s="457">
        <f t="shared" si="1"/>
        <v>-162</v>
      </c>
      <c r="E9" s="458">
        <f t="shared" si="0"/>
        <v>-0.5364</v>
      </c>
    </row>
    <row r="10" s="447" customFormat="1" ht="36" customHeight="1" spans="1:5">
      <c r="A10" s="173" t="s">
        <v>1322</v>
      </c>
      <c r="B10" s="457">
        <v>819</v>
      </c>
      <c r="C10" s="457">
        <v>978</v>
      </c>
      <c r="D10" s="457">
        <f t="shared" si="1"/>
        <v>159</v>
      </c>
      <c r="E10" s="458">
        <f t="shared" si="0"/>
        <v>0.1941</v>
      </c>
    </row>
    <row r="11" s="447" customFormat="1" ht="177" customHeight="1" spans="1:5">
      <c r="A11" s="459" t="s">
        <v>1323</v>
      </c>
      <c r="B11" s="459"/>
      <c r="C11" s="459"/>
      <c r="D11" s="459"/>
      <c r="E11" s="459"/>
    </row>
  </sheetData>
  <mergeCells count="6">
    <mergeCell ref="A1:E1"/>
    <mergeCell ref="D3:E3"/>
    <mergeCell ref="A11:E11"/>
    <mergeCell ref="A3:A4"/>
    <mergeCell ref="B3:B4"/>
    <mergeCell ref="C3:C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D9" sqref="D9"/>
    </sheetView>
  </sheetViews>
  <sheetFormatPr defaultColWidth="9" defaultRowHeight="14.25" outlineLevelCol="1"/>
  <cols>
    <col min="1" max="1" width="62.3833333333333" style="75" customWidth="1"/>
    <col min="2" max="2" width="42.6333333333333" style="76" customWidth="1"/>
    <col min="3" max="237" width="9" style="75"/>
    <col min="238" max="238" width="41.6333333333333" style="75" customWidth="1"/>
    <col min="239" max="240" width="14.5" style="75" customWidth="1"/>
    <col min="241" max="241" width="13.8833333333333" style="75" customWidth="1"/>
    <col min="242" max="244" width="9" style="75"/>
    <col min="245" max="246" width="10.5" style="75" customWidth="1"/>
    <col min="247" max="16384" width="9" style="75"/>
  </cols>
  <sheetData>
    <row r="1" s="75" customFormat="1" ht="45" customHeight="1" spans="1:2">
      <c r="A1" s="77" t="s">
        <v>1324</v>
      </c>
      <c r="B1" s="78"/>
    </row>
    <row r="2" s="75" customFormat="1" ht="20.1" customHeight="1" spans="1:2">
      <c r="A2" s="79"/>
      <c r="B2" s="80"/>
    </row>
    <row r="3" s="75" customFormat="1" ht="45" customHeight="1" spans="1:2">
      <c r="A3" s="81" t="s">
        <v>1325</v>
      </c>
      <c r="B3" s="82"/>
    </row>
    <row r="4" s="75" customFormat="1" ht="36" customHeight="1" spans="1:2">
      <c r="A4" s="83"/>
      <c r="B4" s="84"/>
    </row>
    <row r="5" s="75" customFormat="1" ht="36" customHeight="1" spans="1:2">
      <c r="A5" s="83"/>
      <c r="B5" s="84"/>
    </row>
    <row r="6" s="75" customFormat="1" ht="36" customHeight="1" spans="1:2">
      <c r="A6" s="83"/>
      <c r="B6" s="84"/>
    </row>
    <row r="7" s="75" customFormat="1" ht="36" customHeight="1" spans="1:2">
      <c r="A7" s="83"/>
      <c r="B7" s="84"/>
    </row>
    <row r="8" s="75" customFormat="1" ht="36" customHeight="1" spans="1:2">
      <c r="A8" s="83"/>
      <c r="B8" s="84"/>
    </row>
    <row r="9" s="75" customFormat="1" ht="36" customHeight="1" spans="1:2">
      <c r="A9" s="83"/>
      <c r="B9" s="84"/>
    </row>
    <row r="10" s="75" customFormat="1" ht="36" customHeight="1" spans="1:2">
      <c r="A10" s="83"/>
      <c r="B10" s="84"/>
    </row>
    <row r="11" s="75" customFormat="1" ht="36" customHeight="1" spans="1:2">
      <c r="A11" s="83"/>
      <c r="B11" s="84"/>
    </row>
    <row r="12" s="75" customFormat="1" ht="36" customHeight="1" spans="1:2">
      <c r="A12" s="85"/>
      <c r="B12" s="86"/>
    </row>
    <row r="13" s="75" customFormat="1" spans="2:2">
      <c r="B13" s="87"/>
    </row>
    <row r="14" s="75" customFormat="1" spans="2:2">
      <c r="B14" s="87"/>
    </row>
    <row r="15" s="75" customFormat="1" spans="2:2">
      <c r="B15" s="87"/>
    </row>
    <row r="16" s="75" customFormat="1" spans="2:2">
      <c r="B16" s="87"/>
    </row>
  </sheetData>
  <mergeCells count="2">
    <mergeCell ref="A1:B1"/>
    <mergeCell ref="A3:B1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showGridLines="0" showZeros="0" view="pageBreakPreview" zoomScaleNormal="115" topLeftCell="A27" workbookViewId="0">
      <selection activeCell="A4" sqref="A4"/>
    </sheetView>
  </sheetViews>
  <sheetFormatPr defaultColWidth="9" defaultRowHeight="14.25" outlineLevelCol="3"/>
  <cols>
    <col min="1" max="1" width="50.75" style="198" customWidth="1"/>
    <col min="2" max="3" width="20.6333333333333" style="370" customWidth="1"/>
    <col min="4" max="4" width="20.6333333333333" style="371" customWidth="1"/>
    <col min="5" max="16355" width="9" style="198"/>
    <col min="16356" max="16356" width="45.6333333333333" style="198"/>
    <col min="16357" max="16384" width="9" style="198"/>
  </cols>
  <sheetData>
    <row r="1" ht="45" customHeight="1" spans="1:4">
      <c r="A1" s="372" t="s">
        <v>1326</v>
      </c>
      <c r="B1" s="373"/>
      <c r="C1" s="373"/>
      <c r="D1" s="373"/>
    </row>
    <row r="2" s="368" customFormat="1" ht="20.1" customHeight="1" spans="1:4">
      <c r="A2" s="374"/>
      <c r="B2" s="375"/>
      <c r="C2" s="376"/>
      <c r="D2" s="377" t="s">
        <v>44</v>
      </c>
    </row>
    <row r="3" s="369" customFormat="1" ht="45" customHeight="1" spans="1:4">
      <c r="A3" s="378" t="s">
        <v>45</v>
      </c>
      <c r="B3" s="223" t="s">
        <v>46</v>
      </c>
      <c r="C3" s="223" t="s">
        <v>47</v>
      </c>
      <c r="D3" s="223" t="s">
        <v>48</v>
      </c>
    </row>
    <row r="4" s="369" customFormat="1" ht="36" customHeight="1" spans="1:4">
      <c r="A4" s="432" t="s">
        <v>1327</v>
      </c>
      <c r="B4" s="433"/>
      <c r="C4" s="433"/>
      <c r="D4" s="355" t="e">
        <f t="shared" ref="D4:D37" si="0">(C4-B4)/B4</f>
        <v>#DIV/0!</v>
      </c>
    </row>
    <row r="5" ht="36" customHeight="1" spans="1:4">
      <c r="A5" s="432" t="s">
        <v>1328</v>
      </c>
      <c r="B5" s="433"/>
      <c r="C5" s="433"/>
      <c r="D5" s="381" t="e">
        <f t="shared" si="0"/>
        <v>#DIV/0!</v>
      </c>
    </row>
    <row r="6" ht="36" customHeight="1" spans="1:4">
      <c r="A6" s="432" t="s">
        <v>1329</v>
      </c>
      <c r="B6" s="433"/>
      <c r="C6" s="433"/>
      <c r="D6" s="381" t="e">
        <f t="shared" si="0"/>
        <v>#DIV/0!</v>
      </c>
    </row>
    <row r="7" ht="36" customHeight="1" spans="1:4">
      <c r="A7" s="432" t="s">
        <v>1330</v>
      </c>
      <c r="B7" s="433"/>
      <c r="C7" s="433"/>
      <c r="D7" s="381" t="e">
        <f t="shared" si="0"/>
        <v>#DIV/0!</v>
      </c>
    </row>
    <row r="8" ht="36" customHeight="1" spans="1:4">
      <c r="A8" s="432" t="s">
        <v>1331</v>
      </c>
      <c r="B8" s="433"/>
      <c r="C8" s="433"/>
      <c r="D8" s="381" t="e">
        <f t="shared" si="0"/>
        <v>#DIV/0!</v>
      </c>
    </row>
    <row r="9" ht="36" customHeight="1" spans="1:4">
      <c r="A9" s="432" t="s">
        <v>1332</v>
      </c>
      <c r="B9" s="433"/>
      <c r="C9" s="433"/>
      <c r="D9" s="381" t="e">
        <f t="shared" si="0"/>
        <v>#DIV/0!</v>
      </c>
    </row>
    <row r="10" ht="36" customHeight="1" spans="1:4">
      <c r="A10" s="432" t="s">
        <v>1333</v>
      </c>
      <c r="B10" s="433">
        <f>SUBTOTAL(9,B11:B15)</f>
        <v>11043</v>
      </c>
      <c r="C10" s="433">
        <f>SUBTOTAL(9,C11:C15)</f>
        <v>13508</v>
      </c>
      <c r="D10" s="381">
        <f t="shared" si="0"/>
        <v>0.223</v>
      </c>
    </row>
    <row r="11" ht="36" customHeight="1" spans="1:4">
      <c r="A11" s="434" t="s">
        <v>1334</v>
      </c>
      <c r="B11" s="435">
        <v>11383</v>
      </c>
      <c r="C11" s="435">
        <v>13508</v>
      </c>
      <c r="D11" s="384">
        <f t="shared" si="0"/>
        <v>0.187</v>
      </c>
    </row>
    <row r="12" ht="36" customHeight="1" spans="1:4">
      <c r="A12" s="434" t="s">
        <v>1335</v>
      </c>
      <c r="B12" s="435">
        <v>173</v>
      </c>
      <c r="C12" s="435"/>
      <c r="D12" s="384">
        <f t="shared" si="0"/>
        <v>-1</v>
      </c>
    </row>
    <row r="13" ht="36" customHeight="1" spans="1:4">
      <c r="A13" s="434" t="s">
        <v>1336</v>
      </c>
      <c r="B13" s="435">
        <v>0</v>
      </c>
      <c r="C13" s="435"/>
      <c r="D13" s="384" t="e">
        <f t="shared" si="0"/>
        <v>#DIV/0!</v>
      </c>
    </row>
    <row r="14" ht="36" customHeight="1" spans="1:4">
      <c r="A14" s="434" t="s">
        <v>1337</v>
      </c>
      <c r="B14" s="435">
        <v>-513</v>
      </c>
      <c r="C14" s="435"/>
      <c r="D14" s="384">
        <f t="shared" si="0"/>
        <v>-1</v>
      </c>
    </row>
    <row r="15" ht="36" customHeight="1" spans="1:4">
      <c r="A15" s="434" t="s">
        <v>1338</v>
      </c>
      <c r="B15" s="435"/>
      <c r="C15" s="435"/>
      <c r="D15" s="384" t="e">
        <f t="shared" si="0"/>
        <v>#DIV/0!</v>
      </c>
    </row>
    <row r="16" ht="36" customHeight="1" spans="1:4">
      <c r="A16" s="209" t="s">
        <v>1339</v>
      </c>
      <c r="B16" s="433"/>
      <c r="C16" s="433"/>
      <c r="D16" s="381" t="e">
        <f t="shared" si="0"/>
        <v>#DIV/0!</v>
      </c>
    </row>
    <row r="17" ht="36" customHeight="1" spans="1:4">
      <c r="A17" s="209" t="s">
        <v>1340</v>
      </c>
      <c r="B17" s="433">
        <f>SUBTOTAL(9,B18:B19)</f>
        <v>0</v>
      </c>
      <c r="C17" s="433">
        <f>SUBTOTAL(9,C18:C19)</f>
        <v>0</v>
      </c>
      <c r="D17" s="381" t="e">
        <f t="shared" si="0"/>
        <v>#DIV/0!</v>
      </c>
    </row>
    <row r="18" ht="36" customHeight="1" spans="1:4">
      <c r="A18" s="207" t="s">
        <v>1341</v>
      </c>
      <c r="B18" s="435"/>
      <c r="C18" s="435"/>
      <c r="D18" s="384" t="e">
        <f t="shared" si="0"/>
        <v>#DIV/0!</v>
      </c>
    </row>
    <row r="19" ht="36" customHeight="1" spans="1:4">
      <c r="A19" s="207" t="s">
        <v>1342</v>
      </c>
      <c r="B19" s="435"/>
      <c r="C19" s="435"/>
      <c r="D19" s="384" t="e">
        <f t="shared" si="0"/>
        <v>#DIV/0!</v>
      </c>
    </row>
    <row r="20" ht="36" customHeight="1" spans="1:4">
      <c r="A20" s="209" t="s">
        <v>1343</v>
      </c>
      <c r="B20" s="433"/>
      <c r="C20" s="433"/>
      <c r="D20" s="381" t="e">
        <f t="shared" si="0"/>
        <v>#DIV/0!</v>
      </c>
    </row>
    <row r="21" ht="36" customHeight="1" spans="1:4">
      <c r="A21" s="209" t="s">
        <v>1344</v>
      </c>
      <c r="B21" s="433"/>
      <c r="C21" s="433"/>
      <c r="D21" s="381" t="e">
        <f t="shared" si="0"/>
        <v>#DIV/0!</v>
      </c>
    </row>
    <row r="22" ht="36" customHeight="1" spans="1:4">
      <c r="A22" s="209" t="s">
        <v>1345</v>
      </c>
      <c r="B22" s="433"/>
      <c r="C22" s="433"/>
      <c r="D22" s="381" t="e">
        <f t="shared" si="0"/>
        <v>#DIV/0!</v>
      </c>
    </row>
    <row r="23" ht="36" customHeight="1" spans="1:4">
      <c r="A23" s="432" t="s">
        <v>1346</v>
      </c>
      <c r="B23" s="433"/>
      <c r="C23" s="433"/>
      <c r="D23" s="381" t="e">
        <f t="shared" si="0"/>
        <v>#DIV/0!</v>
      </c>
    </row>
    <row r="24" ht="36" customHeight="1" spans="1:4">
      <c r="A24" s="432" t="s">
        <v>1347</v>
      </c>
      <c r="B24" s="433">
        <v>265</v>
      </c>
      <c r="C24" s="433">
        <v>260</v>
      </c>
      <c r="D24" s="381">
        <f t="shared" si="0"/>
        <v>-0.019</v>
      </c>
    </row>
    <row r="25" ht="36" customHeight="1" spans="1:4">
      <c r="A25" s="432" t="s">
        <v>1348</v>
      </c>
      <c r="B25" s="433"/>
      <c r="C25" s="433"/>
      <c r="D25" s="381" t="e">
        <f t="shared" si="0"/>
        <v>#DIV/0!</v>
      </c>
    </row>
    <row r="26" ht="36" customHeight="1" spans="1:4">
      <c r="A26" s="432" t="s">
        <v>1349</v>
      </c>
      <c r="B26" s="433"/>
      <c r="C26" s="433"/>
      <c r="D26" s="381" t="e">
        <f t="shared" si="0"/>
        <v>#DIV/0!</v>
      </c>
    </row>
    <row r="27" ht="36" customHeight="1" spans="1:4">
      <c r="A27" s="432" t="s">
        <v>1350</v>
      </c>
      <c r="B27" s="433">
        <v>3999</v>
      </c>
      <c r="C27" s="433">
        <v>6213</v>
      </c>
      <c r="D27" s="381">
        <f t="shared" si="0"/>
        <v>0.554</v>
      </c>
    </row>
    <row r="28" ht="36" customHeight="1" spans="1:4">
      <c r="A28" s="434"/>
      <c r="B28" s="435"/>
      <c r="C28" s="435"/>
      <c r="D28" s="384" t="e">
        <f t="shared" si="0"/>
        <v>#DIV/0!</v>
      </c>
    </row>
    <row r="29" ht="36" customHeight="1" spans="1:4">
      <c r="A29" s="436" t="s">
        <v>1351</v>
      </c>
      <c r="B29" s="433">
        <f>B4+B5+B6+B7+B8+B9+B10+B16+B17+B20+B21+B22+B23+B24+B25+B26+B27</f>
        <v>15307</v>
      </c>
      <c r="C29" s="433">
        <f>C4+C5+C6+C7+C8+C9+C10+C16+C17+C20+C21+C22+C23+C24+C25+C26+C27</f>
        <v>19981</v>
      </c>
      <c r="D29" s="381">
        <f t="shared" si="0"/>
        <v>0.305</v>
      </c>
    </row>
    <row r="30" ht="36" customHeight="1" spans="1:4">
      <c r="A30" s="437" t="s">
        <v>1352</v>
      </c>
      <c r="B30" s="438">
        <v>39040</v>
      </c>
      <c r="C30" s="439">
        <v>67000</v>
      </c>
      <c r="D30" s="440">
        <f t="shared" si="0"/>
        <v>1</v>
      </c>
    </row>
    <row r="31" ht="36" customHeight="1" spans="1:4">
      <c r="A31" s="441" t="s">
        <v>76</v>
      </c>
      <c r="B31" s="438">
        <f>B32+B35</f>
        <v>8964</v>
      </c>
      <c r="C31" s="438">
        <f>C32+C35</f>
        <v>7109</v>
      </c>
      <c r="D31" s="440">
        <f t="shared" si="0"/>
        <v>0</v>
      </c>
    </row>
    <row r="32" ht="36" customHeight="1" spans="1:4">
      <c r="A32" s="441" t="s">
        <v>1353</v>
      </c>
      <c r="B32" s="438">
        <f>SUM(B33:B34)</f>
        <v>3728</v>
      </c>
      <c r="C32" s="438">
        <f>SUM(C33:C34)</f>
        <v>0</v>
      </c>
      <c r="D32" s="440">
        <f t="shared" si="0"/>
        <v>-1</v>
      </c>
    </row>
    <row r="33" ht="36" customHeight="1" spans="1:4">
      <c r="A33" s="442" t="s">
        <v>1354</v>
      </c>
      <c r="B33" s="443">
        <v>3728</v>
      </c>
      <c r="C33" s="444"/>
      <c r="D33" s="445">
        <f t="shared" si="0"/>
        <v>-1</v>
      </c>
    </row>
    <row r="34" ht="36" customHeight="1" spans="1:4">
      <c r="A34" s="442" t="s">
        <v>1355</v>
      </c>
      <c r="B34" s="443"/>
      <c r="C34" s="444"/>
      <c r="D34" s="445" t="e">
        <f t="shared" si="0"/>
        <v>#DIV/0!</v>
      </c>
    </row>
    <row r="35" ht="36" customHeight="1" spans="1:4">
      <c r="A35" s="442" t="s">
        <v>79</v>
      </c>
      <c r="B35" s="443">
        <v>5236</v>
      </c>
      <c r="C35" s="444">
        <v>7109</v>
      </c>
      <c r="D35" s="445">
        <f t="shared" si="0"/>
        <v>0</v>
      </c>
    </row>
    <row r="36" ht="36" customHeight="1" spans="1:4">
      <c r="A36" s="442" t="s">
        <v>80</v>
      </c>
      <c r="B36" s="443">
        <v>0</v>
      </c>
      <c r="C36" s="444"/>
      <c r="D36" s="445" t="e">
        <f t="shared" si="0"/>
        <v>#DIV/0!</v>
      </c>
    </row>
    <row r="37" ht="36" customHeight="1" spans="1:4">
      <c r="A37" s="436" t="s">
        <v>83</v>
      </c>
      <c r="B37" s="438">
        <f>B29+B30+B31</f>
        <v>63311</v>
      </c>
      <c r="C37" s="438">
        <f>C29+C30+C31</f>
        <v>94090</v>
      </c>
      <c r="D37" s="440">
        <f t="shared" si="0"/>
        <v>0</v>
      </c>
    </row>
    <row r="38" spans="2:3">
      <c r="B38" s="446"/>
      <c r="C38" s="446"/>
    </row>
    <row r="40" spans="2:3">
      <c r="B40" s="446"/>
      <c r="C40" s="446"/>
    </row>
    <row r="42" spans="2:3">
      <c r="B42" s="446"/>
      <c r="C42" s="446"/>
    </row>
    <row r="43" spans="2:3">
      <c r="B43" s="446"/>
      <c r="C43" s="446"/>
    </row>
    <row r="45" spans="2:3">
      <c r="B45" s="446"/>
      <c r="C45" s="446"/>
    </row>
    <row r="46" spans="2:3">
      <c r="B46" s="446"/>
      <c r="C46" s="446"/>
    </row>
    <row r="47" spans="2:3">
      <c r="B47" s="446"/>
      <c r="C47" s="446"/>
    </row>
    <row r="48" spans="2:3">
      <c r="B48" s="446"/>
      <c r="C48" s="446"/>
    </row>
    <row r="50" spans="2:3">
      <c r="B50" s="446"/>
      <c r="C50" s="446"/>
    </row>
  </sheetData>
  <autoFilter ref="A3:D37">
    <extLst/>
  </autoFilter>
  <mergeCells count="1">
    <mergeCell ref="A1:D1"/>
  </mergeCells>
  <conditionalFormatting sqref="A29">
    <cfRule type="expression" dxfId="1" priority="2" stopIfTrue="1">
      <formula>"len($A:$A)=3"</formula>
    </cfRule>
  </conditionalFormatting>
  <conditionalFormatting sqref="A30">
    <cfRule type="expression" dxfId="1" priority="13" stopIfTrue="1">
      <formula>"len($A:$A)=3"</formula>
    </cfRule>
  </conditionalFormatting>
  <conditionalFormatting sqref="A32">
    <cfRule type="expression" dxfId="1" priority="4" stopIfTrue="1">
      <formula>"len($A:$A)=3"</formula>
    </cfRule>
  </conditionalFormatting>
  <conditionalFormatting sqref="A34">
    <cfRule type="expression" dxfId="1" priority="3" stopIfTrue="1">
      <formula>"len($A:$A)=3"</formula>
    </cfRule>
  </conditionalFormatting>
  <conditionalFormatting sqref="A37">
    <cfRule type="expression" dxfId="1" priority="1" stopIfTrue="1">
      <formula>"len($A:$A)=3"</formula>
    </cfRule>
  </conditionalFormatting>
  <conditionalFormatting sqref="B30:B35 C31:C34">
    <cfRule type="expression" dxfId="1" priority="12" stopIfTrue="1">
      <formula>"len($A:$A)=3"</formula>
    </cfRule>
  </conditionalFormatting>
  <conditionalFormatting sqref="C30 C33:C35">
    <cfRule type="expression" dxfId="1" priority="9" stopIfTrue="1">
      <formula>"len($A:$A)=3"</formula>
    </cfRule>
  </conditionalFormatting>
  <conditionalFormatting sqref="A31 A33">
    <cfRule type="expression" dxfId="1"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2"/>
  <sheetViews>
    <sheetView showGridLines="0" showZeros="0" view="pageBreakPreview" zoomScaleNormal="115" workbookViewId="0">
      <pane ySplit="3" topLeftCell="A199" activePane="bottomLeft" state="frozen"/>
      <selection/>
      <selection pane="bottomLeft" activeCell="A199" sqref="A199"/>
    </sheetView>
  </sheetViews>
  <sheetFormatPr defaultColWidth="9" defaultRowHeight="14.25" outlineLevelCol="7"/>
  <cols>
    <col min="1" max="1" width="50.75" style="397" customWidth="1"/>
    <col min="2" max="3" width="20.6333333333333" style="399" customWidth="1"/>
    <col min="4" max="4" width="20.6333333333333" style="400" customWidth="1"/>
    <col min="5" max="16384" width="9" style="397"/>
  </cols>
  <sheetData>
    <row r="1" ht="45" customHeight="1" spans="1:4">
      <c r="A1" s="401" t="s">
        <v>1356</v>
      </c>
      <c r="B1" s="402"/>
      <c r="C1" s="402"/>
      <c r="D1" s="401"/>
    </row>
    <row r="2" s="395" customFormat="1" ht="20.1" customHeight="1" spans="1:4">
      <c r="A2" s="403"/>
      <c r="B2" s="404"/>
      <c r="C2" s="404"/>
      <c r="D2" s="405" t="s">
        <v>44</v>
      </c>
    </row>
    <row r="3" s="396" customFormat="1" ht="45" customHeight="1" spans="1:4">
      <c r="A3" s="406" t="s">
        <v>45</v>
      </c>
      <c r="B3" s="407" t="s">
        <v>46</v>
      </c>
      <c r="C3" s="407" t="s">
        <v>47</v>
      </c>
      <c r="D3" s="408" t="s">
        <v>48</v>
      </c>
    </row>
    <row r="4" ht="36" customHeight="1" spans="1:4">
      <c r="A4" s="409" t="s">
        <v>1357</v>
      </c>
      <c r="B4" s="410">
        <f>SUM(B5,B11,B17)</f>
        <v>3</v>
      </c>
      <c r="C4" s="410">
        <f>SUM(C5,C11,C17)</f>
        <v>0</v>
      </c>
      <c r="D4" s="411">
        <f t="shared" ref="D4:D67" si="0">(C4-B4)/B4</f>
        <v>-1</v>
      </c>
    </row>
    <row r="5" ht="36" customHeight="1" spans="1:4">
      <c r="A5" s="412" t="s">
        <v>1358</v>
      </c>
      <c r="B5" s="413">
        <f>SUM(B6:B10)</f>
        <v>3</v>
      </c>
      <c r="C5" s="414"/>
      <c r="D5" s="415">
        <f t="shared" si="0"/>
        <v>-1</v>
      </c>
    </row>
    <row r="6" ht="36" customHeight="1" spans="1:4">
      <c r="A6" s="416" t="s">
        <v>1359</v>
      </c>
      <c r="B6" s="414"/>
      <c r="C6" s="414"/>
      <c r="D6" s="415" t="e">
        <f t="shared" si="0"/>
        <v>#DIV/0!</v>
      </c>
    </row>
    <row r="7" ht="36" customHeight="1" spans="1:4">
      <c r="A7" s="416" t="s">
        <v>1360</v>
      </c>
      <c r="B7" s="414"/>
      <c r="C7" s="414"/>
      <c r="D7" s="415" t="e">
        <f t="shared" si="0"/>
        <v>#DIV/0!</v>
      </c>
    </row>
    <row r="8" ht="36" customHeight="1" spans="1:4">
      <c r="A8" s="416" t="s">
        <v>1361</v>
      </c>
      <c r="B8" s="413"/>
      <c r="C8" s="414"/>
      <c r="D8" s="415" t="e">
        <f t="shared" si="0"/>
        <v>#DIV/0!</v>
      </c>
    </row>
    <row r="9" s="397" customFormat="1" ht="36" customHeight="1" spans="1:4">
      <c r="A9" s="416" t="s">
        <v>1362</v>
      </c>
      <c r="B9" s="414"/>
      <c r="C9" s="414"/>
      <c r="D9" s="415" t="e">
        <f t="shared" si="0"/>
        <v>#DIV/0!</v>
      </c>
    </row>
    <row r="10" ht="36" customHeight="1" spans="1:4">
      <c r="A10" s="416" t="s">
        <v>1363</v>
      </c>
      <c r="B10" s="414">
        <v>3</v>
      </c>
      <c r="C10" s="414"/>
      <c r="D10" s="415">
        <f t="shared" si="0"/>
        <v>-1</v>
      </c>
    </row>
    <row r="11" ht="36" customHeight="1" spans="1:4">
      <c r="A11" s="412" t="s">
        <v>1364</v>
      </c>
      <c r="B11" s="410">
        <f>SUM(B12:B16)</f>
        <v>0</v>
      </c>
      <c r="C11" s="414"/>
      <c r="D11" s="415" t="e">
        <f t="shared" si="0"/>
        <v>#DIV/0!</v>
      </c>
    </row>
    <row r="12" s="397" customFormat="1" ht="36" customHeight="1" spans="1:4">
      <c r="A12" s="412" t="s">
        <v>1365</v>
      </c>
      <c r="B12" s="414"/>
      <c r="C12" s="414"/>
      <c r="D12" s="415" t="e">
        <f t="shared" si="0"/>
        <v>#DIV/0!</v>
      </c>
    </row>
    <row r="13" ht="36" customHeight="1" spans="1:4">
      <c r="A13" s="416" t="s">
        <v>1366</v>
      </c>
      <c r="B13" s="414"/>
      <c r="C13" s="414"/>
      <c r="D13" s="415" t="e">
        <f t="shared" si="0"/>
        <v>#DIV/0!</v>
      </c>
    </row>
    <row r="14" s="397" customFormat="1" ht="36" customHeight="1" spans="1:4">
      <c r="A14" s="416" t="s">
        <v>1367</v>
      </c>
      <c r="B14" s="414"/>
      <c r="C14" s="414"/>
      <c r="D14" s="415" t="e">
        <f t="shared" si="0"/>
        <v>#DIV/0!</v>
      </c>
    </row>
    <row r="15" ht="36" customHeight="1" spans="1:4">
      <c r="A15" s="416" t="s">
        <v>1368</v>
      </c>
      <c r="B15" s="414"/>
      <c r="C15" s="414"/>
      <c r="D15" s="415" t="e">
        <f t="shared" si="0"/>
        <v>#DIV/0!</v>
      </c>
    </row>
    <row r="16" ht="36" customHeight="1" spans="1:4">
      <c r="A16" s="416" t="s">
        <v>1369</v>
      </c>
      <c r="B16" s="414"/>
      <c r="C16" s="414"/>
      <c r="D16" s="415" t="e">
        <f t="shared" si="0"/>
        <v>#DIV/0!</v>
      </c>
    </row>
    <row r="17" s="397" customFormat="1" ht="36" customHeight="1" spans="1:4">
      <c r="A17" s="416" t="s">
        <v>1370</v>
      </c>
      <c r="B17" s="410">
        <v>0</v>
      </c>
      <c r="C17" s="414"/>
      <c r="D17" s="415" t="e">
        <f t="shared" si="0"/>
        <v>#DIV/0!</v>
      </c>
    </row>
    <row r="18" s="397" customFormat="1" ht="36" customHeight="1" spans="1:4">
      <c r="A18" s="412" t="s">
        <v>1371</v>
      </c>
      <c r="B18" s="414"/>
      <c r="C18" s="414"/>
      <c r="D18" s="415" t="e">
        <f t="shared" si="0"/>
        <v>#DIV/0!</v>
      </c>
    </row>
    <row r="19" s="397" customFormat="1" ht="36" customHeight="1" spans="1:4">
      <c r="A19" s="416" t="s">
        <v>1372</v>
      </c>
      <c r="B19" s="414"/>
      <c r="C19" s="414"/>
      <c r="D19" s="415" t="e">
        <f t="shared" si="0"/>
        <v>#DIV/0!</v>
      </c>
    </row>
    <row r="20" ht="36" customHeight="1" spans="1:4">
      <c r="A20" s="417" t="s">
        <v>1373</v>
      </c>
      <c r="B20" s="410">
        <f>SUM(B21,B25,B29)</f>
        <v>467</v>
      </c>
      <c r="C20" s="410">
        <f>SUM(C21,C25,C29)</f>
        <v>0</v>
      </c>
      <c r="D20" s="411">
        <f t="shared" si="0"/>
        <v>-1</v>
      </c>
    </row>
    <row r="21" ht="36" customHeight="1" spans="1:4">
      <c r="A21" s="416" t="s">
        <v>1374</v>
      </c>
      <c r="B21" s="410">
        <f>SUM(B22:B24)</f>
        <v>461</v>
      </c>
      <c r="C21" s="414"/>
      <c r="D21" s="415">
        <f t="shared" si="0"/>
        <v>-1</v>
      </c>
    </row>
    <row r="22" ht="36" customHeight="1" spans="1:4">
      <c r="A22" s="412" t="s">
        <v>1375</v>
      </c>
      <c r="B22" s="414">
        <v>309</v>
      </c>
      <c r="C22" s="414"/>
      <c r="D22" s="415">
        <f t="shared" si="0"/>
        <v>-1</v>
      </c>
    </row>
    <row r="23" ht="36" customHeight="1" spans="1:4">
      <c r="A23" s="412" t="s">
        <v>1376</v>
      </c>
      <c r="B23" s="414">
        <v>152</v>
      </c>
      <c r="C23" s="414"/>
      <c r="D23" s="415">
        <f t="shared" si="0"/>
        <v>-1</v>
      </c>
    </row>
    <row r="24" ht="36" customHeight="1" spans="1:4">
      <c r="A24" s="412" t="s">
        <v>1377</v>
      </c>
      <c r="B24" s="414"/>
      <c r="C24" s="414"/>
      <c r="D24" s="415" t="e">
        <f t="shared" si="0"/>
        <v>#DIV/0!</v>
      </c>
    </row>
    <row r="25" ht="36" customHeight="1" spans="1:4">
      <c r="A25" s="416" t="s">
        <v>1378</v>
      </c>
      <c r="B25" s="410">
        <f>SUM(B26:B28)</f>
        <v>6</v>
      </c>
      <c r="C25" s="410">
        <f>SUM(C26:C28)</f>
        <v>0</v>
      </c>
      <c r="D25" s="415">
        <f t="shared" si="0"/>
        <v>-1</v>
      </c>
    </row>
    <row r="26" s="397" customFormat="1" ht="36" customHeight="1" spans="1:4">
      <c r="A26" s="416" t="s">
        <v>1375</v>
      </c>
      <c r="B26" s="414"/>
      <c r="C26" s="414"/>
      <c r="D26" s="415" t="e">
        <f t="shared" si="0"/>
        <v>#DIV/0!</v>
      </c>
    </row>
    <row r="27" ht="36" customHeight="1" spans="1:4">
      <c r="A27" s="416" t="s">
        <v>1376</v>
      </c>
      <c r="B27" s="414">
        <v>6</v>
      </c>
      <c r="C27" s="414"/>
      <c r="D27" s="415">
        <f t="shared" si="0"/>
        <v>-1</v>
      </c>
    </row>
    <row r="28" ht="36" customHeight="1" spans="1:4">
      <c r="A28" s="416" t="s">
        <v>1379</v>
      </c>
      <c r="B28" s="414"/>
      <c r="C28" s="414"/>
      <c r="D28" s="415" t="e">
        <f t="shared" si="0"/>
        <v>#DIV/0!</v>
      </c>
    </row>
    <row r="29" s="398" customFormat="1" ht="36" customHeight="1" spans="1:4">
      <c r="A29" s="412" t="s">
        <v>1380</v>
      </c>
      <c r="B29" s="410">
        <f>SUM(B30:B31)</f>
        <v>0</v>
      </c>
      <c r="C29" s="410">
        <f>SUM(C30:C31)</f>
        <v>0</v>
      </c>
      <c r="D29" s="415" t="e">
        <f t="shared" si="0"/>
        <v>#DIV/0!</v>
      </c>
    </row>
    <row r="30" s="397" customFormat="1" ht="36" customHeight="1" spans="1:4">
      <c r="A30" s="412" t="s">
        <v>1376</v>
      </c>
      <c r="B30" s="414"/>
      <c r="C30" s="414"/>
      <c r="D30" s="415" t="e">
        <f t="shared" si="0"/>
        <v>#DIV/0!</v>
      </c>
    </row>
    <row r="31" s="397" customFormat="1" ht="36" customHeight="1" spans="1:4">
      <c r="A31" s="416" t="s">
        <v>1381</v>
      </c>
      <c r="B31" s="414"/>
      <c r="C31" s="414"/>
      <c r="D31" s="415" t="e">
        <f t="shared" si="0"/>
        <v>#DIV/0!</v>
      </c>
    </row>
    <row r="32" ht="36" customHeight="1" spans="1:4">
      <c r="A32" s="417" t="s">
        <v>1382</v>
      </c>
      <c r="B32" s="410">
        <f>SUM(B33:B34)</f>
        <v>0</v>
      </c>
      <c r="C32" s="410">
        <f>SUM(C33:C34)</f>
        <v>0</v>
      </c>
      <c r="D32" s="411" t="e">
        <f t="shared" si="0"/>
        <v>#DIV/0!</v>
      </c>
    </row>
    <row r="33" ht="36" customHeight="1" spans="1:4">
      <c r="A33" s="416" t="s">
        <v>1383</v>
      </c>
      <c r="B33" s="414"/>
      <c r="C33" s="414"/>
      <c r="D33" s="415" t="e">
        <f t="shared" si="0"/>
        <v>#DIV/0!</v>
      </c>
    </row>
    <row r="34" s="397" customFormat="1" ht="36" customHeight="1" spans="1:4">
      <c r="A34" s="416" t="s">
        <v>1384</v>
      </c>
      <c r="B34" s="414">
        <f>SUM(B35:B38)</f>
        <v>0</v>
      </c>
      <c r="C34" s="414">
        <f>SUM(C35:C38)</f>
        <v>0</v>
      </c>
      <c r="D34" s="415" t="e">
        <f t="shared" si="0"/>
        <v>#DIV/0!</v>
      </c>
    </row>
    <row r="35" s="397" customFormat="1" ht="36" customHeight="1" spans="1:4">
      <c r="A35" s="416" t="s">
        <v>1385</v>
      </c>
      <c r="B35" s="414"/>
      <c r="C35" s="414"/>
      <c r="D35" s="415" t="e">
        <f t="shared" si="0"/>
        <v>#DIV/0!</v>
      </c>
    </row>
    <row r="36" s="397" customFormat="1" ht="36" customHeight="1" spans="1:4">
      <c r="A36" s="416" t="s">
        <v>1386</v>
      </c>
      <c r="B36" s="414"/>
      <c r="C36" s="414"/>
      <c r="D36" s="415" t="e">
        <f t="shared" si="0"/>
        <v>#DIV/0!</v>
      </c>
    </row>
    <row r="37" s="398" customFormat="1" ht="36" customHeight="1" spans="1:4">
      <c r="A37" s="416" t="s">
        <v>1387</v>
      </c>
      <c r="B37" s="414"/>
      <c r="C37" s="414"/>
      <c r="D37" s="415" t="e">
        <f t="shared" si="0"/>
        <v>#DIV/0!</v>
      </c>
    </row>
    <row r="38" s="397" customFormat="1" ht="36" customHeight="1" spans="1:4">
      <c r="A38" s="416" t="s">
        <v>1388</v>
      </c>
      <c r="B38" s="414"/>
      <c r="C38" s="414"/>
      <c r="D38" s="415" t="e">
        <f t="shared" si="0"/>
        <v>#DIV/0!</v>
      </c>
    </row>
    <row r="39" ht="36" customHeight="1" spans="1:4">
      <c r="A39" s="417" t="s">
        <v>1389</v>
      </c>
      <c r="B39" s="410">
        <f>SUM(B40,B54,B58,B59,B65,B69,B73,B77,B83,B86)</f>
        <v>7935</v>
      </c>
      <c r="C39" s="410">
        <f>SUM(C40,C54,C58,C59,C65,C69,C73,C77,C83,C86)</f>
        <v>11600</v>
      </c>
      <c r="D39" s="415">
        <f t="shared" si="0"/>
        <v>0.462</v>
      </c>
    </row>
    <row r="40" ht="36" customHeight="1" spans="1:4">
      <c r="A40" s="416" t="s">
        <v>1390</v>
      </c>
      <c r="B40" s="410">
        <f>SUM(B41:B53)</f>
        <v>7730</v>
      </c>
      <c r="C40" s="410">
        <f>SUM(C41:C53)</f>
        <v>11340</v>
      </c>
      <c r="D40" s="415">
        <f t="shared" si="0"/>
        <v>0.467</v>
      </c>
    </row>
    <row r="41" ht="36" customHeight="1" spans="1:4">
      <c r="A41" s="416" t="s">
        <v>1391</v>
      </c>
      <c r="B41" s="414">
        <v>2041</v>
      </c>
      <c r="C41" s="414"/>
      <c r="D41" s="415">
        <f t="shared" si="0"/>
        <v>-1</v>
      </c>
    </row>
    <row r="42" ht="36" customHeight="1" spans="1:4">
      <c r="A42" s="416" t="s">
        <v>1392</v>
      </c>
      <c r="B42" s="414">
        <v>0</v>
      </c>
      <c r="C42" s="414"/>
      <c r="D42" s="415" t="e">
        <f t="shared" si="0"/>
        <v>#DIV/0!</v>
      </c>
    </row>
    <row r="43" ht="36" customHeight="1" spans="1:4">
      <c r="A43" s="412" t="s">
        <v>1393</v>
      </c>
      <c r="B43" s="414">
        <v>200</v>
      </c>
      <c r="C43" s="414"/>
      <c r="D43" s="411">
        <f t="shared" si="0"/>
        <v>-1</v>
      </c>
    </row>
    <row r="44" ht="36" customHeight="1" spans="1:4">
      <c r="A44" s="416" t="s">
        <v>1394</v>
      </c>
      <c r="B44" s="414">
        <v>500</v>
      </c>
      <c r="C44" s="414"/>
      <c r="D44" s="415">
        <f t="shared" si="0"/>
        <v>-1</v>
      </c>
    </row>
    <row r="45" ht="36" customHeight="1" spans="1:4">
      <c r="A45" s="416" t="s">
        <v>1395</v>
      </c>
      <c r="B45" s="414"/>
      <c r="C45" s="414"/>
      <c r="D45" s="415" t="e">
        <f t="shared" si="0"/>
        <v>#DIV/0!</v>
      </c>
    </row>
    <row r="46" ht="36" customHeight="1" spans="1:4">
      <c r="A46" s="416" t="s">
        <v>1396</v>
      </c>
      <c r="B46" s="414"/>
      <c r="C46" s="414"/>
      <c r="D46" s="415" t="e">
        <f t="shared" si="0"/>
        <v>#DIV/0!</v>
      </c>
    </row>
    <row r="47" ht="36" customHeight="1" spans="1:4">
      <c r="A47" s="416" t="s">
        <v>1397</v>
      </c>
      <c r="B47" s="414"/>
      <c r="C47" s="414"/>
      <c r="D47" s="415" t="e">
        <f t="shared" si="0"/>
        <v>#DIV/0!</v>
      </c>
    </row>
    <row r="48" ht="36" customHeight="1" spans="1:4">
      <c r="A48" s="416" t="s">
        <v>1398</v>
      </c>
      <c r="B48" s="414"/>
      <c r="C48" s="414"/>
      <c r="D48" s="415" t="e">
        <f t="shared" si="0"/>
        <v>#DIV/0!</v>
      </c>
    </row>
    <row r="49" ht="36" customHeight="1" spans="1:4">
      <c r="A49" s="412" t="s">
        <v>1399</v>
      </c>
      <c r="B49" s="414"/>
      <c r="C49" s="414"/>
      <c r="D49" s="415" t="e">
        <f t="shared" si="0"/>
        <v>#DIV/0!</v>
      </c>
    </row>
    <row r="50" ht="36" customHeight="1" spans="1:4">
      <c r="A50" s="416" t="s">
        <v>1400</v>
      </c>
      <c r="B50" s="414"/>
      <c r="C50" s="414"/>
      <c r="D50" s="415" t="e">
        <f t="shared" si="0"/>
        <v>#DIV/0!</v>
      </c>
    </row>
    <row r="51" ht="36" customHeight="1" spans="1:4">
      <c r="A51" s="416" t="s">
        <v>1401</v>
      </c>
      <c r="B51" s="414"/>
      <c r="C51" s="414"/>
      <c r="D51" s="415" t="e">
        <f t="shared" si="0"/>
        <v>#DIV/0!</v>
      </c>
    </row>
    <row r="52" ht="36" customHeight="1" spans="1:4">
      <c r="A52" s="416" t="s">
        <v>1402</v>
      </c>
      <c r="B52" s="414">
        <v>25</v>
      </c>
      <c r="C52" s="414"/>
      <c r="D52" s="415">
        <f t="shared" si="0"/>
        <v>-1</v>
      </c>
    </row>
    <row r="53" ht="36" customHeight="1" spans="1:4">
      <c r="A53" s="416" t="s">
        <v>1403</v>
      </c>
      <c r="B53" s="414">
        <v>4964</v>
      </c>
      <c r="C53" s="414">
        <v>11340</v>
      </c>
      <c r="D53" s="415">
        <f t="shared" si="0"/>
        <v>1.284</v>
      </c>
    </row>
    <row r="54" ht="36" customHeight="1" spans="1:4">
      <c r="A54" s="412" t="s">
        <v>1404</v>
      </c>
      <c r="B54" s="410">
        <f>SUM(B55:B57)</f>
        <v>0</v>
      </c>
      <c r="C54" s="410">
        <f>SUM(C55:C57)</f>
        <v>0</v>
      </c>
      <c r="D54" s="415" t="e">
        <f t="shared" si="0"/>
        <v>#DIV/0!</v>
      </c>
    </row>
    <row r="55" ht="36" customHeight="1" spans="1:4">
      <c r="A55" s="412" t="s">
        <v>1391</v>
      </c>
      <c r="B55" s="414"/>
      <c r="C55" s="414"/>
      <c r="D55" s="415" t="e">
        <f t="shared" si="0"/>
        <v>#DIV/0!</v>
      </c>
    </row>
    <row r="56" ht="36" customHeight="1" spans="1:4">
      <c r="A56" s="416" t="s">
        <v>1392</v>
      </c>
      <c r="B56" s="414"/>
      <c r="C56" s="414"/>
      <c r="D56" s="415" t="e">
        <f t="shared" si="0"/>
        <v>#DIV/0!</v>
      </c>
    </row>
    <row r="57" ht="36" customHeight="1" spans="1:4">
      <c r="A57" s="416" t="s">
        <v>1405</v>
      </c>
      <c r="B57" s="414"/>
      <c r="C57" s="414"/>
      <c r="D57" s="415" t="e">
        <f t="shared" si="0"/>
        <v>#DIV/0!</v>
      </c>
    </row>
    <row r="58" ht="36" customHeight="1" spans="1:4">
      <c r="A58" s="416" t="s">
        <v>1406</v>
      </c>
      <c r="B58" s="414"/>
      <c r="C58" s="414"/>
      <c r="D58" s="415" t="e">
        <f t="shared" si="0"/>
        <v>#DIV/0!</v>
      </c>
    </row>
    <row r="59" ht="36" customHeight="1" spans="1:4">
      <c r="A59" s="416" t="s">
        <v>1407</v>
      </c>
      <c r="B59" s="414">
        <f>SUM(B60:B64)</f>
        <v>0</v>
      </c>
      <c r="C59" s="414">
        <f>SUM(C60:C64)</f>
        <v>0</v>
      </c>
      <c r="D59" s="415" t="e">
        <f t="shared" si="0"/>
        <v>#DIV/0!</v>
      </c>
    </row>
    <row r="60" ht="36" customHeight="1" spans="1:4">
      <c r="A60" s="416" t="s">
        <v>1408</v>
      </c>
      <c r="B60" s="414"/>
      <c r="C60" s="414"/>
      <c r="D60" s="415" t="e">
        <f t="shared" si="0"/>
        <v>#DIV/0!</v>
      </c>
    </row>
    <row r="61" ht="36" customHeight="1" spans="1:4">
      <c r="A61" s="412" t="s">
        <v>1409</v>
      </c>
      <c r="B61" s="414"/>
      <c r="C61" s="414"/>
      <c r="D61" s="415" t="e">
        <f t="shared" si="0"/>
        <v>#DIV/0!</v>
      </c>
    </row>
    <row r="62" ht="36" customHeight="1" spans="1:4">
      <c r="A62" s="416" t="s">
        <v>1410</v>
      </c>
      <c r="B62" s="414"/>
      <c r="C62" s="414"/>
      <c r="D62" s="415" t="e">
        <f t="shared" si="0"/>
        <v>#DIV/0!</v>
      </c>
    </row>
    <row r="63" ht="36" customHeight="1" spans="1:4">
      <c r="A63" s="416" t="s">
        <v>1411</v>
      </c>
      <c r="B63" s="414"/>
      <c r="C63" s="414"/>
      <c r="D63" s="415" t="e">
        <f t="shared" si="0"/>
        <v>#DIV/0!</v>
      </c>
    </row>
    <row r="64" ht="36" customHeight="1" spans="1:4">
      <c r="A64" s="416" t="s">
        <v>1412</v>
      </c>
      <c r="B64" s="414"/>
      <c r="C64" s="414"/>
      <c r="D64" s="415" t="e">
        <f t="shared" si="0"/>
        <v>#DIV/0!</v>
      </c>
    </row>
    <row r="65" ht="36" customHeight="1" spans="1:4">
      <c r="A65" s="416" t="s">
        <v>1413</v>
      </c>
      <c r="B65" s="410">
        <f>SUM(B66:B68)</f>
        <v>205</v>
      </c>
      <c r="C65" s="410">
        <f>SUM(C66:C68)</f>
        <v>260</v>
      </c>
      <c r="D65" s="415">
        <f t="shared" si="0"/>
        <v>0.268</v>
      </c>
    </row>
    <row r="66" ht="36" customHeight="1" spans="1:4">
      <c r="A66" s="416" t="s">
        <v>1414</v>
      </c>
      <c r="B66" s="414"/>
      <c r="C66" s="414"/>
      <c r="D66" s="415" t="e">
        <f t="shared" si="0"/>
        <v>#DIV/0!</v>
      </c>
    </row>
    <row r="67" ht="36" customHeight="1" spans="1:4">
      <c r="A67" s="412" t="s">
        <v>1415</v>
      </c>
      <c r="B67" s="414"/>
      <c r="C67" s="414"/>
      <c r="D67" s="415" t="e">
        <f t="shared" si="0"/>
        <v>#DIV/0!</v>
      </c>
    </row>
    <row r="68" ht="36" customHeight="1" spans="1:4">
      <c r="A68" s="412" t="s">
        <v>1416</v>
      </c>
      <c r="B68" s="414">
        <v>205</v>
      </c>
      <c r="C68" s="414">
        <v>260</v>
      </c>
      <c r="D68" s="415">
        <f t="shared" ref="D68:D131" si="1">(C68-B68)/B68</f>
        <v>0.268</v>
      </c>
    </row>
    <row r="69" ht="36" customHeight="1" spans="1:4">
      <c r="A69" s="412" t="s">
        <v>1417</v>
      </c>
      <c r="B69" s="414">
        <f>SUM(B70:B72)</f>
        <v>0</v>
      </c>
      <c r="C69" s="414">
        <f>SUM(C70:C72)</f>
        <v>0</v>
      </c>
      <c r="D69" s="415" t="e">
        <f t="shared" si="1"/>
        <v>#DIV/0!</v>
      </c>
    </row>
    <row r="70" ht="36" customHeight="1" spans="1:4">
      <c r="A70" s="416" t="s">
        <v>1391</v>
      </c>
      <c r="B70" s="414"/>
      <c r="C70" s="414"/>
      <c r="D70" s="415" t="e">
        <f t="shared" si="1"/>
        <v>#DIV/0!</v>
      </c>
    </row>
    <row r="71" ht="36" customHeight="1" spans="1:4">
      <c r="A71" s="416" t="s">
        <v>1392</v>
      </c>
      <c r="B71" s="414"/>
      <c r="C71" s="414"/>
      <c r="D71" s="415" t="e">
        <f t="shared" si="1"/>
        <v>#DIV/0!</v>
      </c>
    </row>
    <row r="72" ht="36" customHeight="1" spans="1:4">
      <c r="A72" s="416" t="s">
        <v>1418</v>
      </c>
      <c r="B72" s="414"/>
      <c r="C72" s="414"/>
      <c r="D72" s="415" t="e">
        <f t="shared" si="1"/>
        <v>#DIV/0!</v>
      </c>
    </row>
    <row r="73" ht="36" customHeight="1" spans="1:4">
      <c r="A73" s="416" t="s">
        <v>1419</v>
      </c>
      <c r="B73" s="414">
        <f>SUM(B74:B76)</f>
        <v>0</v>
      </c>
      <c r="C73" s="414">
        <f>SUM(C74:C76)</f>
        <v>0</v>
      </c>
      <c r="D73" s="415" t="e">
        <f t="shared" si="1"/>
        <v>#DIV/0!</v>
      </c>
    </row>
    <row r="74" ht="36" customHeight="1" spans="1:4">
      <c r="A74" s="416" t="s">
        <v>1391</v>
      </c>
      <c r="B74" s="414"/>
      <c r="C74" s="414"/>
      <c r="D74" s="415" t="e">
        <f t="shared" si="1"/>
        <v>#DIV/0!</v>
      </c>
    </row>
    <row r="75" ht="36" customHeight="1" spans="1:4">
      <c r="A75" s="412" t="s">
        <v>1392</v>
      </c>
      <c r="B75" s="414"/>
      <c r="C75" s="414"/>
      <c r="D75" s="415" t="e">
        <f t="shared" si="1"/>
        <v>#DIV/0!</v>
      </c>
    </row>
    <row r="76" ht="36" customHeight="1" spans="1:4">
      <c r="A76" s="416" t="s">
        <v>1420</v>
      </c>
      <c r="B76" s="414"/>
      <c r="C76" s="414"/>
      <c r="D76" s="415" t="e">
        <f t="shared" si="1"/>
        <v>#DIV/0!</v>
      </c>
    </row>
    <row r="77" ht="36" customHeight="1" spans="1:4">
      <c r="A77" s="416" t="s">
        <v>1421</v>
      </c>
      <c r="B77" s="414">
        <f>SUM(B78:B82)</f>
        <v>0</v>
      </c>
      <c r="C77" s="414">
        <f>SUM(C78:C82)</f>
        <v>0</v>
      </c>
      <c r="D77" s="415" t="e">
        <f t="shared" si="1"/>
        <v>#DIV/0!</v>
      </c>
    </row>
    <row r="78" ht="36" customHeight="1" spans="1:4">
      <c r="A78" s="416" t="s">
        <v>1408</v>
      </c>
      <c r="B78" s="414"/>
      <c r="C78" s="414"/>
      <c r="D78" s="415" t="e">
        <f t="shared" si="1"/>
        <v>#DIV/0!</v>
      </c>
    </row>
    <row r="79" s="397" customFormat="1" ht="36" customHeight="1" spans="1:4">
      <c r="A79" s="416" t="s">
        <v>1409</v>
      </c>
      <c r="B79" s="414"/>
      <c r="C79" s="414"/>
      <c r="D79" s="415" t="e">
        <f t="shared" si="1"/>
        <v>#DIV/0!</v>
      </c>
    </row>
    <row r="80" s="397" customFormat="1" ht="36" customHeight="1" spans="1:4">
      <c r="A80" s="412" t="s">
        <v>1410</v>
      </c>
      <c r="B80" s="414"/>
      <c r="C80" s="414"/>
      <c r="D80" s="415" t="e">
        <f t="shared" si="1"/>
        <v>#DIV/0!</v>
      </c>
    </row>
    <row r="81" s="397" customFormat="1" ht="36" customHeight="1" spans="1:4">
      <c r="A81" s="416" t="s">
        <v>1411</v>
      </c>
      <c r="B81" s="414"/>
      <c r="C81" s="414"/>
      <c r="D81" s="415" t="e">
        <f t="shared" si="1"/>
        <v>#DIV/0!</v>
      </c>
    </row>
    <row r="82" s="397" customFormat="1" ht="36" customHeight="1" spans="1:4">
      <c r="A82" s="416" t="s">
        <v>1422</v>
      </c>
      <c r="B82" s="414"/>
      <c r="C82" s="414"/>
      <c r="D82" s="415" t="e">
        <f t="shared" si="1"/>
        <v>#DIV/0!</v>
      </c>
    </row>
    <row r="83" s="397" customFormat="1" ht="36" customHeight="1" spans="1:4">
      <c r="A83" s="416" t="s">
        <v>1423</v>
      </c>
      <c r="B83" s="414">
        <f>SUM(B84:B85)</f>
        <v>0</v>
      </c>
      <c r="C83" s="414">
        <f>SUM(C84:C85)</f>
        <v>0</v>
      </c>
      <c r="D83" s="415" t="e">
        <f t="shared" si="1"/>
        <v>#DIV/0!</v>
      </c>
    </row>
    <row r="84" s="397" customFormat="1" ht="36" customHeight="1" spans="1:4">
      <c r="A84" s="416" t="s">
        <v>1414</v>
      </c>
      <c r="B84" s="414"/>
      <c r="C84" s="414"/>
      <c r="D84" s="415" t="e">
        <f t="shared" si="1"/>
        <v>#DIV/0!</v>
      </c>
    </row>
    <row r="85" s="397" customFormat="1" ht="36" customHeight="1" spans="1:4">
      <c r="A85" s="412" t="s">
        <v>1424</v>
      </c>
      <c r="B85" s="414"/>
      <c r="C85" s="414"/>
      <c r="D85" s="415" t="e">
        <f t="shared" si="1"/>
        <v>#DIV/0!</v>
      </c>
    </row>
    <row r="86" s="397" customFormat="1" ht="36" customHeight="1" spans="1:4">
      <c r="A86" s="412" t="s">
        <v>1425</v>
      </c>
      <c r="B86" s="414">
        <f>SUM(B87:B94)</f>
        <v>0</v>
      </c>
      <c r="C86" s="414">
        <f>SUM(C87:C94)</f>
        <v>0</v>
      </c>
      <c r="D86" s="415" t="e">
        <f t="shared" si="1"/>
        <v>#DIV/0!</v>
      </c>
    </row>
    <row r="87" s="397" customFormat="1" ht="36" customHeight="1" spans="1:4">
      <c r="A87" s="412" t="s">
        <v>1391</v>
      </c>
      <c r="B87" s="414"/>
      <c r="C87" s="414"/>
      <c r="D87" s="415" t="e">
        <f t="shared" si="1"/>
        <v>#DIV/0!</v>
      </c>
    </row>
    <row r="88" s="397" customFormat="1" ht="36" customHeight="1" spans="1:4">
      <c r="A88" s="412" t="s">
        <v>1392</v>
      </c>
      <c r="B88" s="414"/>
      <c r="C88" s="414"/>
      <c r="D88" s="415" t="e">
        <f t="shared" si="1"/>
        <v>#DIV/0!</v>
      </c>
    </row>
    <row r="89" s="397" customFormat="1" ht="36" customHeight="1" spans="1:4">
      <c r="A89" s="412" t="s">
        <v>1393</v>
      </c>
      <c r="B89" s="414"/>
      <c r="C89" s="414"/>
      <c r="D89" s="415" t="e">
        <f t="shared" si="1"/>
        <v>#DIV/0!</v>
      </c>
    </row>
    <row r="90" s="397" customFormat="1" ht="36" customHeight="1" spans="1:4">
      <c r="A90" s="412" t="s">
        <v>1394</v>
      </c>
      <c r="B90" s="414"/>
      <c r="C90" s="414"/>
      <c r="D90" s="415" t="e">
        <f t="shared" si="1"/>
        <v>#DIV/0!</v>
      </c>
    </row>
    <row r="91" s="397" customFormat="1" ht="36" customHeight="1" spans="1:4">
      <c r="A91" s="412" t="s">
        <v>1397</v>
      </c>
      <c r="B91" s="414"/>
      <c r="C91" s="414"/>
      <c r="D91" s="415" t="e">
        <f t="shared" si="1"/>
        <v>#DIV/0!</v>
      </c>
    </row>
    <row r="92" s="397" customFormat="1" ht="36" customHeight="1" spans="1:4">
      <c r="A92" s="412" t="s">
        <v>1399</v>
      </c>
      <c r="B92" s="414"/>
      <c r="C92" s="414"/>
      <c r="D92" s="415" t="e">
        <f t="shared" si="1"/>
        <v>#DIV/0!</v>
      </c>
    </row>
    <row r="93" s="397" customFormat="1" ht="36" customHeight="1" spans="1:4">
      <c r="A93" s="412" t="s">
        <v>1400</v>
      </c>
      <c r="B93" s="414"/>
      <c r="C93" s="414"/>
      <c r="D93" s="415" t="e">
        <f t="shared" si="1"/>
        <v>#DIV/0!</v>
      </c>
    </row>
    <row r="94" ht="36" customHeight="1" spans="1:4">
      <c r="A94" s="412" t="s">
        <v>1426</v>
      </c>
      <c r="B94" s="414"/>
      <c r="C94" s="414"/>
      <c r="D94" s="415" t="e">
        <f t="shared" si="1"/>
        <v>#DIV/0!</v>
      </c>
    </row>
    <row r="95" ht="36" customHeight="1" spans="1:4">
      <c r="A95" s="417" t="s">
        <v>1427</v>
      </c>
      <c r="B95" s="410">
        <f>SUM(B96,B101,B106,B111,B114)</f>
        <v>1416</v>
      </c>
      <c r="C95" s="410">
        <f>SUM(C96,C101,C106,C111,C114)</f>
        <v>0</v>
      </c>
      <c r="D95" s="415">
        <f t="shared" si="1"/>
        <v>-1</v>
      </c>
    </row>
    <row r="96" ht="36" customHeight="1" spans="1:4">
      <c r="A96" s="416" t="s">
        <v>1428</v>
      </c>
      <c r="B96" s="410">
        <f>SUM(B97:B100)</f>
        <v>1416</v>
      </c>
      <c r="C96" s="410">
        <f>SUM(C97:C100)</f>
        <v>0</v>
      </c>
      <c r="D96" s="415">
        <f t="shared" si="1"/>
        <v>-1</v>
      </c>
    </row>
    <row r="97" s="397" customFormat="1" ht="36" customHeight="1" spans="1:4">
      <c r="A97" s="412" t="s">
        <v>1376</v>
      </c>
      <c r="B97" s="413">
        <v>784</v>
      </c>
      <c r="C97" s="414"/>
      <c r="D97" s="415">
        <f t="shared" si="1"/>
        <v>-1</v>
      </c>
    </row>
    <row r="98" s="397" customFormat="1" ht="36" customHeight="1" spans="1:4">
      <c r="A98" s="416" t="s">
        <v>1429</v>
      </c>
      <c r="B98" s="413">
        <v>25</v>
      </c>
      <c r="C98" s="414"/>
      <c r="D98" s="411">
        <f t="shared" si="1"/>
        <v>-1</v>
      </c>
    </row>
    <row r="99" ht="36" customHeight="1" spans="1:4">
      <c r="A99" s="416" t="s">
        <v>1430</v>
      </c>
      <c r="B99" s="413">
        <v>0</v>
      </c>
      <c r="C99" s="414"/>
      <c r="D99" s="415" t="e">
        <f t="shared" si="1"/>
        <v>#DIV/0!</v>
      </c>
    </row>
    <row r="100" s="397" customFormat="1" ht="36" customHeight="1" spans="1:4">
      <c r="A100" s="416" t="s">
        <v>1431</v>
      </c>
      <c r="B100" s="413">
        <v>607</v>
      </c>
      <c r="C100" s="414"/>
      <c r="D100" s="415">
        <f t="shared" si="1"/>
        <v>-1</v>
      </c>
    </row>
    <row r="101" s="397" customFormat="1" ht="36" customHeight="1" spans="1:4">
      <c r="A101" s="416" t="s">
        <v>1432</v>
      </c>
      <c r="B101" s="414">
        <f>SUM(B102:B105)</f>
        <v>0</v>
      </c>
      <c r="C101" s="414">
        <f>SUM(C102:C105)</f>
        <v>0</v>
      </c>
      <c r="D101" s="415" t="e">
        <f t="shared" si="1"/>
        <v>#DIV/0!</v>
      </c>
    </row>
    <row r="102" s="397" customFormat="1" ht="36" customHeight="1" spans="1:4">
      <c r="A102" s="412" t="s">
        <v>1376</v>
      </c>
      <c r="B102" s="414"/>
      <c r="C102" s="414"/>
      <c r="D102" s="415" t="e">
        <f t="shared" si="1"/>
        <v>#DIV/0!</v>
      </c>
    </row>
    <row r="103" s="397" customFormat="1" ht="36" customHeight="1" spans="1:4">
      <c r="A103" s="412" t="s">
        <v>1429</v>
      </c>
      <c r="B103" s="414"/>
      <c r="C103" s="414"/>
      <c r="D103" s="415" t="e">
        <f t="shared" si="1"/>
        <v>#DIV/0!</v>
      </c>
    </row>
    <row r="104" s="397" customFormat="1" ht="36" customHeight="1" spans="1:4">
      <c r="A104" s="416" t="s">
        <v>1433</v>
      </c>
      <c r="B104" s="414"/>
      <c r="C104" s="414"/>
      <c r="D104" s="415" t="e">
        <f t="shared" si="1"/>
        <v>#DIV/0!</v>
      </c>
    </row>
    <row r="105" ht="36" customHeight="1" spans="1:4">
      <c r="A105" s="412" t="s">
        <v>1434</v>
      </c>
      <c r="B105" s="414"/>
      <c r="C105" s="414"/>
      <c r="D105" s="415" t="e">
        <f t="shared" si="1"/>
        <v>#DIV/0!</v>
      </c>
    </row>
    <row r="106" s="397" customFormat="1" ht="36" customHeight="1" spans="1:4">
      <c r="A106" s="416" t="s">
        <v>1435</v>
      </c>
      <c r="B106" s="414">
        <f>SUM(B107:B110)</f>
        <v>0</v>
      </c>
      <c r="C106" s="414">
        <f>SUM(C107:C110)</f>
        <v>0</v>
      </c>
      <c r="D106" s="415" t="e">
        <f t="shared" si="1"/>
        <v>#DIV/0!</v>
      </c>
    </row>
    <row r="107" s="397" customFormat="1" ht="36" customHeight="1" spans="1:4">
      <c r="A107" s="416" t="s">
        <v>1436</v>
      </c>
      <c r="B107" s="414"/>
      <c r="C107" s="414"/>
      <c r="D107" s="415" t="e">
        <f t="shared" si="1"/>
        <v>#DIV/0!</v>
      </c>
    </row>
    <row r="108" s="397" customFormat="1" ht="36" customHeight="1" spans="1:4">
      <c r="A108" s="416" t="s">
        <v>1437</v>
      </c>
      <c r="B108" s="414"/>
      <c r="C108" s="414"/>
      <c r="D108" s="415" t="e">
        <f t="shared" si="1"/>
        <v>#DIV/0!</v>
      </c>
    </row>
    <row r="109" ht="36" customHeight="1" spans="1:4">
      <c r="A109" s="416" t="s">
        <v>1438</v>
      </c>
      <c r="B109" s="414"/>
      <c r="C109" s="414"/>
      <c r="D109" s="415" t="e">
        <f t="shared" si="1"/>
        <v>#DIV/0!</v>
      </c>
    </row>
    <row r="110" s="397" customFormat="1" ht="36" customHeight="1" spans="1:4">
      <c r="A110" s="412" t="s">
        <v>1439</v>
      </c>
      <c r="B110" s="413"/>
      <c r="C110" s="414"/>
      <c r="D110" s="415" t="e">
        <f t="shared" si="1"/>
        <v>#DIV/0!</v>
      </c>
    </row>
    <row r="111" s="397" customFormat="1" ht="36" customHeight="1" spans="1:4">
      <c r="A111" s="416" t="s">
        <v>1440</v>
      </c>
      <c r="B111" s="414">
        <f>SUM(B112:B113)</f>
        <v>0</v>
      </c>
      <c r="C111" s="414">
        <f>SUM(C112:C113)</f>
        <v>0</v>
      </c>
      <c r="D111" s="415" t="e">
        <f t="shared" si="1"/>
        <v>#DIV/0!</v>
      </c>
    </row>
    <row r="112" s="397" customFormat="1" ht="36" customHeight="1" spans="1:4">
      <c r="A112" s="416" t="s">
        <v>1376</v>
      </c>
      <c r="B112" s="414"/>
      <c r="C112" s="414"/>
      <c r="D112" s="415" t="e">
        <f t="shared" si="1"/>
        <v>#DIV/0!</v>
      </c>
    </row>
    <row r="113" ht="36" customHeight="1" spans="1:4">
      <c r="A113" s="416" t="s">
        <v>1441</v>
      </c>
      <c r="B113" s="414"/>
      <c r="C113" s="414"/>
      <c r="D113" s="415" t="e">
        <f t="shared" si="1"/>
        <v>#DIV/0!</v>
      </c>
    </row>
    <row r="114" s="397" customFormat="1" ht="36" customHeight="1" spans="1:4">
      <c r="A114" s="416" t="s">
        <v>1442</v>
      </c>
      <c r="B114" s="414">
        <f>SUM(B115:B118)</f>
        <v>0</v>
      </c>
      <c r="C114" s="414">
        <f>SUM(C115:C118)</f>
        <v>0</v>
      </c>
      <c r="D114" s="415" t="e">
        <f t="shared" si="1"/>
        <v>#DIV/0!</v>
      </c>
    </row>
    <row r="115" s="397" customFormat="1" ht="36" customHeight="1" spans="1:4">
      <c r="A115" s="412" t="s">
        <v>1436</v>
      </c>
      <c r="B115" s="414"/>
      <c r="C115" s="414"/>
      <c r="D115" s="415" t="e">
        <f t="shared" si="1"/>
        <v>#DIV/0!</v>
      </c>
    </row>
    <row r="116" ht="36" customHeight="1" spans="1:4">
      <c r="A116" s="416" t="s">
        <v>1437</v>
      </c>
      <c r="B116" s="414"/>
      <c r="C116" s="414"/>
      <c r="D116" s="415" t="e">
        <f t="shared" si="1"/>
        <v>#DIV/0!</v>
      </c>
    </row>
    <row r="117" s="397" customFormat="1" ht="36" customHeight="1" spans="1:4">
      <c r="A117" s="416" t="s">
        <v>1438</v>
      </c>
      <c r="B117" s="414"/>
      <c r="C117" s="414"/>
      <c r="D117" s="415" t="e">
        <f t="shared" si="1"/>
        <v>#DIV/0!</v>
      </c>
    </row>
    <row r="118" ht="36" customHeight="1" spans="1:4">
      <c r="A118" s="416" t="s">
        <v>1443</v>
      </c>
      <c r="B118" s="414"/>
      <c r="C118" s="414"/>
      <c r="D118" s="415" t="e">
        <f t="shared" si="1"/>
        <v>#DIV/0!</v>
      </c>
    </row>
    <row r="119" s="397" customFormat="1" ht="36" customHeight="1" spans="1:4">
      <c r="A119" s="417" t="s">
        <v>1444</v>
      </c>
      <c r="B119" s="410">
        <f>SUM(B120,B125,B130,B135,B144,B151,B160,B163,B166:B167)</f>
        <v>0</v>
      </c>
      <c r="C119" s="410">
        <f>SUM(C120,C125,C130,C135,C144,C151,C160,C163,C166:C167)</f>
        <v>0</v>
      </c>
      <c r="D119" s="415" t="e">
        <f t="shared" si="1"/>
        <v>#DIV/0!</v>
      </c>
    </row>
    <row r="120" s="397" customFormat="1" ht="36" customHeight="1" spans="1:4">
      <c r="A120" s="412" t="s">
        <v>1445</v>
      </c>
      <c r="B120" s="414">
        <f>SUM(B121:B124)</f>
        <v>0</v>
      </c>
      <c r="C120" s="414">
        <f>SUM(C121:C124)</f>
        <v>0</v>
      </c>
      <c r="D120" s="415" t="e">
        <f t="shared" si="1"/>
        <v>#DIV/0!</v>
      </c>
    </row>
    <row r="121" s="397" customFormat="1" ht="36" customHeight="1" spans="1:4">
      <c r="A121" s="416" t="s">
        <v>1446</v>
      </c>
      <c r="B121" s="414"/>
      <c r="C121" s="414"/>
      <c r="D121" s="415" t="e">
        <f t="shared" si="1"/>
        <v>#DIV/0!</v>
      </c>
    </row>
    <row r="122" s="397" customFormat="1" ht="36" customHeight="1" spans="1:4">
      <c r="A122" s="416" t="s">
        <v>1447</v>
      </c>
      <c r="B122" s="414"/>
      <c r="C122" s="414"/>
      <c r="D122" s="411" t="e">
        <f t="shared" si="1"/>
        <v>#DIV/0!</v>
      </c>
    </row>
    <row r="123" s="397" customFormat="1" ht="36" customHeight="1" spans="1:4">
      <c r="A123" s="416" t="s">
        <v>1448</v>
      </c>
      <c r="B123" s="414"/>
      <c r="C123" s="414"/>
      <c r="D123" s="415" t="e">
        <f t="shared" si="1"/>
        <v>#DIV/0!</v>
      </c>
    </row>
    <row r="124" ht="36" customHeight="1" spans="1:4">
      <c r="A124" s="416" t="s">
        <v>1449</v>
      </c>
      <c r="B124" s="414"/>
      <c r="C124" s="414"/>
      <c r="D124" s="415" t="e">
        <f t="shared" si="1"/>
        <v>#DIV/0!</v>
      </c>
    </row>
    <row r="125" s="397" customFormat="1" ht="36" customHeight="1" spans="1:4">
      <c r="A125" s="416" t="s">
        <v>1450</v>
      </c>
      <c r="B125" s="414">
        <f>SUM(B126:B129)</f>
        <v>0</v>
      </c>
      <c r="C125" s="414">
        <f>SUM(C126:C129)</f>
        <v>0</v>
      </c>
      <c r="D125" s="415" t="e">
        <f t="shared" si="1"/>
        <v>#DIV/0!</v>
      </c>
    </row>
    <row r="126" s="397" customFormat="1" ht="36" customHeight="1" spans="1:4">
      <c r="A126" s="416" t="s">
        <v>1448</v>
      </c>
      <c r="B126" s="414"/>
      <c r="C126" s="414"/>
      <c r="D126" s="415" t="e">
        <f t="shared" si="1"/>
        <v>#DIV/0!</v>
      </c>
    </row>
    <row r="127" s="397" customFormat="1" ht="36" customHeight="1" spans="1:4">
      <c r="A127" s="416" t="s">
        <v>1451</v>
      </c>
      <c r="B127" s="414"/>
      <c r="C127" s="414"/>
      <c r="D127" s="415" t="e">
        <f t="shared" si="1"/>
        <v>#DIV/0!</v>
      </c>
    </row>
    <row r="128" ht="36" customHeight="1" spans="1:4">
      <c r="A128" s="416" t="s">
        <v>1452</v>
      </c>
      <c r="B128" s="414"/>
      <c r="C128" s="414"/>
      <c r="D128" s="415" t="e">
        <f t="shared" si="1"/>
        <v>#DIV/0!</v>
      </c>
    </row>
    <row r="129" ht="36" customHeight="1" spans="1:4">
      <c r="A129" s="412" t="s">
        <v>1453</v>
      </c>
      <c r="B129" s="414"/>
      <c r="C129" s="414"/>
      <c r="D129" s="415" t="e">
        <f t="shared" si="1"/>
        <v>#DIV/0!</v>
      </c>
    </row>
    <row r="130" s="397" customFormat="1" ht="36" customHeight="1" spans="1:4">
      <c r="A130" s="416" t="s">
        <v>1454</v>
      </c>
      <c r="B130" s="414">
        <f>SUM(B131:B134)</f>
        <v>0</v>
      </c>
      <c r="C130" s="414">
        <f>SUM(C131:C134)</f>
        <v>0</v>
      </c>
      <c r="D130" s="415" t="e">
        <f t="shared" si="1"/>
        <v>#DIV/0!</v>
      </c>
    </row>
    <row r="131" ht="36" customHeight="1" spans="1:4">
      <c r="A131" s="416" t="s">
        <v>1455</v>
      </c>
      <c r="B131" s="414"/>
      <c r="C131" s="414"/>
      <c r="D131" s="415" t="e">
        <f t="shared" si="1"/>
        <v>#DIV/0!</v>
      </c>
    </row>
    <row r="132" ht="36" customHeight="1" spans="1:4">
      <c r="A132" s="416" t="s">
        <v>1456</v>
      </c>
      <c r="B132" s="414"/>
      <c r="C132" s="414"/>
      <c r="D132" s="415" t="e">
        <f t="shared" ref="D132:D195" si="2">(C132-B132)/B132</f>
        <v>#DIV/0!</v>
      </c>
    </row>
    <row r="133" s="397" customFormat="1" ht="36" customHeight="1" spans="1:4">
      <c r="A133" s="416" t="s">
        <v>1457</v>
      </c>
      <c r="B133" s="414"/>
      <c r="C133" s="414"/>
      <c r="D133" s="415" t="e">
        <f t="shared" si="2"/>
        <v>#DIV/0!</v>
      </c>
    </row>
    <row r="134" s="397" customFormat="1" ht="36" customHeight="1" spans="1:4">
      <c r="A134" s="416" t="s">
        <v>1458</v>
      </c>
      <c r="B134" s="414"/>
      <c r="C134" s="414"/>
      <c r="D134" s="415" t="e">
        <f t="shared" si="2"/>
        <v>#DIV/0!</v>
      </c>
    </row>
    <row r="135" s="397" customFormat="1" ht="36" customHeight="1" spans="1:4">
      <c r="A135" s="416" t="s">
        <v>1459</v>
      </c>
      <c r="B135" s="414">
        <f>SUM(B136:B143)</f>
        <v>0</v>
      </c>
      <c r="C135" s="414">
        <f>SUM(C136:C143)</f>
        <v>0</v>
      </c>
      <c r="D135" s="415" t="e">
        <f t="shared" si="2"/>
        <v>#DIV/0!</v>
      </c>
    </row>
    <row r="136" s="397" customFormat="1" ht="36" customHeight="1" spans="1:4">
      <c r="A136" s="412" t="s">
        <v>1460</v>
      </c>
      <c r="B136" s="414"/>
      <c r="C136" s="414"/>
      <c r="D136" s="415" t="e">
        <f t="shared" si="2"/>
        <v>#DIV/0!</v>
      </c>
    </row>
    <row r="137" s="397" customFormat="1" ht="36" customHeight="1" spans="1:4">
      <c r="A137" s="416" t="s">
        <v>1461</v>
      </c>
      <c r="B137" s="414"/>
      <c r="C137" s="414"/>
      <c r="D137" s="415" t="e">
        <f t="shared" si="2"/>
        <v>#DIV/0!</v>
      </c>
    </row>
    <row r="138" s="397" customFormat="1" ht="36" customHeight="1" spans="1:4">
      <c r="A138" s="416" t="s">
        <v>1462</v>
      </c>
      <c r="B138" s="414"/>
      <c r="C138" s="414"/>
      <c r="D138" s="415" t="e">
        <f t="shared" si="2"/>
        <v>#DIV/0!</v>
      </c>
    </row>
    <row r="139" s="397" customFormat="1" ht="36" customHeight="1" spans="1:4">
      <c r="A139" s="416" t="s">
        <v>1463</v>
      </c>
      <c r="B139" s="414"/>
      <c r="C139" s="414"/>
      <c r="D139" s="415" t="e">
        <f t="shared" si="2"/>
        <v>#DIV/0!</v>
      </c>
    </row>
    <row r="140" s="397" customFormat="1" ht="36" customHeight="1" spans="1:4">
      <c r="A140" s="416" t="s">
        <v>1464</v>
      </c>
      <c r="B140" s="414"/>
      <c r="C140" s="414"/>
      <c r="D140" s="415" t="e">
        <f t="shared" si="2"/>
        <v>#DIV/0!</v>
      </c>
    </row>
    <row r="141" s="397" customFormat="1" ht="36" customHeight="1" spans="1:4">
      <c r="A141" s="416" t="s">
        <v>1465</v>
      </c>
      <c r="B141" s="414"/>
      <c r="C141" s="414"/>
      <c r="D141" s="415" t="e">
        <f t="shared" si="2"/>
        <v>#DIV/0!</v>
      </c>
    </row>
    <row r="142" s="397" customFormat="1" ht="36" customHeight="1" spans="1:4">
      <c r="A142" s="416" t="s">
        <v>1466</v>
      </c>
      <c r="B142" s="414"/>
      <c r="C142" s="414"/>
      <c r="D142" s="415" t="e">
        <f t="shared" si="2"/>
        <v>#DIV/0!</v>
      </c>
    </row>
    <row r="143" s="397" customFormat="1" ht="36" customHeight="1" spans="1:4">
      <c r="A143" s="416" t="s">
        <v>1467</v>
      </c>
      <c r="B143" s="414"/>
      <c r="C143" s="414"/>
      <c r="D143" s="415" t="e">
        <f t="shared" si="2"/>
        <v>#DIV/0!</v>
      </c>
    </row>
    <row r="144" s="397" customFormat="1" ht="36" customHeight="1" spans="1:4">
      <c r="A144" s="416" t="s">
        <v>1468</v>
      </c>
      <c r="B144" s="414">
        <f>SUM(B145:B150)</f>
        <v>0</v>
      </c>
      <c r="C144" s="414">
        <f>SUM(C145:C150)</f>
        <v>0</v>
      </c>
      <c r="D144" s="415" t="e">
        <f t="shared" si="2"/>
        <v>#DIV/0!</v>
      </c>
    </row>
    <row r="145" s="397" customFormat="1" ht="36" customHeight="1" spans="1:4">
      <c r="A145" s="412" t="s">
        <v>1469</v>
      </c>
      <c r="B145" s="414"/>
      <c r="C145" s="414"/>
      <c r="D145" s="415" t="e">
        <f t="shared" si="2"/>
        <v>#DIV/0!</v>
      </c>
    </row>
    <row r="146" s="397" customFormat="1" ht="36" customHeight="1" spans="1:4">
      <c r="A146" s="412" t="s">
        <v>1470</v>
      </c>
      <c r="B146" s="414"/>
      <c r="C146" s="414"/>
      <c r="D146" s="415" t="e">
        <f t="shared" si="2"/>
        <v>#DIV/0!</v>
      </c>
    </row>
    <row r="147" s="397" customFormat="1" ht="36" customHeight="1" spans="1:4">
      <c r="A147" s="416" t="s">
        <v>1471</v>
      </c>
      <c r="B147" s="414"/>
      <c r="C147" s="414"/>
      <c r="D147" s="415" t="e">
        <f t="shared" si="2"/>
        <v>#DIV/0!</v>
      </c>
    </row>
    <row r="148" s="397" customFormat="1" ht="36" customHeight="1" spans="1:4">
      <c r="A148" s="416" t="s">
        <v>1472</v>
      </c>
      <c r="B148" s="414"/>
      <c r="C148" s="414"/>
      <c r="D148" s="415" t="e">
        <f t="shared" si="2"/>
        <v>#DIV/0!</v>
      </c>
    </row>
    <row r="149" s="397" customFormat="1" ht="36" customHeight="1" spans="1:4">
      <c r="A149" s="416" t="s">
        <v>1473</v>
      </c>
      <c r="B149" s="414"/>
      <c r="C149" s="414"/>
      <c r="D149" s="415" t="e">
        <f t="shared" si="2"/>
        <v>#DIV/0!</v>
      </c>
    </row>
    <row r="150" ht="36" customHeight="1" spans="1:4">
      <c r="A150" s="416" t="s">
        <v>1474</v>
      </c>
      <c r="B150" s="414"/>
      <c r="C150" s="414"/>
      <c r="D150" s="415" t="e">
        <f t="shared" si="2"/>
        <v>#DIV/0!</v>
      </c>
    </row>
    <row r="151" ht="36" customHeight="1" spans="1:4">
      <c r="A151" s="416" t="s">
        <v>1475</v>
      </c>
      <c r="B151" s="414">
        <f>SUM(B152:B159)</f>
        <v>0</v>
      </c>
      <c r="C151" s="414">
        <f>SUM(C152:C159)</f>
        <v>0</v>
      </c>
      <c r="D151" s="415" t="e">
        <f t="shared" si="2"/>
        <v>#DIV/0!</v>
      </c>
    </row>
    <row r="152" s="397" customFormat="1" ht="36" customHeight="1" spans="1:4">
      <c r="A152" s="416" t="s">
        <v>1476</v>
      </c>
      <c r="B152" s="414"/>
      <c r="C152" s="414"/>
      <c r="D152" s="415" t="e">
        <f t="shared" si="2"/>
        <v>#DIV/0!</v>
      </c>
    </row>
    <row r="153" ht="36" customHeight="1" spans="1:4">
      <c r="A153" s="412" t="s">
        <v>1477</v>
      </c>
      <c r="B153" s="414"/>
      <c r="C153" s="414"/>
      <c r="D153" s="415" t="e">
        <f t="shared" si="2"/>
        <v>#DIV/0!</v>
      </c>
    </row>
    <row r="154" ht="36" customHeight="1" spans="1:4">
      <c r="A154" s="416" t="s">
        <v>1478</v>
      </c>
      <c r="B154" s="414"/>
      <c r="C154" s="414"/>
      <c r="D154" s="415" t="e">
        <f t="shared" si="2"/>
        <v>#DIV/0!</v>
      </c>
    </row>
    <row r="155" s="397" customFormat="1" ht="36" customHeight="1" spans="1:4">
      <c r="A155" s="416" t="s">
        <v>1479</v>
      </c>
      <c r="B155" s="414"/>
      <c r="C155" s="414"/>
      <c r="D155" s="415" t="e">
        <f t="shared" si="2"/>
        <v>#DIV/0!</v>
      </c>
    </row>
    <row r="156" s="397" customFormat="1" ht="36" customHeight="1" spans="1:4">
      <c r="A156" s="416" t="s">
        <v>1480</v>
      </c>
      <c r="B156" s="414"/>
      <c r="C156" s="414"/>
      <c r="D156" s="415" t="e">
        <f t="shared" si="2"/>
        <v>#DIV/0!</v>
      </c>
    </row>
    <row r="157" s="397" customFormat="1" ht="36" customHeight="1" spans="1:4">
      <c r="A157" s="416" t="s">
        <v>1481</v>
      </c>
      <c r="B157" s="414"/>
      <c r="C157" s="414"/>
      <c r="D157" s="415" t="e">
        <f t="shared" si="2"/>
        <v>#DIV/0!</v>
      </c>
    </row>
    <row r="158" s="397" customFormat="1" ht="36" customHeight="1" spans="1:4">
      <c r="A158" s="416" t="s">
        <v>1482</v>
      </c>
      <c r="B158" s="414"/>
      <c r="C158" s="414"/>
      <c r="D158" s="415" t="e">
        <f t="shared" si="2"/>
        <v>#DIV/0!</v>
      </c>
    </row>
    <row r="159" s="397" customFormat="1" ht="36" customHeight="1" spans="1:4">
      <c r="A159" s="412" t="s">
        <v>1483</v>
      </c>
      <c r="B159" s="414"/>
      <c r="C159" s="414"/>
      <c r="D159" s="415" t="e">
        <f t="shared" si="2"/>
        <v>#DIV/0!</v>
      </c>
    </row>
    <row r="160" s="397" customFormat="1" ht="36" customHeight="1" spans="1:4">
      <c r="A160" s="416" t="s">
        <v>1484</v>
      </c>
      <c r="B160" s="414">
        <f>SUM(B161:B162)</f>
        <v>0</v>
      </c>
      <c r="C160" s="414">
        <f>SUM(C161:C162)</f>
        <v>0</v>
      </c>
      <c r="D160" s="415" t="e">
        <f t="shared" si="2"/>
        <v>#DIV/0!</v>
      </c>
    </row>
    <row r="161" s="397" customFormat="1" ht="36" customHeight="1" spans="1:4">
      <c r="A161" s="416" t="s">
        <v>1446</v>
      </c>
      <c r="B161" s="414"/>
      <c r="C161" s="414"/>
      <c r="D161" s="415" t="e">
        <f t="shared" si="2"/>
        <v>#DIV/0!</v>
      </c>
    </row>
    <row r="162" ht="36" customHeight="1" spans="1:4">
      <c r="A162" s="412" t="s">
        <v>1485</v>
      </c>
      <c r="B162" s="414"/>
      <c r="C162" s="414"/>
      <c r="D162" s="415" t="e">
        <f t="shared" si="2"/>
        <v>#DIV/0!</v>
      </c>
    </row>
    <row r="163" ht="36" customHeight="1" spans="1:4">
      <c r="A163" s="412" t="s">
        <v>1486</v>
      </c>
      <c r="B163" s="414">
        <f>SUM(B164:B165)</f>
        <v>0</v>
      </c>
      <c r="C163" s="414">
        <f>SUM(C164:C165)</f>
        <v>0</v>
      </c>
      <c r="D163" s="415" t="e">
        <f t="shared" si="2"/>
        <v>#DIV/0!</v>
      </c>
    </row>
    <row r="164" s="397" customFormat="1" ht="36" customHeight="1" spans="1:4">
      <c r="A164" s="416" t="s">
        <v>1446</v>
      </c>
      <c r="B164" s="414"/>
      <c r="C164" s="414"/>
      <c r="D164" s="415" t="e">
        <f t="shared" si="2"/>
        <v>#DIV/0!</v>
      </c>
    </row>
    <row r="165" s="397" customFormat="1" ht="36" customHeight="1" spans="1:4">
      <c r="A165" s="416" t="s">
        <v>1487</v>
      </c>
      <c r="B165" s="414"/>
      <c r="C165" s="414"/>
      <c r="D165" s="415" t="e">
        <f t="shared" si="2"/>
        <v>#DIV/0!</v>
      </c>
    </row>
    <row r="166" s="397" customFormat="1" ht="36" customHeight="1" spans="1:4">
      <c r="A166" s="416" t="s">
        <v>1488</v>
      </c>
      <c r="B166" s="414"/>
      <c r="C166" s="414"/>
      <c r="D166" s="415" t="e">
        <f t="shared" si="2"/>
        <v>#DIV/0!</v>
      </c>
    </row>
    <row r="167" s="397" customFormat="1" ht="36" customHeight="1" spans="1:4">
      <c r="A167" s="416" t="s">
        <v>1489</v>
      </c>
      <c r="B167" s="414">
        <f>SUM(B168:B170)</f>
        <v>0</v>
      </c>
      <c r="C167" s="414">
        <f>SUM(C168:C170)</f>
        <v>0</v>
      </c>
      <c r="D167" s="415" t="e">
        <f t="shared" si="2"/>
        <v>#DIV/0!</v>
      </c>
    </row>
    <row r="168" s="397" customFormat="1" ht="36" customHeight="1" spans="1:4">
      <c r="A168" s="416" t="s">
        <v>1455</v>
      </c>
      <c r="B168" s="414"/>
      <c r="C168" s="414"/>
      <c r="D168" s="415" t="e">
        <f t="shared" si="2"/>
        <v>#DIV/0!</v>
      </c>
    </row>
    <row r="169" s="397" customFormat="1" ht="36" customHeight="1" spans="1:4">
      <c r="A169" s="412" t="s">
        <v>1457</v>
      </c>
      <c r="B169" s="414"/>
      <c r="C169" s="414"/>
      <c r="D169" s="415" t="e">
        <f t="shared" si="2"/>
        <v>#DIV/0!</v>
      </c>
    </row>
    <row r="170" ht="36" customHeight="1" spans="1:4">
      <c r="A170" s="418" t="s">
        <v>1490</v>
      </c>
      <c r="B170" s="414"/>
      <c r="C170" s="414"/>
      <c r="D170" s="415" t="e">
        <f t="shared" si="2"/>
        <v>#DIV/0!</v>
      </c>
    </row>
    <row r="171" ht="36" customHeight="1" spans="1:4">
      <c r="A171" s="419" t="s">
        <v>1491</v>
      </c>
      <c r="B171" s="410">
        <f>SUM(B172)</f>
        <v>0</v>
      </c>
      <c r="C171" s="410">
        <f>SUM(C172)</f>
        <v>0</v>
      </c>
      <c r="D171" s="415" t="e">
        <f t="shared" si="2"/>
        <v>#DIV/0!</v>
      </c>
    </row>
    <row r="172" ht="36" customHeight="1" spans="1:4">
      <c r="A172" s="418" t="s">
        <v>1492</v>
      </c>
      <c r="B172" s="414">
        <f>SUM(B173:B174)</f>
        <v>0</v>
      </c>
      <c r="C172" s="414">
        <f>SUM(C173:C174)</f>
        <v>0</v>
      </c>
      <c r="D172" s="415" t="e">
        <f t="shared" si="2"/>
        <v>#DIV/0!</v>
      </c>
    </row>
    <row r="173" s="397" customFormat="1" ht="36" customHeight="1" spans="1:4">
      <c r="A173" s="418" t="s">
        <v>1493</v>
      </c>
      <c r="B173" s="414"/>
      <c r="C173" s="414"/>
      <c r="D173" s="415" t="e">
        <f t="shared" si="2"/>
        <v>#DIV/0!</v>
      </c>
    </row>
    <row r="174" ht="36" customHeight="1" spans="1:4">
      <c r="A174" s="418" t="s">
        <v>1494</v>
      </c>
      <c r="B174" s="414"/>
      <c r="C174" s="414"/>
      <c r="D174" s="411" t="e">
        <f t="shared" si="2"/>
        <v>#DIV/0!</v>
      </c>
    </row>
    <row r="175" ht="36" customHeight="1" spans="1:4">
      <c r="A175" s="419" t="s">
        <v>1495</v>
      </c>
      <c r="B175" s="410">
        <f>SUM(B176,B180,B189)</f>
        <v>37162</v>
      </c>
      <c r="C175" s="410">
        <f>SUM(C176,C180,C189)</f>
        <v>62109</v>
      </c>
      <c r="D175" s="415">
        <f t="shared" si="2"/>
        <v>0.671</v>
      </c>
    </row>
    <row r="176" ht="36" customHeight="1" spans="1:4">
      <c r="A176" s="418" t="s">
        <v>1496</v>
      </c>
      <c r="B176" s="410">
        <f>SUM(B177:B179)</f>
        <v>36600</v>
      </c>
      <c r="C176" s="410">
        <f>SUM(C177:C179)</f>
        <v>62109</v>
      </c>
      <c r="D176" s="415">
        <f t="shared" si="2"/>
        <v>0.697</v>
      </c>
    </row>
    <row r="177" s="397" customFormat="1" ht="36" customHeight="1" spans="1:4">
      <c r="A177" s="418" t="s">
        <v>1497</v>
      </c>
      <c r="B177" s="414"/>
      <c r="C177" s="414">
        <v>7109</v>
      </c>
      <c r="D177" s="415" t="e">
        <f t="shared" si="2"/>
        <v>#DIV/0!</v>
      </c>
    </row>
    <row r="178" s="397" customFormat="1" ht="36" customHeight="1" spans="1:4">
      <c r="A178" s="418" t="s">
        <v>1498</v>
      </c>
      <c r="B178" s="414">
        <v>36600</v>
      </c>
      <c r="C178" s="414">
        <v>55000</v>
      </c>
      <c r="D178" s="411">
        <f t="shared" si="2"/>
        <v>0.503</v>
      </c>
    </row>
    <row r="179" ht="36" customHeight="1" spans="1:4">
      <c r="A179" s="418" t="s">
        <v>1499</v>
      </c>
      <c r="B179" s="414"/>
      <c r="C179" s="414"/>
      <c r="D179" s="415" t="e">
        <f t="shared" si="2"/>
        <v>#DIV/0!</v>
      </c>
    </row>
    <row r="180" ht="36" customHeight="1" spans="1:4">
      <c r="A180" s="418" t="s">
        <v>1500</v>
      </c>
      <c r="B180" s="414">
        <f>SUM(B181:B188)</f>
        <v>0</v>
      </c>
      <c r="C180" s="414">
        <f>SUM(C181:C188)</f>
        <v>0</v>
      </c>
      <c r="D180" s="415" t="e">
        <f t="shared" si="2"/>
        <v>#DIV/0!</v>
      </c>
    </row>
    <row r="181" s="397" customFormat="1" ht="36" customHeight="1" spans="1:4">
      <c r="A181" s="418" t="s">
        <v>1501</v>
      </c>
      <c r="B181" s="414"/>
      <c r="C181" s="414"/>
      <c r="D181" s="415" t="e">
        <f t="shared" si="2"/>
        <v>#DIV/0!</v>
      </c>
    </row>
    <row r="182" s="397" customFormat="1" ht="36" customHeight="1" spans="1:4">
      <c r="A182" s="418" t="s">
        <v>1502</v>
      </c>
      <c r="B182" s="414"/>
      <c r="C182" s="414"/>
      <c r="D182" s="415" t="e">
        <f t="shared" si="2"/>
        <v>#DIV/0!</v>
      </c>
    </row>
    <row r="183" ht="36" customHeight="1" spans="1:4">
      <c r="A183" s="418" t="s">
        <v>1503</v>
      </c>
      <c r="B183" s="413"/>
      <c r="C183" s="414"/>
      <c r="D183" s="415" t="e">
        <f t="shared" si="2"/>
        <v>#DIV/0!</v>
      </c>
    </row>
    <row r="184" s="397" customFormat="1" ht="36" customHeight="1" spans="1:4">
      <c r="A184" s="418" t="s">
        <v>1504</v>
      </c>
      <c r="B184" s="413"/>
      <c r="C184" s="414"/>
      <c r="D184" s="415" t="e">
        <f t="shared" si="2"/>
        <v>#DIV/0!</v>
      </c>
    </row>
    <row r="185" ht="36" customHeight="1" spans="1:4">
      <c r="A185" s="418" t="s">
        <v>1505</v>
      </c>
      <c r="B185" s="414"/>
      <c r="C185" s="414"/>
      <c r="D185" s="415" t="e">
        <f t="shared" si="2"/>
        <v>#DIV/0!</v>
      </c>
    </row>
    <row r="186" ht="36" customHeight="1" spans="1:4">
      <c r="A186" s="418" t="s">
        <v>1506</v>
      </c>
      <c r="B186" s="414"/>
      <c r="C186" s="414"/>
      <c r="D186" s="415" t="e">
        <f t="shared" si="2"/>
        <v>#DIV/0!</v>
      </c>
    </row>
    <row r="187" ht="36" customHeight="1" spans="1:4">
      <c r="A187" s="418" t="s">
        <v>1507</v>
      </c>
      <c r="B187" s="413"/>
      <c r="C187" s="414"/>
      <c r="D187" s="415" t="e">
        <f t="shared" si="2"/>
        <v>#DIV/0!</v>
      </c>
    </row>
    <row r="188" ht="36" customHeight="1" spans="1:4">
      <c r="A188" s="418" t="s">
        <v>1508</v>
      </c>
      <c r="B188" s="414"/>
      <c r="C188" s="414"/>
      <c r="D188" s="415" t="e">
        <f t="shared" si="2"/>
        <v>#DIV/0!</v>
      </c>
    </row>
    <row r="189" ht="36" customHeight="1" spans="1:4">
      <c r="A189" s="418" t="s">
        <v>1509</v>
      </c>
      <c r="B189" s="410">
        <f>SUM(B190:B200)</f>
        <v>562</v>
      </c>
      <c r="C189" s="410">
        <f>SUM(C190:C200)</f>
        <v>0</v>
      </c>
      <c r="D189" s="415">
        <f t="shared" si="2"/>
        <v>-1</v>
      </c>
    </row>
    <row r="190" s="397" customFormat="1" ht="36" customHeight="1" spans="1:4">
      <c r="A190" s="418" t="s">
        <v>1510</v>
      </c>
      <c r="B190" s="414">
        <v>0</v>
      </c>
      <c r="C190" s="414"/>
      <c r="D190" s="415" t="e">
        <f t="shared" si="2"/>
        <v>#DIV/0!</v>
      </c>
    </row>
    <row r="191" ht="36" customHeight="1" spans="1:4">
      <c r="A191" s="418" t="s">
        <v>1511</v>
      </c>
      <c r="B191" s="413">
        <v>206</v>
      </c>
      <c r="C191" s="414"/>
      <c r="D191" s="415">
        <f t="shared" si="2"/>
        <v>-1</v>
      </c>
    </row>
    <row r="192" ht="36" customHeight="1" spans="1:4">
      <c r="A192" s="418" t="s">
        <v>1512</v>
      </c>
      <c r="B192" s="413">
        <v>35</v>
      </c>
      <c r="C192" s="414"/>
      <c r="D192" s="415">
        <f t="shared" si="2"/>
        <v>-1</v>
      </c>
    </row>
    <row r="193" ht="36" customHeight="1" spans="1:4">
      <c r="A193" s="418" t="s">
        <v>1513</v>
      </c>
      <c r="B193" s="413">
        <v>10</v>
      </c>
      <c r="C193" s="414"/>
      <c r="D193" s="415">
        <f t="shared" si="2"/>
        <v>-1</v>
      </c>
    </row>
    <row r="194" s="397" customFormat="1" ht="36" customHeight="1" spans="1:4">
      <c r="A194" s="418" t="s">
        <v>1514</v>
      </c>
      <c r="B194" s="413">
        <v>0</v>
      </c>
      <c r="C194" s="414"/>
      <c r="D194" s="415" t="e">
        <f t="shared" si="2"/>
        <v>#DIV/0!</v>
      </c>
    </row>
    <row r="195" ht="36" customHeight="1" spans="1:4">
      <c r="A195" s="418" t="s">
        <v>1515</v>
      </c>
      <c r="B195" s="413">
        <v>92</v>
      </c>
      <c r="C195" s="414"/>
      <c r="D195" s="415">
        <f t="shared" si="2"/>
        <v>-1</v>
      </c>
    </row>
    <row r="196" ht="36" customHeight="1" spans="1:4">
      <c r="A196" s="418" t="s">
        <v>1516</v>
      </c>
      <c r="B196" s="414">
        <v>0</v>
      </c>
      <c r="C196" s="414"/>
      <c r="D196" s="415" t="e">
        <f t="shared" ref="D196:D259" si="3">(C196-B196)/B196</f>
        <v>#DIV/0!</v>
      </c>
    </row>
    <row r="197" ht="36" customHeight="1" spans="1:4">
      <c r="A197" s="418" t="s">
        <v>1517</v>
      </c>
      <c r="B197" s="414">
        <v>0</v>
      </c>
      <c r="C197" s="414"/>
      <c r="D197" s="415" t="e">
        <f t="shared" si="3"/>
        <v>#DIV/0!</v>
      </c>
    </row>
    <row r="198" ht="36" customHeight="1" spans="1:4">
      <c r="A198" s="418" t="s">
        <v>1518</v>
      </c>
      <c r="B198" s="414">
        <v>0</v>
      </c>
      <c r="C198" s="414"/>
      <c r="D198" s="415" t="e">
        <f t="shared" si="3"/>
        <v>#DIV/0!</v>
      </c>
    </row>
    <row r="199" s="397" customFormat="1" ht="36" customHeight="1" spans="1:4">
      <c r="A199" s="418" t="s">
        <v>1519</v>
      </c>
      <c r="B199" s="414">
        <v>0</v>
      </c>
      <c r="C199" s="414"/>
      <c r="D199" s="415" t="e">
        <f t="shared" si="3"/>
        <v>#DIV/0!</v>
      </c>
    </row>
    <row r="200" s="397" customFormat="1" ht="36" customHeight="1" spans="1:4">
      <c r="A200" s="418" t="s">
        <v>1520</v>
      </c>
      <c r="B200" s="414">
        <v>219</v>
      </c>
      <c r="C200" s="414"/>
      <c r="D200" s="415">
        <f t="shared" si="3"/>
        <v>-1</v>
      </c>
    </row>
    <row r="201" s="397" customFormat="1" ht="36" customHeight="1" spans="1:4">
      <c r="A201" s="419" t="s">
        <v>1521</v>
      </c>
      <c r="B201" s="410">
        <f>B202</f>
        <v>5271</v>
      </c>
      <c r="C201" s="410">
        <f>C202</f>
        <v>7430</v>
      </c>
      <c r="D201" s="415">
        <f t="shared" si="3"/>
        <v>0.41</v>
      </c>
    </row>
    <row r="202" ht="36" customHeight="1" spans="1:4">
      <c r="A202" s="418" t="s">
        <v>1522</v>
      </c>
      <c r="B202" s="410">
        <f>SUM(B203:B218)</f>
        <v>5271</v>
      </c>
      <c r="C202" s="410">
        <f>SUM(C203:C218)</f>
        <v>7430</v>
      </c>
      <c r="D202" s="415">
        <f t="shared" si="3"/>
        <v>0.41</v>
      </c>
    </row>
    <row r="203" s="397" customFormat="1" ht="36" customHeight="1" spans="1:4">
      <c r="A203" s="418" t="s">
        <v>1523</v>
      </c>
      <c r="B203" s="414"/>
      <c r="C203" s="414"/>
      <c r="D203" s="415" t="e">
        <f t="shared" si="3"/>
        <v>#DIV/0!</v>
      </c>
    </row>
    <row r="204" s="397" customFormat="1" ht="36" customHeight="1" spans="1:4">
      <c r="A204" s="418" t="s">
        <v>1524</v>
      </c>
      <c r="B204" s="414"/>
      <c r="C204" s="414"/>
      <c r="D204" s="411" t="e">
        <f t="shared" si="3"/>
        <v>#DIV/0!</v>
      </c>
    </row>
    <row r="205" s="397" customFormat="1" ht="36" customHeight="1" spans="1:4">
      <c r="A205" s="418" t="s">
        <v>1525</v>
      </c>
      <c r="B205" s="414"/>
      <c r="C205" s="414"/>
      <c r="D205" s="415" t="e">
        <f t="shared" si="3"/>
        <v>#DIV/0!</v>
      </c>
    </row>
    <row r="206" s="397" customFormat="1" ht="36" customHeight="1" spans="1:4">
      <c r="A206" s="418" t="s">
        <v>1526</v>
      </c>
      <c r="B206" s="414">
        <v>320</v>
      </c>
      <c r="C206" s="414"/>
      <c r="D206" s="415">
        <f t="shared" si="3"/>
        <v>-1</v>
      </c>
    </row>
    <row r="207" s="397" customFormat="1" ht="36" customHeight="1" spans="1:4">
      <c r="A207" s="418" t="s">
        <v>1527</v>
      </c>
      <c r="B207" s="414"/>
      <c r="C207" s="414"/>
      <c r="D207" s="415" t="e">
        <f t="shared" si="3"/>
        <v>#DIV/0!</v>
      </c>
    </row>
    <row r="208" s="397" customFormat="1" ht="36" customHeight="1" spans="1:4">
      <c r="A208" s="418" t="s">
        <v>1528</v>
      </c>
      <c r="B208" s="414"/>
      <c r="C208" s="414"/>
      <c r="D208" s="415" t="e">
        <f t="shared" si="3"/>
        <v>#DIV/0!</v>
      </c>
    </row>
    <row r="209" s="397" customFormat="1" ht="36" customHeight="1" spans="1:4">
      <c r="A209" s="418" t="s">
        <v>1529</v>
      </c>
      <c r="B209" s="414"/>
      <c r="C209" s="414"/>
      <c r="D209" s="415" t="e">
        <f t="shared" si="3"/>
        <v>#DIV/0!</v>
      </c>
    </row>
    <row r="210" ht="36" customHeight="1" spans="1:4">
      <c r="A210" s="418" t="s">
        <v>1530</v>
      </c>
      <c r="B210" s="414"/>
      <c r="C210" s="414"/>
      <c r="D210" s="415" t="e">
        <f t="shared" si="3"/>
        <v>#DIV/0!</v>
      </c>
    </row>
    <row r="211" ht="36" customHeight="1" spans="1:4">
      <c r="A211" s="418" t="s">
        <v>1531</v>
      </c>
      <c r="B211" s="414"/>
      <c r="C211" s="414"/>
      <c r="D211" s="415" t="e">
        <f t="shared" si="3"/>
        <v>#DIV/0!</v>
      </c>
    </row>
    <row r="212" ht="36" customHeight="1" spans="1:4">
      <c r="A212" s="418" t="s">
        <v>1532</v>
      </c>
      <c r="B212" s="414"/>
      <c r="C212" s="414"/>
      <c r="D212" s="415" t="e">
        <f t="shared" si="3"/>
        <v>#DIV/0!</v>
      </c>
    </row>
    <row r="213" ht="36" customHeight="1" spans="1:4">
      <c r="A213" s="418" t="s">
        <v>1533</v>
      </c>
      <c r="B213" s="414"/>
      <c r="C213" s="414"/>
      <c r="D213" s="415" t="e">
        <f t="shared" si="3"/>
        <v>#DIV/0!</v>
      </c>
    </row>
    <row r="214" ht="36" customHeight="1" spans="1:4">
      <c r="A214" s="418" t="s">
        <v>1534</v>
      </c>
      <c r="B214" s="414">
        <v>991</v>
      </c>
      <c r="C214" s="414"/>
      <c r="D214" s="415">
        <f t="shared" si="3"/>
        <v>-1</v>
      </c>
    </row>
    <row r="215" ht="36" customHeight="1" spans="1:4">
      <c r="A215" s="418" t="s">
        <v>1535</v>
      </c>
      <c r="B215" s="414"/>
      <c r="C215" s="414"/>
      <c r="D215" s="415" t="e">
        <f t="shared" si="3"/>
        <v>#DIV/0!</v>
      </c>
    </row>
    <row r="216" ht="36" customHeight="1" spans="1:4">
      <c r="A216" s="418" t="s">
        <v>1536</v>
      </c>
      <c r="B216" s="414"/>
      <c r="C216" s="414"/>
      <c r="D216" s="415" t="e">
        <f t="shared" si="3"/>
        <v>#DIV/0!</v>
      </c>
    </row>
    <row r="217" s="397" customFormat="1" ht="36" customHeight="1" spans="1:4">
      <c r="A217" s="418" t="s">
        <v>1537</v>
      </c>
      <c r="B217" s="414">
        <v>3960</v>
      </c>
      <c r="C217" s="414"/>
      <c r="D217" s="415">
        <f t="shared" si="3"/>
        <v>-1</v>
      </c>
    </row>
    <row r="218" s="397" customFormat="1" ht="36" customHeight="1" spans="1:4">
      <c r="A218" s="418" t="s">
        <v>1538</v>
      </c>
      <c r="B218" s="414"/>
      <c r="C218" s="414">
        <v>7430</v>
      </c>
      <c r="D218" s="415" t="e">
        <f t="shared" si="3"/>
        <v>#DIV/0!</v>
      </c>
    </row>
    <row r="219" s="397" customFormat="1" ht="36" customHeight="1" spans="1:4">
      <c r="A219" s="419" t="s">
        <v>1539</v>
      </c>
      <c r="B219" s="410">
        <f>B220</f>
        <v>42</v>
      </c>
      <c r="C219" s="410">
        <f>C220</f>
        <v>73</v>
      </c>
      <c r="D219" s="415">
        <f t="shared" si="3"/>
        <v>0.738</v>
      </c>
    </row>
    <row r="220" ht="36" customHeight="1" spans="1:4">
      <c r="A220" s="418" t="s">
        <v>1540</v>
      </c>
      <c r="B220" s="410">
        <f>SUM(B221:B236)</f>
        <v>42</v>
      </c>
      <c r="C220" s="410">
        <f>SUM(C221:C236)</f>
        <v>73</v>
      </c>
      <c r="D220" s="415">
        <f t="shared" si="3"/>
        <v>0.738</v>
      </c>
    </row>
    <row r="221" s="397" customFormat="1" ht="36" customHeight="1" spans="1:4">
      <c r="A221" s="418" t="s">
        <v>1541</v>
      </c>
      <c r="B221" s="414"/>
      <c r="C221" s="414"/>
      <c r="D221" s="411" t="e">
        <f t="shared" si="3"/>
        <v>#DIV/0!</v>
      </c>
    </row>
    <row r="222" s="397" customFormat="1" ht="36" customHeight="1" spans="1:4">
      <c r="A222" s="418" t="s">
        <v>1542</v>
      </c>
      <c r="B222" s="414"/>
      <c r="C222" s="414"/>
      <c r="D222" s="415" t="e">
        <f t="shared" si="3"/>
        <v>#DIV/0!</v>
      </c>
    </row>
    <row r="223" ht="36" customHeight="1" spans="1:4">
      <c r="A223" s="418" t="s">
        <v>1543</v>
      </c>
      <c r="B223" s="414"/>
      <c r="C223" s="414"/>
      <c r="D223" s="415" t="e">
        <f t="shared" si="3"/>
        <v>#DIV/0!</v>
      </c>
    </row>
    <row r="224" s="397" customFormat="1" ht="36" customHeight="1" spans="1:4">
      <c r="A224" s="418" t="s">
        <v>1544</v>
      </c>
      <c r="B224" s="414">
        <v>3</v>
      </c>
      <c r="C224" s="414"/>
      <c r="D224" s="415">
        <f t="shared" si="3"/>
        <v>-1</v>
      </c>
    </row>
    <row r="225" ht="36" customHeight="1" spans="1:4">
      <c r="A225" s="418" t="s">
        <v>1545</v>
      </c>
      <c r="B225" s="414"/>
      <c r="C225" s="414"/>
      <c r="D225" s="415" t="e">
        <f t="shared" si="3"/>
        <v>#DIV/0!</v>
      </c>
    </row>
    <row r="226" s="397" customFormat="1" ht="36" customHeight="1" spans="1:4">
      <c r="A226" s="418" t="s">
        <v>1546</v>
      </c>
      <c r="B226" s="414"/>
      <c r="C226" s="414"/>
      <c r="D226" s="415" t="e">
        <f t="shared" si="3"/>
        <v>#DIV/0!</v>
      </c>
    </row>
    <row r="227" s="397" customFormat="1" ht="36" customHeight="1" spans="1:4">
      <c r="A227" s="418" t="s">
        <v>1547</v>
      </c>
      <c r="B227" s="414"/>
      <c r="C227" s="414"/>
      <c r="D227" s="415" t="e">
        <f t="shared" si="3"/>
        <v>#DIV/0!</v>
      </c>
    </row>
    <row r="228" ht="36" customHeight="1" spans="1:4">
      <c r="A228" s="418" t="s">
        <v>1548</v>
      </c>
      <c r="B228" s="414"/>
      <c r="C228" s="414"/>
      <c r="D228" s="415" t="e">
        <f t="shared" si="3"/>
        <v>#DIV/0!</v>
      </c>
    </row>
    <row r="229" ht="36" customHeight="1" spans="1:4">
      <c r="A229" s="418" t="s">
        <v>1549</v>
      </c>
      <c r="B229" s="414"/>
      <c r="C229" s="414"/>
      <c r="D229" s="415" t="e">
        <f t="shared" si="3"/>
        <v>#DIV/0!</v>
      </c>
    </row>
    <row r="230" ht="36" customHeight="1" spans="1:4">
      <c r="A230" s="418" t="s">
        <v>1550</v>
      </c>
      <c r="B230" s="414"/>
      <c r="C230" s="414"/>
      <c r="D230" s="415" t="e">
        <f t="shared" si="3"/>
        <v>#DIV/0!</v>
      </c>
    </row>
    <row r="231" ht="36" customHeight="1" spans="1:4">
      <c r="A231" s="418" t="s">
        <v>1551</v>
      </c>
      <c r="B231" s="414"/>
      <c r="C231" s="414"/>
      <c r="D231" s="415" t="e">
        <f t="shared" si="3"/>
        <v>#DIV/0!</v>
      </c>
    </row>
    <row r="232" ht="36" customHeight="1" spans="1:4">
      <c r="A232" s="418" t="s">
        <v>1552</v>
      </c>
      <c r="B232" s="414"/>
      <c r="C232" s="414"/>
      <c r="D232" s="415" t="e">
        <f t="shared" si="3"/>
        <v>#DIV/0!</v>
      </c>
    </row>
    <row r="233" ht="36" customHeight="1" spans="1:4">
      <c r="A233" s="418" t="s">
        <v>1553</v>
      </c>
      <c r="B233" s="414"/>
      <c r="C233" s="414"/>
      <c r="D233" s="415" t="e">
        <f t="shared" si="3"/>
        <v>#DIV/0!</v>
      </c>
    </row>
    <row r="234" ht="36" customHeight="1" spans="1:4">
      <c r="A234" s="418" t="s">
        <v>1554</v>
      </c>
      <c r="B234" s="414"/>
      <c r="C234" s="414"/>
      <c r="D234" s="415" t="e">
        <f t="shared" si="3"/>
        <v>#DIV/0!</v>
      </c>
    </row>
    <row r="235" ht="36" customHeight="1" spans="1:4">
      <c r="A235" s="418" t="s">
        <v>1555</v>
      </c>
      <c r="B235" s="414">
        <v>39</v>
      </c>
      <c r="C235" s="414"/>
      <c r="D235" s="415">
        <f t="shared" si="3"/>
        <v>-1</v>
      </c>
    </row>
    <row r="236" s="397" customFormat="1" ht="36" customHeight="1" spans="1:4">
      <c r="A236" s="418" t="s">
        <v>1556</v>
      </c>
      <c r="B236" s="414"/>
      <c r="C236" s="414">
        <v>73</v>
      </c>
      <c r="D236" s="415" t="e">
        <f t="shared" si="3"/>
        <v>#DIV/0!</v>
      </c>
    </row>
    <row r="237" ht="36" customHeight="1" spans="1:4">
      <c r="A237" s="420" t="s">
        <v>1557</v>
      </c>
      <c r="B237" s="410">
        <f>SUM(B238,B251)</f>
        <v>0</v>
      </c>
      <c r="C237" s="410">
        <f>SUM(C238,C251)</f>
        <v>0</v>
      </c>
      <c r="D237" s="415" t="e">
        <f t="shared" si="3"/>
        <v>#DIV/0!</v>
      </c>
    </row>
    <row r="238" ht="36" customHeight="1" spans="1:4">
      <c r="A238" s="421" t="s">
        <v>1558</v>
      </c>
      <c r="B238" s="410">
        <f>SUM(B239:B250)</f>
        <v>0</v>
      </c>
      <c r="C238" s="410">
        <f>SUM(C239:C250)</f>
        <v>0</v>
      </c>
      <c r="D238" s="415" t="e">
        <f t="shared" si="3"/>
        <v>#DIV/0!</v>
      </c>
    </row>
    <row r="239" ht="36" customHeight="1" spans="1:4">
      <c r="A239" s="421" t="s">
        <v>1559</v>
      </c>
      <c r="B239" s="414"/>
      <c r="C239" s="414"/>
      <c r="D239" s="411" t="e">
        <f t="shared" si="3"/>
        <v>#DIV/0!</v>
      </c>
    </row>
    <row r="240" ht="36" customHeight="1" spans="1:4">
      <c r="A240" s="421" t="s">
        <v>1560</v>
      </c>
      <c r="B240" s="414"/>
      <c r="C240" s="414"/>
      <c r="D240" s="415" t="e">
        <f t="shared" si="3"/>
        <v>#DIV/0!</v>
      </c>
    </row>
    <row r="241" ht="36" customHeight="1" spans="1:4">
      <c r="A241" s="421" t="s">
        <v>1561</v>
      </c>
      <c r="B241" s="414"/>
      <c r="C241" s="414"/>
      <c r="D241" s="415" t="e">
        <f t="shared" si="3"/>
        <v>#DIV/0!</v>
      </c>
    </row>
    <row r="242" ht="36" customHeight="1" spans="1:4">
      <c r="A242" s="421" t="s">
        <v>1562</v>
      </c>
      <c r="B242" s="414"/>
      <c r="C242" s="414"/>
      <c r="D242" s="415" t="e">
        <f t="shared" si="3"/>
        <v>#DIV/0!</v>
      </c>
    </row>
    <row r="243" ht="36" customHeight="1" spans="1:4">
      <c r="A243" s="421" t="s">
        <v>1563</v>
      </c>
      <c r="B243" s="414"/>
      <c r="C243" s="414"/>
      <c r="D243" s="415" t="e">
        <f t="shared" si="3"/>
        <v>#DIV/0!</v>
      </c>
    </row>
    <row r="244" ht="36" customHeight="1" spans="1:4">
      <c r="A244" s="421" t="s">
        <v>1564</v>
      </c>
      <c r="B244" s="414"/>
      <c r="C244" s="414"/>
      <c r="D244" s="415" t="e">
        <f t="shared" si="3"/>
        <v>#DIV/0!</v>
      </c>
    </row>
    <row r="245" ht="36" customHeight="1" spans="1:4">
      <c r="A245" s="421" t="s">
        <v>1565</v>
      </c>
      <c r="B245" s="414"/>
      <c r="C245" s="414"/>
      <c r="D245" s="415" t="e">
        <f t="shared" si="3"/>
        <v>#DIV/0!</v>
      </c>
    </row>
    <row r="246" ht="36" customHeight="1" spans="1:4">
      <c r="A246" s="421" t="s">
        <v>1566</v>
      </c>
      <c r="B246" s="414"/>
      <c r="C246" s="414"/>
      <c r="D246" s="415" t="e">
        <f t="shared" si="3"/>
        <v>#DIV/0!</v>
      </c>
    </row>
    <row r="247" ht="36" customHeight="1" spans="1:4">
      <c r="A247" s="421" t="s">
        <v>1567</v>
      </c>
      <c r="B247" s="414"/>
      <c r="C247" s="414"/>
      <c r="D247" s="415" t="e">
        <f t="shared" si="3"/>
        <v>#DIV/0!</v>
      </c>
    </row>
    <row r="248" ht="36" customHeight="1" spans="1:4">
      <c r="A248" s="421" t="s">
        <v>1568</v>
      </c>
      <c r="B248" s="414"/>
      <c r="C248" s="414"/>
      <c r="D248" s="415" t="e">
        <f t="shared" si="3"/>
        <v>#DIV/0!</v>
      </c>
    </row>
    <row r="249" ht="36" customHeight="1" spans="1:4">
      <c r="A249" s="421" t="s">
        <v>1569</v>
      </c>
      <c r="B249" s="414"/>
      <c r="C249" s="414"/>
      <c r="D249" s="415" t="e">
        <f t="shared" si="3"/>
        <v>#DIV/0!</v>
      </c>
    </row>
    <row r="250" ht="36" customHeight="1" spans="1:4">
      <c r="A250" s="421" t="s">
        <v>1570</v>
      </c>
      <c r="B250" s="414"/>
      <c r="C250" s="414"/>
      <c r="D250" s="415" t="e">
        <f t="shared" si="3"/>
        <v>#DIV/0!</v>
      </c>
    </row>
    <row r="251" ht="36" customHeight="1" spans="1:4">
      <c r="A251" s="421" t="s">
        <v>1571</v>
      </c>
      <c r="B251" s="410">
        <f>SUM(B252:B257)</f>
        <v>0</v>
      </c>
      <c r="C251" s="410">
        <f>SUM(C252:C257)</f>
        <v>0</v>
      </c>
      <c r="D251" s="415" t="e">
        <f t="shared" si="3"/>
        <v>#DIV/0!</v>
      </c>
    </row>
    <row r="252" ht="36" customHeight="1" spans="1:4">
      <c r="A252" s="421" t="s">
        <v>1572</v>
      </c>
      <c r="B252" s="414"/>
      <c r="C252" s="414"/>
      <c r="D252" s="415" t="e">
        <f t="shared" si="3"/>
        <v>#DIV/0!</v>
      </c>
    </row>
    <row r="253" ht="36" customHeight="1" spans="1:4">
      <c r="A253" s="421" t="s">
        <v>1573</v>
      </c>
      <c r="B253" s="414"/>
      <c r="C253" s="414"/>
      <c r="D253" s="415" t="e">
        <f t="shared" si="3"/>
        <v>#DIV/0!</v>
      </c>
    </row>
    <row r="254" ht="36" customHeight="1" spans="1:4">
      <c r="A254" s="421" t="s">
        <v>1574</v>
      </c>
      <c r="B254" s="414"/>
      <c r="C254" s="414"/>
      <c r="D254" s="415" t="e">
        <f t="shared" si="3"/>
        <v>#DIV/0!</v>
      </c>
    </row>
    <row r="255" ht="36" customHeight="1" spans="1:4">
      <c r="A255" s="421" t="s">
        <v>1575</v>
      </c>
      <c r="B255" s="414"/>
      <c r="C255" s="414"/>
      <c r="D255" s="415" t="e">
        <f t="shared" si="3"/>
        <v>#DIV/0!</v>
      </c>
    </row>
    <row r="256" ht="36" customHeight="1" spans="1:4">
      <c r="A256" s="421" t="s">
        <v>1576</v>
      </c>
      <c r="B256" s="414"/>
      <c r="C256" s="414"/>
      <c r="D256" s="415" t="e">
        <f t="shared" si="3"/>
        <v>#DIV/0!</v>
      </c>
    </row>
    <row r="257" ht="36" customHeight="1" spans="1:4">
      <c r="A257" s="421" t="s">
        <v>1577</v>
      </c>
      <c r="B257" s="414"/>
      <c r="C257" s="414"/>
      <c r="D257" s="415" t="e">
        <f t="shared" si="3"/>
        <v>#DIV/0!</v>
      </c>
    </row>
    <row r="258" ht="36" customHeight="1" spans="1:4">
      <c r="A258" s="418"/>
      <c r="B258" s="414"/>
      <c r="C258" s="414"/>
      <c r="D258" s="415" t="e">
        <f t="shared" si="3"/>
        <v>#DIV/0!</v>
      </c>
    </row>
    <row r="259" ht="36" customHeight="1" spans="1:4">
      <c r="A259" s="422" t="s">
        <v>1578</v>
      </c>
      <c r="B259" s="410">
        <f>SUM(B4,B20,B32,B39,B95,B119,B171,B175,B201,B219,B237)</f>
        <v>52296</v>
      </c>
      <c r="C259" s="410">
        <f>SUM(C4,C20,C32,C39,C95,C119,C171,C175,C201,C219,C237)</f>
        <v>81212</v>
      </c>
      <c r="D259" s="415">
        <f t="shared" si="3"/>
        <v>0.553</v>
      </c>
    </row>
    <row r="260" ht="36" customHeight="1" spans="1:4">
      <c r="A260" s="423" t="s">
        <v>136</v>
      </c>
      <c r="B260" s="410">
        <f>SUM(B261,B272,B274,B276)</f>
        <v>7775</v>
      </c>
      <c r="C260" s="410">
        <f>SUM(C261,C272,C274,C276)</f>
        <v>378</v>
      </c>
      <c r="D260" s="424">
        <f t="shared" ref="D260:D269" si="4">(C260-B260)/B260</f>
        <v>-0.951</v>
      </c>
    </row>
    <row r="261" ht="36" customHeight="1" spans="1:4">
      <c r="A261" s="423" t="s">
        <v>1579</v>
      </c>
      <c r="B261" s="425">
        <f>SUM(B262:B271)</f>
        <v>0</v>
      </c>
      <c r="C261" s="425">
        <f>SUM(C262:C271)</f>
        <v>0</v>
      </c>
      <c r="D261" s="411" t="e">
        <f t="shared" si="4"/>
        <v>#DIV/0!</v>
      </c>
    </row>
    <row r="262" ht="36" customHeight="1" spans="1:4">
      <c r="A262" s="426" t="s">
        <v>1580</v>
      </c>
      <c r="B262" s="413"/>
      <c r="C262" s="414"/>
      <c r="D262" s="424" t="e">
        <f t="shared" si="4"/>
        <v>#DIV/0!</v>
      </c>
    </row>
    <row r="263" ht="36" customHeight="1" spans="1:4">
      <c r="A263" s="426" t="s">
        <v>1581</v>
      </c>
      <c r="B263" s="413"/>
      <c r="C263" s="414"/>
      <c r="D263" s="424" t="e">
        <f t="shared" si="4"/>
        <v>#DIV/0!</v>
      </c>
    </row>
    <row r="264" ht="36" customHeight="1" spans="1:4">
      <c r="A264" s="426" t="s">
        <v>1582</v>
      </c>
      <c r="B264" s="413"/>
      <c r="C264" s="414"/>
      <c r="D264" s="427" t="e">
        <f t="shared" si="4"/>
        <v>#DIV/0!</v>
      </c>
    </row>
    <row r="265" ht="36" customHeight="1" spans="1:4">
      <c r="A265" s="426" t="s">
        <v>1583</v>
      </c>
      <c r="B265" s="413"/>
      <c r="C265" s="414"/>
      <c r="D265" s="427" t="e">
        <f t="shared" si="4"/>
        <v>#DIV/0!</v>
      </c>
    </row>
    <row r="266" ht="36" customHeight="1" spans="1:4">
      <c r="A266" s="426" t="s">
        <v>1584</v>
      </c>
      <c r="B266" s="413"/>
      <c r="C266" s="414"/>
      <c r="D266" s="427" t="e">
        <f t="shared" si="4"/>
        <v>#DIV/0!</v>
      </c>
    </row>
    <row r="267" ht="36" customHeight="1" spans="1:8">
      <c r="A267" s="426" t="s">
        <v>1585</v>
      </c>
      <c r="B267" s="413"/>
      <c r="C267" s="414"/>
      <c r="D267" s="427" t="e">
        <f t="shared" si="4"/>
        <v>#DIV/0!</v>
      </c>
      <c r="H267" s="428"/>
    </row>
    <row r="268" ht="36" customHeight="1" spans="1:4">
      <c r="A268" s="426" t="s">
        <v>1586</v>
      </c>
      <c r="B268" s="413"/>
      <c r="C268" s="414"/>
      <c r="D268" s="427" t="e">
        <f t="shared" si="4"/>
        <v>#DIV/0!</v>
      </c>
    </row>
    <row r="269" ht="36" customHeight="1" spans="1:4">
      <c r="A269" s="426" t="s">
        <v>1587</v>
      </c>
      <c r="B269" s="413"/>
      <c r="C269" s="414"/>
      <c r="D269" s="424" t="e">
        <f t="shared" si="4"/>
        <v>#DIV/0!</v>
      </c>
    </row>
    <row r="270" ht="36" customHeight="1" spans="1:4">
      <c r="A270" s="426" t="s">
        <v>1588</v>
      </c>
      <c r="B270" s="413"/>
      <c r="C270" s="414"/>
      <c r="D270" s="424" t="e">
        <f t="shared" ref="D270:D282" si="5">(C270-B270)/B270</f>
        <v>#DIV/0!</v>
      </c>
    </row>
    <row r="271" ht="36" customHeight="1" spans="1:4">
      <c r="A271" s="426" t="s">
        <v>1589</v>
      </c>
      <c r="B271" s="413"/>
      <c r="C271" s="414"/>
      <c r="D271" s="424" t="e">
        <f t="shared" si="5"/>
        <v>#DIV/0!</v>
      </c>
    </row>
    <row r="272" ht="36" customHeight="1" spans="1:4">
      <c r="A272" s="423" t="s">
        <v>1590</v>
      </c>
      <c r="B272" s="429">
        <f t="shared" ref="B272:B276" si="6">SUM(B273)</f>
        <v>666</v>
      </c>
      <c r="C272" s="429">
        <f t="shared" ref="C272:C276" si="7">SUM(C273)</f>
        <v>378</v>
      </c>
      <c r="D272" s="424">
        <f t="shared" si="5"/>
        <v>-0.432</v>
      </c>
    </row>
    <row r="273" ht="36" customHeight="1" spans="1:4">
      <c r="A273" s="430" t="s">
        <v>1591</v>
      </c>
      <c r="B273" s="431">
        <v>666</v>
      </c>
      <c r="C273" s="414">
        <v>378</v>
      </c>
      <c r="D273" s="424">
        <f t="shared" si="5"/>
        <v>-0.432</v>
      </c>
    </row>
    <row r="274" ht="36" customHeight="1" spans="1:4">
      <c r="A274" s="423" t="s">
        <v>1592</v>
      </c>
      <c r="B274" s="410">
        <f t="shared" si="6"/>
        <v>0</v>
      </c>
      <c r="C274" s="410">
        <f t="shared" si="7"/>
        <v>0</v>
      </c>
      <c r="D274" s="424" t="e">
        <f t="shared" si="5"/>
        <v>#DIV/0!</v>
      </c>
    </row>
    <row r="275" ht="36" customHeight="1" spans="1:4">
      <c r="A275" s="430" t="s">
        <v>1593</v>
      </c>
      <c r="B275" s="414"/>
      <c r="C275" s="414"/>
      <c r="D275" s="424" t="e">
        <f t="shared" si="5"/>
        <v>#DIV/0!</v>
      </c>
    </row>
    <row r="276" ht="36" customHeight="1" spans="1:4">
      <c r="A276" s="423" t="s">
        <v>1594</v>
      </c>
      <c r="B276" s="414">
        <f t="shared" si="6"/>
        <v>7109</v>
      </c>
      <c r="C276" s="414">
        <f t="shared" si="7"/>
        <v>0</v>
      </c>
      <c r="D276" s="424">
        <f t="shared" si="5"/>
        <v>-1</v>
      </c>
    </row>
    <row r="277" ht="36" customHeight="1" spans="1:4">
      <c r="A277" s="430" t="s">
        <v>1595</v>
      </c>
      <c r="B277" s="414">
        <v>7109</v>
      </c>
      <c r="C277" s="414"/>
      <c r="D277" s="424">
        <f t="shared" si="5"/>
        <v>-1</v>
      </c>
    </row>
    <row r="278" ht="36" customHeight="1" spans="1:4">
      <c r="A278" s="420" t="s">
        <v>1161</v>
      </c>
      <c r="B278" s="410">
        <f>SUM(B279)</f>
        <v>3240</v>
      </c>
      <c r="C278" s="410">
        <f>SUM(C279)</f>
        <v>12500</v>
      </c>
      <c r="D278" s="424">
        <f t="shared" si="5"/>
        <v>2.858</v>
      </c>
    </row>
    <row r="279" ht="36" customHeight="1" spans="1:4">
      <c r="A279" s="430" t="s">
        <v>1596</v>
      </c>
      <c r="B279" s="410">
        <f>SUM(B280:B281)</f>
        <v>3240</v>
      </c>
      <c r="C279" s="410">
        <f>SUM(C280:C281)</f>
        <v>12500</v>
      </c>
      <c r="D279" s="424">
        <f t="shared" si="5"/>
        <v>2.858</v>
      </c>
    </row>
    <row r="280" ht="36" customHeight="1" spans="1:4">
      <c r="A280" s="421" t="s">
        <v>1597</v>
      </c>
      <c r="B280" s="414">
        <v>2440</v>
      </c>
      <c r="C280" s="414">
        <v>12000</v>
      </c>
      <c r="D280" s="424">
        <f t="shared" si="5"/>
        <v>3.918</v>
      </c>
    </row>
    <row r="281" ht="36" customHeight="1" spans="1:4">
      <c r="A281" s="421" t="s">
        <v>1598</v>
      </c>
      <c r="B281" s="414">
        <v>800</v>
      </c>
      <c r="C281" s="414">
        <v>500</v>
      </c>
      <c r="D281" s="424">
        <f t="shared" si="5"/>
        <v>-0.375</v>
      </c>
    </row>
    <row r="282" ht="36" customHeight="1" spans="1:4">
      <c r="A282" s="422" t="s">
        <v>1599</v>
      </c>
      <c r="B282" s="410">
        <f>SUM(B259,B260,B278)</f>
        <v>63311</v>
      </c>
      <c r="C282" s="410">
        <f>SUM(C259,C260,C278)</f>
        <v>94090</v>
      </c>
      <c r="D282" s="424">
        <f t="shared" si="5"/>
        <v>0.486</v>
      </c>
    </row>
  </sheetData>
  <autoFilter ref="A3:D282">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showGridLines="0" showZeros="0" view="pageBreakPreview" zoomScaleNormal="115" workbookViewId="0">
      <pane ySplit="3" topLeftCell="A4" activePane="bottomLeft" state="frozen"/>
      <selection/>
      <selection pane="bottomLeft" activeCell="G8" sqref="G8"/>
    </sheetView>
  </sheetViews>
  <sheetFormatPr defaultColWidth="9" defaultRowHeight="14.25" outlineLevelCol="3"/>
  <cols>
    <col min="1" max="1" width="50.75" style="198" customWidth="1"/>
    <col min="2" max="3" width="20.6333333333333" style="370" customWidth="1"/>
    <col min="4" max="4" width="20.6333333333333" style="371" customWidth="1"/>
    <col min="5" max="16384" width="9" style="198"/>
  </cols>
  <sheetData>
    <row r="1" ht="45" customHeight="1" spans="1:4">
      <c r="A1" s="372" t="s">
        <v>1600</v>
      </c>
      <c r="B1" s="373"/>
      <c r="C1" s="373"/>
      <c r="D1" s="373"/>
    </row>
    <row r="2" s="368" customFormat="1" ht="20.1" customHeight="1" spans="1:4">
      <c r="A2" s="374"/>
      <c r="B2" s="375"/>
      <c r="C2" s="376"/>
      <c r="D2" s="377" t="s">
        <v>44</v>
      </c>
    </row>
    <row r="3" s="369" customFormat="1" ht="45" customHeight="1" spans="1:4">
      <c r="A3" s="378" t="s">
        <v>45</v>
      </c>
      <c r="B3" s="223" t="s">
        <v>144</v>
      </c>
      <c r="C3" s="223" t="s">
        <v>47</v>
      </c>
      <c r="D3" s="223" t="s">
        <v>145</v>
      </c>
    </row>
    <row r="4" s="369" customFormat="1" ht="36" customHeight="1" spans="1:4">
      <c r="A4" s="379" t="s">
        <v>1327</v>
      </c>
      <c r="B4" s="380"/>
      <c r="C4" s="380"/>
      <c r="D4" s="355" t="e">
        <f t="shared" ref="D4:D37" si="0">(C4-B4)/B4</f>
        <v>#DIV/0!</v>
      </c>
    </row>
    <row r="5" ht="36" customHeight="1" spans="1:4">
      <c r="A5" s="379" t="s">
        <v>1601</v>
      </c>
      <c r="B5" s="380"/>
      <c r="C5" s="380"/>
      <c r="D5" s="381" t="e">
        <f t="shared" si="0"/>
        <v>#DIV/0!</v>
      </c>
    </row>
    <row r="6" ht="36" customHeight="1" spans="1:4">
      <c r="A6" s="379" t="s">
        <v>1602</v>
      </c>
      <c r="B6" s="382"/>
      <c r="C6" s="380"/>
      <c r="D6" s="381" t="e">
        <f t="shared" si="0"/>
        <v>#DIV/0!</v>
      </c>
    </row>
    <row r="7" ht="36" customHeight="1" spans="1:4">
      <c r="A7" s="379" t="s">
        <v>1603</v>
      </c>
      <c r="B7" s="380"/>
      <c r="C7" s="380"/>
      <c r="D7" s="381" t="e">
        <f t="shared" si="0"/>
        <v>#DIV/0!</v>
      </c>
    </row>
    <row r="8" ht="36" customHeight="1" spans="1:4">
      <c r="A8" s="379" t="s">
        <v>1604</v>
      </c>
      <c r="B8" s="382">
        <f>SUM(B9:B13)</f>
        <v>50525</v>
      </c>
      <c r="C8" s="382">
        <f>SUM(C9:C13)</f>
        <v>13508</v>
      </c>
      <c r="D8" s="381">
        <f t="shared" si="0"/>
        <v>-0.733</v>
      </c>
    </row>
    <row r="9" ht="36" customHeight="1" spans="1:4">
      <c r="A9" s="383" t="s">
        <v>1605</v>
      </c>
      <c r="B9" s="380">
        <v>15525</v>
      </c>
      <c r="C9" s="380">
        <v>13508</v>
      </c>
      <c r="D9" s="381">
        <f t="shared" si="0"/>
        <v>-0.13</v>
      </c>
    </row>
    <row r="10" ht="36" customHeight="1" spans="1:4">
      <c r="A10" s="383" t="s">
        <v>1606</v>
      </c>
      <c r="B10" s="380"/>
      <c r="C10" s="380"/>
      <c r="D10" s="381" t="e">
        <f t="shared" si="0"/>
        <v>#DIV/0!</v>
      </c>
    </row>
    <row r="11" ht="36" customHeight="1" spans="1:4">
      <c r="A11" s="379" t="s">
        <v>1607</v>
      </c>
      <c r="B11" s="380"/>
      <c r="C11" s="380"/>
      <c r="D11" s="384" t="e">
        <f t="shared" si="0"/>
        <v>#DIV/0!</v>
      </c>
    </row>
    <row r="12" ht="36" customHeight="1" spans="1:4">
      <c r="A12" s="379" t="s">
        <v>1608</v>
      </c>
      <c r="B12" s="380"/>
      <c r="C12" s="380"/>
      <c r="D12" s="384" t="e">
        <f t="shared" si="0"/>
        <v>#DIV/0!</v>
      </c>
    </row>
    <row r="13" ht="36" customHeight="1" spans="1:4">
      <c r="A13" s="379" t="s">
        <v>1609</v>
      </c>
      <c r="B13" s="380">
        <v>35000</v>
      </c>
      <c r="C13" s="380"/>
      <c r="D13" s="384">
        <f t="shared" si="0"/>
        <v>-1</v>
      </c>
    </row>
    <row r="14" ht="36" customHeight="1" spans="1:4">
      <c r="A14" s="379" t="s">
        <v>1610</v>
      </c>
      <c r="B14" s="380"/>
      <c r="C14" s="380"/>
      <c r="D14" s="384" t="e">
        <f t="shared" si="0"/>
        <v>#DIV/0!</v>
      </c>
    </row>
    <row r="15" ht="36" customHeight="1" spans="1:4">
      <c r="A15" s="379" t="s">
        <v>1611</v>
      </c>
      <c r="B15" s="380"/>
      <c r="C15" s="380"/>
      <c r="D15" s="384" t="e">
        <f t="shared" si="0"/>
        <v>#DIV/0!</v>
      </c>
    </row>
    <row r="16" ht="36" customHeight="1" spans="1:4">
      <c r="A16" s="379" t="s">
        <v>1612</v>
      </c>
      <c r="B16" s="380"/>
      <c r="C16" s="380"/>
      <c r="D16" s="381" t="e">
        <f t="shared" si="0"/>
        <v>#DIV/0!</v>
      </c>
    </row>
    <row r="17" ht="36" customHeight="1" spans="1:4">
      <c r="A17" s="379" t="s">
        <v>1613</v>
      </c>
      <c r="B17" s="380"/>
      <c r="C17" s="380"/>
      <c r="D17" s="381" t="e">
        <f t="shared" si="0"/>
        <v>#DIV/0!</v>
      </c>
    </row>
    <row r="18" ht="36" customHeight="1" spans="1:4">
      <c r="A18" s="379" t="s">
        <v>1614</v>
      </c>
      <c r="B18" s="380"/>
      <c r="C18" s="380"/>
      <c r="D18" s="384" t="e">
        <f t="shared" si="0"/>
        <v>#DIV/0!</v>
      </c>
    </row>
    <row r="19" ht="36" customHeight="1" spans="1:4">
      <c r="A19" s="379" t="s">
        <v>1615</v>
      </c>
      <c r="B19" s="380"/>
      <c r="C19" s="380"/>
      <c r="D19" s="384" t="e">
        <f t="shared" si="0"/>
        <v>#DIV/0!</v>
      </c>
    </row>
    <row r="20" ht="36" customHeight="1" spans="1:4">
      <c r="A20" s="379" t="s">
        <v>1616</v>
      </c>
      <c r="B20" s="380"/>
      <c r="C20" s="380"/>
      <c r="D20" s="381" t="e">
        <f t="shared" si="0"/>
        <v>#DIV/0!</v>
      </c>
    </row>
    <row r="21" ht="36" customHeight="1" spans="1:4">
      <c r="A21" s="379" t="s">
        <v>1617</v>
      </c>
      <c r="B21" s="380"/>
      <c r="C21" s="380"/>
      <c r="D21" s="381" t="e">
        <f t="shared" si="0"/>
        <v>#DIV/0!</v>
      </c>
    </row>
    <row r="22" ht="36" customHeight="1" spans="1:4">
      <c r="A22" s="385" t="s">
        <v>1618</v>
      </c>
      <c r="B22" s="382">
        <v>240</v>
      </c>
      <c r="C22" s="382">
        <v>260</v>
      </c>
      <c r="D22" s="381">
        <f t="shared" si="0"/>
        <v>0.083</v>
      </c>
    </row>
    <row r="23" ht="36" customHeight="1" spans="1:4">
      <c r="A23" s="360" t="s">
        <v>1619</v>
      </c>
      <c r="B23" s="380"/>
      <c r="C23" s="380"/>
      <c r="D23" s="381" t="e">
        <f t="shared" si="0"/>
        <v>#DIV/0!</v>
      </c>
    </row>
    <row r="24" ht="36" customHeight="1" spans="1:4">
      <c r="A24" s="360" t="s">
        <v>1620</v>
      </c>
      <c r="B24" s="380"/>
      <c r="C24" s="380"/>
      <c r="D24" s="381" t="e">
        <f t="shared" si="0"/>
        <v>#DIV/0!</v>
      </c>
    </row>
    <row r="25" ht="36" customHeight="1" spans="1:4">
      <c r="A25" s="385" t="s">
        <v>1621</v>
      </c>
      <c r="B25" s="382">
        <v>3418</v>
      </c>
      <c r="C25" s="382">
        <v>6213</v>
      </c>
      <c r="D25" s="381">
        <f t="shared" si="0"/>
        <v>0.818</v>
      </c>
    </row>
    <row r="26" ht="36" customHeight="1" spans="1:4">
      <c r="A26" s="386" t="s">
        <v>1622</v>
      </c>
      <c r="B26" s="382">
        <f>SUM(B4,B5,B6,B7,B8,B14,B15,B18,B19,B20,B21,B22,B23,B24,B25)</f>
        <v>54183</v>
      </c>
      <c r="C26" s="382">
        <f>SUM(C4,C5,C6,C7,C8,C14,C15,C18,C19,C20,C21,C22,C23,C24,C25)</f>
        <v>19981</v>
      </c>
      <c r="D26" s="381">
        <f t="shared" si="0"/>
        <v>-0.631</v>
      </c>
    </row>
    <row r="27" ht="36" customHeight="1" spans="1:4">
      <c r="A27" s="387" t="s">
        <v>76</v>
      </c>
      <c r="B27" s="382">
        <f>SUM(B28,B29,B31,B33,B35)</f>
        <v>44275</v>
      </c>
      <c r="C27" s="382">
        <f>SUM(C28,C29,C31,C33,C35)</f>
        <v>74109</v>
      </c>
      <c r="D27" s="381">
        <f t="shared" si="0"/>
        <v>0.674</v>
      </c>
    </row>
    <row r="28" ht="36" customHeight="1" spans="1:4">
      <c r="A28" s="388" t="s">
        <v>1623</v>
      </c>
      <c r="B28" s="382"/>
      <c r="C28" s="382"/>
      <c r="D28" s="384" t="e">
        <f t="shared" si="0"/>
        <v>#DIV/0!</v>
      </c>
    </row>
    <row r="29" ht="36" customHeight="1" spans="1:4">
      <c r="A29" s="388" t="s">
        <v>147</v>
      </c>
      <c r="B29" s="382">
        <f t="shared" ref="B29:B33" si="1">SUM(B30)</f>
        <v>0</v>
      </c>
      <c r="C29" s="382">
        <f>SUM(C30)</f>
        <v>0</v>
      </c>
      <c r="D29" s="381" t="e">
        <f t="shared" si="0"/>
        <v>#DIV/0!</v>
      </c>
    </row>
    <row r="30" ht="36" customHeight="1" spans="1:4">
      <c r="A30" s="389" t="s">
        <v>1624</v>
      </c>
      <c r="B30" s="380"/>
      <c r="C30" s="380"/>
      <c r="D30" s="223" t="e">
        <f t="shared" si="0"/>
        <v>#DIV/0!</v>
      </c>
    </row>
    <row r="31" ht="36" customHeight="1" spans="1:4">
      <c r="A31" s="388" t="s">
        <v>79</v>
      </c>
      <c r="B31" s="382">
        <f t="shared" si="1"/>
        <v>5235</v>
      </c>
      <c r="C31" s="382">
        <v>7109</v>
      </c>
      <c r="D31" s="223">
        <f t="shared" si="0"/>
        <v>0</v>
      </c>
    </row>
    <row r="32" ht="36" customHeight="1" spans="1:4">
      <c r="A32" s="389" t="s">
        <v>1625</v>
      </c>
      <c r="B32" s="380">
        <v>5235</v>
      </c>
      <c r="C32" s="380"/>
      <c r="D32" s="390">
        <f t="shared" si="0"/>
        <v>-1</v>
      </c>
    </row>
    <row r="33" ht="36" customHeight="1" spans="1:4">
      <c r="A33" s="388" t="s">
        <v>80</v>
      </c>
      <c r="B33" s="382">
        <f t="shared" si="1"/>
        <v>0</v>
      </c>
      <c r="C33" s="382">
        <f>SUM(C34)</f>
        <v>0</v>
      </c>
      <c r="D33" s="390" t="e">
        <f t="shared" si="0"/>
        <v>#DIV/0!</v>
      </c>
    </row>
    <row r="34" ht="36" customHeight="1" spans="1:4">
      <c r="A34" s="389" t="s">
        <v>1626</v>
      </c>
      <c r="B34" s="380"/>
      <c r="C34" s="380"/>
      <c r="D34" s="390" t="e">
        <f t="shared" si="0"/>
        <v>#DIV/0!</v>
      </c>
    </row>
    <row r="35" ht="36" customHeight="1" spans="1:4">
      <c r="A35" s="391" t="s">
        <v>1627</v>
      </c>
      <c r="B35" s="382">
        <f>SUM(B36)</f>
        <v>39040</v>
      </c>
      <c r="C35" s="382">
        <f>SUM(C36)</f>
        <v>67000</v>
      </c>
      <c r="D35" s="390">
        <f t="shared" si="0"/>
        <v>1</v>
      </c>
    </row>
    <row r="36" ht="36" customHeight="1" spans="1:4">
      <c r="A36" s="392" t="s">
        <v>1628</v>
      </c>
      <c r="B36" s="382">
        <f>SUM(B37:B42)</f>
        <v>39040</v>
      </c>
      <c r="C36" s="382">
        <f>SUM(C37:C42)</f>
        <v>67000</v>
      </c>
      <c r="D36" s="393">
        <f t="shared" si="0"/>
        <v>1</v>
      </c>
    </row>
    <row r="37" ht="36" customHeight="1" spans="1:4">
      <c r="A37" s="392" t="s">
        <v>1629</v>
      </c>
      <c r="B37" s="382"/>
      <c r="C37" s="394"/>
      <c r="D37" s="223" t="e">
        <f t="shared" si="0"/>
        <v>#DIV/0!</v>
      </c>
    </row>
    <row r="38" ht="36" customHeight="1" spans="1:4">
      <c r="A38" s="392" t="s">
        <v>1630</v>
      </c>
      <c r="B38" s="380">
        <v>2440</v>
      </c>
      <c r="C38" s="380">
        <v>12000</v>
      </c>
      <c r="D38" s="223">
        <f t="shared" ref="D38:D43" si="2">(C38-B38)/B38</f>
        <v>4</v>
      </c>
    </row>
    <row r="39" ht="36" customHeight="1" spans="1:4">
      <c r="A39" s="392" t="s">
        <v>1631</v>
      </c>
      <c r="B39" s="382"/>
      <c r="C39" s="394"/>
      <c r="D39" s="223" t="e">
        <f t="shared" si="2"/>
        <v>#DIV/0!</v>
      </c>
    </row>
    <row r="40" ht="36" customHeight="1" spans="1:4">
      <c r="A40" s="392" t="s">
        <v>1632</v>
      </c>
      <c r="B40" s="382"/>
      <c r="C40" s="394"/>
      <c r="D40" s="223" t="e">
        <f t="shared" si="2"/>
        <v>#DIV/0!</v>
      </c>
    </row>
    <row r="41" ht="36" customHeight="1" spans="1:4">
      <c r="A41" s="392" t="s">
        <v>1633</v>
      </c>
      <c r="B41" s="382"/>
      <c r="C41" s="394"/>
      <c r="D41" s="223" t="e">
        <f t="shared" si="2"/>
        <v>#DIV/0!</v>
      </c>
    </row>
    <row r="42" ht="36" customHeight="1" spans="1:4">
      <c r="A42" s="392" t="s">
        <v>1634</v>
      </c>
      <c r="B42" s="380">
        <v>36600</v>
      </c>
      <c r="C42" s="380">
        <v>55000</v>
      </c>
      <c r="D42" s="223">
        <f t="shared" si="2"/>
        <v>1</v>
      </c>
    </row>
    <row r="43" ht="36" customHeight="1" spans="1:4">
      <c r="A43" s="386" t="s">
        <v>1635</v>
      </c>
      <c r="B43" s="382">
        <f>SUM(B26:B27)</f>
        <v>98458</v>
      </c>
      <c r="C43" s="382">
        <f>SUM(C26:C27)</f>
        <v>94090</v>
      </c>
      <c r="D43" s="223">
        <f t="shared" si="2"/>
        <v>0</v>
      </c>
    </row>
  </sheetData>
  <autoFilter ref="A3:D43">
    <extLst/>
  </autoFilter>
  <mergeCells count="1">
    <mergeCell ref="A1:D1"/>
  </mergeCells>
  <conditionalFormatting sqref="C27">
    <cfRule type="expression" dxfId="1" priority="10" stopIfTrue="1">
      <formula>"len($A:$A)=3"</formula>
    </cfRule>
  </conditionalFormatting>
  <conditionalFormatting sqref="C30">
    <cfRule type="expression" dxfId="1" priority="15" stopIfTrue="1">
      <formula>"len($A:$A)=3"</formula>
    </cfRule>
  </conditionalFormatting>
  <conditionalFormatting sqref="B31">
    <cfRule type="expression" dxfId="1" priority="18" stopIfTrue="1">
      <formula>"len($A:$A)=3"</formula>
    </cfRule>
    <cfRule type="expression" dxfId="1" priority="19" stopIfTrue="1">
      <formula>"len($A:$A)=3"</formula>
    </cfRule>
  </conditionalFormatting>
  <conditionalFormatting sqref="C31">
    <cfRule type="expression" dxfId="1" priority="5" stopIfTrue="1">
      <formula>"len($A:$A)=3"</formula>
    </cfRule>
    <cfRule type="expression" dxfId="1" priority="6" stopIfTrue="1">
      <formula>"len($A:$A)=3"</formula>
    </cfRule>
  </conditionalFormatting>
  <conditionalFormatting sqref="B33">
    <cfRule type="expression" dxfId="1" priority="16" stopIfTrue="1">
      <formula>"len($A:$A)=3"</formula>
    </cfRule>
    <cfRule type="expression" dxfId="1" priority="17" stopIfTrue="1">
      <formula>"len($A:$A)=3"</formula>
    </cfRule>
  </conditionalFormatting>
  <conditionalFormatting sqref="C33">
    <cfRule type="expression" dxfId="1" priority="3" stopIfTrue="1">
      <formula>"len($A:$A)=3"</formula>
    </cfRule>
    <cfRule type="expression" dxfId="1" priority="4" stopIfTrue="1">
      <formula>"len($A:$A)=3"</formula>
    </cfRule>
  </conditionalFormatting>
  <conditionalFormatting sqref="A35">
    <cfRule type="expression" dxfId="1" priority="28" stopIfTrue="1">
      <formula>"len($A:$A)=3"</formula>
    </cfRule>
    <cfRule type="expression" dxfId="3" priority="29" stopIfTrue="1">
      <formula>"len($A:$A)=3"</formula>
    </cfRule>
    <cfRule type="expression" dxfId="3" priority="30" stopIfTrue="1">
      <formula>"len($A:$A)=3"</formula>
    </cfRule>
    <cfRule type="expression" dxfId="3" priority="31" stopIfTrue="1">
      <formula>"len($A:$A)=3"</formula>
    </cfRule>
    <cfRule type="expression" dxfId="3" priority="32" stopIfTrue="1">
      <formula>"len($A:$A)=3"</formula>
    </cfRule>
  </conditionalFormatting>
  <conditionalFormatting sqref="C35">
    <cfRule type="expression" dxfId="1" priority="11" stopIfTrue="1">
      <formula>"len($A:$A)=3"</formula>
    </cfRule>
  </conditionalFormatting>
  <conditionalFormatting sqref="A36">
    <cfRule type="expression" dxfId="1" priority="56" stopIfTrue="1">
      <formula>"len($A:$A)=3"</formula>
    </cfRule>
    <cfRule type="expression" dxfId="1" priority="57" stopIfTrue="1">
      <formula>"len($A:$A)=3"</formula>
    </cfRule>
    <cfRule type="expression" dxfId="1" priority="58" stopIfTrue="1">
      <formula>"len($A:$A)=3"</formula>
    </cfRule>
  </conditionalFormatting>
  <conditionalFormatting sqref="C36">
    <cfRule type="expression" dxfId="1" priority="9" stopIfTrue="1">
      <formula>"len($A:$A)=3"</formula>
    </cfRule>
  </conditionalFormatting>
  <conditionalFormatting sqref="A38">
    <cfRule type="expression" dxfId="1" priority="51" stopIfTrue="1">
      <formula>"len($A:$A)=3"</formula>
    </cfRule>
    <cfRule type="expression" dxfId="1" priority="52" stopIfTrue="1">
      <formula>"len($A:$A)=3"</formula>
    </cfRule>
  </conditionalFormatting>
  <conditionalFormatting sqref="C38">
    <cfRule type="expression" dxfId="1" priority="1" stopIfTrue="1">
      <formula>"len($A:$A)=3"</formula>
    </cfRule>
  </conditionalFormatting>
  <conditionalFormatting sqref="A42">
    <cfRule type="expression" dxfId="1" priority="45" stopIfTrue="1">
      <formula>"len($A:$A)=3"</formula>
    </cfRule>
    <cfRule type="expression" dxfId="1" priority="46" stopIfTrue="1">
      <formula>"len($A:$A)=3"</formula>
    </cfRule>
    <cfRule type="expression" dxfId="1" priority="47" stopIfTrue="1">
      <formula>"len($A:$A)=3"</formula>
    </cfRule>
    <cfRule type="expression" dxfId="3" priority="48" stopIfTrue="1">
      <formula>"len($A:$A)=3"</formula>
    </cfRule>
    <cfRule type="expression" dxfId="3" priority="49" stopIfTrue="1">
      <formula>"len($A:$A)=3"</formula>
    </cfRule>
    <cfRule type="expression" dxfId="3" priority="50" stopIfTrue="1">
      <formula>"len($A:$A)=3"</formula>
    </cfRule>
  </conditionalFormatting>
  <conditionalFormatting sqref="C42">
    <cfRule type="expression" dxfId="1" priority="2" stopIfTrue="1">
      <formula>"len($A:$A)=3"</formula>
    </cfRule>
  </conditionalFormatting>
  <conditionalFormatting sqref="A5:A21">
    <cfRule type="expression" dxfId="1" priority="60" stopIfTrue="1">
      <formula>"len($A:$A)=3"</formula>
    </cfRule>
  </conditionalFormatting>
  <conditionalFormatting sqref="A27:A30">
    <cfRule type="expression" dxfId="1" priority="59" stopIfTrue="1">
      <formula>"len($A:$A)=3"</formula>
    </cfRule>
  </conditionalFormatting>
  <conditionalFormatting sqref="A36:A38">
    <cfRule type="expression" dxfId="1" priority="54" stopIfTrue="1">
      <formula>"len($A:$A)=3"</formula>
    </cfRule>
    <cfRule type="expression" dxfId="1" priority="55" stopIfTrue="1">
      <formula>"len($A:$A)=3"</formula>
    </cfRule>
  </conditionalFormatting>
  <conditionalFormatting sqref="A37:A38">
    <cfRule type="expression" dxfId="1" priority="53" stopIfTrue="1">
      <formula>"len($A:$A)=3"</formula>
    </cfRule>
  </conditionalFormatting>
  <conditionalFormatting sqref="A39:A40">
    <cfRule type="expression" dxfId="1" priority="39" stopIfTrue="1">
      <formula>"len($A:$A)=3"</formula>
    </cfRule>
    <cfRule type="expression" dxfId="3" priority="40" stopIfTrue="1">
      <formula>"len($A:$A)=3"</formula>
    </cfRule>
    <cfRule type="expression" dxfId="3" priority="41" stopIfTrue="1">
      <formula>"len($A:$A)=3"</formula>
    </cfRule>
    <cfRule type="expression" dxfId="3" priority="42" stopIfTrue="1">
      <formula>"len($A:$A)=3"</formula>
    </cfRule>
    <cfRule type="expression" dxfId="3" priority="43" stopIfTrue="1">
      <formula>"len($A:$A)=3"</formula>
    </cfRule>
    <cfRule type="expression" dxfId="3" priority="44" stopIfTrue="1">
      <formula>"len($A:$A)=3"</formula>
    </cfRule>
  </conditionalFormatting>
  <conditionalFormatting sqref="A41:A42">
    <cfRule type="expression" dxfId="1" priority="33" stopIfTrue="1">
      <formula>"len($A:$A)=3"</formula>
    </cfRule>
    <cfRule type="expression" dxfId="3" priority="34" stopIfTrue="1">
      <formula>"len($A:$A)=3"</formula>
    </cfRule>
    <cfRule type="expression" dxfId="3" priority="35" stopIfTrue="1">
      <formula>"len($A:$A)=3"</formula>
    </cfRule>
    <cfRule type="expression" dxfId="3" priority="36" stopIfTrue="1">
      <formula>"len($A:$A)=3"</formula>
    </cfRule>
    <cfRule type="expression" dxfId="3" priority="37" stopIfTrue="1">
      <formula>"len($A:$A)=3"</formula>
    </cfRule>
    <cfRule type="expression" dxfId="3" priority="38" stopIfTrue="1">
      <formula>"len($A:$A)=3"</formula>
    </cfRule>
  </conditionalFormatting>
  <conditionalFormatting sqref="B5:B12">
    <cfRule type="expression" dxfId="1" priority="25" stopIfTrue="1">
      <formula>"len($A:$A)=3"</formula>
    </cfRule>
  </conditionalFormatting>
  <conditionalFormatting sqref="B16:B23">
    <cfRule type="expression" dxfId="1" priority="20" stopIfTrue="1">
      <formula>"len($A:$A)=3"</formula>
    </cfRule>
  </conditionalFormatting>
  <conditionalFormatting sqref="B18:B23">
    <cfRule type="expression" dxfId="1" priority="23" stopIfTrue="1">
      <formula>"len($A:$A)=3"</formula>
    </cfRule>
  </conditionalFormatting>
  <conditionalFormatting sqref="B28:B30">
    <cfRule type="expression" dxfId="1" priority="22" stopIfTrue="1">
      <formula>"len($A:$A)=3"</formula>
    </cfRule>
  </conditionalFormatting>
  <conditionalFormatting sqref="B35:B42">
    <cfRule type="expression" dxfId="1" priority="24" stopIfTrue="1">
      <formula>"len($A:$A)=3"</formula>
    </cfRule>
  </conditionalFormatting>
  <conditionalFormatting sqref="C5:C12">
    <cfRule type="expression" dxfId="1" priority="12" stopIfTrue="1">
      <formula>"len($A:$A)=3"</formula>
    </cfRule>
  </conditionalFormatting>
  <conditionalFormatting sqref="C13:C21">
    <cfRule type="expression" dxfId="1" priority="13" stopIfTrue="1">
      <formula>"len($A:$A)=3"</formula>
    </cfRule>
  </conditionalFormatting>
  <conditionalFormatting sqref="C28:C29">
    <cfRule type="expression" dxfId="1" priority="7" stopIfTrue="1">
      <formula>"len($A:$A)=3"</formula>
    </cfRule>
    <cfRule type="expression" dxfId="1" priority="8" stopIfTrue="1">
      <formula>"len($A:$A)=3"</formula>
    </cfRule>
  </conditionalFormatting>
  <conditionalFormatting sqref="B13:B15 B20:B21 B18">
    <cfRule type="expression" dxfId="1" priority="26" stopIfTrue="1">
      <formula>"len($A:$A)=3"</formula>
    </cfRule>
  </conditionalFormatting>
  <conditionalFormatting sqref="B27 B34">
    <cfRule type="expression" dxfId="1" priority="27" stopIfTrue="1">
      <formula>"len($A:$A)=3"</formula>
    </cfRule>
  </conditionalFormatting>
  <conditionalFormatting sqref="B28:B30 B32">
    <cfRule type="expression" dxfId="1" priority="21" stopIfTrue="1">
      <formula>"len($A:$A)=3"</formula>
    </cfRule>
  </conditionalFormatting>
  <conditionalFormatting sqref="C34 C30 C32">
    <cfRule type="expression" dxfId="1" priority="1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2"/>
  <sheetViews>
    <sheetView showGridLines="0" showZeros="0" view="pageBreakPreview" zoomScaleNormal="115" workbookViewId="0">
      <pane ySplit="3" topLeftCell="A56" activePane="bottomLeft" state="frozen"/>
      <selection/>
      <selection pane="bottomLeft" activeCell="F63" sqref="F63"/>
    </sheetView>
  </sheetViews>
  <sheetFormatPr defaultColWidth="9" defaultRowHeight="14.25" outlineLevelCol="3"/>
  <cols>
    <col min="1" max="1" width="50.75" style="333" customWidth="1"/>
    <col min="2" max="3" width="20.6333333333333" style="337" customWidth="1"/>
    <col min="4" max="4" width="20.6333333333333" style="338" customWidth="1"/>
    <col min="5" max="16384" width="9" style="333"/>
  </cols>
  <sheetData>
    <row r="1" s="333" customFormat="1" ht="45" customHeight="1" spans="1:4">
      <c r="A1" s="339" t="s">
        <v>1636</v>
      </c>
      <c r="B1" s="340"/>
      <c r="C1" s="340"/>
      <c r="D1" s="340"/>
    </row>
    <row r="2" s="334" customFormat="1" ht="20.1" customHeight="1" spans="1:4">
      <c r="A2" s="341"/>
      <c r="B2" s="342"/>
      <c r="C2" s="342"/>
      <c r="D2" s="343" t="s">
        <v>44</v>
      </c>
    </row>
    <row r="3" s="335" customFormat="1" ht="45" customHeight="1" spans="1:4">
      <c r="A3" s="344" t="s">
        <v>45</v>
      </c>
      <c r="B3" s="345" t="s">
        <v>144</v>
      </c>
      <c r="C3" s="345" t="s">
        <v>47</v>
      </c>
      <c r="D3" s="345" t="s">
        <v>145</v>
      </c>
    </row>
    <row r="4" s="333" customFormat="1" ht="36" customHeight="1" spans="1:4">
      <c r="A4" s="346" t="s">
        <v>1357</v>
      </c>
      <c r="B4" s="347">
        <f>SUM(B5,B11,B17)</f>
        <v>0</v>
      </c>
      <c r="C4" s="347">
        <f>SUM(C5,C11,C17)</f>
        <v>0</v>
      </c>
      <c r="D4" s="348" t="e">
        <f t="shared" ref="D4:D67" si="0">(C4-B4)/B4</f>
        <v>#DIV/0!</v>
      </c>
    </row>
    <row r="5" s="333" customFormat="1" ht="36" customHeight="1" spans="1:4">
      <c r="A5" s="349" t="s">
        <v>1358</v>
      </c>
      <c r="B5" s="350">
        <f>SUM(B6:B9)</f>
        <v>0</v>
      </c>
      <c r="C5" s="351"/>
      <c r="D5" s="348" t="e">
        <f t="shared" si="0"/>
        <v>#DIV/0!</v>
      </c>
    </row>
    <row r="6" s="333" customFormat="1" ht="36" customHeight="1" spans="1:4">
      <c r="A6" s="352" t="s">
        <v>1359</v>
      </c>
      <c r="B6" s="351"/>
      <c r="C6" s="351"/>
      <c r="D6" s="353" t="e">
        <f t="shared" si="0"/>
        <v>#DIV/0!</v>
      </c>
    </row>
    <row r="7" s="333" customFormat="1" ht="36" customHeight="1" spans="1:4">
      <c r="A7" s="352" t="s">
        <v>1360</v>
      </c>
      <c r="B7" s="351"/>
      <c r="C7" s="351"/>
      <c r="D7" s="353" t="e">
        <f t="shared" si="0"/>
        <v>#DIV/0!</v>
      </c>
    </row>
    <row r="8" s="333" customFormat="1" ht="36" customHeight="1" spans="1:4">
      <c r="A8" s="352" t="s">
        <v>1361</v>
      </c>
      <c r="B8" s="350"/>
      <c r="C8" s="351"/>
      <c r="D8" s="354" t="e">
        <f t="shared" si="0"/>
        <v>#DIV/0!</v>
      </c>
    </row>
    <row r="9" s="333" customFormat="1" ht="36" customHeight="1" spans="1:4">
      <c r="A9" s="352" t="s">
        <v>1362</v>
      </c>
      <c r="B9" s="351"/>
      <c r="C9" s="351"/>
      <c r="D9" s="353" t="e">
        <f t="shared" si="0"/>
        <v>#DIV/0!</v>
      </c>
    </row>
    <row r="10" s="333" customFormat="1" ht="36" customHeight="1" spans="1:4">
      <c r="A10" s="352" t="s">
        <v>1363</v>
      </c>
      <c r="B10" s="351"/>
      <c r="C10" s="351"/>
      <c r="D10" s="354" t="e">
        <f t="shared" si="0"/>
        <v>#DIV/0!</v>
      </c>
    </row>
    <row r="11" s="333" customFormat="1" ht="36" customHeight="1" spans="1:4">
      <c r="A11" s="349" t="s">
        <v>1364</v>
      </c>
      <c r="B11" s="347">
        <f>SUM(B12:B16)</f>
        <v>0</v>
      </c>
      <c r="C11" s="351"/>
      <c r="D11" s="355" t="e">
        <f t="shared" si="0"/>
        <v>#DIV/0!</v>
      </c>
    </row>
    <row r="12" s="333" customFormat="1" ht="36" customHeight="1" spans="1:4">
      <c r="A12" s="349" t="s">
        <v>1365</v>
      </c>
      <c r="B12" s="351"/>
      <c r="C12" s="351"/>
      <c r="D12" s="353" t="e">
        <f t="shared" si="0"/>
        <v>#DIV/0!</v>
      </c>
    </row>
    <row r="13" s="333" customFormat="1" ht="36" customHeight="1" spans="1:4">
      <c r="A13" s="352" t="s">
        <v>1366</v>
      </c>
      <c r="B13" s="351"/>
      <c r="C13" s="351"/>
      <c r="D13" s="353" t="e">
        <f t="shared" si="0"/>
        <v>#DIV/0!</v>
      </c>
    </row>
    <row r="14" s="333" customFormat="1" ht="36" customHeight="1" spans="1:4">
      <c r="A14" s="352" t="s">
        <v>1367</v>
      </c>
      <c r="B14" s="351"/>
      <c r="C14" s="351"/>
      <c r="D14" s="353" t="e">
        <f t="shared" si="0"/>
        <v>#DIV/0!</v>
      </c>
    </row>
    <row r="15" s="333" customFormat="1" ht="36" customHeight="1" spans="1:4">
      <c r="A15" s="352" t="s">
        <v>1368</v>
      </c>
      <c r="B15" s="351"/>
      <c r="C15" s="351"/>
      <c r="D15" s="353" t="e">
        <f t="shared" si="0"/>
        <v>#DIV/0!</v>
      </c>
    </row>
    <row r="16" s="333" customFormat="1" ht="36" customHeight="1" spans="1:4">
      <c r="A16" s="352" t="s">
        <v>1369</v>
      </c>
      <c r="B16" s="351"/>
      <c r="C16" s="351"/>
      <c r="D16" s="353" t="e">
        <f t="shared" si="0"/>
        <v>#DIV/0!</v>
      </c>
    </row>
    <row r="17" s="333" customFormat="1" ht="36" customHeight="1" spans="1:4">
      <c r="A17" s="352" t="s">
        <v>1370</v>
      </c>
      <c r="B17" s="347">
        <v>0</v>
      </c>
      <c r="C17" s="351"/>
      <c r="D17" s="355" t="e">
        <f t="shared" si="0"/>
        <v>#DIV/0!</v>
      </c>
    </row>
    <row r="18" s="333" customFormat="1" ht="36" customHeight="1" spans="1:4">
      <c r="A18" s="349" t="s">
        <v>1371</v>
      </c>
      <c r="B18" s="351"/>
      <c r="C18" s="351"/>
      <c r="D18" s="353" t="e">
        <f t="shared" si="0"/>
        <v>#DIV/0!</v>
      </c>
    </row>
    <row r="19" s="333" customFormat="1" ht="36" customHeight="1" spans="1:4">
      <c r="A19" s="352" t="s">
        <v>1372</v>
      </c>
      <c r="B19" s="351"/>
      <c r="C19" s="351"/>
      <c r="D19" s="353" t="e">
        <f t="shared" si="0"/>
        <v>#DIV/0!</v>
      </c>
    </row>
    <row r="20" s="333" customFormat="1" ht="36" customHeight="1" spans="1:4">
      <c r="A20" s="356" t="s">
        <v>1373</v>
      </c>
      <c r="B20" s="347">
        <f>SUM(B21,B25,B29)</f>
        <v>424</v>
      </c>
      <c r="C20" s="347">
        <f>SUM(C21,C25,C29)</f>
        <v>0</v>
      </c>
      <c r="D20" s="348">
        <f t="shared" si="0"/>
        <v>-1</v>
      </c>
    </row>
    <row r="21" s="333" customFormat="1" ht="36" customHeight="1" spans="1:4">
      <c r="A21" s="352" t="s">
        <v>1374</v>
      </c>
      <c r="B21" s="347">
        <f>SUM(B22:B24)</f>
        <v>0</v>
      </c>
      <c r="C21" s="351"/>
      <c r="D21" s="355" t="e">
        <f t="shared" si="0"/>
        <v>#DIV/0!</v>
      </c>
    </row>
    <row r="22" s="333" customFormat="1" ht="36" customHeight="1" spans="1:4">
      <c r="A22" s="349" t="s">
        <v>1375</v>
      </c>
      <c r="B22" s="351"/>
      <c r="C22" s="351"/>
      <c r="D22" s="353" t="e">
        <f t="shared" si="0"/>
        <v>#DIV/0!</v>
      </c>
    </row>
    <row r="23" s="333" customFormat="1" ht="36" customHeight="1" spans="1:4">
      <c r="A23" s="349" t="s">
        <v>1376</v>
      </c>
      <c r="B23" s="351"/>
      <c r="C23" s="351"/>
      <c r="D23" s="353" t="e">
        <f t="shared" si="0"/>
        <v>#DIV/0!</v>
      </c>
    </row>
    <row r="24" s="333" customFormat="1" ht="36" customHeight="1" spans="1:4">
      <c r="A24" s="349" t="s">
        <v>1377</v>
      </c>
      <c r="B24" s="351"/>
      <c r="C24" s="351"/>
      <c r="D24" s="353" t="e">
        <f t="shared" si="0"/>
        <v>#DIV/0!</v>
      </c>
    </row>
    <row r="25" s="333" customFormat="1" ht="36" customHeight="1" spans="1:4">
      <c r="A25" s="352" t="s">
        <v>1378</v>
      </c>
      <c r="B25" s="347">
        <f>SUM(B26:B28)</f>
        <v>354</v>
      </c>
      <c r="C25" s="347">
        <f>SUM(C26:C28)</f>
        <v>0</v>
      </c>
      <c r="D25" s="355">
        <f t="shared" si="0"/>
        <v>-1</v>
      </c>
    </row>
    <row r="26" s="333" customFormat="1" ht="36" customHeight="1" spans="1:4">
      <c r="A26" s="352" t="s">
        <v>1375</v>
      </c>
      <c r="B26" s="351">
        <v>111</v>
      </c>
      <c r="C26" s="351"/>
      <c r="D26" s="353">
        <f t="shared" si="0"/>
        <v>-1</v>
      </c>
    </row>
    <row r="27" s="333" customFormat="1" ht="36" customHeight="1" spans="1:4">
      <c r="A27" s="352" t="s">
        <v>1376</v>
      </c>
      <c r="B27" s="351">
        <v>243</v>
      </c>
      <c r="C27" s="351"/>
      <c r="D27" s="353">
        <f t="shared" si="0"/>
        <v>-1</v>
      </c>
    </row>
    <row r="28" s="333" customFormat="1" ht="36" customHeight="1" spans="1:4">
      <c r="A28" s="352" t="s">
        <v>1379</v>
      </c>
      <c r="B28" s="351"/>
      <c r="C28" s="351"/>
      <c r="D28" s="353" t="e">
        <f t="shared" si="0"/>
        <v>#DIV/0!</v>
      </c>
    </row>
    <row r="29" s="336" customFormat="1" ht="36" customHeight="1" spans="1:4">
      <c r="A29" s="349" t="s">
        <v>1380</v>
      </c>
      <c r="B29" s="347">
        <f>SUM(B30:B31)</f>
        <v>70</v>
      </c>
      <c r="C29" s="347">
        <f>SUM(C30:C31)</f>
        <v>0</v>
      </c>
      <c r="D29" s="355">
        <f t="shared" si="0"/>
        <v>-1</v>
      </c>
    </row>
    <row r="30" s="333" customFormat="1" ht="36" customHeight="1" spans="1:4">
      <c r="A30" s="349" t="s">
        <v>1376</v>
      </c>
      <c r="B30" s="351">
        <v>70</v>
      </c>
      <c r="C30" s="351"/>
      <c r="D30" s="353">
        <f t="shared" si="0"/>
        <v>-1</v>
      </c>
    </row>
    <row r="31" s="333" customFormat="1" ht="36" customHeight="1" spans="1:4">
      <c r="A31" s="352" t="s">
        <v>1381</v>
      </c>
      <c r="B31" s="351"/>
      <c r="C31" s="351"/>
      <c r="D31" s="353" t="e">
        <f t="shared" si="0"/>
        <v>#DIV/0!</v>
      </c>
    </row>
    <row r="32" s="333" customFormat="1" ht="36" customHeight="1" spans="1:4">
      <c r="A32" s="356" t="s">
        <v>1382</v>
      </c>
      <c r="B32" s="347">
        <f>SUM(B33:B34)</f>
        <v>0</v>
      </c>
      <c r="C32" s="347">
        <f>SUM(C33:C34)</f>
        <v>0</v>
      </c>
      <c r="D32" s="348" t="e">
        <f t="shared" si="0"/>
        <v>#DIV/0!</v>
      </c>
    </row>
    <row r="33" s="333" customFormat="1" ht="36" customHeight="1" spans="1:4">
      <c r="A33" s="352" t="s">
        <v>1383</v>
      </c>
      <c r="B33" s="351"/>
      <c r="C33" s="351"/>
      <c r="D33" s="355" t="e">
        <f t="shared" si="0"/>
        <v>#DIV/0!</v>
      </c>
    </row>
    <row r="34" s="333" customFormat="1" ht="36" customHeight="1" spans="1:4">
      <c r="A34" s="352" t="s">
        <v>1384</v>
      </c>
      <c r="B34" s="351">
        <f>SUM(B35:B38)</f>
        <v>0</v>
      </c>
      <c r="C34" s="351">
        <f>SUM(C35:C38)</f>
        <v>0</v>
      </c>
      <c r="D34" s="353" t="e">
        <f t="shared" si="0"/>
        <v>#DIV/0!</v>
      </c>
    </row>
    <row r="35" s="333" customFormat="1" ht="36" customHeight="1" spans="1:4">
      <c r="A35" s="352" t="s">
        <v>1385</v>
      </c>
      <c r="B35" s="351"/>
      <c r="C35" s="351"/>
      <c r="D35" s="353" t="e">
        <f t="shared" si="0"/>
        <v>#DIV/0!</v>
      </c>
    </row>
    <row r="36" s="333" customFormat="1" ht="36" customHeight="1" spans="1:4">
      <c r="A36" s="352" t="s">
        <v>1386</v>
      </c>
      <c r="B36" s="351"/>
      <c r="C36" s="351"/>
      <c r="D36" s="353" t="e">
        <f t="shared" si="0"/>
        <v>#DIV/0!</v>
      </c>
    </row>
    <row r="37" s="336" customFormat="1" ht="36" customHeight="1" spans="1:4">
      <c r="A37" s="352" t="s">
        <v>1387</v>
      </c>
      <c r="B37" s="351"/>
      <c r="C37" s="351"/>
      <c r="D37" s="353" t="e">
        <f t="shared" si="0"/>
        <v>#DIV/0!</v>
      </c>
    </row>
    <row r="38" s="333" customFormat="1" ht="36" customHeight="1" spans="1:4">
      <c r="A38" s="352" t="s">
        <v>1388</v>
      </c>
      <c r="B38" s="351"/>
      <c r="C38" s="351"/>
      <c r="D38" s="355" t="e">
        <f t="shared" si="0"/>
        <v>#DIV/0!</v>
      </c>
    </row>
    <row r="39" s="333" customFormat="1" ht="36" customHeight="1" spans="1:4">
      <c r="A39" s="356" t="s">
        <v>1389</v>
      </c>
      <c r="B39" s="347">
        <f>SUM(B40,B54,B58,B59,B65,B69,B73,B77,B83,B86)</f>
        <v>13187</v>
      </c>
      <c r="C39" s="347">
        <f>SUM(C40,C54,C58,C59,C65,C69,C73,C77,C83,C86)</f>
        <v>11600</v>
      </c>
      <c r="D39" s="353">
        <f t="shared" si="0"/>
        <v>-0.12</v>
      </c>
    </row>
    <row r="40" s="333" customFormat="1" ht="36" customHeight="1" spans="1:4">
      <c r="A40" s="352" t="s">
        <v>1390</v>
      </c>
      <c r="B40" s="347">
        <f>SUM(B41:B53)</f>
        <v>12547</v>
      </c>
      <c r="C40" s="347">
        <f>SUM(C41:C53)</f>
        <v>11340</v>
      </c>
      <c r="D40" s="353">
        <f t="shared" si="0"/>
        <v>-0.096</v>
      </c>
    </row>
    <row r="41" s="333" customFormat="1" ht="36" customHeight="1" spans="1:4">
      <c r="A41" s="352" t="s">
        <v>1391</v>
      </c>
      <c r="B41" s="351"/>
      <c r="C41" s="351"/>
      <c r="D41" s="353" t="e">
        <f t="shared" si="0"/>
        <v>#DIV/0!</v>
      </c>
    </row>
    <row r="42" s="333" customFormat="1" ht="36" customHeight="1" spans="1:4">
      <c r="A42" s="352" t="s">
        <v>1392</v>
      </c>
      <c r="B42" s="351"/>
      <c r="C42" s="351"/>
      <c r="D42" s="353" t="e">
        <f t="shared" si="0"/>
        <v>#DIV/0!</v>
      </c>
    </row>
    <row r="43" s="333" customFormat="1" ht="36" customHeight="1" spans="1:4">
      <c r="A43" s="349" t="s">
        <v>1393</v>
      </c>
      <c r="B43" s="351"/>
      <c r="C43" s="351"/>
      <c r="D43" s="348" t="e">
        <f t="shared" si="0"/>
        <v>#DIV/0!</v>
      </c>
    </row>
    <row r="44" s="333" customFormat="1" ht="36" customHeight="1" spans="1:4">
      <c r="A44" s="352" t="s">
        <v>1394</v>
      </c>
      <c r="B44" s="351"/>
      <c r="C44" s="351"/>
      <c r="D44" s="348" t="e">
        <f t="shared" si="0"/>
        <v>#DIV/0!</v>
      </c>
    </row>
    <row r="45" s="333" customFormat="1" ht="36" customHeight="1" spans="1:4">
      <c r="A45" s="352" t="s">
        <v>1395</v>
      </c>
      <c r="B45" s="351"/>
      <c r="C45" s="351"/>
      <c r="D45" s="353" t="e">
        <f t="shared" si="0"/>
        <v>#DIV/0!</v>
      </c>
    </row>
    <row r="46" s="333" customFormat="1" ht="36" customHeight="1" spans="1:4">
      <c r="A46" s="352" t="s">
        <v>1396</v>
      </c>
      <c r="B46" s="351"/>
      <c r="C46" s="351"/>
      <c r="D46" s="353" t="e">
        <f t="shared" si="0"/>
        <v>#DIV/0!</v>
      </c>
    </row>
    <row r="47" s="333" customFormat="1" ht="36" customHeight="1" spans="1:4">
      <c r="A47" s="352" t="s">
        <v>1397</v>
      </c>
      <c r="B47" s="351"/>
      <c r="C47" s="351"/>
      <c r="D47" s="353" t="e">
        <f t="shared" si="0"/>
        <v>#DIV/0!</v>
      </c>
    </row>
    <row r="48" s="333" customFormat="1" ht="36" customHeight="1" spans="1:4">
      <c r="A48" s="352" t="s">
        <v>1398</v>
      </c>
      <c r="B48" s="351"/>
      <c r="C48" s="351"/>
      <c r="D48" s="353" t="e">
        <f t="shared" si="0"/>
        <v>#DIV/0!</v>
      </c>
    </row>
    <row r="49" s="333" customFormat="1" ht="36" customHeight="1" spans="1:4">
      <c r="A49" s="349" t="s">
        <v>1399</v>
      </c>
      <c r="B49" s="351"/>
      <c r="C49" s="351"/>
      <c r="D49" s="353" t="e">
        <f t="shared" si="0"/>
        <v>#DIV/0!</v>
      </c>
    </row>
    <row r="50" s="333" customFormat="1" ht="36" customHeight="1" spans="1:4">
      <c r="A50" s="352" t="s">
        <v>1400</v>
      </c>
      <c r="B50" s="351"/>
      <c r="C50" s="351"/>
      <c r="D50" s="353" t="e">
        <f t="shared" si="0"/>
        <v>#DIV/0!</v>
      </c>
    </row>
    <row r="51" s="333" customFormat="1" ht="36" customHeight="1" spans="1:4">
      <c r="A51" s="352" t="s">
        <v>1401</v>
      </c>
      <c r="B51" s="351"/>
      <c r="C51" s="351"/>
      <c r="D51" s="353" t="e">
        <f t="shared" si="0"/>
        <v>#DIV/0!</v>
      </c>
    </row>
    <row r="52" s="333" customFormat="1" ht="36" customHeight="1" spans="1:4">
      <c r="A52" s="352" t="s">
        <v>1402</v>
      </c>
      <c r="B52" s="351"/>
      <c r="C52" s="351"/>
      <c r="D52" s="353" t="e">
        <f t="shared" si="0"/>
        <v>#DIV/0!</v>
      </c>
    </row>
    <row r="53" s="333" customFormat="1" ht="36" customHeight="1" spans="1:4">
      <c r="A53" s="352" t="s">
        <v>1403</v>
      </c>
      <c r="B53" s="351">
        <v>12547</v>
      </c>
      <c r="C53" s="351">
        <v>11340</v>
      </c>
      <c r="D53" s="353">
        <f t="shared" si="0"/>
        <v>-0.096</v>
      </c>
    </row>
    <row r="54" s="333" customFormat="1" ht="36" customHeight="1" spans="1:4">
      <c r="A54" s="349" t="s">
        <v>1404</v>
      </c>
      <c r="B54" s="347">
        <f>SUM(B55:B57)</f>
        <v>400</v>
      </c>
      <c r="C54" s="347">
        <f>SUM(C55:C57)</f>
        <v>0</v>
      </c>
      <c r="D54" s="353">
        <f t="shared" si="0"/>
        <v>-1</v>
      </c>
    </row>
    <row r="55" s="333" customFormat="1" ht="36" customHeight="1" spans="1:4">
      <c r="A55" s="349" t="s">
        <v>1391</v>
      </c>
      <c r="B55" s="351"/>
      <c r="C55" s="351"/>
      <c r="D55" s="353" t="e">
        <f t="shared" si="0"/>
        <v>#DIV/0!</v>
      </c>
    </row>
    <row r="56" s="333" customFormat="1" ht="36" customHeight="1" spans="1:4">
      <c r="A56" s="352" t="s">
        <v>1392</v>
      </c>
      <c r="B56" s="351">
        <v>400</v>
      </c>
      <c r="C56" s="351"/>
      <c r="D56" s="354">
        <f t="shared" si="0"/>
        <v>-1</v>
      </c>
    </row>
    <row r="57" s="333" customFormat="1" ht="36" customHeight="1" spans="1:4">
      <c r="A57" s="352" t="s">
        <v>1405</v>
      </c>
      <c r="B57" s="351"/>
      <c r="C57" s="351"/>
      <c r="D57" s="355" t="e">
        <f t="shared" si="0"/>
        <v>#DIV/0!</v>
      </c>
    </row>
    <row r="58" s="333" customFormat="1" ht="36" customHeight="1" spans="1:4">
      <c r="A58" s="352" t="s">
        <v>1406</v>
      </c>
      <c r="B58" s="351"/>
      <c r="C58" s="351"/>
      <c r="D58" s="353" t="e">
        <f t="shared" si="0"/>
        <v>#DIV/0!</v>
      </c>
    </row>
    <row r="59" s="333" customFormat="1" ht="36" customHeight="1" spans="1:4">
      <c r="A59" s="352" t="s">
        <v>1407</v>
      </c>
      <c r="B59" s="351">
        <f>SUM(B60:B64)</f>
        <v>0</v>
      </c>
      <c r="C59" s="351">
        <f>SUM(C60:C64)</f>
        <v>0</v>
      </c>
      <c r="D59" s="353" t="e">
        <f t="shared" si="0"/>
        <v>#DIV/0!</v>
      </c>
    </row>
    <row r="60" s="333" customFormat="1" ht="36" customHeight="1" spans="1:4">
      <c r="A60" s="352" t="s">
        <v>1408</v>
      </c>
      <c r="B60" s="351"/>
      <c r="C60" s="351"/>
      <c r="D60" s="353" t="e">
        <f t="shared" si="0"/>
        <v>#DIV/0!</v>
      </c>
    </row>
    <row r="61" s="333" customFormat="1" ht="36" customHeight="1" spans="1:4">
      <c r="A61" s="349" t="s">
        <v>1409</v>
      </c>
      <c r="B61" s="351"/>
      <c r="C61" s="351"/>
      <c r="D61" s="355" t="e">
        <f t="shared" si="0"/>
        <v>#DIV/0!</v>
      </c>
    </row>
    <row r="62" s="333" customFormat="1" ht="36" customHeight="1" spans="1:4">
      <c r="A62" s="352" t="s">
        <v>1410</v>
      </c>
      <c r="B62" s="351"/>
      <c r="C62" s="351"/>
      <c r="D62" s="355" t="e">
        <f t="shared" si="0"/>
        <v>#DIV/0!</v>
      </c>
    </row>
    <row r="63" s="333" customFormat="1" ht="36" customHeight="1" spans="1:4">
      <c r="A63" s="352" t="s">
        <v>1411</v>
      </c>
      <c r="B63" s="351"/>
      <c r="C63" s="351"/>
      <c r="D63" s="353" t="e">
        <f t="shared" si="0"/>
        <v>#DIV/0!</v>
      </c>
    </row>
    <row r="64" s="333" customFormat="1" ht="36" customHeight="1" spans="1:4">
      <c r="A64" s="352" t="s">
        <v>1412</v>
      </c>
      <c r="B64" s="351"/>
      <c r="C64" s="351"/>
      <c r="D64" s="353" t="e">
        <f t="shared" si="0"/>
        <v>#DIV/0!</v>
      </c>
    </row>
    <row r="65" s="333" customFormat="1" ht="36" customHeight="1" spans="1:4">
      <c r="A65" s="352" t="s">
        <v>1413</v>
      </c>
      <c r="B65" s="347">
        <f>SUM(B66:B68)</f>
        <v>240</v>
      </c>
      <c r="C65" s="347">
        <f>SUM(C66:C68)</f>
        <v>260</v>
      </c>
      <c r="D65" s="353">
        <f t="shared" si="0"/>
        <v>0.083</v>
      </c>
    </row>
    <row r="66" s="333" customFormat="1" ht="36" customHeight="1" spans="1:4">
      <c r="A66" s="352" t="s">
        <v>1414</v>
      </c>
      <c r="B66" s="351"/>
      <c r="C66" s="351"/>
      <c r="D66" s="353" t="e">
        <f t="shared" si="0"/>
        <v>#DIV/0!</v>
      </c>
    </row>
    <row r="67" s="333" customFormat="1" ht="36" customHeight="1" spans="1:4">
      <c r="A67" s="349" t="s">
        <v>1415</v>
      </c>
      <c r="B67" s="351"/>
      <c r="C67" s="351"/>
      <c r="D67" s="353" t="e">
        <f t="shared" si="0"/>
        <v>#DIV/0!</v>
      </c>
    </row>
    <row r="68" s="333" customFormat="1" ht="36" customHeight="1" spans="1:4">
      <c r="A68" s="349" t="s">
        <v>1416</v>
      </c>
      <c r="B68" s="351">
        <v>240</v>
      </c>
      <c r="C68" s="351">
        <v>260</v>
      </c>
      <c r="D68" s="355">
        <f t="shared" ref="D68:D131" si="1">(C68-B68)/B68</f>
        <v>0.083</v>
      </c>
    </row>
    <row r="69" s="333" customFormat="1" ht="36" customHeight="1" spans="1:4">
      <c r="A69" s="349" t="s">
        <v>1417</v>
      </c>
      <c r="B69" s="351">
        <f>SUM(B70:B72)</f>
        <v>0</v>
      </c>
      <c r="C69" s="351">
        <f>SUM(C70:C72)</f>
        <v>0</v>
      </c>
      <c r="D69" s="353" t="e">
        <f t="shared" si="1"/>
        <v>#DIV/0!</v>
      </c>
    </row>
    <row r="70" s="333" customFormat="1" ht="36" customHeight="1" spans="1:4">
      <c r="A70" s="352" t="s">
        <v>1391</v>
      </c>
      <c r="B70" s="351"/>
      <c r="C70" s="351"/>
      <c r="D70" s="353" t="e">
        <f t="shared" si="1"/>
        <v>#DIV/0!</v>
      </c>
    </row>
    <row r="71" s="333" customFormat="1" ht="36" customHeight="1" spans="1:4">
      <c r="A71" s="352" t="s">
        <v>1392</v>
      </c>
      <c r="B71" s="351"/>
      <c r="C71" s="351"/>
      <c r="D71" s="353" t="e">
        <f t="shared" si="1"/>
        <v>#DIV/0!</v>
      </c>
    </row>
    <row r="72" s="333" customFormat="1" ht="36" customHeight="1" spans="1:4">
      <c r="A72" s="352" t="s">
        <v>1418</v>
      </c>
      <c r="B72" s="351"/>
      <c r="C72" s="351"/>
      <c r="D72" s="355" t="e">
        <f t="shared" si="1"/>
        <v>#DIV/0!</v>
      </c>
    </row>
    <row r="73" s="333" customFormat="1" ht="36" customHeight="1" spans="1:4">
      <c r="A73" s="352" t="s">
        <v>1419</v>
      </c>
      <c r="B73" s="351">
        <f>SUM(B74:B76)</f>
        <v>0</v>
      </c>
      <c r="C73" s="351">
        <f>SUM(C74:C76)</f>
        <v>0</v>
      </c>
      <c r="D73" s="353" t="e">
        <f t="shared" si="1"/>
        <v>#DIV/0!</v>
      </c>
    </row>
    <row r="74" s="333" customFormat="1" ht="36" customHeight="1" spans="1:4">
      <c r="A74" s="352" t="s">
        <v>1391</v>
      </c>
      <c r="B74" s="351"/>
      <c r="C74" s="351"/>
      <c r="D74" s="353" t="e">
        <f t="shared" si="1"/>
        <v>#DIV/0!</v>
      </c>
    </row>
    <row r="75" s="333" customFormat="1" ht="36" customHeight="1" spans="1:4">
      <c r="A75" s="349" t="s">
        <v>1392</v>
      </c>
      <c r="B75" s="351"/>
      <c r="C75" s="351"/>
      <c r="D75" s="353" t="e">
        <f t="shared" si="1"/>
        <v>#DIV/0!</v>
      </c>
    </row>
    <row r="76" s="333" customFormat="1" ht="36" customHeight="1" spans="1:4">
      <c r="A76" s="352" t="s">
        <v>1420</v>
      </c>
      <c r="B76" s="351"/>
      <c r="C76" s="351"/>
      <c r="D76" s="355" t="e">
        <f t="shared" si="1"/>
        <v>#DIV/0!</v>
      </c>
    </row>
    <row r="77" s="333" customFormat="1" ht="36" customHeight="1" spans="1:4">
      <c r="A77" s="352" t="s">
        <v>1421</v>
      </c>
      <c r="B77" s="351">
        <f>SUM(B78:B82)</f>
        <v>0</v>
      </c>
      <c r="C77" s="351">
        <f>SUM(C78:C82)</f>
        <v>0</v>
      </c>
      <c r="D77" s="353" t="e">
        <f t="shared" si="1"/>
        <v>#DIV/0!</v>
      </c>
    </row>
    <row r="78" s="333" customFormat="1" ht="36" customHeight="1" spans="1:4">
      <c r="A78" s="352" t="s">
        <v>1408</v>
      </c>
      <c r="B78" s="351"/>
      <c r="C78" s="351"/>
      <c r="D78" s="353" t="e">
        <f t="shared" si="1"/>
        <v>#DIV/0!</v>
      </c>
    </row>
    <row r="79" s="333" customFormat="1" ht="36" customHeight="1" spans="1:4">
      <c r="A79" s="352" t="s">
        <v>1409</v>
      </c>
      <c r="B79" s="351"/>
      <c r="C79" s="351"/>
      <c r="D79" s="353" t="e">
        <f t="shared" si="1"/>
        <v>#DIV/0!</v>
      </c>
    </row>
    <row r="80" s="333" customFormat="1" ht="36" customHeight="1" spans="1:4">
      <c r="A80" s="349" t="s">
        <v>1410</v>
      </c>
      <c r="B80" s="351"/>
      <c r="C80" s="351"/>
      <c r="D80" s="355" t="e">
        <f t="shared" si="1"/>
        <v>#DIV/0!</v>
      </c>
    </row>
    <row r="81" s="333" customFormat="1" ht="36" customHeight="1" spans="1:4">
      <c r="A81" s="352" t="s">
        <v>1411</v>
      </c>
      <c r="B81" s="351"/>
      <c r="C81" s="351"/>
      <c r="D81" s="353" t="e">
        <f t="shared" si="1"/>
        <v>#DIV/0!</v>
      </c>
    </row>
    <row r="82" s="333" customFormat="1" ht="36" customHeight="1" spans="1:4">
      <c r="A82" s="352" t="s">
        <v>1422</v>
      </c>
      <c r="B82" s="351"/>
      <c r="C82" s="351"/>
      <c r="D82" s="353" t="e">
        <f t="shared" si="1"/>
        <v>#DIV/0!</v>
      </c>
    </row>
    <row r="83" s="333" customFormat="1" ht="36" customHeight="1" spans="1:4">
      <c r="A83" s="352" t="s">
        <v>1423</v>
      </c>
      <c r="B83" s="351">
        <f>SUM(B84:B85)</f>
        <v>0</v>
      </c>
      <c r="C83" s="351">
        <f>SUM(C84:C85)</f>
        <v>0</v>
      </c>
      <c r="D83" s="353" t="e">
        <f t="shared" si="1"/>
        <v>#DIV/0!</v>
      </c>
    </row>
    <row r="84" s="333" customFormat="1" ht="36" customHeight="1" spans="1:4">
      <c r="A84" s="352" t="s">
        <v>1414</v>
      </c>
      <c r="B84" s="351"/>
      <c r="C84" s="351"/>
      <c r="D84" s="353" t="e">
        <f t="shared" si="1"/>
        <v>#DIV/0!</v>
      </c>
    </row>
    <row r="85" s="333" customFormat="1" ht="36" customHeight="1" spans="1:4">
      <c r="A85" s="349" t="s">
        <v>1424</v>
      </c>
      <c r="B85" s="351"/>
      <c r="C85" s="351"/>
      <c r="D85" s="353" t="e">
        <f t="shared" si="1"/>
        <v>#DIV/0!</v>
      </c>
    </row>
    <row r="86" s="333" customFormat="1" ht="36" customHeight="1" spans="1:4">
      <c r="A86" s="349" t="s">
        <v>1425</v>
      </c>
      <c r="B86" s="351">
        <f>SUM(B87:B94)</f>
        <v>0</v>
      </c>
      <c r="C86" s="351">
        <f>SUM(C87:C94)</f>
        <v>0</v>
      </c>
      <c r="D86" s="355" t="e">
        <f t="shared" si="1"/>
        <v>#DIV/0!</v>
      </c>
    </row>
    <row r="87" s="333" customFormat="1" ht="36" customHeight="1" spans="1:4">
      <c r="A87" s="349" t="s">
        <v>1391</v>
      </c>
      <c r="B87" s="351"/>
      <c r="C87" s="351"/>
      <c r="D87" s="353" t="e">
        <f t="shared" si="1"/>
        <v>#DIV/0!</v>
      </c>
    </row>
    <row r="88" s="333" customFormat="1" ht="36" customHeight="1" spans="1:4">
      <c r="A88" s="349" t="s">
        <v>1392</v>
      </c>
      <c r="B88" s="351"/>
      <c r="C88" s="351"/>
      <c r="D88" s="353" t="e">
        <f t="shared" si="1"/>
        <v>#DIV/0!</v>
      </c>
    </row>
    <row r="89" s="333" customFormat="1" ht="36" customHeight="1" spans="1:4">
      <c r="A89" s="349" t="s">
        <v>1393</v>
      </c>
      <c r="B89" s="351"/>
      <c r="C89" s="351"/>
      <c r="D89" s="355" t="e">
        <f t="shared" si="1"/>
        <v>#DIV/0!</v>
      </c>
    </row>
    <row r="90" s="333" customFormat="1" ht="36" customHeight="1" spans="1:4">
      <c r="A90" s="349" t="s">
        <v>1394</v>
      </c>
      <c r="B90" s="351"/>
      <c r="C90" s="351"/>
      <c r="D90" s="353" t="e">
        <f t="shared" si="1"/>
        <v>#DIV/0!</v>
      </c>
    </row>
    <row r="91" s="333" customFormat="1" ht="36" customHeight="1" spans="1:4">
      <c r="A91" s="349" t="s">
        <v>1397</v>
      </c>
      <c r="B91" s="351"/>
      <c r="C91" s="351"/>
      <c r="D91" s="353" t="e">
        <f t="shared" si="1"/>
        <v>#DIV/0!</v>
      </c>
    </row>
    <row r="92" s="333" customFormat="1" ht="36" customHeight="1" spans="1:4">
      <c r="A92" s="349" t="s">
        <v>1399</v>
      </c>
      <c r="B92" s="351"/>
      <c r="C92" s="351"/>
      <c r="D92" s="353" t="e">
        <f t="shared" si="1"/>
        <v>#DIV/0!</v>
      </c>
    </row>
    <row r="93" s="333" customFormat="1" ht="36" customHeight="1" spans="1:4">
      <c r="A93" s="349" t="s">
        <v>1400</v>
      </c>
      <c r="B93" s="351"/>
      <c r="C93" s="351"/>
      <c r="D93" s="353" t="e">
        <f t="shared" si="1"/>
        <v>#DIV/0!</v>
      </c>
    </row>
    <row r="94" s="333" customFormat="1" ht="36" customHeight="1" spans="1:4">
      <c r="A94" s="349" t="s">
        <v>1426</v>
      </c>
      <c r="B94" s="351"/>
      <c r="C94" s="351"/>
      <c r="D94" s="353" t="e">
        <f t="shared" si="1"/>
        <v>#DIV/0!</v>
      </c>
    </row>
    <row r="95" s="333" customFormat="1" ht="36" customHeight="1" spans="1:4">
      <c r="A95" s="356" t="s">
        <v>1427</v>
      </c>
      <c r="B95" s="347">
        <f>SUM(B96,B101,B106,B111,B114)</f>
        <v>3006</v>
      </c>
      <c r="C95" s="347">
        <f>SUM(C96,C101,C106,C111,C114)</f>
        <v>0</v>
      </c>
      <c r="D95" s="353">
        <f t="shared" si="1"/>
        <v>-1</v>
      </c>
    </row>
    <row r="96" s="333" customFormat="1" ht="36" customHeight="1" spans="1:4">
      <c r="A96" s="352" t="s">
        <v>1428</v>
      </c>
      <c r="B96" s="347">
        <f>SUM(B97:B100)</f>
        <v>3006</v>
      </c>
      <c r="C96" s="347">
        <f>SUM(C97:C100)</f>
        <v>0</v>
      </c>
      <c r="D96" s="353">
        <f t="shared" si="1"/>
        <v>-1</v>
      </c>
    </row>
    <row r="97" s="333" customFormat="1" ht="36" customHeight="1" spans="1:4">
      <c r="A97" s="349" t="s">
        <v>1376</v>
      </c>
      <c r="B97" s="350">
        <v>1500</v>
      </c>
      <c r="C97" s="351"/>
      <c r="D97" s="353">
        <f t="shared" si="1"/>
        <v>-1</v>
      </c>
    </row>
    <row r="98" s="333" customFormat="1" ht="36" customHeight="1" spans="1:4">
      <c r="A98" s="352" t="s">
        <v>1429</v>
      </c>
      <c r="B98" s="350"/>
      <c r="C98" s="351"/>
      <c r="D98" s="348" t="e">
        <f t="shared" si="1"/>
        <v>#DIV/0!</v>
      </c>
    </row>
    <row r="99" s="333" customFormat="1" ht="36" customHeight="1" spans="1:4">
      <c r="A99" s="352" t="s">
        <v>1430</v>
      </c>
      <c r="B99" s="350"/>
      <c r="C99" s="351"/>
      <c r="D99" s="348" t="e">
        <f t="shared" si="1"/>
        <v>#DIV/0!</v>
      </c>
    </row>
    <row r="100" s="333" customFormat="1" ht="36" customHeight="1" spans="1:4">
      <c r="A100" s="352" t="s">
        <v>1431</v>
      </c>
      <c r="B100" s="350">
        <v>1506</v>
      </c>
      <c r="C100" s="351"/>
      <c r="D100" s="353">
        <f t="shared" si="1"/>
        <v>-1</v>
      </c>
    </row>
    <row r="101" s="333" customFormat="1" ht="36" customHeight="1" spans="1:4">
      <c r="A101" s="352" t="s">
        <v>1432</v>
      </c>
      <c r="B101" s="351">
        <f>SUM(B102:B105)</f>
        <v>0</v>
      </c>
      <c r="C101" s="351">
        <f>SUM(C102:C105)</f>
        <v>0</v>
      </c>
      <c r="D101" s="353" t="e">
        <f t="shared" si="1"/>
        <v>#DIV/0!</v>
      </c>
    </row>
    <row r="102" s="333" customFormat="1" ht="36" customHeight="1" spans="1:4">
      <c r="A102" s="349" t="s">
        <v>1376</v>
      </c>
      <c r="B102" s="351"/>
      <c r="C102" s="351"/>
      <c r="D102" s="353" t="e">
        <f t="shared" si="1"/>
        <v>#DIV/0!</v>
      </c>
    </row>
    <row r="103" s="333" customFormat="1" ht="36" customHeight="1" spans="1:4">
      <c r="A103" s="349" t="s">
        <v>1429</v>
      </c>
      <c r="B103" s="351"/>
      <c r="C103" s="351"/>
      <c r="D103" s="354" t="e">
        <f t="shared" si="1"/>
        <v>#DIV/0!</v>
      </c>
    </row>
    <row r="104" s="333" customFormat="1" ht="36" customHeight="1" spans="1:4">
      <c r="A104" s="352" t="s">
        <v>1433</v>
      </c>
      <c r="B104" s="351"/>
      <c r="C104" s="351"/>
      <c r="D104" s="355" t="e">
        <f t="shared" si="1"/>
        <v>#DIV/0!</v>
      </c>
    </row>
    <row r="105" s="333" customFormat="1" ht="36" customHeight="1" spans="1:4">
      <c r="A105" s="349" t="s">
        <v>1434</v>
      </c>
      <c r="B105" s="351"/>
      <c r="C105" s="351"/>
      <c r="D105" s="353" t="e">
        <f t="shared" si="1"/>
        <v>#DIV/0!</v>
      </c>
    </row>
    <row r="106" s="333" customFormat="1" ht="36" customHeight="1" spans="1:4">
      <c r="A106" s="352" t="s">
        <v>1435</v>
      </c>
      <c r="B106" s="351">
        <f>SUM(B107:B110)</f>
        <v>0</v>
      </c>
      <c r="C106" s="351">
        <f>SUM(C107:C110)</f>
        <v>0</v>
      </c>
      <c r="D106" s="353" t="e">
        <f t="shared" si="1"/>
        <v>#DIV/0!</v>
      </c>
    </row>
    <row r="107" s="333" customFormat="1" ht="36" customHeight="1" spans="1:4">
      <c r="A107" s="352" t="s">
        <v>1436</v>
      </c>
      <c r="B107" s="351"/>
      <c r="C107" s="351"/>
      <c r="D107" s="353" t="e">
        <f t="shared" si="1"/>
        <v>#DIV/0!</v>
      </c>
    </row>
    <row r="108" s="333" customFormat="1" ht="36" customHeight="1" spans="1:4">
      <c r="A108" s="352" t="s">
        <v>1437</v>
      </c>
      <c r="B108" s="351"/>
      <c r="C108" s="351"/>
      <c r="D108" s="353" t="e">
        <f t="shared" si="1"/>
        <v>#DIV/0!</v>
      </c>
    </row>
    <row r="109" s="333" customFormat="1" ht="36" customHeight="1" spans="1:4">
      <c r="A109" s="352" t="s">
        <v>1438</v>
      </c>
      <c r="B109" s="351"/>
      <c r="C109" s="351"/>
      <c r="D109" s="348" t="e">
        <f t="shared" si="1"/>
        <v>#DIV/0!</v>
      </c>
    </row>
    <row r="110" s="333" customFormat="1" ht="36" customHeight="1" spans="1:4">
      <c r="A110" s="349" t="s">
        <v>1439</v>
      </c>
      <c r="B110" s="350"/>
      <c r="C110" s="351"/>
      <c r="D110" s="353" t="e">
        <f t="shared" si="1"/>
        <v>#DIV/0!</v>
      </c>
    </row>
    <row r="111" s="333" customFormat="1" ht="36" customHeight="1" spans="1:4">
      <c r="A111" s="352" t="s">
        <v>1440</v>
      </c>
      <c r="B111" s="351">
        <f>SUM(B112:B113)</f>
        <v>0</v>
      </c>
      <c r="C111" s="351">
        <f>SUM(C112:C113)</f>
        <v>0</v>
      </c>
      <c r="D111" s="353" t="e">
        <f t="shared" si="1"/>
        <v>#DIV/0!</v>
      </c>
    </row>
    <row r="112" s="333" customFormat="1" ht="36" customHeight="1" spans="1:4">
      <c r="A112" s="352" t="s">
        <v>1376</v>
      </c>
      <c r="B112" s="351"/>
      <c r="C112" s="351"/>
      <c r="D112" s="353" t="e">
        <f t="shared" si="1"/>
        <v>#DIV/0!</v>
      </c>
    </row>
    <row r="113" s="333" customFormat="1" ht="36" customHeight="1" spans="1:4">
      <c r="A113" s="352" t="s">
        <v>1441</v>
      </c>
      <c r="B113" s="351"/>
      <c r="C113" s="351"/>
      <c r="D113" s="354" t="e">
        <f t="shared" si="1"/>
        <v>#DIV/0!</v>
      </c>
    </row>
    <row r="114" s="333" customFormat="1" ht="36" customHeight="1" spans="1:4">
      <c r="A114" s="352" t="s">
        <v>1442</v>
      </c>
      <c r="B114" s="351">
        <f>SUM(B115:B118)</f>
        <v>0</v>
      </c>
      <c r="C114" s="351">
        <f>SUM(C115:C118)</f>
        <v>0</v>
      </c>
      <c r="D114" s="355" t="e">
        <f t="shared" si="1"/>
        <v>#DIV/0!</v>
      </c>
    </row>
    <row r="115" s="333" customFormat="1" ht="36" customHeight="1" spans="1:4">
      <c r="A115" s="349" t="s">
        <v>1436</v>
      </c>
      <c r="B115" s="351"/>
      <c r="C115" s="351"/>
      <c r="D115" s="353" t="e">
        <f t="shared" si="1"/>
        <v>#DIV/0!</v>
      </c>
    </row>
    <row r="116" s="333" customFormat="1" ht="36" customHeight="1" spans="1:4">
      <c r="A116" s="352" t="s">
        <v>1437</v>
      </c>
      <c r="B116" s="351"/>
      <c r="C116" s="351"/>
      <c r="D116" s="353" t="e">
        <f t="shared" si="1"/>
        <v>#DIV/0!</v>
      </c>
    </row>
    <row r="117" s="333" customFormat="1" ht="36" customHeight="1" spans="1:4">
      <c r="A117" s="352" t="s">
        <v>1438</v>
      </c>
      <c r="B117" s="351"/>
      <c r="C117" s="351"/>
      <c r="D117" s="355" t="e">
        <f t="shared" si="1"/>
        <v>#DIV/0!</v>
      </c>
    </row>
    <row r="118" s="333" customFormat="1" ht="36" customHeight="1" spans="1:4">
      <c r="A118" s="352" t="s">
        <v>1443</v>
      </c>
      <c r="B118" s="351"/>
      <c r="C118" s="351"/>
      <c r="D118" s="353" t="e">
        <f t="shared" si="1"/>
        <v>#DIV/0!</v>
      </c>
    </row>
    <row r="119" s="333" customFormat="1" ht="36" customHeight="1" spans="1:4">
      <c r="A119" s="356" t="s">
        <v>1444</v>
      </c>
      <c r="B119" s="347">
        <f>SUM(B120,B125,B130,B135,B144,B151,B160,B163,B166:B167)</f>
        <v>0</v>
      </c>
      <c r="C119" s="347">
        <f>SUM(C120,C125,C130,C135,C144,C151,C160,C163,C166:C167)</f>
        <v>0</v>
      </c>
      <c r="D119" s="353" t="e">
        <f t="shared" si="1"/>
        <v>#DIV/0!</v>
      </c>
    </row>
    <row r="120" s="333" customFormat="1" ht="36" customHeight="1" spans="1:4">
      <c r="A120" s="349" t="s">
        <v>1445</v>
      </c>
      <c r="B120" s="351">
        <f>SUM(B121:B124)</f>
        <v>0</v>
      </c>
      <c r="C120" s="351">
        <f>SUM(C121:C124)</f>
        <v>0</v>
      </c>
      <c r="D120" s="353" t="e">
        <f t="shared" si="1"/>
        <v>#DIV/0!</v>
      </c>
    </row>
    <row r="121" s="333" customFormat="1" ht="36" customHeight="1" spans="1:4">
      <c r="A121" s="352" t="s">
        <v>1446</v>
      </c>
      <c r="B121" s="351"/>
      <c r="C121" s="351"/>
      <c r="D121" s="353" t="e">
        <f t="shared" si="1"/>
        <v>#DIV/0!</v>
      </c>
    </row>
    <row r="122" s="333" customFormat="1" ht="36" customHeight="1" spans="1:4">
      <c r="A122" s="352" t="s">
        <v>1447</v>
      </c>
      <c r="B122" s="351"/>
      <c r="C122" s="351"/>
      <c r="D122" s="348" t="e">
        <f t="shared" si="1"/>
        <v>#DIV/0!</v>
      </c>
    </row>
    <row r="123" s="333" customFormat="1" ht="36" customHeight="1" spans="1:4">
      <c r="A123" s="352" t="s">
        <v>1448</v>
      </c>
      <c r="B123" s="351"/>
      <c r="C123" s="351"/>
      <c r="D123" s="355" t="e">
        <f t="shared" si="1"/>
        <v>#DIV/0!</v>
      </c>
    </row>
    <row r="124" s="333" customFormat="1" ht="36" customHeight="1" spans="1:4">
      <c r="A124" s="352" t="s">
        <v>1449</v>
      </c>
      <c r="B124" s="351"/>
      <c r="C124" s="351"/>
      <c r="D124" s="353" t="e">
        <f t="shared" si="1"/>
        <v>#DIV/0!</v>
      </c>
    </row>
    <row r="125" s="333" customFormat="1" ht="36" customHeight="1" spans="1:4">
      <c r="A125" s="352" t="s">
        <v>1450</v>
      </c>
      <c r="B125" s="351">
        <f>SUM(B126:B129)</f>
        <v>0</v>
      </c>
      <c r="C125" s="351">
        <f>SUM(C126:C129)</f>
        <v>0</v>
      </c>
      <c r="D125" s="353" t="e">
        <f t="shared" si="1"/>
        <v>#DIV/0!</v>
      </c>
    </row>
    <row r="126" s="333" customFormat="1" ht="36" customHeight="1" spans="1:4">
      <c r="A126" s="352" t="s">
        <v>1448</v>
      </c>
      <c r="B126" s="351"/>
      <c r="C126" s="351"/>
      <c r="D126" s="353" t="e">
        <f t="shared" si="1"/>
        <v>#DIV/0!</v>
      </c>
    </row>
    <row r="127" s="333" customFormat="1" ht="36" customHeight="1" spans="1:4">
      <c r="A127" s="352" t="s">
        <v>1451</v>
      </c>
      <c r="B127" s="351"/>
      <c r="C127" s="351"/>
      <c r="D127" s="353" t="e">
        <f t="shared" si="1"/>
        <v>#DIV/0!</v>
      </c>
    </row>
    <row r="128" s="333" customFormat="1" ht="36" customHeight="1" spans="1:4">
      <c r="A128" s="352" t="s">
        <v>1452</v>
      </c>
      <c r="B128" s="351"/>
      <c r="C128" s="351"/>
      <c r="D128" s="348" t="e">
        <f t="shared" si="1"/>
        <v>#DIV/0!</v>
      </c>
    </row>
    <row r="129" s="333" customFormat="1" ht="36" customHeight="1" spans="1:4">
      <c r="A129" s="349" t="s">
        <v>1453</v>
      </c>
      <c r="B129" s="351"/>
      <c r="C129" s="351"/>
      <c r="D129" s="353" t="e">
        <f t="shared" si="1"/>
        <v>#DIV/0!</v>
      </c>
    </row>
    <row r="130" s="333" customFormat="1" ht="36" customHeight="1" spans="1:4">
      <c r="A130" s="352" t="s">
        <v>1454</v>
      </c>
      <c r="B130" s="351">
        <f>SUM(B131:B134)</f>
        <v>0</v>
      </c>
      <c r="C130" s="351">
        <f>SUM(C131:C134)</f>
        <v>0</v>
      </c>
      <c r="D130" s="353" t="e">
        <f t="shared" si="1"/>
        <v>#DIV/0!</v>
      </c>
    </row>
    <row r="131" s="333" customFormat="1" ht="36" customHeight="1" spans="1:4">
      <c r="A131" s="352" t="s">
        <v>1455</v>
      </c>
      <c r="B131" s="351"/>
      <c r="C131" s="351"/>
      <c r="D131" s="353" t="e">
        <f t="shared" si="1"/>
        <v>#DIV/0!</v>
      </c>
    </row>
    <row r="132" s="333" customFormat="1" ht="36" customHeight="1" spans="1:4">
      <c r="A132" s="352" t="s">
        <v>1456</v>
      </c>
      <c r="B132" s="351"/>
      <c r="C132" s="351"/>
      <c r="D132" s="354" t="e">
        <f t="shared" ref="D132:D195" si="2">(C132-B132)/B132</f>
        <v>#DIV/0!</v>
      </c>
    </row>
    <row r="133" s="333" customFormat="1" ht="36" customHeight="1" spans="1:4">
      <c r="A133" s="352" t="s">
        <v>1457</v>
      </c>
      <c r="B133" s="351"/>
      <c r="C133" s="351"/>
      <c r="D133" s="348" t="e">
        <f t="shared" si="2"/>
        <v>#DIV/0!</v>
      </c>
    </row>
    <row r="134" s="333" customFormat="1" ht="36" customHeight="1" spans="1:4">
      <c r="A134" s="352" t="s">
        <v>1458</v>
      </c>
      <c r="B134" s="351"/>
      <c r="C134" s="351"/>
      <c r="D134" s="353" t="e">
        <f t="shared" si="2"/>
        <v>#DIV/0!</v>
      </c>
    </row>
    <row r="135" s="333" customFormat="1" ht="36" customHeight="1" spans="1:4">
      <c r="A135" s="352" t="s">
        <v>1459</v>
      </c>
      <c r="B135" s="351">
        <f>SUM(B136:B143)</f>
        <v>0</v>
      </c>
      <c r="C135" s="351">
        <f>SUM(C136:C143)</f>
        <v>0</v>
      </c>
      <c r="D135" s="354" t="e">
        <f t="shared" si="2"/>
        <v>#DIV/0!</v>
      </c>
    </row>
    <row r="136" s="333" customFormat="1" ht="36" customHeight="1" spans="1:4">
      <c r="A136" s="349" t="s">
        <v>1460</v>
      </c>
      <c r="B136" s="351"/>
      <c r="C136" s="351"/>
      <c r="D136" s="354" t="e">
        <f t="shared" si="2"/>
        <v>#DIV/0!</v>
      </c>
    </row>
    <row r="137" s="333" customFormat="1" ht="36" customHeight="1" spans="1:4">
      <c r="A137" s="352" t="s">
        <v>1461</v>
      </c>
      <c r="B137" s="351"/>
      <c r="C137" s="351"/>
      <c r="D137" s="353" t="e">
        <f t="shared" si="2"/>
        <v>#DIV/0!</v>
      </c>
    </row>
    <row r="138" s="333" customFormat="1" ht="36" customHeight="1" spans="1:4">
      <c r="A138" s="352" t="s">
        <v>1462</v>
      </c>
      <c r="B138" s="351"/>
      <c r="C138" s="351"/>
      <c r="D138" s="355" t="e">
        <f t="shared" si="2"/>
        <v>#DIV/0!</v>
      </c>
    </row>
    <row r="139" s="333" customFormat="1" ht="36" customHeight="1" spans="1:4">
      <c r="A139" s="352" t="s">
        <v>1463</v>
      </c>
      <c r="B139" s="351"/>
      <c r="C139" s="351"/>
      <c r="D139" s="353" t="e">
        <f t="shared" si="2"/>
        <v>#DIV/0!</v>
      </c>
    </row>
    <row r="140" s="333" customFormat="1" ht="36" customHeight="1" spans="1:4">
      <c r="A140" s="352" t="s">
        <v>1464</v>
      </c>
      <c r="B140" s="351"/>
      <c r="C140" s="351"/>
      <c r="D140" s="353" t="e">
        <f t="shared" si="2"/>
        <v>#DIV/0!</v>
      </c>
    </row>
    <row r="141" s="333" customFormat="1" ht="36" customHeight="1" spans="1:4">
      <c r="A141" s="352" t="s">
        <v>1465</v>
      </c>
      <c r="B141" s="351"/>
      <c r="C141" s="351"/>
      <c r="D141" s="353" t="e">
        <f t="shared" si="2"/>
        <v>#DIV/0!</v>
      </c>
    </row>
    <row r="142" s="333" customFormat="1" ht="36" customHeight="1" spans="1:4">
      <c r="A142" s="352" t="s">
        <v>1466</v>
      </c>
      <c r="B142" s="351"/>
      <c r="C142" s="351"/>
      <c r="D142" s="353" t="e">
        <f t="shared" si="2"/>
        <v>#DIV/0!</v>
      </c>
    </row>
    <row r="143" s="333" customFormat="1" ht="36" customHeight="1" spans="1:4">
      <c r="A143" s="352" t="s">
        <v>1467</v>
      </c>
      <c r="B143" s="351"/>
      <c r="C143" s="351"/>
      <c r="D143" s="353" t="e">
        <f t="shared" si="2"/>
        <v>#DIV/0!</v>
      </c>
    </row>
    <row r="144" s="333" customFormat="1" ht="36" customHeight="1" spans="1:4">
      <c r="A144" s="352" t="s">
        <v>1468</v>
      </c>
      <c r="B144" s="351">
        <f>SUM(B145:B150)</f>
        <v>0</v>
      </c>
      <c r="C144" s="351">
        <f>SUM(C145:C150)</f>
        <v>0</v>
      </c>
      <c r="D144" s="353" t="e">
        <f t="shared" si="2"/>
        <v>#DIV/0!</v>
      </c>
    </row>
    <row r="145" s="333" customFormat="1" ht="36" customHeight="1" spans="1:4">
      <c r="A145" s="349" t="s">
        <v>1469</v>
      </c>
      <c r="B145" s="351"/>
      <c r="C145" s="351"/>
      <c r="D145" s="353" t="e">
        <f t="shared" si="2"/>
        <v>#DIV/0!</v>
      </c>
    </row>
    <row r="146" s="333" customFormat="1" ht="36" customHeight="1" spans="1:4">
      <c r="A146" s="349" t="s">
        <v>1470</v>
      </c>
      <c r="B146" s="351"/>
      <c r="C146" s="351"/>
      <c r="D146" s="353" t="e">
        <f t="shared" si="2"/>
        <v>#DIV/0!</v>
      </c>
    </row>
    <row r="147" s="333" customFormat="1" ht="36" customHeight="1" spans="1:4">
      <c r="A147" s="352" t="s">
        <v>1471</v>
      </c>
      <c r="B147" s="351"/>
      <c r="C147" s="351"/>
      <c r="D147" s="355" t="e">
        <f t="shared" si="2"/>
        <v>#DIV/0!</v>
      </c>
    </row>
    <row r="148" s="333" customFormat="1" ht="36" customHeight="1" spans="1:4">
      <c r="A148" s="352" t="s">
        <v>1472</v>
      </c>
      <c r="B148" s="351"/>
      <c r="C148" s="351"/>
      <c r="D148" s="353" t="e">
        <f t="shared" si="2"/>
        <v>#DIV/0!</v>
      </c>
    </row>
    <row r="149" s="333" customFormat="1" ht="36" customHeight="1" spans="1:4">
      <c r="A149" s="352" t="s">
        <v>1473</v>
      </c>
      <c r="B149" s="351"/>
      <c r="C149" s="351"/>
      <c r="D149" s="353" t="e">
        <f t="shared" si="2"/>
        <v>#DIV/0!</v>
      </c>
    </row>
    <row r="150" s="333" customFormat="1" ht="36" customHeight="1" spans="1:4">
      <c r="A150" s="352" t="s">
        <v>1474</v>
      </c>
      <c r="B150" s="351"/>
      <c r="C150" s="351"/>
      <c r="D150" s="353" t="e">
        <f t="shared" si="2"/>
        <v>#DIV/0!</v>
      </c>
    </row>
    <row r="151" s="333" customFormat="1" ht="36" customHeight="1" spans="1:4">
      <c r="A151" s="352" t="s">
        <v>1475</v>
      </c>
      <c r="B151" s="351">
        <f>SUM(B152:B159)</f>
        <v>0</v>
      </c>
      <c r="C151" s="351">
        <f>SUM(C152:C159)</f>
        <v>0</v>
      </c>
      <c r="D151" s="353" t="e">
        <f t="shared" si="2"/>
        <v>#DIV/0!</v>
      </c>
    </row>
    <row r="152" s="333" customFormat="1" ht="36" customHeight="1" spans="1:4">
      <c r="A152" s="352" t="s">
        <v>1476</v>
      </c>
      <c r="B152" s="351"/>
      <c r="C152" s="351"/>
      <c r="D152" s="353" t="e">
        <f t="shared" si="2"/>
        <v>#DIV/0!</v>
      </c>
    </row>
    <row r="153" s="333" customFormat="1" ht="36" customHeight="1" spans="1:4">
      <c r="A153" s="349" t="s">
        <v>1477</v>
      </c>
      <c r="B153" s="351"/>
      <c r="C153" s="351"/>
      <c r="D153" s="353" t="e">
        <f t="shared" si="2"/>
        <v>#DIV/0!</v>
      </c>
    </row>
    <row r="154" s="333" customFormat="1" ht="36" customHeight="1" spans="1:4">
      <c r="A154" s="352" t="s">
        <v>1478</v>
      </c>
      <c r="B154" s="351"/>
      <c r="C154" s="351"/>
      <c r="D154" s="348" t="e">
        <f t="shared" si="2"/>
        <v>#DIV/0!</v>
      </c>
    </row>
    <row r="155" s="333" customFormat="1" ht="36" customHeight="1" spans="1:4">
      <c r="A155" s="352" t="s">
        <v>1479</v>
      </c>
      <c r="B155" s="351"/>
      <c r="C155" s="351"/>
      <c r="D155" s="354" t="e">
        <f t="shared" si="2"/>
        <v>#DIV/0!</v>
      </c>
    </row>
    <row r="156" s="333" customFormat="1" ht="36" customHeight="1" spans="1:4">
      <c r="A156" s="352" t="s">
        <v>1480</v>
      </c>
      <c r="B156" s="351"/>
      <c r="C156" s="351"/>
      <c r="D156" s="353" t="e">
        <f t="shared" si="2"/>
        <v>#DIV/0!</v>
      </c>
    </row>
    <row r="157" s="333" customFormat="1" ht="36" customHeight="1" spans="1:4">
      <c r="A157" s="352" t="s">
        <v>1481</v>
      </c>
      <c r="B157" s="351"/>
      <c r="C157" s="351"/>
      <c r="D157" s="354" t="e">
        <f t="shared" si="2"/>
        <v>#DIV/0!</v>
      </c>
    </row>
    <row r="158" s="333" customFormat="1" ht="36" customHeight="1" spans="1:4">
      <c r="A158" s="352" t="s">
        <v>1482</v>
      </c>
      <c r="B158" s="351"/>
      <c r="C158" s="351"/>
      <c r="D158" s="354" t="e">
        <f t="shared" si="2"/>
        <v>#DIV/0!</v>
      </c>
    </row>
    <row r="159" s="333" customFormat="1" ht="36" customHeight="1" spans="1:4">
      <c r="A159" s="349" t="s">
        <v>1483</v>
      </c>
      <c r="B159" s="351"/>
      <c r="C159" s="351"/>
      <c r="D159" s="353" t="e">
        <f t="shared" si="2"/>
        <v>#DIV/0!</v>
      </c>
    </row>
    <row r="160" s="333" customFormat="1" ht="36" customHeight="1" spans="1:4">
      <c r="A160" s="352" t="s">
        <v>1484</v>
      </c>
      <c r="B160" s="351">
        <f>SUM(B161:B162)</f>
        <v>0</v>
      </c>
      <c r="C160" s="351">
        <f>SUM(C161:C162)</f>
        <v>0</v>
      </c>
      <c r="D160" s="353" t="e">
        <f t="shared" si="2"/>
        <v>#DIV/0!</v>
      </c>
    </row>
    <row r="161" s="333" customFormat="1" ht="36" customHeight="1" spans="1:4">
      <c r="A161" s="352" t="s">
        <v>1446</v>
      </c>
      <c r="B161" s="351"/>
      <c r="C161" s="351"/>
      <c r="D161" s="353" t="e">
        <f t="shared" si="2"/>
        <v>#DIV/0!</v>
      </c>
    </row>
    <row r="162" s="333" customFormat="1" ht="36" customHeight="1" spans="1:4">
      <c r="A162" s="349" t="s">
        <v>1485</v>
      </c>
      <c r="B162" s="351"/>
      <c r="C162" s="351"/>
      <c r="D162" s="353" t="e">
        <f t="shared" si="2"/>
        <v>#DIV/0!</v>
      </c>
    </row>
    <row r="163" s="333" customFormat="1" ht="36" customHeight="1" spans="1:4">
      <c r="A163" s="349" t="s">
        <v>1486</v>
      </c>
      <c r="B163" s="351">
        <f>SUM(B164:B165)</f>
        <v>0</v>
      </c>
      <c r="C163" s="351">
        <f>SUM(C164:C165)</f>
        <v>0</v>
      </c>
      <c r="D163" s="355" t="e">
        <f t="shared" si="2"/>
        <v>#DIV/0!</v>
      </c>
    </row>
    <row r="164" s="333" customFormat="1" ht="36" customHeight="1" spans="1:4">
      <c r="A164" s="352" t="s">
        <v>1446</v>
      </c>
      <c r="B164" s="351"/>
      <c r="C164" s="351"/>
      <c r="D164" s="353" t="e">
        <f t="shared" si="2"/>
        <v>#DIV/0!</v>
      </c>
    </row>
    <row r="165" s="333" customFormat="1" ht="36" customHeight="1" spans="1:4">
      <c r="A165" s="352" t="s">
        <v>1487</v>
      </c>
      <c r="B165" s="351"/>
      <c r="C165" s="351"/>
      <c r="D165" s="353" t="e">
        <f t="shared" si="2"/>
        <v>#DIV/0!</v>
      </c>
    </row>
    <row r="166" s="333" customFormat="1" ht="36" customHeight="1" spans="1:4">
      <c r="A166" s="352" t="s">
        <v>1488</v>
      </c>
      <c r="B166" s="351"/>
      <c r="C166" s="351"/>
      <c r="D166" s="355" t="e">
        <f t="shared" si="2"/>
        <v>#DIV/0!</v>
      </c>
    </row>
    <row r="167" s="333" customFormat="1" ht="36" customHeight="1" spans="1:4">
      <c r="A167" s="352" t="s">
        <v>1489</v>
      </c>
      <c r="B167" s="351">
        <f>SUM(B168:B170)</f>
        <v>0</v>
      </c>
      <c r="C167" s="351">
        <f>SUM(C168:C170)</f>
        <v>0</v>
      </c>
      <c r="D167" s="353" t="e">
        <f t="shared" si="2"/>
        <v>#DIV/0!</v>
      </c>
    </row>
    <row r="168" s="333" customFormat="1" ht="36" customHeight="1" spans="1:4">
      <c r="A168" s="352" t="s">
        <v>1455</v>
      </c>
      <c r="B168" s="351"/>
      <c r="C168" s="351"/>
      <c r="D168" s="353" t="e">
        <f t="shared" si="2"/>
        <v>#DIV/0!</v>
      </c>
    </row>
    <row r="169" s="333" customFormat="1" ht="36" customHeight="1" spans="1:4">
      <c r="A169" s="349" t="s">
        <v>1457</v>
      </c>
      <c r="B169" s="351"/>
      <c r="C169" s="351"/>
      <c r="D169" s="355" t="e">
        <f t="shared" si="2"/>
        <v>#DIV/0!</v>
      </c>
    </row>
    <row r="170" s="333" customFormat="1" ht="36" customHeight="1" spans="1:4">
      <c r="A170" s="357" t="s">
        <v>1490</v>
      </c>
      <c r="B170" s="351"/>
      <c r="C170" s="351"/>
      <c r="D170" s="355" t="e">
        <f t="shared" si="2"/>
        <v>#DIV/0!</v>
      </c>
    </row>
    <row r="171" s="333" customFormat="1" ht="36" customHeight="1" spans="1:4">
      <c r="A171" s="358" t="s">
        <v>1491</v>
      </c>
      <c r="B171" s="347">
        <f>SUM(B172)</f>
        <v>0</v>
      </c>
      <c r="C171" s="347">
        <f>SUM(C172)</f>
        <v>0</v>
      </c>
      <c r="D171" s="353" t="e">
        <f t="shared" si="2"/>
        <v>#DIV/0!</v>
      </c>
    </row>
    <row r="172" s="333" customFormat="1" ht="36" customHeight="1" spans="1:4">
      <c r="A172" s="357" t="s">
        <v>1492</v>
      </c>
      <c r="B172" s="351">
        <f>SUM(B173:B174)</f>
        <v>0</v>
      </c>
      <c r="C172" s="351">
        <f>SUM(C173:C174)</f>
        <v>0</v>
      </c>
      <c r="D172" s="353" t="e">
        <f t="shared" si="2"/>
        <v>#DIV/0!</v>
      </c>
    </row>
    <row r="173" s="333" customFormat="1" ht="36" customHeight="1" spans="1:4">
      <c r="A173" s="357" t="s">
        <v>1493</v>
      </c>
      <c r="B173" s="351"/>
      <c r="C173" s="351"/>
      <c r="D173" s="353" t="e">
        <f t="shared" si="2"/>
        <v>#DIV/0!</v>
      </c>
    </row>
    <row r="174" s="333" customFormat="1" ht="36" customHeight="1" spans="1:4">
      <c r="A174" s="357" t="s">
        <v>1494</v>
      </c>
      <c r="B174" s="351"/>
      <c r="C174" s="351"/>
      <c r="D174" s="348" t="e">
        <f t="shared" si="2"/>
        <v>#DIV/0!</v>
      </c>
    </row>
    <row r="175" s="333" customFormat="1" ht="36" customHeight="1" spans="1:4">
      <c r="A175" s="358" t="s">
        <v>1495</v>
      </c>
      <c r="B175" s="347">
        <f>SUM(B176,B180,B189)</f>
        <v>38006</v>
      </c>
      <c r="C175" s="347">
        <f>SUM(C176,C180,C189)</f>
        <v>62109</v>
      </c>
      <c r="D175" s="348">
        <f t="shared" si="2"/>
        <v>0.634</v>
      </c>
    </row>
    <row r="176" s="333" customFormat="1" ht="36" customHeight="1" spans="1:4">
      <c r="A176" s="357" t="s">
        <v>1496</v>
      </c>
      <c r="B176" s="347">
        <f>SUM(B177:B179)</f>
        <v>36600</v>
      </c>
      <c r="C176" s="347">
        <f>SUM(C177:C179)</f>
        <v>62109</v>
      </c>
      <c r="D176" s="354">
        <f t="shared" si="2"/>
        <v>0.697</v>
      </c>
    </row>
    <row r="177" s="333" customFormat="1" ht="36" customHeight="1" spans="1:4">
      <c r="A177" s="357" t="s">
        <v>1497</v>
      </c>
      <c r="B177" s="351"/>
      <c r="C177" s="351">
        <v>7109</v>
      </c>
      <c r="D177" s="353" t="e">
        <f t="shared" si="2"/>
        <v>#DIV/0!</v>
      </c>
    </row>
    <row r="178" s="333" customFormat="1" ht="36" customHeight="1" spans="1:4">
      <c r="A178" s="357" t="s">
        <v>1498</v>
      </c>
      <c r="B178" s="351">
        <v>36600</v>
      </c>
      <c r="C178" s="351">
        <v>55000</v>
      </c>
      <c r="D178" s="348">
        <f t="shared" si="2"/>
        <v>0.503</v>
      </c>
    </row>
    <row r="179" s="333" customFormat="1" ht="36" customHeight="1" spans="1:4">
      <c r="A179" s="357" t="s">
        <v>1499</v>
      </c>
      <c r="B179" s="351"/>
      <c r="C179" s="351"/>
      <c r="D179" s="348" t="e">
        <f t="shared" si="2"/>
        <v>#DIV/0!</v>
      </c>
    </row>
    <row r="180" s="333" customFormat="1" ht="36" customHeight="1" spans="1:4">
      <c r="A180" s="357" t="s">
        <v>1500</v>
      </c>
      <c r="B180" s="351">
        <f>SUM(B181:B188)</f>
        <v>0</v>
      </c>
      <c r="C180" s="351">
        <f>SUM(C181:C188)</f>
        <v>0</v>
      </c>
      <c r="D180" s="354" t="e">
        <f t="shared" si="2"/>
        <v>#DIV/0!</v>
      </c>
    </row>
    <row r="181" s="333" customFormat="1" ht="36" customHeight="1" spans="1:4">
      <c r="A181" s="357" t="s">
        <v>1501</v>
      </c>
      <c r="B181" s="351"/>
      <c r="C181" s="351"/>
      <c r="D181" s="354" t="e">
        <f t="shared" si="2"/>
        <v>#DIV/0!</v>
      </c>
    </row>
    <row r="182" s="333" customFormat="1" ht="36" customHeight="1" spans="1:4">
      <c r="A182" s="357" t="s">
        <v>1502</v>
      </c>
      <c r="B182" s="351"/>
      <c r="C182" s="351"/>
      <c r="D182" s="353" t="e">
        <f t="shared" si="2"/>
        <v>#DIV/0!</v>
      </c>
    </row>
    <row r="183" s="333" customFormat="1" ht="36" customHeight="1" spans="1:4">
      <c r="A183" s="357" t="s">
        <v>1503</v>
      </c>
      <c r="B183" s="350"/>
      <c r="C183" s="351"/>
      <c r="D183" s="348" t="e">
        <f t="shared" si="2"/>
        <v>#DIV/0!</v>
      </c>
    </row>
    <row r="184" s="333" customFormat="1" ht="36" customHeight="1" spans="1:4">
      <c r="A184" s="357" t="s">
        <v>1504</v>
      </c>
      <c r="B184" s="350"/>
      <c r="C184" s="351"/>
      <c r="D184" s="353" t="e">
        <f t="shared" si="2"/>
        <v>#DIV/0!</v>
      </c>
    </row>
    <row r="185" s="333" customFormat="1" ht="36" customHeight="1" spans="1:4">
      <c r="A185" s="357" t="s">
        <v>1505</v>
      </c>
      <c r="B185" s="351"/>
      <c r="C185" s="351"/>
      <c r="D185" s="353" t="e">
        <f t="shared" si="2"/>
        <v>#DIV/0!</v>
      </c>
    </row>
    <row r="186" s="333" customFormat="1" ht="36" customHeight="1" spans="1:4">
      <c r="A186" s="357" t="s">
        <v>1506</v>
      </c>
      <c r="B186" s="351"/>
      <c r="C186" s="351"/>
      <c r="D186" s="354" t="e">
        <f t="shared" si="2"/>
        <v>#DIV/0!</v>
      </c>
    </row>
    <row r="187" s="333" customFormat="1" ht="36" customHeight="1" spans="1:4">
      <c r="A187" s="357" t="s">
        <v>1507</v>
      </c>
      <c r="B187" s="350"/>
      <c r="C187" s="351"/>
      <c r="D187" s="354" t="e">
        <f t="shared" si="2"/>
        <v>#DIV/0!</v>
      </c>
    </row>
    <row r="188" s="333" customFormat="1" ht="36" customHeight="1" spans="1:4">
      <c r="A188" s="357" t="s">
        <v>1508</v>
      </c>
      <c r="B188" s="351"/>
      <c r="C188" s="351"/>
      <c r="D188" s="353" t="e">
        <f t="shared" si="2"/>
        <v>#DIV/0!</v>
      </c>
    </row>
    <row r="189" s="333" customFormat="1" ht="36" customHeight="1" spans="1:4">
      <c r="A189" s="357" t="s">
        <v>1509</v>
      </c>
      <c r="B189" s="347">
        <f>SUM(B190:B200)</f>
        <v>1406</v>
      </c>
      <c r="C189" s="347">
        <f>SUM(C190:C200)</f>
        <v>0</v>
      </c>
      <c r="D189" s="353">
        <f t="shared" si="2"/>
        <v>-1</v>
      </c>
    </row>
    <row r="190" s="333" customFormat="1" ht="36" customHeight="1" spans="1:4">
      <c r="A190" s="357" t="s">
        <v>1510</v>
      </c>
      <c r="B190" s="351"/>
      <c r="C190" s="351"/>
      <c r="D190" s="354" t="e">
        <f t="shared" si="2"/>
        <v>#DIV/0!</v>
      </c>
    </row>
    <row r="191" s="333" customFormat="1" ht="36" customHeight="1" spans="1:4">
      <c r="A191" s="357" t="s">
        <v>1511</v>
      </c>
      <c r="B191" s="350">
        <v>557</v>
      </c>
      <c r="C191" s="351"/>
      <c r="D191" s="353">
        <f t="shared" si="2"/>
        <v>-1</v>
      </c>
    </row>
    <row r="192" s="333" customFormat="1" ht="36" customHeight="1" spans="1:4">
      <c r="A192" s="357" t="s">
        <v>1512</v>
      </c>
      <c r="B192" s="350">
        <v>153</v>
      </c>
      <c r="C192" s="351"/>
      <c r="D192" s="348">
        <f t="shared" si="2"/>
        <v>-1</v>
      </c>
    </row>
    <row r="193" s="333" customFormat="1" ht="36" customHeight="1" spans="1:4">
      <c r="A193" s="357" t="s">
        <v>1513</v>
      </c>
      <c r="B193" s="350">
        <v>7</v>
      </c>
      <c r="C193" s="351"/>
      <c r="D193" s="353">
        <f t="shared" si="2"/>
        <v>-1</v>
      </c>
    </row>
    <row r="194" s="333" customFormat="1" ht="36" customHeight="1" spans="1:4">
      <c r="A194" s="357" t="s">
        <v>1514</v>
      </c>
      <c r="B194" s="350">
        <v>25</v>
      </c>
      <c r="C194" s="351"/>
      <c r="D194" s="354">
        <f t="shared" si="2"/>
        <v>-1</v>
      </c>
    </row>
    <row r="195" s="333" customFormat="1" ht="36" customHeight="1" spans="1:4">
      <c r="A195" s="357" t="s">
        <v>1515</v>
      </c>
      <c r="B195" s="350"/>
      <c r="C195" s="351"/>
      <c r="D195" s="354" t="e">
        <f t="shared" si="2"/>
        <v>#DIV/0!</v>
      </c>
    </row>
    <row r="196" s="333" customFormat="1" ht="36" customHeight="1" spans="1:4">
      <c r="A196" s="357" t="s">
        <v>1516</v>
      </c>
      <c r="B196" s="351"/>
      <c r="C196" s="351"/>
      <c r="D196" s="353" t="e">
        <f t="shared" ref="D196:D259" si="3">(C196-B196)/B196</f>
        <v>#DIV/0!</v>
      </c>
    </row>
    <row r="197" s="333" customFormat="1" ht="36" customHeight="1" spans="1:4">
      <c r="A197" s="357" t="s">
        <v>1517</v>
      </c>
      <c r="B197" s="351"/>
      <c r="C197" s="351"/>
      <c r="D197" s="353" t="e">
        <f t="shared" si="3"/>
        <v>#DIV/0!</v>
      </c>
    </row>
    <row r="198" s="333" customFormat="1" ht="36" customHeight="1" spans="1:4">
      <c r="A198" s="357" t="s">
        <v>1518</v>
      </c>
      <c r="B198" s="351"/>
      <c r="C198" s="351"/>
      <c r="D198" s="354" t="e">
        <f t="shared" si="3"/>
        <v>#DIV/0!</v>
      </c>
    </row>
    <row r="199" s="333" customFormat="1" ht="36" customHeight="1" spans="1:4">
      <c r="A199" s="357" t="s">
        <v>1519</v>
      </c>
      <c r="B199" s="351"/>
      <c r="C199" s="351"/>
      <c r="D199" s="353" t="e">
        <f t="shared" si="3"/>
        <v>#DIV/0!</v>
      </c>
    </row>
    <row r="200" s="333" customFormat="1" ht="36" customHeight="1" spans="1:4">
      <c r="A200" s="357" t="s">
        <v>1520</v>
      </c>
      <c r="B200" s="351">
        <v>664</v>
      </c>
      <c r="C200" s="351"/>
      <c r="D200" s="353">
        <f t="shared" si="3"/>
        <v>-1</v>
      </c>
    </row>
    <row r="201" s="333" customFormat="1" ht="36" customHeight="1" spans="1:4">
      <c r="A201" s="358" t="s">
        <v>1521</v>
      </c>
      <c r="B201" s="347">
        <f>B202</f>
        <v>5553</v>
      </c>
      <c r="C201" s="347">
        <f>C202</f>
        <v>7430</v>
      </c>
      <c r="D201" s="353">
        <f t="shared" si="3"/>
        <v>0.338</v>
      </c>
    </row>
    <row r="202" s="333" customFormat="1" ht="36" customHeight="1" spans="1:4">
      <c r="A202" s="357" t="s">
        <v>1522</v>
      </c>
      <c r="B202" s="347">
        <f>SUM(B203:B218)</f>
        <v>5553</v>
      </c>
      <c r="C202" s="347">
        <f>SUM(C203:C218)</f>
        <v>7430</v>
      </c>
      <c r="D202" s="353">
        <f t="shared" si="3"/>
        <v>0.338</v>
      </c>
    </row>
    <row r="203" s="333" customFormat="1" ht="36" customHeight="1" spans="1:4">
      <c r="A203" s="357" t="s">
        <v>1523</v>
      </c>
      <c r="B203" s="351"/>
      <c r="C203" s="351"/>
      <c r="D203" s="354" t="e">
        <f t="shared" si="3"/>
        <v>#DIV/0!</v>
      </c>
    </row>
    <row r="204" s="333" customFormat="1" ht="36" customHeight="1" spans="1:4">
      <c r="A204" s="357" t="s">
        <v>1524</v>
      </c>
      <c r="B204" s="351"/>
      <c r="C204" s="351"/>
      <c r="D204" s="348" t="e">
        <f t="shared" si="3"/>
        <v>#DIV/0!</v>
      </c>
    </row>
    <row r="205" s="333" customFormat="1" ht="36" customHeight="1" spans="1:4">
      <c r="A205" s="357" t="s">
        <v>1525</v>
      </c>
      <c r="B205" s="351"/>
      <c r="C205" s="351"/>
      <c r="D205" s="353" t="e">
        <f t="shared" si="3"/>
        <v>#DIV/0!</v>
      </c>
    </row>
    <row r="206" s="333" customFormat="1" ht="36" customHeight="1" spans="1:4">
      <c r="A206" s="357" t="s">
        <v>1526</v>
      </c>
      <c r="B206" s="351"/>
      <c r="C206" s="351"/>
      <c r="D206" s="353" t="e">
        <f t="shared" si="3"/>
        <v>#DIV/0!</v>
      </c>
    </row>
    <row r="207" s="333" customFormat="1" ht="36" customHeight="1" spans="1:4">
      <c r="A207" s="357" t="s">
        <v>1527</v>
      </c>
      <c r="B207" s="351"/>
      <c r="C207" s="351"/>
      <c r="D207" s="353" t="e">
        <f t="shared" si="3"/>
        <v>#DIV/0!</v>
      </c>
    </row>
    <row r="208" s="333" customFormat="1" ht="36" customHeight="1" spans="1:4">
      <c r="A208" s="357" t="s">
        <v>1528</v>
      </c>
      <c r="B208" s="351"/>
      <c r="C208" s="351"/>
      <c r="D208" s="353" t="e">
        <f t="shared" si="3"/>
        <v>#DIV/0!</v>
      </c>
    </row>
    <row r="209" s="333" customFormat="1" ht="36" customHeight="1" spans="1:4">
      <c r="A209" s="357" t="s">
        <v>1529</v>
      </c>
      <c r="B209" s="351"/>
      <c r="C209" s="351"/>
      <c r="D209" s="353" t="e">
        <f t="shared" si="3"/>
        <v>#DIV/0!</v>
      </c>
    </row>
    <row r="210" s="333" customFormat="1" ht="36" customHeight="1" spans="1:4">
      <c r="A210" s="357" t="s">
        <v>1530</v>
      </c>
      <c r="B210" s="351"/>
      <c r="C210" s="351"/>
      <c r="D210" s="353" t="e">
        <f t="shared" si="3"/>
        <v>#DIV/0!</v>
      </c>
    </row>
    <row r="211" s="333" customFormat="1" ht="36" customHeight="1" spans="1:4">
      <c r="A211" s="357" t="s">
        <v>1531</v>
      </c>
      <c r="B211" s="351"/>
      <c r="C211" s="351"/>
      <c r="D211" s="353" t="e">
        <f t="shared" si="3"/>
        <v>#DIV/0!</v>
      </c>
    </row>
    <row r="212" s="333" customFormat="1" ht="36" customHeight="1" spans="1:4">
      <c r="A212" s="357" t="s">
        <v>1532</v>
      </c>
      <c r="B212" s="351"/>
      <c r="C212" s="351"/>
      <c r="D212" s="353" t="e">
        <f t="shared" si="3"/>
        <v>#DIV/0!</v>
      </c>
    </row>
    <row r="213" s="333" customFormat="1" ht="36" customHeight="1" spans="1:4">
      <c r="A213" s="357" t="s">
        <v>1533</v>
      </c>
      <c r="B213" s="351"/>
      <c r="C213" s="351"/>
      <c r="D213" s="353" t="e">
        <f t="shared" si="3"/>
        <v>#DIV/0!</v>
      </c>
    </row>
    <row r="214" s="333" customFormat="1" ht="36" customHeight="1" spans="1:4">
      <c r="A214" s="357" t="s">
        <v>1534</v>
      </c>
      <c r="B214" s="351"/>
      <c r="C214" s="351"/>
      <c r="D214" s="353" t="e">
        <f t="shared" si="3"/>
        <v>#DIV/0!</v>
      </c>
    </row>
    <row r="215" s="333" customFormat="1" ht="36" customHeight="1" spans="1:4">
      <c r="A215" s="357" t="s">
        <v>1535</v>
      </c>
      <c r="B215" s="351"/>
      <c r="C215" s="351"/>
      <c r="D215" s="353" t="e">
        <f t="shared" si="3"/>
        <v>#DIV/0!</v>
      </c>
    </row>
    <row r="216" s="333" customFormat="1" ht="36" customHeight="1" spans="1:4">
      <c r="A216" s="357" t="s">
        <v>1536</v>
      </c>
      <c r="B216" s="351"/>
      <c r="C216" s="351"/>
      <c r="D216" s="353" t="e">
        <f t="shared" si="3"/>
        <v>#DIV/0!</v>
      </c>
    </row>
    <row r="217" s="333" customFormat="1" ht="36" customHeight="1" spans="1:4">
      <c r="A217" s="357" t="s">
        <v>1537</v>
      </c>
      <c r="B217" s="351"/>
      <c r="C217" s="351"/>
      <c r="D217" s="353" t="e">
        <f t="shared" si="3"/>
        <v>#DIV/0!</v>
      </c>
    </row>
    <row r="218" s="333" customFormat="1" ht="36" customHeight="1" spans="1:4">
      <c r="A218" s="357" t="s">
        <v>1538</v>
      </c>
      <c r="B218" s="351">
        <v>5553</v>
      </c>
      <c r="C218" s="351">
        <v>7430</v>
      </c>
      <c r="D218" s="353">
        <f t="shared" si="3"/>
        <v>0.338</v>
      </c>
    </row>
    <row r="219" s="333" customFormat="1" ht="36" customHeight="1" spans="1:4">
      <c r="A219" s="358" t="s">
        <v>1539</v>
      </c>
      <c r="B219" s="347">
        <f>B220</f>
        <v>42</v>
      </c>
      <c r="C219" s="347">
        <f>C220</f>
        <v>73</v>
      </c>
      <c r="D219" s="354">
        <f t="shared" si="3"/>
        <v>0.738</v>
      </c>
    </row>
    <row r="220" s="333" customFormat="1" ht="36" customHeight="1" spans="1:4">
      <c r="A220" s="357" t="s">
        <v>1540</v>
      </c>
      <c r="B220" s="347">
        <f>SUM(B221:B236)</f>
        <v>42</v>
      </c>
      <c r="C220" s="347">
        <f>SUM(C221:C236)</f>
        <v>73</v>
      </c>
      <c r="D220" s="354">
        <f t="shared" si="3"/>
        <v>0.738</v>
      </c>
    </row>
    <row r="221" s="333" customFormat="1" ht="36" customHeight="1" spans="1:4">
      <c r="A221" s="357" t="s">
        <v>1541</v>
      </c>
      <c r="B221" s="351"/>
      <c r="C221" s="351"/>
      <c r="D221" s="348" t="e">
        <f t="shared" si="3"/>
        <v>#DIV/0!</v>
      </c>
    </row>
    <row r="222" s="333" customFormat="1" ht="36" customHeight="1" spans="1:4">
      <c r="A222" s="357" t="s">
        <v>1542</v>
      </c>
      <c r="B222" s="351"/>
      <c r="C222" s="351"/>
      <c r="D222" s="348" t="e">
        <f t="shared" si="3"/>
        <v>#DIV/0!</v>
      </c>
    </row>
    <row r="223" s="333" customFormat="1" ht="36" customHeight="1" spans="1:4">
      <c r="A223" s="357" t="s">
        <v>1543</v>
      </c>
      <c r="B223" s="351"/>
      <c r="C223" s="351"/>
      <c r="D223" s="353" t="e">
        <f t="shared" si="3"/>
        <v>#DIV/0!</v>
      </c>
    </row>
    <row r="224" s="333" customFormat="1" ht="36" customHeight="1" spans="1:4">
      <c r="A224" s="357" t="s">
        <v>1544</v>
      </c>
      <c r="B224" s="351"/>
      <c r="C224" s="351"/>
      <c r="D224" s="353" t="e">
        <f t="shared" si="3"/>
        <v>#DIV/0!</v>
      </c>
    </row>
    <row r="225" s="333" customFormat="1" ht="36" customHeight="1" spans="1:4">
      <c r="A225" s="357" t="s">
        <v>1545</v>
      </c>
      <c r="B225" s="351"/>
      <c r="C225" s="351"/>
      <c r="D225" s="353" t="e">
        <f t="shared" si="3"/>
        <v>#DIV/0!</v>
      </c>
    </row>
    <row r="226" s="333" customFormat="1" ht="36" customHeight="1" spans="1:4">
      <c r="A226" s="357" t="s">
        <v>1546</v>
      </c>
      <c r="B226" s="351"/>
      <c r="C226" s="351"/>
      <c r="D226" s="353" t="e">
        <f t="shared" si="3"/>
        <v>#DIV/0!</v>
      </c>
    </row>
    <row r="227" s="333" customFormat="1" ht="36" customHeight="1" spans="1:4">
      <c r="A227" s="357" t="s">
        <v>1547</v>
      </c>
      <c r="B227" s="351"/>
      <c r="C227" s="351"/>
      <c r="D227" s="353" t="e">
        <f t="shared" si="3"/>
        <v>#DIV/0!</v>
      </c>
    </row>
    <row r="228" s="333" customFormat="1" ht="36" customHeight="1" spans="1:4">
      <c r="A228" s="357" t="s">
        <v>1548</v>
      </c>
      <c r="B228" s="351"/>
      <c r="C228" s="351"/>
      <c r="D228" s="353" t="e">
        <f t="shared" si="3"/>
        <v>#DIV/0!</v>
      </c>
    </row>
    <row r="229" s="333" customFormat="1" ht="36" customHeight="1" spans="1:4">
      <c r="A229" s="357" t="s">
        <v>1549</v>
      </c>
      <c r="B229" s="351"/>
      <c r="C229" s="351"/>
      <c r="D229" s="353" t="e">
        <f t="shared" si="3"/>
        <v>#DIV/0!</v>
      </c>
    </row>
    <row r="230" s="333" customFormat="1" ht="36" customHeight="1" spans="1:4">
      <c r="A230" s="357" t="s">
        <v>1550</v>
      </c>
      <c r="B230" s="351"/>
      <c r="C230" s="351"/>
      <c r="D230" s="353" t="e">
        <f t="shared" si="3"/>
        <v>#DIV/0!</v>
      </c>
    </row>
    <row r="231" s="333" customFormat="1" ht="36" customHeight="1" spans="1:4">
      <c r="A231" s="357" t="s">
        <v>1551</v>
      </c>
      <c r="B231" s="351"/>
      <c r="C231" s="351"/>
      <c r="D231" s="353" t="e">
        <f t="shared" si="3"/>
        <v>#DIV/0!</v>
      </c>
    </row>
    <row r="232" s="333" customFormat="1" ht="36" customHeight="1" spans="1:4">
      <c r="A232" s="357" t="s">
        <v>1552</v>
      </c>
      <c r="B232" s="351"/>
      <c r="C232" s="351"/>
      <c r="D232" s="353" t="e">
        <f t="shared" si="3"/>
        <v>#DIV/0!</v>
      </c>
    </row>
    <row r="233" s="333" customFormat="1" ht="36" customHeight="1" spans="1:4">
      <c r="A233" s="357" t="s">
        <v>1553</v>
      </c>
      <c r="B233" s="351"/>
      <c r="C233" s="351"/>
      <c r="D233" s="353" t="e">
        <f t="shared" si="3"/>
        <v>#DIV/0!</v>
      </c>
    </row>
    <row r="234" s="333" customFormat="1" ht="36" customHeight="1" spans="1:4">
      <c r="A234" s="357" t="s">
        <v>1554</v>
      </c>
      <c r="B234" s="351"/>
      <c r="C234" s="351"/>
      <c r="D234" s="353" t="e">
        <f t="shared" si="3"/>
        <v>#DIV/0!</v>
      </c>
    </row>
    <row r="235" s="333" customFormat="1" ht="36" customHeight="1" spans="1:4">
      <c r="A235" s="357" t="s">
        <v>1555</v>
      </c>
      <c r="B235" s="351"/>
      <c r="C235" s="351"/>
      <c r="D235" s="353" t="e">
        <f t="shared" si="3"/>
        <v>#DIV/0!</v>
      </c>
    </row>
    <row r="236" s="333" customFormat="1" ht="36" customHeight="1" spans="1:4">
      <c r="A236" s="357" t="s">
        <v>1556</v>
      </c>
      <c r="B236" s="351">
        <v>42</v>
      </c>
      <c r="C236" s="351">
        <v>73</v>
      </c>
      <c r="D236" s="353">
        <f t="shared" si="3"/>
        <v>0.738</v>
      </c>
    </row>
    <row r="237" s="333" customFormat="1" ht="36" customHeight="1" spans="1:4">
      <c r="A237" s="359" t="s">
        <v>1557</v>
      </c>
      <c r="B237" s="347">
        <f>SUM(B238,B251)</f>
        <v>0</v>
      </c>
      <c r="C237" s="347">
        <f>SUM(C238,C251)</f>
        <v>0</v>
      </c>
      <c r="D237" s="354" t="e">
        <f t="shared" si="3"/>
        <v>#DIV/0!</v>
      </c>
    </row>
    <row r="238" s="333" customFormat="1" ht="36" customHeight="1" spans="1:4">
      <c r="A238" s="360" t="s">
        <v>1558</v>
      </c>
      <c r="B238" s="347">
        <f>SUM(B239:B250)</f>
        <v>0</v>
      </c>
      <c r="C238" s="347">
        <f>SUM(C239:C250)</f>
        <v>0</v>
      </c>
      <c r="D238" s="354" t="e">
        <f t="shared" si="3"/>
        <v>#DIV/0!</v>
      </c>
    </row>
    <row r="239" s="333" customFormat="1" ht="36" customHeight="1" spans="1:4">
      <c r="A239" s="360" t="s">
        <v>1559</v>
      </c>
      <c r="B239" s="351"/>
      <c r="C239" s="351"/>
      <c r="D239" s="348" t="e">
        <f t="shared" si="3"/>
        <v>#DIV/0!</v>
      </c>
    </row>
    <row r="240" s="333" customFormat="1" ht="36" customHeight="1" spans="1:4">
      <c r="A240" s="360" t="s">
        <v>1560</v>
      </c>
      <c r="B240" s="351"/>
      <c r="C240" s="351"/>
      <c r="D240" s="355" t="e">
        <f t="shared" si="3"/>
        <v>#DIV/0!</v>
      </c>
    </row>
    <row r="241" s="333" customFormat="1" ht="36" customHeight="1" spans="1:4">
      <c r="A241" s="360" t="s">
        <v>1561</v>
      </c>
      <c r="B241" s="351"/>
      <c r="C241" s="351"/>
      <c r="D241" s="353" t="e">
        <f t="shared" si="3"/>
        <v>#DIV/0!</v>
      </c>
    </row>
    <row r="242" s="333" customFormat="1" ht="36" customHeight="1" spans="1:4">
      <c r="A242" s="360" t="s">
        <v>1562</v>
      </c>
      <c r="B242" s="351"/>
      <c r="C242" s="351"/>
      <c r="D242" s="353" t="e">
        <f t="shared" si="3"/>
        <v>#DIV/0!</v>
      </c>
    </row>
    <row r="243" s="333" customFormat="1" ht="36" customHeight="1" spans="1:4">
      <c r="A243" s="360" t="s">
        <v>1563</v>
      </c>
      <c r="B243" s="351"/>
      <c r="C243" s="351"/>
      <c r="D243" s="353" t="e">
        <f t="shared" si="3"/>
        <v>#DIV/0!</v>
      </c>
    </row>
    <row r="244" s="333" customFormat="1" ht="36" customHeight="1" spans="1:4">
      <c r="A244" s="360" t="s">
        <v>1564</v>
      </c>
      <c r="B244" s="351"/>
      <c r="C244" s="351"/>
      <c r="D244" s="353" t="e">
        <f t="shared" si="3"/>
        <v>#DIV/0!</v>
      </c>
    </row>
    <row r="245" s="333" customFormat="1" ht="36" customHeight="1" spans="1:4">
      <c r="A245" s="360" t="s">
        <v>1565</v>
      </c>
      <c r="B245" s="351"/>
      <c r="C245" s="351"/>
      <c r="D245" s="353" t="e">
        <f t="shared" si="3"/>
        <v>#DIV/0!</v>
      </c>
    </row>
    <row r="246" s="333" customFormat="1" ht="36" customHeight="1" spans="1:4">
      <c r="A246" s="360" t="s">
        <v>1566</v>
      </c>
      <c r="B246" s="351"/>
      <c r="C246" s="351"/>
      <c r="D246" s="353" t="e">
        <f t="shared" si="3"/>
        <v>#DIV/0!</v>
      </c>
    </row>
    <row r="247" s="333" customFormat="1" ht="36" customHeight="1" spans="1:4">
      <c r="A247" s="360" t="s">
        <v>1567</v>
      </c>
      <c r="B247" s="351"/>
      <c r="C247" s="351"/>
      <c r="D247" s="353" t="e">
        <f t="shared" si="3"/>
        <v>#DIV/0!</v>
      </c>
    </row>
    <row r="248" s="333" customFormat="1" ht="36" customHeight="1" spans="1:4">
      <c r="A248" s="360" t="s">
        <v>1568</v>
      </c>
      <c r="B248" s="351"/>
      <c r="C248" s="351"/>
      <c r="D248" s="353" t="e">
        <f t="shared" si="3"/>
        <v>#DIV/0!</v>
      </c>
    </row>
    <row r="249" s="333" customFormat="1" ht="36" customHeight="1" spans="1:4">
      <c r="A249" s="360" t="s">
        <v>1569</v>
      </c>
      <c r="B249" s="351"/>
      <c r="C249" s="351"/>
      <c r="D249" s="353" t="e">
        <f t="shared" si="3"/>
        <v>#DIV/0!</v>
      </c>
    </row>
    <row r="250" s="333" customFormat="1" ht="36" customHeight="1" spans="1:4">
      <c r="A250" s="360" t="s">
        <v>1570</v>
      </c>
      <c r="B250" s="351"/>
      <c r="C250" s="351"/>
      <c r="D250" s="353" t="e">
        <f t="shared" si="3"/>
        <v>#DIV/0!</v>
      </c>
    </row>
    <row r="251" s="333" customFormat="1" ht="36" customHeight="1" spans="1:4">
      <c r="A251" s="360" t="s">
        <v>1571</v>
      </c>
      <c r="B251" s="347">
        <f>SUM(B252:B257)</f>
        <v>0</v>
      </c>
      <c r="C251" s="347">
        <f>SUM(C252:C257)</f>
        <v>0</v>
      </c>
      <c r="D251" s="353" t="e">
        <f t="shared" si="3"/>
        <v>#DIV/0!</v>
      </c>
    </row>
    <row r="252" s="333" customFormat="1" ht="36" customHeight="1" spans="1:4">
      <c r="A252" s="360" t="s">
        <v>1572</v>
      </c>
      <c r="B252" s="351"/>
      <c r="C252" s="351"/>
      <c r="D252" s="353" t="e">
        <f t="shared" si="3"/>
        <v>#DIV/0!</v>
      </c>
    </row>
    <row r="253" s="333" customFormat="1" ht="36" customHeight="1" spans="1:4">
      <c r="A253" s="360" t="s">
        <v>1573</v>
      </c>
      <c r="B253" s="351"/>
      <c r="C253" s="351"/>
      <c r="D253" s="355" t="e">
        <f t="shared" si="3"/>
        <v>#DIV/0!</v>
      </c>
    </row>
    <row r="254" s="333" customFormat="1" ht="36" customHeight="1" spans="1:4">
      <c r="A254" s="360" t="s">
        <v>1574</v>
      </c>
      <c r="B254" s="351"/>
      <c r="C254" s="351"/>
      <c r="D254" s="353" t="e">
        <f t="shared" si="3"/>
        <v>#DIV/0!</v>
      </c>
    </row>
    <row r="255" s="333" customFormat="1" ht="36" customHeight="1" spans="1:4">
      <c r="A255" s="360" t="s">
        <v>1575</v>
      </c>
      <c r="B255" s="351"/>
      <c r="C255" s="351"/>
      <c r="D255" s="353" t="e">
        <f t="shared" si="3"/>
        <v>#DIV/0!</v>
      </c>
    </row>
    <row r="256" s="333" customFormat="1" ht="36" customHeight="1" spans="1:4">
      <c r="A256" s="360" t="s">
        <v>1576</v>
      </c>
      <c r="B256" s="351"/>
      <c r="C256" s="351"/>
      <c r="D256" s="353" t="e">
        <f t="shared" si="3"/>
        <v>#DIV/0!</v>
      </c>
    </row>
    <row r="257" s="333" customFormat="1" ht="36" customHeight="1" spans="1:4">
      <c r="A257" s="360" t="s">
        <v>1577</v>
      </c>
      <c r="B257" s="351"/>
      <c r="C257" s="351"/>
      <c r="D257" s="353" t="e">
        <f t="shared" si="3"/>
        <v>#DIV/0!</v>
      </c>
    </row>
    <row r="258" s="333" customFormat="1" ht="36" customHeight="1" spans="1:4">
      <c r="A258" s="357"/>
      <c r="B258" s="351"/>
      <c r="C258" s="351"/>
      <c r="D258" s="353" t="e">
        <f t="shared" si="3"/>
        <v>#DIV/0!</v>
      </c>
    </row>
    <row r="259" s="333" customFormat="1" ht="36" customHeight="1" spans="1:4">
      <c r="A259" s="361" t="s">
        <v>1578</v>
      </c>
      <c r="B259" s="347">
        <f>SUM(B4,B20,B32,B39,B95,B119,B171,B175,B201,B219,B237)</f>
        <v>60218</v>
      </c>
      <c r="C259" s="347">
        <f>SUM(C4,C20,C32,C39,C95,C119,C171,C175,C201,C219,C237)</f>
        <v>81212</v>
      </c>
      <c r="D259" s="353">
        <f t="shared" si="3"/>
        <v>0.349</v>
      </c>
    </row>
    <row r="260" s="333" customFormat="1" ht="36" customHeight="1" spans="1:4">
      <c r="A260" s="362" t="s">
        <v>136</v>
      </c>
      <c r="B260" s="347">
        <f>SUM(B261,B272,B274,B276)</f>
        <v>35000</v>
      </c>
      <c r="C260" s="347">
        <f>SUM(C261,C272,C274,C276)</f>
        <v>378</v>
      </c>
      <c r="D260" s="348">
        <f t="shared" ref="D260:D271" si="4">(C260-B260)/B260</f>
        <v>-0.989</v>
      </c>
    </row>
    <row r="261" s="333" customFormat="1" ht="36" customHeight="1" spans="1:4">
      <c r="A261" s="362" t="s">
        <v>1579</v>
      </c>
      <c r="B261" s="363">
        <f>SUM(B262:B271)</f>
        <v>0</v>
      </c>
      <c r="C261" s="363">
        <f>SUM(C262:C271)</f>
        <v>0</v>
      </c>
      <c r="D261" s="348" t="e">
        <f t="shared" si="4"/>
        <v>#DIV/0!</v>
      </c>
    </row>
    <row r="262" s="333" customFormat="1" ht="36" customHeight="1" spans="1:4">
      <c r="A262" s="364" t="s">
        <v>1580</v>
      </c>
      <c r="B262" s="350"/>
      <c r="C262" s="351"/>
      <c r="D262" s="138" t="e">
        <f t="shared" si="4"/>
        <v>#DIV/0!</v>
      </c>
    </row>
    <row r="263" s="333" customFormat="1" ht="36" customHeight="1" spans="1:4">
      <c r="A263" s="364" t="s">
        <v>1581</v>
      </c>
      <c r="B263" s="350"/>
      <c r="C263" s="351"/>
      <c r="D263" s="136" t="e">
        <f t="shared" si="4"/>
        <v>#DIV/0!</v>
      </c>
    </row>
    <row r="264" s="333" customFormat="1" ht="36" customHeight="1" spans="1:4">
      <c r="A264" s="364" t="s">
        <v>1582</v>
      </c>
      <c r="B264" s="350"/>
      <c r="C264" s="351"/>
      <c r="D264" s="136" t="e">
        <f t="shared" si="4"/>
        <v>#DIV/0!</v>
      </c>
    </row>
    <row r="265" s="333" customFormat="1" ht="36" customHeight="1" spans="1:4">
      <c r="A265" s="364" t="s">
        <v>1583</v>
      </c>
      <c r="B265" s="350"/>
      <c r="C265" s="351"/>
      <c r="D265" s="136" t="e">
        <f t="shared" si="4"/>
        <v>#DIV/0!</v>
      </c>
    </row>
    <row r="266" s="333" customFormat="1" ht="36" customHeight="1" spans="1:4">
      <c r="A266" s="364" t="s">
        <v>1584</v>
      </c>
      <c r="B266" s="350"/>
      <c r="C266" s="351"/>
      <c r="D266" s="136" t="e">
        <f t="shared" si="4"/>
        <v>#DIV/0!</v>
      </c>
    </row>
    <row r="267" s="333" customFormat="1" ht="36" customHeight="1" spans="1:4">
      <c r="A267" s="364" t="s">
        <v>1585</v>
      </c>
      <c r="B267" s="350"/>
      <c r="C267" s="351"/>
      <c r="D267" s="136" t="e">
        <f t="shared" si="4"/>
        <v>#DIV/0!</v>
      </c>
    </row>
    <row r="268" ht="36" customHeight="1" spans="1:4">
      <c r="A268" s="364" t="s">
        <v>1586</v>
      </c>
      <c r="B268" s="350"/>
      <c r="C268" s="351"/>
      <c r="D268" s="138" t="e">
        <f t="shared" si="4"/>
        <v>#DIV/0!</v>
      </c>
    </row>
    <row r="269" ht="36" customHeight="1" spans="1:4">
      <c r="A269" s="364" t="s">
        <v>1587</v>
      </c>
      <c r="B269" s="350"/>
      <c r="C269" s="351"/>
      <c r="D269" s="136" t="e">
        <f t="shared" si="4"/>
        <v>#DIV/0!</v>
      </c>
    </row>
    <row r="270" ht="36" customHeight="1" spans="1:4">
      <c r="A270" s="364" t="s">
        <v>1588</v>
      </c>
      <c r="B270" s="350"/>
      <c r="C270" s="351"/>
      <c r="D270" s="136" t="e">
        <f t="shared" si="4"/>
        <v>#DIV/0!</v>
      </c>
    </row>
    <row r="271" ht="36" customHeight="1" spans="1:4">
      <c r="A271" s="364" t="s">
        <v>1589</v>
      </c>
      <c r="B271" s="350"/>
      <c r="C271" s="351"/>
      <c r="D271" s="138" t="e">
        <f t="shared" si="4"/>
        <v>#DIV/0!</v>
      </c>
    </row>
    <row r="272" ht="36" customHeight="1" spans="1:4">
      <c r="A272" s="362" t="s">
        <v>1590</v>
      </c>
      <c r="B272" s="365">
        <f t="shared" ref="B272:B276" si="5">SUM(B273)</f>
        <v>0</v>
      </c>
      <c r="C272" s="365">
        <f t="shared" ref="C272:C276" si="6">SUM(C273)</f>
        <v>378</v>
      </c>
      <c r="D272" s="138" t="e">
        <f t="shared" ref="D272:D282" si="7">(C272-B272)/B272</f>
        <v>#DIV/0!</v>
      </c>
    </row>
    <row r="273" ht="36" customHeight="1" spans="1:4">
      <c r="A273" s="366" t="s">
        <v>1591</v>
      </c>
      <c r="B273" s="367"/>
      <c r="C273" s="351">
        <v>378</v>
      </c>
      <c r="D273" s="138" t="e">
        <f t="shared" si="7"/>
        <v>#DIV/0!</v>
      </c>
    </row>
    <row r="274" ht="36" customHeight="1" spans="1:4">
      <c r="A274" s="362" t="s">
        <v>1592</v>
      </c>
      <c r="B274" s="347">
        <f t="shared" si="5"/>
        <v>35000</v>
      </c>
      <c r="C274" s="347">
        <f t="shared" si="6"/>
        <v>0</v>
      </c>
      <c r="D274" s="138">
        <f t="shared" si="7"/>
        <v>-1</v>
      </c>
    </row>
    <row r="275" ht="36" customHeight="1" spans="1:4">
      <c r="A275" s="366" t="s">
        <v>1593</v>
      </c>
      <c r="B275" s="351">
        <v>35000</v>
      </c>
      <c r="C275" s="351"/>
      <c r="D275" s="138">
        <f t="shared" si="7"/>
        <v>-1</v>
      </c>
    </row>
    <row r="276" ht="36" customHeight="1" spans="1:4">
      <c r="A276" s="362" t="s">
        <v>1594</v>
      </c>
      <c r="B276" s="351">
        <f t="shared" si="5"/>
        <v>0</v>
      </c>
      <c r="C276" s="351">
        <f t="shared" si="6"/>
        <v>0</v>
      </c>
      <c r="D276" s="138" t="e">
        <f t="shared" si="7"/>
        <v>#DIV/0!</v>
      </c>
    </row>
    <row r="277" ht="36" customHeight="1" spans="1:4">
      <c r="A277" s="366" t="s">
        <v>1595</v>
      </c>
      <c r="B277" s="351"/>
      <c r="C277" s="351"/>
      <c r="D277" s="138" t="e">
        <f t="shared" si="7"/>
        <v>#DIV/0!</v>
      </c>
    </row>
    <row r="278" ht="36" customHeight="1" spans="1:4">
      <c r="A278" s="359" t="s">
        <v>1161</v>
      </c>
      <c r="B278" s="347">
        <f>SUM(B279)</f>
        <v>3240</v>
      </c>
      <c r="C278" s="347">
        <f>SUM(C279)</f>
        <v>12500</v>
      </c>
      <c r="D278" s="138">
        <f t="shared" si="7"/>
        <v>2.858</v>
      </c>
    </row>
    <row r="279" ht="36" customHeight="1" spans="1:4">
      <c r="A279" s="366" t="s">
        <v>1596</v>
      </c>
      <c r="B279" s="347">
        <f>SUM(B280:B281)</f>
        <v>3240</v>
      </c>
      <c r="C279" s="347">
        <f>SUM(C280:C281)</f>
        <v>12500</v>
      </c>
      <c r="D279" s="138">
        <f t="shared" si="7"/>
        <v>2.858</v>
      </c>
    </row>
    <row r="280" ht="36" customHeight="1" spans="1:4">
      <c r="A280" s="360" t="s">
        <v>1597</v>
      </c>
      <c r="B280" s="351">
        <v>2440</v>
      </c>
      <c r="C280" s="351">
        <v>12000</v>
      </c>
      <c r="D280" s="138">
        <f t="shared" si="7"/>
        <v>3.918</v>
      </c>
    </row>
    <row r="281" ht="36" customHeight="1" spans="1:4">
      <c r="A281" s="360" t="s">
        <v>1598</v>
      </c>
      <c r="B281" s="351">
        <v>800</v>
      </c>
      <c r="C281" s="351">
        <v>500</v>
      </c>
      <c r="D281" s="138">
        <f t="shared" si="7"/>
        <v>-0.375</v>
      </c>
    </row>
    <row r="282" ht="36" customHeight="1" spans="1:4">
      <c r="A282" s="361" t="s">
        <v>1599</v>
      </c>
      <c r="B282" s="347">
        <f>SUM(B259,B260,B278)</f>
        <v>98458</v>
      </c>
      <c r="C282" s="347">
        <f>SUM(C259,C260,C278)</f>
        <v>94090</v>
      </c>
      <c r="D282" s="138">
        <f t="shared" si="7"/>
        <v>-0.044</v>
      </c>
    </row>
  </sheetData>
  <autoFilter ref="A3:D282">
    <extLst/>
  </autoFilter>
  <mergeCells count="1">
    <mergeCell ref="A1:D1"/>
  </mergeCells>
  <conditionalFormatting sqref="A237">
    <cfRule type="expression" dxfId="1" priority="7" stopIfTrue="1">
      <formula>"len($A:$A)=3"</formula>
    </cfRule>
  </conditionalFormatting>
  <conditionalFormatting sqref="B237">
    <cfRule type="expression" dxfId="1" priority="4" stopIfTrue="1">
      <formula>"len($A:$A)=3"</formula>
    </cfRule>
  </conditionalFormatting>
  <conditionalFormatting sqref="C237">
    <cfRule type="expression" dxfId="1" priority="1" stopIfTrue="1">
      <formula>"len($A:$A)=3"</formula>
    </cfRule>
  </conditionalFormatting>
  <conditionalFormatting sqref="A278">
    <cfRule type="expression" dxfId="1" priority="10" stopIfTrue="1">
      <formula>"len($A:$A)=3"</formula>
    </cfRule>
  </conditionalFormatting>
  <conditionalFormatting sqref="A279">
    <cfRule type="expression" dxfId="1" priority="8" stopIfTrue="1">
      <formula>"len($A:$A)=3"</formula>
    </cfRule>
    <cfRule type="expression" dxfId="1" priority="9" stopIfTrue="1">
      <formula>"len($A:$A)=3"</formula>
    </cfRule>
  </conditionalFormatting>
  <conditionalFormatting sqref="C280">
    <cfRule type="expression" dxfId="1" priority="2" stopIfTrue="1">
      <formula>"len($A:$A)=3"</formula>
    </cfRule>
  </conditionalFormatting>
  <conditionalFormatting sqref="A262:A271">
    <cfRule type="expression" dxfId="1" priority="6" stopIfTrue="1">
      <formula>"len($A:$A)=3"</formula>
    </cfRule>
  </conditionalFormatting>
  <conditionalFormatting sqref="B278:B280">
    <cfRule type="expression" dxfId="1" priority="5" stopIfTrue="1">
      <formula>"len($A:$A)=3"</formula>
    </cfRule>
  </conditionalFormatting>
  <conditionalFormatting sqref="C278:C279">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showGridLines="0" showZeros="0" view="pageBreakPreview" zoomScaleNormal="100" workbookViewId="0">
      <selection activeCell="B5" sqref="B5"/>
    </sheetView>
  </sheetViews>
  <sheetFormatPr defaultColWidth="9" defaultRowHeight="13.5" outlineLevelCol="3"/>
  <cols>
    <col min="1" max="1" width="52.1333333333333" style="320" customWidth="1"/>
    <col min="2" max="4" width="20.6333333333333" customWidth="1"/>
  </cols>
  <sheetData>
    <row r="1" s="319" customFormat="1" ht="45" customHeight="1" spans="1:4">
      <c r="A1" s="321" t="s">
        <v>1637</v>
      </c>
      <c r="B1" s="321"/>
      <c r="C1" s="321"/>
      <c r="D1" s="321"/>
    </row>
    <row r="2" ht="20.1" customHeight="1" spans="1:4">
      <c r="A2" s="322"/>
      <c r="B2" s="323"/>
      <c r="C2" s="324"/>
      <c r="D2" s="324" t="s">
        <v>44</v>
      </c>
    </row>
    <row r="3" ht="45" customHeight="1" spans="1:4">
      <c r="A3" s="214" t="s">
        <v>1264</v>
      </c>
      <c r="B3" s="325" t="s">
        <v>144</v>
      </c>
      <c r="C3" s="325" t="s">
        <v>47</v>
      </c>
      <c r="D3" s="325" t="s">
        <v>145</v>
      </c>
    </row>
    <row r="4" ht="36" customHeight="1" spans="1:4">
      <c r="A4" s="326" t="s">
        <v>1357</v>
      </c>
      <c r="B4" s="327"/>
      <c r="C4" s="327"/>
      <c r="D4" s="328"/>
    </row>
    <row r="5" ht="36" customHeight="1" spans="1:4">
      <c r="A5" s="326" t="s">
        <v>1373</v>
      </c>
      <c r="B5" s="327"/>
      <c r="C5" s="327"/>
      <c r="D5" s="328"/>
    </row>
    <row r="6" ht="36" customHeight="1" spans="1:4">
      <c r="A6" s="326" t="s">
        <v>1382</v>
      </c>
      <c r="B6" s="327"/>
      <c r="C6" s="327"/>
      <c r="D6" s="328"/>
    </row>
    <row r="7" ht="36" customHeight="1" spans="1:4">
      <c r="A7" s="329" t="s">
        <v>1389</v>
      </c>
      <c r="B7" s="327"/>
      <c r="C7" s="327"/>
      <c r="D7" s="328"/>
    </row>
    <row r="8" ht="36" customHeight="1" spans="1:4">
      <c r="A8" s="326" t="s">
        <v>1427</v>
      </c>
      <c r="B8" s="327"/>
      <c r="C8" s="327"/>
      <c r="D8" s="328"/>
    </row>
    <row r="9" ht="36" customHeight="1" spans="1:4">
      <c r="A9" s="326" t="s">
        <v>1444</v>
      </c>
      <c r="B9" s="327"/>
      <c r="C9" s="327"/>
      <c r="D9" s="328"/>
    </row>
    <row r="10" ht="36" customHeight="1" spans="1:4">
      <c r="A10" s="329" t="s">
        <v>1638</v>
      </c>
      <c r="B10" s="327"/>
      <c r="C10" s="327"/>
      <c r="D10" s="328"/>
    </row>
    <row r="11" ht="36" customHeight="1" spans="1:4">
      <c r="A11" s="326" t="s">
        <v>1495</v>
      </c>
      <c r="B11" s="327"/>
      <c r="C11" s="327"/>
      <c r="D11" s="328"/>
    </row>
    <row r="12" ht="36" customHeight="1" spans="1:4">
      <c r="A12" s="329" t="s">
        <v>1521</v>
      </c>
      <c r="B12" s="327"/>
      <c r="C12" s="327"/>
      <c r="D12" s="328"/>
    </row>
    <row r="13" ht="36" customHeight="1" spans="1:4">
      <c r="A13" s="329" t="s">
        <v>1539</v>
      </c>
      <c r="B13" s="327"/>
      <c r="C13" s="327"/>
      <c r="D13" s="328"/>
    </row>
    <row r="14" ht="36" customHeight="1" spans="1:4">
      <c r="A14" s="329" t="s">
        <v>1639</v>
      </c>
      <c r="B14" s="327"/>
      <c r="C14" s="327"/>
      <c r="D14" s="328"/>
    </row>
    <row r="15" ht="36" customHeight="1" spans="1:4">
      <c r="A15" s="330" t="s">
        <v>1640</v>
      </c>
      <c r="B15" s="331">
        <f>SUM(B4:B14)</f>
        <v>0</v>
      </c>
      <c r="C15" s="331"/>
      <c r="D15" s="332"/>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E11" sqref="E11"/>
    </sheetView>
  </sheetViews>
  <sheetFormatPr defaultColWidth="9" defaultRowHeight="14.25" outlineLevelCol="1"/>
  <cols>
    <col min="1" max="1" width="62.3833333333333" style="75" customWidth="1"/>
    <col min="2" max="2" width="40.75" style="76" customWidth="1"/>
    <col min="3" max="237" width="9" style="75"/>
    <col min="238" max="238" width="41.6333333333333" style="75" customWidth="1"/>
    <col min="239" max="240" width="14.5" style="75" customWidth="1"/>
    <col min="241" max="241" width="13.8833333333333" style="75" customWidth="1"/>
    <col min="242" max="244" width="9" style="75"/>
    <col min="245" max="246" width="10.5" style="75" customWidth="1"/>
    <col min="247" max="16384" width="9" style="75"/>
  </cols>
  <sheetData>
    <row r="1" s="75" customFormat="1" ht="45" customHeight="1" spans="1:2">
      <c r="A1" s="77" t="s">
        <v>1641</v>
      </c>
      <c r="B1" s="78"/>
    </row>
    <row r="2" s="75" customFormat="1" ht="20.1" customHeight="1" spans="1:2">
      <c r="A2" s="79"/>
      <c r="B2" s="80"/>
    </row>
    <row r="3" s="75" customFormat="1" ht="45" customHeight="1" spans="1:2">
      <c r="A3" s="81" t="s">
        <v>1642</v>
      </c>
      <c r="B3" s="82"/>
    </row>
    <row r="4" s="75" customFormat="1" ht="36" customHeight="1" spans="1:2">
      <c r="A4" s="83"/>
      <c r="B4" s="84"/>
    </row>
    <row r="5" s="75" customFormat="1" ht="36" customHeight="1" spans="1:2">
      <c r="A5" s="83"/>
      <c r="B5" s="84"/>
    </row>
    <row r="6" s="75" customFormat="1" ht="36" customHeight="1" spans="1:2">
      <c r="A6" s="83"/>
      <c r="B6" s="84"/>
    </row>
    <row r="7" s="75" customFormat="1" ht="36" customHeight="1" spans="1:2">
      <c r="A7" s="83"/>
      <c r="B7" s="84"/>
    </row>
    <row r="8" s="75" customFormat="1" ht="36" customHeight="1" spans="1:2">
      <c r="A8" s="83"/>
      <c r="B8" s="84"/>
    </row>
    <row r="9" s="75" customFormat="1" ht="36" customHeight="1" spans="1:2">
      <c r="A9" s="83"/>
      <c r="B9" s="84"/>
    </row>
    <row r="10" s="75" customFormat="1" ht="36" customHeight="1" spans="1:2">
      <c r="A10" s="83"/>
      <c r="B10" s="84"/>
    </row>
    <row r="11" s="75" customFormat="1" ht="36" customHeight="1" spans="1:2">
      <c r="A11" s="83"/>
      <c r="B11" s="84"/>
    </row>
    <row r="12" s="75" customFormat="1" ht="36" customHeight="1" spans="1:2">
      <c r="A12" s="85"/>
      <c r="B12" s="86"/>
    </row>
    <row r="13" s="75" customFormat="1" spans="2:2">
      <c r="B13" s="87"/>
    </row>
    <row r="14" s="75" customFormat="1" spans="2:2">
      <c r="B14" s="87"/>
    </row>
    <row r="15" s="75" customFormat="1" spans="2:2">
      <c r="B15" s="87"/>
    </row>
    <row r="16" s="75" customFormat="1" spans="2:2">
      <c r="B16" s="87"/>
    </row>
  </sheetData>
  <mergeCells count="2">
    <mergeCell ref="A1:B1"/>
    <mergeCell ref="A3:B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4"/>
  <sheetViews>
    <sheetView showGridLines="0" showZeros="0" view="pageBreakPreview" zoomScaleNormal="100" workbookViewId="0">
      <selection activeCell="E11" sqref="E11"/>
    </sheetView>
  </sheetViews>
  <sheetFormatPr defaultColWidth="9" defaultRowHeight="14.25" outlineLevelCol="3"/>
  <cols>
    <col min="1" max="1" width="50.775" style="300" customWidth="1"/>
    <col min="2" max="3" width="20.6333333333333" style="301" customWidth="1"/>
    <col min="4" max="4" width="20.6333333333333" style="300" customWidth="1"/>
    <col min="5" max="5" width="13.775" style="300"/>
    <col min="6" max="16384" width="9" style="300"/>
  </cols>
  <sheetData>
    <row r="1" ht="45" customHeight="1" spans="1:4">
      <c r="A1" s="217" t="s">
        <v>1643</v>
      </c>
      <c r="B1" s="218"/>
      <c r="C1" s="218"/>
      <c r="D1" s="217"/>
    </row>
    <row r="2" ht="20.1" customHeight="1" spans="1:4">
      <c r="A2" s="302"/>
      <c r="B2" s="303"/>
      <c r="C2" s="304"/>
      <c r="D2" s="305" t="s">
        <v>1644</v>
      </c>
    </row>
    <row r="3" ht="45" customHeight="1" spans="1:4">
      <c r="A3" s="248" t="s">
        <v>1645</v>
      </c>
      <c r="B3" s="306" t="s">
        <v>46</v>
      </c>
      <c r="C3" s="306" t="s">
        <v>47</v>
      </c>
      <c r="D3" s="98" t="s">
        <v>48</v>
      </c>
    </row>
    <row r="4" ht="36" customHeight="1" spans="1:4">
      <c r="A4" s="209" t="s">
        <v>1646</v>
      </c>
      <c r="B4" s="307"/>
      <c r="C4" s="308">
        <v>140</v>
      </c>
      <c r="D4" s="102" t="e">
        <f t="shared" ref="D4:D41" si="0">(C4-B4)/B4</f>
        <v>#DIV/0!</v>
      </c>
    </row>
    <row r="5" ht="36" customHeight="1" spans="1:4">
      <c r="A5" s="290" t="s">
        <v>1647</v>
      </c>
      <c r="B5" s="309"/>
      <c r="C5" s="310"/>
      <c r="D5" s="139" t="e">
        <f t="shared" si="0"/>
        <v>#DIV/0!</v>
      </c>
    </row>
    <row r="6" ht="36" customHeight="1" spans="1:4">
      <c r="A6" s="290" t="s">
        <v>1648</v>
      </c>
      <c r="B6" s="309"/>
      <c r="C6" s="309"/>
      <c r="D6" s="139" t="e">
        <f t="shared" si="0"/>
        <v>#DIV/0!</v>
      </c>
    </row>
    <row r="7" ht="36" customHeight="1" spans="1:4">
      <c r="A7" s="290" t="s">
        <v>1649</v>
      </c>
      <c r="B7" s="311"/>
      <c r="C7" s="310"/>
      <c r="D7" s="139" t="e">
        <f t="shared" si="0"/>
        <v>#DIV/0!</v>
      </c>
    </row>
    <row r="8" ht="36" customHeight="1" spans="1:4">
      <c r="A8" s="290" t="s">
        <v>1650</v>
      </c>
      <c r="B8" s="309"/>
      <c r="C8" s="310"/>
      <c r="D8" s="139" t="e">
        <f t="shared" si="0"/>
        <v>#DIV/0!</v>
      </c>
    </row>
    <row r="9" ht="36" customHeight="1" spans="1:4">
      <c r="A9" s="290" t="s">
        <v>1651</v>
      </c>
      <c r="B9" s="311"/>
      <c r="C9" s="310"/>
      <c r="D9" s="139" t="e">
        <f t="shared" si="0"/>
        <v>#DIV/0!</v>
      </c>
    </row>
    <row r="10" ht="36" customHeight="1" spans="1:4">
      <c r="A10" s="290" t="s">
        <v>1652</v>
      </c>
      <c r="B10" s="309"/>
      <c r="C10" s="310"/>
      <c r="D10" s="139" t="e">
        <f t="shared" si="0"/>
        <v>#DIV/0!</v>
      </c>
    </row>
    <row r="11" ht="36" customHeight="1" spans="1:4">
      <c r="A11" s="290" t="s">
        <v>1653</v>
      </c>
      <c r="B11" s="309"/>
      <c r="C11" s="310"/>
      <c r="D11" s="139" t="e">
        <f t="shared" si="0"/>
        <v>#DIV/0!</v>
      </c>
    </row>
    <row r="12" ht="36" customHeight="1" spans="1:4">
      <c r="A12" s="290" t="s">
        <v>1654</v>
      </c>
      <c r="B12" s="309"/>
      <c r="C12" s="310"/>
      <c r="D12" s="139" t="e">
        <f t="shared" si="0"/>
        <v>#DIV/0!</v>
      </c>
    </row>
    <row r="13" ht="36" customHeight="1" spans="1:4">
      <c r="A13" s="290" t="s">
        <v>1655</v>
      </c>
      <c r="B13" s="312"/>
      <c r="C13" s="309"/>
      <c r="D13" s="139" t="e">
        <f t="shared" si="0"/>
        <v>#DIV/0!</v>
      </c>
    </row>
    <row r="14" ht="36" customHeight="1" spans="1:4">
      <c r="A14" s="290" t="s">
        <v>1656</v>
      </c>
      <c r="B14" s="312"/>
      <c r="C14" s="310"/>
      <c r="D14" s="139" t="e">
        <f t="shared" si="0"/>
        <v>#DIV/0!</v>
      </c>
    </row>
    <row r="15" ht="36" customHeight="1" spans="1:4">
      <c r="A15" s="290" t="s">
        <v>1657</v>
      </c>
      <c r="B15" s="312"/>
      <c r="C15" s="313"/>
      <c r="D15" s="139" t="e">
        <f t="shared" si="0"/>
        <v>#DIV/0!</v>
      </c>
    </row>
    <row r="16" ht="36" customHeight="1" spans="1:4">
      <c r="A16" s="290" t="s">
        <v>1658</v>
      </c>
      <c r="B16" s="312"/>
      <c r="C16" s="313"/>
      <c r="D16" s="139" t="e">
        <f t="shared" si="0"/>
        <v>#DIV/0!</v>
      </c>
    </row>
    <row r="17" ht="36" customHeight="1" spans="1:4">
      <c r="A17" s="290" t="s">
        <v>1659</v>
      </c>
      <c r="B17" s="309"/>
      <c r="C17" s="310"/>
      <c r="D17" s="139" t="e">
        <f t="shared" si="0"/>
        <v>#DIV/0!</v>
      </c>
    </row>
    <row r="18" ht="36" customHeight="1" spans="1:4">
      <c r="A18" s="290" t="s">
        <v>1660</v>
      </c>
      <c r="B18" s="312"/>
      <c r="C18" s="313"/>
      <c r="D18" s="139" t="e">
        <f t="shared" si="0"/>
        <v>#DIV/0!</v>
      </c>
    </row>
    <row r="19" ht="36" customHeight="1" spans="1:4">
      <c r="A19" s="290" t="s">
        <v>1661</v>
      </c>
      <c r="B19" s="312"/>
      <c r="C19" s="313"/>
      <c r="D19" s="139" t="e">
        <f t="shared" si="0"/>
        <v>#DIV/0!</v>
      </c>
    </row>
    <row r="20" ht="36" customHeight="1" spans="1:4">
      <c r="A20" s="290" t="s">
        <v>1662</v>
      </c>
      <c r="B20" s="309"/>
      <c r="C20" s="313"/>
      <c r="D20" s="139" t="e">
        <f t="shared" si="0"/>
        <v>#DIV/0!</v>
      </c>
    </row>
    <row r="21" ht="36" customHeight="1" spans="1:4">
      <c r="A21" s="290" t="s">
        <v>1663</v>
      </c>
      <c r="B21" s="312"/>
      <c r="C21" s="310"/>
      <c r="D21" s="139" t="e">
        <f t="shared" si="0"/>
        <v>#DIV/0!</v>
      </c>
    </row>
    <row r="22" ht="36" customHeight="1" spans="1:4">
      <c r="A22" s="290" t="s">
        <v>1664</v>
      </c>
      <c r="B22" s="312"/>
      <c r="C22" s="310"/>
      <c r="D22" s="139" t="e">
        <f t="shared" si="0"/>
        <v>#DIV/0!</v>
      </c>
    </row>
    <row r="23" ht="36" customHeight="1" spans="1:4">
      <c r="A23" s="209" t="s">
        <v>1665</v>
      </c>
      <c r="B23" s="307"/>
      <c r="C23" s="308">
        <v>140</v>
      </c>
      <c r="D23" s="102" t="e">
        <f t="shared" si="0"/>
        <v>#DIV/0!</v>
      </c>
    </row>
    <row r="24" ht="36" customHeight="1" spans="1:4">
      <c r="A24" s="207" t="s">
        <v>1666</v>
      </c>
      <c r="B24" s="312"/>
      <c r="C24" s="310"/>
      <c r="D24" s="139" t="e">
        <f t="shared" si="0"/>
        <v>#DIV/0!</v>
      </c>
    </row>
    <row r="25" ht="36" customHeight="1" spans="1:4">
      <c r="A25" s="207" t="s">
        <v>1667</v>
      </c>
      <c r="B25" s="312"/>
      <c r="C25" s="310"/>
      <c r="D25" s="139" t="e">
        <f t="shared" si="0"/>
        <v>#DIV/0!</v>
      </c>
    </row>
    <row r="26" ht="36" customHeight="1" spans="1:4">
      <c r="A26" s="207" t="s">
        <v>1668</v>
      </c>
      <c r="B26" s="312"/>
      <c r="C26" s="310"/>
      <c r="D26" s="139" t="e">
        <f t="shared" si="0"/>
        <v>#DIV/0!</v>
      </c>
    </row>
    <row r="27" ht="36" customHeight="1" spans="1:4">
      <c r="A27" s="207" t="s">
        <v>1669</v>
      </c>
      <c r="B27" s="312"/>
      <c r="C27" s="261">
        <v>140</v>
      </c>
      <c r="D27" s="139" t="e">
        <f t="shared" si="0"/>
        <v>#DIV/0!</v>
      </c>
    </row>
    <row r="28" ht="36" customHeight="1" spans="1:4">
      <c r="A28" s="209" t="s">
        <v>1670</v>
      </c>
      <c r="B28" s="307"/>
      <c r="C28" s="307"/>
      <c r="D28" s="102" t="e">
        <f t="shared" si="0"/>
        <v>#DIV/0!</v>
      </c>
    </row>
    <row r="29" ht="36" customHeight="1" spans="1:4">
      <c r="A29" s="207" t="s">
        <v>1671</v>
      </c>
      <c r="B29" s="312"/>
      <c r="C29" s="310"/>
      <c r="D29" s="139" t="e">
        <f t="shared" si="0"/>
        <v>#DIV/0!</v>
      </c>
    </row>
    <row r="30" ht="36" customHeight="1" spans="1:4">
      <c r="A30" s="207" t="s">
        <v>1672</v>
      </c>
      <c r="B30" s="309"/>
      <c r="C30" s="310"/>
      <c r="D30" s="139" t="e">
        <f t="shared" si="0"/>
        <v>#DIV/0!</v>
      </c>
    </row>
    <row r="31" ht="36" customHeight="1" spans="1:4">
      <c r="A31" s="207" t="s">
        <v>1673</v>
      </c>
      <c r="B31" s="312"/>
      <c r="C31" s="310"/>
      <c r="D31" s="139" t="e">
        <f t="shared" si="0"/>
        <v>#DIV/0!</v>
      </c>
    </row>
    <row r="32" ht="36" customHeight="1" spans="1:4">
      <c r="A32" s="209" t="s">
        <v>1674</v>
      </c>
      <c r="B32" s="307"/>
      <c r="C32" s="307"/>
      <c r="D32" s="102" t="e">
        <f t="shared" si="0"/>
        <v>#DIV/0!</v>
      </c>
    </row>
    <row r="33" ht="36" customHeight="1" spans="1:4">
      <c r="A33" s="207" t="s">
        <v>1675</v>
      </c>
      <c r="B33" s="309"/>
      <c r="C33" s="314"/>
      <c r="D33" s="139" t="e">
        <f t="shared" si="0"/>
        <v>#DIV/0!</v>
      </c>
    </row>
    <row r="34" ht="36" customHeight="1" spans="1:4">
      <c r="A34" s="207" t="s">
        <v>1676</v>
      </c>
      <c r="B34" s="312"/>
      <c r="C34" s="314"/>
      <c r="D34" s="139" t="e">
        <f t="shared" si="0"/>
        <v>#DIV/0!</v>
      </c>
    </row>
    <row r="35" ht="36" customHeight="1" spans="1:4">
      <c r="A35" s="207" t="s">
        <v>1677</v>
      </c>
      <c r="B35" s="312"/>
      <c r="C35" s="313"/>
      <c r="D35" s="139" t="e">
        <f t="shared" si="0"/>
        <v>#DIV/0!</v>
      </c>
    </row>
    <row r="36" ht="36" customHeight="1" spans="1:4">
      <c r="A36" s="209" t="s">
        <v>1678</v>
      </c>
      <c r="B36" s="315"/>
      <c r="C36" s="316"/>
      <c r="D36" s="102" t="e">
        <f t="shared" si="0"/>
        <v>#DIV/0!</v>
      </c>
    </row>
    <row r="37" ht="36" customHeight="1" spans="1:4">
      <c r="A37" s="270" t="s">
        <v>1679</v>
      </c>
      <c r="B37" s="307"/>
      <c r="C37" s="308">
        <v>140</v>
      </c>
      <c r="D37" s="102" t="e">
        <f t="shared" si="0"/>
        <v>#DIV/0!</v>
      </c>
    </row>
    <row r="38" ht="36" customHeight="1" spans="1:4">
      <c r="A38" s="317" t="s">
        <v>76</v>
      </c>
      <c r="B38" s="261">
        <v>6</v>
      </c>
      <c r="C38" s="261">
        <v>6</v>
      </c>
      <c r="D38" s="102">
        <f t="shared" si="0"/>
        <v>0</v>
      </c>
    </row>
    <row r="39" ht="36" customHeight="1" spans="1:4">
      <c r="A39" s="271" t="s">
        <v>1680</v>
      </c>
      <c r="B39" s="307"/>
      <c r="C39" s="316"/>
      <c r="D39" s="102" t="e">
        <f t="shared" si="0"/>
        <v>#DIV/0!</v>
      </c>
    </row>
    <row r="40" ht="36" customHeight="1" spans="1:4">
      <c r="A40" s="317" t="s">
        <v>1681</v>
      </c>
      <c r="B40" s="309"/>
      <c r="C40" s="314"/>
      <c r="D40" s="102" t="e">
        <f t="shared" si="0"/>
        <v>#DIV/0!</v>
      </c>
    </row>
    <row r="41" ht="36" customHeight="1" spans="1:4">
      <c r="A41" s="270" t="s">
        <v>83</v>
      </c>
      <c r="B41" s="308">
        <v>6</v>
      </c>
      <c r="C41" s="308">
        <v>146</v>
      </c>
      <c r="D41" s="102">
        <f t="shared" si="0"/>
        <v>23.333</v>
      </c>
    </row>
    <row r="42" spans="2:2">
      <c r="B42" s="318"/>
    </row>
    <row r="43" spans="2:3">
      <c r="B43" s="318"/>
      <c r="C43" s="318"/>
    </row>
    <row r="44" spans="2:2">
      <c r="B44" s="318"/>
    </row>
    <row r="45" spans="2:3">
      <c r="B45" s="318"/>
      <c r="C45" s="318"/>
    </row>
    <row r="46" spans="2:2">
      <c r="B46" s="318"/>
    </row>
    <row r="47" spans="2:2">
      <c r="B47" s="318"/>
    </row>
    <row r="48" spans="2:3">
      <c r="B48" s="318"/>
      <c r="C48" s="318"/>
    </row>
    <row r="49" spans="2:2">
      <c r="B49" s="318"/>
    </row>
    <row r="50" spans="2:2">
      <c r="B50" s="318"/>
    </row>
    <row r="51" spans="2:2">
      <c r="B51" s="318"/>
    </row>
    <row r="52" spans="2:2">
      <c r="B52" s="318"/>
    </row>
    <row r="53" spans="2:3">
      <c r="B53" s="318"/>
      <c r="C53" s="318"/>
    </row>
    <row r="54" spans="2:2">
      <c r="B54" s="318"/>
    </row>
  </sheetData>
  <autoFilter ref="A3:D41">
    <extLst/>
  </autoFilter>
  <mergeCells count="1">
    <mergeCell ref="A1:D1"/>
  </mergeCells>
  <conditionalFormatting sqref="E3:E39">
    <cfRule type="cellIs" dxfId="4" priority="2" stopIfTrue="1" operator="lessThanOrEqual">
      <formula>-1</formula>
    </cfRule>
  </conditionalFormatting>
  <conditionalFormatting sqref="E4:E7">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showGridLines="0" showZeros="0" view="pageBreakPreview" zoomScaleNormal="100" workbookViewId="0">
      <selection activeCell="E1" sqref="E$1:E$1048576"/>
    </sheetView>
  </sheetViews>
  <sheetFormatPr defaultColWidth="9" defaultRowHeight="14.25" outlineLevelCol="3"/>
  <cols>
    <col min="1" max="1" width="50.775" style="238" customWidth="1"/>
    <col min="2" max="2" width="20.6333333333333" style="239" customWidth="1"/>
    <col min="3" max="3" width="20.6333333333333" style="277" customWidth="1"/>
    <col min="4" max="4" width="20.6333333333333" style="239" customWidth="1"/>
    <col min="5" max="16384" width="9" style="238"/>
  </cols>
  <sheetData>
    <row r="1" ht="45" customHeight="1" spans="1:4">
      <c r="A1" s="278" t="s">
        <v>1682</v>
      </c>
      <c r="B1" s="279"/>
      <c r="C1" s="279"/>
      <c r="D1" s="279"/>
    </row>
    <row r="2" ht="20.1" customHeight="1" spans="1:4">
      <c r="A2" s="280"/>
      <c r="B2" s="281"/>
      <c r="C2" s="281"/>
      <c r="D2" s="282" t="s">
        <v>44</v>
      </c>
    </row>
    <row r="3" ht="45" customHeight="1" spans="1:4">
      <c r="A3" s="283" t="s">
        <v>45</v>
      </c>
      <c r="B3" s="223" t="s">
        <v>46</v>
      </c>
      <c r="C3" s="223" t="s">
        <v>47</v>
      </c>
      <c r="D3" s="223" t="s">
        <v>48</v>
      </c>
    </row>
    <row r="4" ht="35.1" customHeight="1" spans="1:4">
      <c r="A4" s="209" t="s">
        <v>1683</v>
      </c>
      <c r="B4" s="284"/>
      <c r="C4" s="285">
        <v>106</v>
      </c>
      <c r="D4" s="102" t="e">
        <f t="shared" ref="D4:D28" si="0">(C4-B4)/B4</f>
        <v>#DIV/0!</v>
      </c>
    </row>
    <row r="5" ht="35.1" customHeight="1" spans="1:4">
      <c r="A5" s="211" t="s">
        <v>1684</v>
      </c>
      <c r="B5" s="286"/>
      <c r="C5" s="286"/>
      <c r="D5" s="258" t="e">
        <f t="shared" si="0"/>
        <v>#DIV/0!</v>
      </c>
    </row>
    <row r="6" ht="35.1" customHeight="1" spans="1:4">
      <c r="A6" s="211" t="s">
        <v>1685</v>
      </c>
      <c r="B6" s="286"/>
      <c r="C6" s="286"/>
      <c r="D6" s="258" t="e">
        <f t="shared" si="0"/>
        <v>#DIV/0!</v>
      </c>
    </row>
    <row r="7" ht="35.1" customHeight="1" spans="1:4">
      <c r="A7" s="211" t="s">
        <v>1686</v>
      </c>
      <c r="B7" s="287">
        <v>6</v>
      </c>
      <c r="C7" s="287">
        <v>6</v>
      </c>
      <c r="D7" s="258">
        <f t="shared" si="0"/>
        <v>0</v>
      </c>
    </row>
    <row r="8" ht="35.1" customHeight="1" spans="1:4">
      <c r="A8" s="211" t="s">
        <v>1687</v>
      </c>
      <c r="B8" s="286"/>
      <c r="C8" s="286"/>
      <c r="D8" s="258" t="e">
        <f t="shared" si="0"/>
        <v>#DIV/0!</v>
      </c>
    </row>
    <row r="9" ht="35.1" customHeight="1" spans="1:4">
      <c r="A9" s="211" t="s">
        <v>1688</v>
      </c>
      <c r="B9" s="288"/>
      <c r="C9" s="288"/>
      <c r="D9" s="253" t="e">
        <f t="shared" si="0"/>
        <v>#DIV/0!</v>
      </c>
    </row>
    <row r="10" ht="35.1" customHeight="1" spans="1:4">
      <c r="A10" s="211" t="s">
        <v>1689</v>
      </c>
      <c r="B10" s="286"/>
      <c r="C10" s="287">
        <v>100</v>
      </c>
      <c r="D10" s="258" t="e">
        <f t="shared" si="0"/>
        <v>#DIV/0!</v>
      </c>
    </row>
    <row r="11" ht="35.1" customHeight="1" spans="1:4">
      <c r="A11" s="209" t="s">
        <v>1690</v>
      </c>
      <c r="B11" s="289"/>
      <c r="C11" s="289"/>
      <c r="D11" s="269" t="e">
        <f t="shared" si="0"/>
        <v>#DIV/0!</v>
      </c>
    </row>
    <row r="12" ht="35.1" customHeight="1" spans="1:4">
      <c r="A12" s="211" t="s">
        <v>1691</v>
      </c>
      <c r="B12" s="286"/>
      <c r="C12" s="286"/>
      <c r="D12" s="258" t="e">
        <f t="shared" si="0"/>
        <v>#DIV/0!</v>
      </c>
    </row>
    <row r="13" ht="35.1" customHeight="1" spans="1:4">
      <c r="A13" s="211" t="s">
        <v>1692</v>
      </c>
      <c r="B13" s="286"/>
      <c r="C13" s="286"/>
      <c r="D13" s="258" t="e">
        <f t="shared" si="0"/>
        <v>#DIV/0!</v>
      </c>
    </row>
    <row r="14" ht="35.1" customHeight="1" spans="1:4">
      <c r="A14" s="211" t="s">
        <v>1693</v>
      </c>
      <c r="B14" s="288"/>
      <c r="C14" s="288"/>
      <c r="D14" s="253" t="e">
        <f t="shared" si="0"/>
        <v>#DIV/0!</v>
      </c>
    </row>
    <row r="15" ht="35.1" customHeight="1" spans="1:4">
      <c r="A15" s="211" t="s">
        <v>1694</v>
      </c>
      <c r="B15" s="288"/>
      <c r="C15" s="288"/>
      <c r="D15" s="253" t="e">
        <f t="shared" si="0"/>
        <v>#DIV/0!</v>
      </c>
    </row>
    <row r="16" ht="35.1" customHeight="1" spans="1:4">
      <c r="A16" s="211" t="s">
        <v>1695</v>
      </c>
      <c r="B16" s="286"/>
      <c r="C16" s="286"/>
      <c r="D16" s="258" t="e">
        <f t="shared" si="0"/>
        <v>#DIV/0!</v>
      </c>
    </row>
    <row r="17" s="276" customFormat="1" ht="35.1" customHeight="1" spans="1:4">
      <c r="A17" s="209" t="s">
        <v>1696</v>
      </c>
      <c r="B17" s="289"/>
      <c r="C17" s="289"/>
      <c r="D17" s="269" t="e">
        <f t="shared" si="0"/>
        <v>#DIV/0!</v>
      </c>
    </row>
    <row r="18" ht="35.1" customHeight="1" spans="1:4">
      <c r="A18" s="211" t="s">
        <v>1697</v>
      </c>
      <c r="B18" s="286"/>
      <c r="C18" s="286"/>
      <c r="D18" s="269" t="e">
        <f t="shared" si="0"/>
        <v>#DIV/0!</v>
      </c>
    </row>
    <row r="19" ht="35.1" customHeight="1" spans="1:4">
      <c r="A19" s="209" t="s">
        <v>1698</v>
      </c>
      <c r="B19" s="289"/>
      <c r="C19" s="289"/>
      <c r="D19" s="269" t="e">
        <f t="shared" si="0"/>
        <v>#DIV/0!</v>
      </c>
    </row>
    <row r="20" ht="35.1" customHeight="1" spans="1:4">
      <c r="A20" s="290" t="s">
        <v>1699</v>
      </c>
      <c r="B20" s="286"/>
      <c r="C20" s="286"/>
      <c r="D20" s="258" t="e">
        <f t="shared" si="0"/>
        <v>#DIV/0!</v>
      </c>
    </row>
    <row r="21" ht="35.1" customHeight="1" spans="1:4">
      <c r="A21" s="209" t="s">
        <v>1700</v>
      </c>
      <c r="B21" s="291"/>
      <c r="C21" s="289"/>
      <c r="D21" s="269" t="e">
        <f t="shared" si="0"/>
        <v>#DIV/0!</v>
      </c>
    </row>
    <row r="22" ht="35.1" customHeight="1" spans="1:4">
      <c r="A22" s="211" t="s">
        <v>1701</v>
      </c>
      <c r="B22" s="292"/>
      <c r="C22" s="286"/>
      <c r="D22" s="258" t="e">
        <f t="shared" si="0"/>
        <v>#DIV/0!</v>
      </c>
    </row>
    <row r="23" ht="35.1" customHeight="1" spans="1:4">
      <c r="A23" s="293" t="s">
        <v>1702</v>
      </c>
      <c r="B23" s="291">
        <v>6</v>
      </c>
      <c r="C23" s="291">
        <v>106</v>
      </c>
      <c r="D23" s="269">
        <f t="shared" si="0"/>
        <v>16.667</v>
      </c>
    </row>
    <row r="24" ht="35.1" customHeight="1" spans="1:4">
      <c r="A24" s="294" t="s">
        <v>136</v>
      </c>
      <c r="B24" s="289"/>
      <c r="C24" s="291">
        <v>40</v>
      </c>
      <c r="D24" s="269" t="e">
        <f t="shared" si="0"/>
        <v>#DIV/0!</v>
      </c>
    </row>
    <row r="25" ht="35.1" customHeight="1" spans="1:4">
      <c r="A25" s="295" t="s">
        <v>1703</v>
      </c>
      <c r="B25" s="288"/>
      <c r="C25" s="288"/>
      <c r="D25" s="296" t="e">
        <f t="shared" si="0"/>
        <v>#DIV/0!</v>
      </c>
    </row>
    <row r="26" ht="35.1" customHeight="1" spans="1:4">
      <c r="A26" s="297" t="s">
        <v>1704</v>
      </c>
      <c r="B26" s="286"/>
      <c r="C26" s="292">
        <v>40</v>
      </c>
      <c r="D26" s="269" t="e">
        <f t="shared" si="0"/>
        <v>#DIV/0!</v>
      </c>
    </row>
    <row r="27" ht="35.1" customHeight="1" spans="1:4">
      <c r="A27" s="298" t="s">
        <v>1705</v>
      </c>
      <c r="B27" s="289"/>
      <c r="C27" s="289"/>
      <c r="D27" s="269" t="e">
        <f t="shared" si="0"/>
        <v>#DIV/0!</v>
      </c>
    </row>
    <row r="28" ht="35.1" customHeight="1" spans="1:4">
      <c r="A28" s="293" t="s">
        <v>143</v>
      </c>
      <c r="B28" s="291">
        <v>6</v>
      </c>
      <c r="C28" s="291">
        <v>146</v>
      </c>
      <c r="D28" s="269">
        <f t="shared" si="0"/>
        <v>23.333</v>
      </c>
    </row>
    <row r="29" spans="2:2">
      <c r="B29" s="274"/>
    </row>
    <row r="30" spans="2:3">
      <c r="B30" s="274"/>
      <c r="C30" s="299"/>
    </row>
    <row r="31" spans="2:2">
      <c r="B31" s="274"/>
    </row>
    <row r="32" spans="2:3">
      <c r="B32" s="274"/>
      <c r="C32" s="299"/>
    </row>
    <row r="33" spans="2:2">
      <c r="B33" s="274"/>
    </row>
    <row r="34" spans="2:2">
      <c r="B34" s="274"/>
    </row>
    <row r="35" spans="2:3">
      <c r="B35" s="274"/>
      <c r="C35" s="299"/>
    </row>
    <row r="36" spans="2:2">
      <c r="B36" s="274"/>
    </row>
    <row r="37" spans="2:2">
      <c r="B37" s="274"/>
    </row>
    <row r="38" spans="2:2">
      <c r="B38" s="274"/>
    </row>
    <row r="39" spans="2:2">
      <c r="B39" s="274"/>
    </row>
    <row r="40" spans="2:3">
      <c r="B40" s="274"/>
      <c r="C40" s="299"/>
    </row>
    <row r="41" spans="2:2">
      <c r="B41" s="274"/>
    </row>
  </sheetData>
  <autoFilter ref="A3:D28">
    <extLst/>
  </autoFilter>
  <mergeCells count="1">
    <mergeCell ref="A1:D1"/>
  </mergeCells>
  <conditionalFormatting sqref="D5:D28">
    <cfRule type="cellIs" dxfId="4"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showGridLines="0" showZeros="0" view="pageBreakPreview" zoomScaleNormal="90" workbookViewId="0">
      <pane ySplit="4" topLeftCell="A5" activePane="bottomLeft" state="frozen"/>
      <selection/>
      <selection pane="bottomLeft" activeCell="B44" sqref="B44"/>
    </sheetView>
  </sheetViews>
  <sheetFormatPr defaultColWidth="9" defaultRowHeight="14.25" outlineLevelCol="6"/>
  <cols>
    <col min="1" max="1" width="50.75" style="585" customWidth="1"/>
    <col min="2" max="3" width="20.6333333333333" style="585" customWidth="1"/>
    <col min="4" max="4" width="20.6333333333333" style="586" customWidth="1"/>
    <col min="5" max="16384" width="9" style="587"/>
  </cols>
  <sheetData>
    <row r="1" ht="22.5" spans="1:1">
      <c r="A1" s="588" t="s">
        <v>42</v>
      </c>
    </row>
    <row r="2" ht="45" customHeight="1" spans="1:4">
      <c r="A2" s="589" t="s">
        <v>43</v>
      </c>
      <c r="B2" s="589"/>
      <c r="C2" s="589"/>
      <c r="D2" s="589"/>
    </row>
    <row r="3" ht="18.95" customHeight="1" spans="1:4">
      <c r="A3" s="590"/>
      <c r="B3" s="591"/>
      <c r="C3" s="428"/>
      <c r="D3" s="343" t="s">
        <v>44</v>
      </c>
    </row>
    <row r="4" s="582" customFormat="1" ht="45" customHeight="1" spans="1:4">
      <c r="A4" s="592" t="s">
        <v>45</v>
      </c>
      <c r="B4" s="593" t="s">
        <v>46</v>
      </c>
      <c r="C4" s="593" t="s">
        <v>47</v>
      </c>
      <c r="D4" s="592" t="s">
        <v>48</v>
      </c>
    </row>
    <row r="5" ht="36" customHeight="1" spans="1:4">
      <c r="A5" s="558" t="s">
        <v>49</v>
      </c>
      <c r="B5" s="439">
        <f>SUM(B6:B20)</f>
        <v>14239</v>
      </c>
      <c r="C5" s="439">
        <f>SUM(C6:C20)</f>
        <v>17224</v>
      </c>
      <c r="D5" s="381">
        <f t="shared" ref="D5:D40" si="0">(C5-B5)/B5</f>
        <v>0.21</v>
      </c>
    </row>
    <row r="6" ht="36" customHeight="1" spans="1:4">
      <c r="A6" s="559" t="s">
        <v>50</v>
      </c>
      <c r="B6" s="444">
        <v>6992</v>
      </c>
      <c r="C6" s="444">
        <v>7823</v>
      </c>
      <c r="D6" s="384">
        <f t="shared" si="0"/>
        <v>0.119</v>
      </c>
    </row>
    <row r="7" ht="36" customHeight="1" spans="1:4">
      <c r="A7" s="559" t="s">
        <v>51</v>
      </c>
      <c r="B7" s="444">
        <v>239</v>
      </c>
      <c r="C7" s="444">
        <v>293</v>
      </c>
      <c r="D7" s="384">
        <f t="shared" si="0"/>
        <v>0.226</v>
      </c>
    </row>
    <row r="8" ht="36" customHeight="1" spans="1:4">
      <c r="A8" s="559" t="s">
        <v>52</v>
      </c>
      <c r="B8" s="444">
        <v>189</v>
      </c>
      <c r="C8" s="444">
        <v>174</v>
      </c>
      <c r="D8" s="384">
        <f t="shared" si="0"/>
        <v>-0.079</v>
      </c>
    </row>
    <row r="9" ht="36" customHeight="1" spans="1:4">
      <c r="A9" s="559" t="s">
        <v>53</v>
      </c>
      <c r="B9" s="444">
        <v>146</v>
      </c>
      <c r="C9" s="444">
        <v>182</v>
      </c>
      <c r="D9" s="384">
        <f t="shared" si="0"/>
        <v>0.247</v>
      </c>
    </row>
    <row r="10" ht="36" customHeight="1" spans="1:4">
      <c r="A10" s="559" t="s">
        <v>54</v>
      </c>
      <c r="B10" s="444">
        <v>596</v>
      </c>
      <c r="C10" s="444">
        <v>721</v>
      </c>
      <c r="D10" s="384">
        <f t="shared" si="0"/>
        <v>0.21</v>
      </c>
    </row>
    <row r="11" ht="36" customHeight="1" spans="1:4">
      <c r="A11" s="559" t="s">
        <v>55</v>
      </c>
      <c r="B11" s="444">
        <v>378</v>
      </c>
      <c r="C11" s="444">
        <v>287</v>
      </c>
      <c r="D11" s="384">
        <f t="shared" si="0"/>
        <v>-0.241</v>
      </c>
    </row>
    <row r="12" ht="36" customHeight="1" spans="1:4">
      <c r="A12" s="559" t="s">
        <v>56</v>
      </c>
      <c r="B12" s="444">
        <v>197</v>
      </c>
      <c r="C12" s="444">
        <v>238</v>
      </c>
      <c r="D12" s="384">
        <f t="shared" si="0"/>
        <v>0.208</v>
      </c>
    </row>
    <row r="13" ht="36" customHeight="1" spans="1:4">
      <c r="A13" s="559" t="s">
        <v>57</v>
      </c>
      <c r="B13" s="444">
        <v>485</v>
      </c>
      <c r="C13" s="444">
        <v>490</v>
      </c>
      <c r="D13" s="384">
        <f t="shared" si="0"/>
        <v>0.01</v>
      </c>
    </row>
    <row r="14" ht="36" customHeight="1" spans="1:4">
      <c r="A14" s="559" t="s">
        <v>58</v>
      </c>
      <c r="B14" s="444">
        <v>922</v>
      </c>
      <c r="C14" s="444">
        <v>784</v>
      </c>
      <c r="D14" s="384">
        <f t="shared" si="0"/>
        <v>-0.15</v>
      </c>
    </row>
    <row r="15" ht="36" customHeight="1" spans="1:4">
      <c r="A15" s="559" t="s">
        <v>59</v>
      </c>
      <c r="B15" s="444">
        <v>625</v>
      </c>
      <c r="C15" s="444">
        <v>630</v>
      </c>
      <c r="D15" s="384">
        <f t="shared" si="0"/>
        <v>0.008</v>
      </c>
    </row>
    <row r="16" ht="36" customHeight="1" spans="1:4">
      <c r="A16" s="559" t="s">
        <v>60</v>
      </c>
      <c r="B16" s="444">
        <v>-1101</v>
      </c>
      <c r="C16" s="444">
        <v>1225</v>
      </c>
      <c r="D16" s="384">
        <f t="shared" si="0"/>
        <v>-2.113</v>
      </c>
    </row>
    <row r="17" ht="36" customHeight="1" spans="1:4">
      <c r="A17" s="559" t="s">
        <v>61</v>
      </c>
      <c r="B17" s="444">
        <v>838</v>
      </c>
      <c r="C17" s="444">
        <v>637</v>
      </c>
      <c r="D17" s="384">
        <f t="shared" si="0"/>
        <v>-0.24</v>
      </c>
    </row>
    <row r="18" ht="36" customHeight="1" spans="1:4">
      <c r="A18" s="559" t="s">
        <v>62</v>
      </c>
      <c r="B18" s="444">
        <v>3586</v>
      </c>
      <c r="C18" s="444">
        <v>3586</v>
      </c>
      <c r="D18" s="384">
        <f t="shared" si="0"/>
        <v>0</v>
      </c>
    </row>
    <row r="19" ht="36" customHeight="1" spans="1:4">
      <c r="A19" s="559" t="s">
        <v>63</v>
      </c>
      <c r="B19" s="444">
        <v>147</v>
      </c>
      <c r="C19" s="444">
        <v>154</v>
      </c>
      <c r="D19" s="384">
        <f t="shared" si="0"/>
        <v>0.048</v>
      </c>
    </row>
    <row r="20" ht="36" customHeight="1" spans="1:4">
      <c r="A20" s="559" t="s">
        <v>64</v>
      </c>
      <c r="B20" s="444"/>
      <c r="C20" s="444"/>
      <c r="D20" s="384" t="e">
        <f t="shared" si="0"/>
        <v>#DIV/0!</v>
      </c>
    </row>
    <row r="21" ht="36" customHeight="1" spans="1:4">
      <c r="A21" s="558" t="s">
        <v>65</v>
      </c>
      <c r="B21" s="439">
        <f>SUM(B22:B29)</f>
        <v>14555</v>
      </c>
      <c r="C21" s="439">
        <f>SUM(C22:C29)</f>
        <v>12434</v>
      </c>
      <c r="D21" s="381">
        <f t="shared" si="0"/>
        <v>-0.146</v>
      </c>
    </row>
    <row r="22" ht="36" customHeight="1" spans="1:4">
      <c r="A22" s="559" t="s">
        <v>66</v>
      </c>
      <c r="B22" s="444">
        <v>944</v>
      </c>
      <c r="C22" s="444">
        <v>1000</v>
      </c>
      <c r="D22" s="384">
        <f t="shared" si="0"/>
        <v>0.059</v>
      </c>
    </row>
    <row r="23" ht="36" customHeight="1" spans="1:4">
      <c r="A23" s="594" t="s">
        <v>67</v>
      </c>
      <c r="B23" s="444">
        <v>4288</v>
      </c>
      <c r="C23" s="444">
        <v>9705</v>
      </c>
      <c r="D23" s="384">
        <f t="shared" si="0"/>
        <v>1.263</v>
      </c>
    </row>
    <row r="24" ht="36" customHeight="1" spans="1:4">
      <c r="A24" s="559" t="s">
        <v>68</v>
      </c>
      <c r="B24" s="444">
        <v>1595</v>
      </c>
      <c r="C24" s="444">
        <v>993</v>
      </c>
      <c r="D24" s="384">
        <f t="shared" si="0"/>
        <v>-0.377</v>
      </c>
    </row>
    <row r="25" ht="36" customHeight="1" spans="1:4">
      <c r="A25" s="559" t="s">
        <v>69</v>
      </c>
      <c r="B25" s="444"/>
      <c r="C25" s="444"/>
      <c r="D25" s="384" t="e">
        <f t="shared" si="0"/>
        <v>#DIV/0!</v>
      </c>
    </row>
    <row r="26" ht="36" customHeight="1" spans="1:4">
      <c r="A26" s="559" t="s">
        <v>70</v>
      </c>
      <c r="B26" s="444">
        <v>7264</v>
      </c>
      <c r="C26" s="444">
        <v>600</v>
      </c>
      <c r="D26" s="384">
        <f t="shared" si="0"/>
        <v>-0.917</v>
      </c>
    </row>
    <row r="27" ht="36" customHeight="1" spans="1:4">
      <c r="A27" s="559" t="s">
        <v>71</v>
      </c>
      <c r="B27" s="444">
        <v>300</v>
      </c>
      <c r="C27" s="444"/>
      <c r="D27" s="384">
        <f t="shared" si="0"/>
        <v>-1</v>
      </c>
    </row>
    <row r="28" ht="36" customHeight="1" spans="1:4">
      <c r="A28" s="559" t="s">
        <v>72</v>
      </c>
      <c r="B28" s="444">
        <v>102</v>
      </c>
      <c r="C28" s="444">
        <v>86</v>
      </c>
      <c r="D28" s="384">
        <f t="shared" si="0"/>
        <v>-0.157</v>
      </c>
    </row>
    <row r="29" ht="36" customHeight="1" spans="1:4">
      <c r="A29" s="559" t="s">
        <v>73</v>
      </c>
      <c r="B29" s="444">
        <v>62</v>
      </c>
      <c r="C29" s="444">
        <v>50</v>
      </c>
      <c r="D29" s="384">
        <f t="shared" si="0"/>
        <v>-0.194</v>
      </c>
    </row>
    <row r="30" ht="36" customHeight="1" spans="1:4">
      <c r="A30" s="559"/>
      <c r="B30" s="444"/>
      <c r="C30" s="444"/>
      <c r="D30" s="381" t="e">
        <f t="shared" si="0"/>
        <v>#DIV/0!</v>
      </c>
    </row>
    <row r="31" s="583" customFormat="1" ht="36" customHeight="1" spans="1:4">
      <c r="A31" s="592" t="s">
        <v>74</v>
      </c>
      <c r="B31" s="439">
        <f>B5+B21</f>
        <v>28794</v>
      </c>
      <c r="C31" s="439">
        <f>C5+C21</f>
        <v>29658</v>
      </c>
      <c r="D31" s="381">
        <f t="shared" si="0"/>
        <v>0.03</v>
      </c>
    </row>
    <row r="32" ht="36" customHeight="1" spans="1:4">
      <c r="A32" s="595" t="s">
        <v>75</v>
      </c>
      <c r="B32" s="439">
        <v>12060</v>
      </c>
      <c r="C32" s="439">
        <v>16470</v>
      </c>
      <c r="D32" s="579">
        <f t="shared" si="0"/>
        <v>0.366</v>
      </c>
    </row>
    <row r="33" ht="36" customHeight="1" spans="1:4">
      <c r="A33" s="558" t="s">
        <v>76</v>
      </c>
      <c r="B33" s="439">
        <f>SUM(B34:B39)</f>
        <v>261729</v>
      </c>
      <c r="C33" s="439">
        <f>SUM(C34:C39)</f>
        <v>267536</v>
      </c>
      <c r="D33" s="596">
        <f t="shared" si="0"/>
        <v>0.022</v>
      </c>
    </row>
    <row r="34" ht="36" customHeight="1" spans="1:4">
      <c r="A34" s="559" t="s">
        <v>77</v>
      </c>
      <c r="B34" s="444">
        <v>2309</v>
      </c>
      <c r="C34" s="444">
        <v>3886</v>
      </c>
      <c r="D34" s="597">
        <f t="shared" si="0"/>
        <v>0.683</v>
      </c>
    </row>
    <row r="35" ht="36" customHeight="1" spans="1:4">
      <c r="A35" s="559" t="s">
        <v>78</v>
      </c>
      <c r="B35" s="444">
        <v>217359</v>
      </c>
      <c r="C35" s="444">
        <v>195000</v>
      </c>
      <c r="D35" s="597">
        <f t="shared" si="0"/>
        <v>-0.103</v>
      </c>
    </row>
    <row r="36" ht="36" customHeight="1" spans="1:4">
      <c r="A36" s="559" t="s">
        <v>79</v>
      </c>
      <c r="B36" s="444">
        <v>26285</v>
      </c>
      <c r="C36" s="444">
        <v>12882</v>
      </c>
      <c r="D36" s="597">
        <f t="shared" si="0"/>
        <v>-0.51</v>
      </c>
    </row>
    <row r="37" ht="36" customHeight="1" spans="1:4">
      <c r="A37" s="559" t="s">
        <v>80</v>
      </c>
      <c r="B37" s="444">
        <v>15776</v>
      </c>
      <c r="C37" s="444">
        <v>55768</v>
      </c>
      <c r="D37" s="597">
        <f t="shared" si="0"/>
        <v>2.535</v>
      </c>
    </row>
    <row r="38" s="584" customFormat="1" ht="36" customHeight="1" spans="1:7">
      <c r="A38" s="562" t="s">
        <v>81</v>
      </c>
      <c r="B38" s="444"/>
      <c r="C38" s="444"/>
      <c r="D38" s="598" t="e">
        <f t="shared" si="0"/>
        <v>#DIV/0!</v>
      </c>
      <c r="G38" s="599"/>
    </row>
    <row r="39" s="584" customFormat="1" ht="36" customHeight="1" spans="1:4">
      <c r="A39" s="562" t="s">
        <v>82</v>
      </c>
      <c r="B39" s="444"/>
      <c r="C39" s="444"/>
      <c r="D39" s="598" t="e">
        <f t="shared" si="0"/>
        <v>#DIV/0!</v>
      </c>
    </row>
    <row r="40" ht="36" customHeight="1" spans="1:4">
      <c r="A40" s="600" t="s">
        <v>83</v>
      </c>
      <c r="B40" s="439">
        <f>B31+B32+B33</f>
        <v>302583</v>
      </c>
      <c r="C40" s="439">
        <f>C31+C32+C33</f>
        <v>313664</v>
      </c>
      <c r="D40" s="579">
        <f t="shared" si="0"/>
        <v>0.037</v>
      </c>
    </row>
    <row r="41" spans="2:3">
      <c r="B41" s="601"/>
      <c r="C41" s="601"/>
    </row>
    <row r="42" spans="3:3">
      <c r="C42" s="601"/>
    </row>
    <row r="43" spans="2:3">
      <c r="B43" s="601"/>
      <c r="C43" s="601"/>
    </row>
    <row r="44" spans="3:3">
      <c r="C44" s="601"/>
    </row>
    <row r="45" spans="2:3">
      <c r="B45" s="601"/>
      <c r="C45" s="601"/>
    </row>
    <row r="46" spans="2:3">
      <c r="B46" s="601"/>
      <c r="C46" s="601"/>
    </row>
    <row r="47" spans="3:3">
      <c r="C47" s="601"/>
    </row>
    <row r="48" spans="2:3">
      <c r="B48" s="601"/>
      <c r="C48" s="601"/>
    </row>
    <row r="49" spans="2:3">
      <c r="B49" s="601"/>
      <c r="C49" s="601"/>
    </row>
    <row r="50" spans="2:3">
      <c r="B50" s="601"/>
      <c r="C50" s="601"/>
    </row>
    <row r="51" spans="2:3">
      <c r="B51" s="601"/>
      <c r="C51" s="601"/>
    </row>
    <row r="52" spans="3:3">
      <c r="C52" s="601"/>
    </row>
    <row r="53" spans="2:3">
      <c r="B53" s="601"/>
      <c r="C53" s="601"/>
    </row>
  </sheetData>
  <autoFilter ref="A4:D40">
    <extLst/>
  </autoFilter>
  <mergeCells count="1">
    <mergeCell ref="A2:D2"/>
  </mergeCells>
  <conditionalFormatting sqref="D3">
    <cfRule type="cellIs" dxfId="0" priority="41" stopIfTrue="1" operator="lessThanOrEqual">
      <formula>-1</formula>
    </cfRule>
  </conditionalFormatting>
  <conditionalFormatting sqref="A31">
    <cfRule type="expression" dxfId="1" priority="2" stopIfTrue="1">
      <formula>"len($A:$A)=3"</formula>
    </cfRule>
    <cfRule type="expression" dxfId="1" priority="3" stopIfTrue="1">
      <formula>"len($A:$A)=3"</formula>
    </cfRule>
  </conditionalFormatting>
  <conditionalFormatting sqref="A32">
    <cfRule type="expression" dxfId="1" priority="47" stopIfTrue="1">
      <formula>"len($A:$A)=3"</formula>
    </cfRule>
  </conditionalFormatting>
  <conditionalFormatting sqref="B32">
    <cfRule type="expression" dxfId="1" priority="32" stopIfTrue="1">
      <formula>"len($A:$A)=3"</formula>
    </cfRule>
  </conditionalFormatting>
  <conditionalFormatting sqref="C32">
    <cfRule type="expression" dxfId="1" priority="21" stopIfTrue="1">
      <formula>"len($A:$A)=3"</formula>
    </cfRule>
  </conditionalFormatting>
  <conditionalFormatting sqref="D32">
    <cfRule type="cellIs" dxfId="2" priority="62" stopIfTrue="1" operator="lessThan">
      <formula>0</formula>
    </cfRule>
    <cfRule type="cellIs" dxfId="0" priority="63" stopIfTrue="1" operator="greaterThan">
      <formula>5</formula>
    </cfRule>
  </conditionalFormatting>
  <conditionalFormatting sqref="A36:C36">
    <cfRule type="expression" dxfId="1" priority="59" stopIfTrue="1">
      <formula>"len($A:$A)=3"</formula>
    </cfRule>
  </conditionalFormatting>
  <conditionalFormatting sqref="C39">
    <cfRule type="expression" dxfId="1" priority="24" stopIfTrue="1">
      <formula>"len($A:$A)=3"</formula>
    </cfRule>
  </conditionalFormatting>
  <conditionalFormatting sqref="A40">
    <cfRule type="expression" dxfId="1" priority="1" stopIfTrue="1">
      <formula>"len($A:$A)=3"</formula>
    </cfRule>
  </conditionalFormatting>
  <conditionalFormatting sqref="A5:A30">
    <cfRule type="expression" dxfId="1" priority="52" stopIfTrue="1">
      <formula>"len($A:$A)=3"</formula>
    </cfRule>
  </conditionalFormatting>
  <conditionalFormatting sqref="A8:A9">
    <cfRule type="expression" dxfId="1" priority="55" stopIfTrue="1">
      <formula>"len($A:$A)=3"</formula>
    </cfRule>
  </conditionalFormatting>
  <conditionalFormatting sqref="A33:A35">
    <cfRule type="expression" dxfId="1" priority="16" stopIfTrue="1">
      <formula>"len($A:$A)=3"</formula>
    </cfRule>
  </conditionalFormatting>
  <conditionalFormatting sqref="A34:A35">
    <cfRule type="expression" dxfId="1" priority="14" stopIfTrue="1">
      <formula>"len($A:$A)=3"</formula>
    </cfRule>
  </conditionalFormatting>
  <conditionalFormatting sqref="A36:A37">
    <cfRule type="expression" dxfId="1" priority="12" stopIfTrue="1">
      <formula>"len($A:$A)=3"</formula>
    </cfRule>
  </conditionalFormatting>
  <conditionalFormatting sqref="A38:A39">
    <cfRule type="expression" dxfId="1" priority="10" stopIfTrue="1">
      <formula>"len($A:$A)=3"</formula>
    </cfRule>
    <cfRule type="expression" dxfId="1" priority="11" stopIfTrue="1">
      <formula>"len($A:$A)=3"</formula>
    </cfRule>
  </conditionalFormatting>
  <conditionalFormatting sqref="B5:B7">
    <cfRule type="expression" dxfId="1" priority="36" stopIfTrue="1">
      <formula>"len($A:$A)=3"</formula>
    </cfRule>
  </conditionalFormatting>
  <conditionalFormatting sqref="B8:B9">
    <cfRule type="expression" dxfId="1" priority="34" stopIfTrue="1">
      <formula>"len($A:$A)=3"</formula>
    </cfRule>
  </conditionalFormatting>
  <conditionalFormatting sqref="B34:B35">
    <cfRule type="expression" dxfId="1" priority="30" stopIfTrue="1">
      <formula>"len($A:$A)=3"</formula>
    </cfRule>
  </conditionalFormatting>
  <conditionalFormatting sqref="B36:B37">
    <cfRule type="expression" dxfId="1" priority="28" stopIfTrue="1">
      <formula>"len($A:$A)=3"</formula>
    </cfRule>
  </conditionalFormatting>
  <conditionalFormatting sqref="C5:C7">
    <cfRule type="expression" dxfId="1" priority="25" stopIfTrue="1">
      <formula>"len($A:$A)=3"</formula>
    </cfRule>
  </conditionalFormatting>
  <conditionalFormatting sqref="C8:C9">
    <cfRule type="expression" dxfId="1" priority="23" stopIfTrue="1">
      <formula>"len($A:$A)=3"</formula>
    </cfRule>
  </conditionalFormatting>
  <conditionalFormatting sqref="C34:C35">
    <cfRule type="expression" dxfId="1" priority="19" stopIfTrue="1">
      <formula>"len($A:$A)=3"</formula>
    </cfRule>
  </conditionalFormatting>
  <conditionalFormatting sqref="C36:C37">
    <cfRule type="expression" dxfId="1" priority="17" stopIfTrue="1">
      <formula>"len($A:$A)=3"</formula>
    </cfRule>
  </conditionalFormatting>
  <conditionalFormatting sqref="C38:C39">
    <cfRule type="expression" dxfId="1" priority="27" stopIfTrue="1">
      <formula>"len($A:$A)=3"</formula>
    </cfRule>
  </conditionalFormatting>
  <conditionalFormatting sqref="A5:A7 A32">
    <cfRule type="expression" dxfId="1" priority="61" stopIfTrue="1">
      <formula>"len($A:$A)=3"</formula>
    </cfRule>
  </conditionalFormatting>
  <conditionalFormatting sqref="B5:B30 C21">
    <cfRule type="expression" dxfId="1" priority="33" stopIfTrue="1">
      <formula>"len($A:$A)=3"</formula>
    </cfRule>
  </conditionalFormatting>
  <conditionalFormatting sqref="C5:C20 C22:C30">
    <cfRule type="expression" dxfId="1" priority="22" stopIfTrue="1">
      <formula>"len($A:$A)=3"</formula>
    </cfRule>
  </conditionalFormatting>
  <conditionalFormatting sqref="B32:B33 C33 B34:C35">
    <cfRule type="expression" dxfId="1" priority="37" stopIfTrue="1">
      <formula>"len($A:$A)=3"</formula>
    </cfRule>
  </conditionalFormatting>
  <conditionalFormatting sqref="C32 C34:C35">
    <cfRule type="expression" dxfId="1" priority="26" stopIfTrue="1">
      <formula>"len($A:$A)=3"</formula>
    </cfRule>
  </conditionalFormatting>
  <conditionalFormatting sqref="A39:A40 A33:A35">
    <cfRule type="expression" dxfId="1" priority="15" stopIfTrue="1">
      <formula>"len($A:$A)=3"</formula>
    </cfRule>
  </conditionalFormatting>
  <conditionalFormatting sqref="B33:C35">
    <cfRule type="expression" dxfId="1" priority="31" stopIfTrue="1">
      <formula>"len($A:$A)=3"</formula>
    </cfRule>
  </conditionalFormatting>
  <conditionalFormatting sqref="B38:B40 C40">
    <cfRule type="expression" dxfId="1" priority="38" stopIfTrue="1">
      <formula>"len($A:$A)=3"</formula>
    </cfRule>
  </conditionalFormatting>
  <conditionalFormatting sqref="B39:B40 C40">
    <cfRule type="expression" dxfId="1" priority="3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showGridLines="0" showZeros="0" view="pageBreakPreview" zoomScaleNormal="100" topLeftCell="A9" workbookViewId="0">
      <selection activeCell="F12" sqref="F12"/>
    </sheetView>
  </sheetViews>
  <sheetFormatPr defaultColWidth="9" defaultRowHeight="20.25" outlineLevelCol="3"/>
  <cols>
    <col min="1" max="1" width="52.6666666666667" style="238" customWidth="1"/>
    <col min="2" max="2" width="20.6333333333333" style="239" customWidth="1"/>
    <col min="3" max="3" width="20.6333333333333" style="240" customWidth="1"/>
    <col min="4" max="4" width="20.6333333333333" style="239" customWidth="1"/>
    <col min="5" max="16384" width="9" style="238"/>
  </cols>
  <sheetData>
    <row r="1" ht="45" customHeight="1" spans="1:4">
      <c r="A1" s="241" t="s">
        <v>1706</v>
      </c>
      <c r="B1" s="242"/>
      <c r="C1" s="243"/>
      <c r="D1" s="242"/>
    </row>
    <row r="2" ht="20.1" customHeight="1" spans="1:4">
      <c r="A2" s="244"/>
      <c r="B2" s="245"/>
      <c r="C2" s="246"/>
      <c r="D2" s="247" t="s">
        <v>44</v>
      </c>
    </row>
    <row r="3" ht="45" customHeight="1" spans="1:4">
      <c r="A3" s="248" t="s">
        <v>1645</v>
      </c>
      <c r="B3" s="223" t="s">
        <v>46</v>
      </c>
      <c r="C3" s="223" t="s">
        <v>47</v>
      </c>
      <c r="D3" s="223" t="s">
        <v>48</v>
      </c>
    </row>
    <row r="4" ht="36" customHeight="1" spans="1:4">
      <c r="A4" s="209" t="s">
        <v>1707</v>
      </c>
      <c r="B4" s="152"/>
      <c r="C4" s="249">
        <v>140</v>
      </c>
      <c r="D4" s="102" t="e">
        <f t="shared" ref="D4:D35" si="0">(C4-B4)/B4</f>
        <v>#DIV/0!</v>
      </c>
    </row>
    <row r="5" ht="36" customHeight="1" spans="1:4">
      <c r="A5" s="207" t="s">
        <v>1647</v>
      </c>
      <c r="B5" s="152"/>
      <c r="C5" s="250"/>
      <c r="D5" s="251" t="e">
        <f t="shared" si="0"/>
        <v>#DIV/0!</v>
      </c>
    </row>
    <row r="6" ht="36" customHeight="1" spans="1:4">
      <c r="A6" s="207" t="s">
        <v>1648</v>
      </c>
      <c r="B6" s="225"/>
      <c r="C6" s="252"/>
      <c r="D6" s="253" t="e">
        <f t="shared" si="0"/>
        <v>#DIV/0!</v>
      </c>
    </row>
    <row r="7" ht="36" customHeight="1" spans="1:4">
      <c r="A7" s="207" t="s">
        <v>1649</v>
      </c>
      <c r="B7" s="254"/>
      <c r="C7" s="250"/>
      <c r="D7" s="255" t="e">
        <f t="shared" si="0"/>
        <v>#DIV/0!</v>
      </c>
    </row>
    <row r="8" ht="36" customHeight="1" spans="1:4">
      <c r="A8" s="207" t="s">
        <v>1650</v>
      </c>
      <c r="B8" s="256"/>
      <c r="C8" s="252">
        <v>0</v>
      </c>
      <c r="D8" s="253" t="e">
        <f t="shared" si="0"/>
        <v>#DIV/0!</v>
      </c>
    </row>
    <row r="9" ht="36" customHeight="1" spans="1:4">
      <c r="A9" s="207" t="s">
        <v>1651</v>
      </c>
      <c r="B9" s="254"/>
      <c r="C9" s="250"/>
      <c r="D9" s="255" t="e">
        <f t="shared" si="0"/>
        <v>#DIV/0!</v>
      </c>
    </row>
    <row r="10" ht="36" customHeight="1" spans="1:4">
      <c r="A10" s="207" t="s">
        <v>1654</v>
      </c>
      <c r="B10" s="257"/>
      <c r="C10" s="250"/>
      <c r="D10" s="258" t="e">
        <f t="shared" si="0"/>
        <v>#DIV/0!</v>
      </c>
    </row>
    <row r="11" ht="36" customHeight="1" spans="1:4">
      <c r="A11" s="207" t="s">
        <v>1655</v>
      </c>
      <c r="B11" s="257"/>
      <c r="C11" s="259"/>
      <c r="D11" s="255" t="e">
        <f t="shared" si="0"/>
        <v>#DIV/0!</v>
      </c>
    </row>
    <row r="12" ht="36" customHeight="1" spans="1:4">
      <c r="A12" s="207" t="s">
        <v>1656</v>
      </c>
      <c r="B12" s="254"/>
      <c r="C12" s="260"/>
      <c r="D12" s="255" t="e">
        <f t="shared" si="0"/>
        <v>#DIV/0!</v>
      </c>
    </row>
    <row r="13" ht="36" customHeight="1" spans="1:4">
      <c r="A13" s="207" t="s">
        <v>1657</v>
      </c>
      <c r="B13" s="254"/>
      <c r="C13" s="250"/>
      <c r="D13" s="255" t="e">
        <f t="shared" si="0"/>
        <v>#DIV/0!</v>
      </c>
    </row>
    <row r="14" ht="36" customHeight="1" spans="1:4">
      <c r="A14" s="207" t="s">
        <v>1653</v>
      </c>
      <c r="B14" s="254"/>
      <c r="C14" s="250"/>
      <c r="D14" s="255" t="e">
        <f t="shared" si="0"/>
        <v>#DIV/0!</v>
      </c>
    </row>
    <row r="15" ht="36" customHeight="1" spans="1:4">
      <c r="A15" s="207" t="s">
        <v>1708</v>
      </c>
      <c r="B15" s="254"/>
      <c r="C15" s="259"/>
      <c r="D15" s="255" t="e">
        <f t="shared" si="0"/>
        <v>#DIV/0!</v>
      </c>
    </row>
    <row r="16" ht="36" customHeight="1" spans="1:4">
      <c r="A16" s="207" t="s">
        <v>1659</v>
      </c>
      <c r="B16" s="254"/>
      <c r="C16" s="250"/>
      <c r="D16" s="255" t="e">
        <f t="shared" si="0"/>
        <v>#DIV/0!</v>
      </c>
    </row>
    <row r="17" ht="36" customHeight="1" spans="1:4">
      <c r="A17" s="207" t="s">
        <v>1660</v>
      </c>
      <c r="B17" s="254"/>
      <c r="C17" s="250"/>
      <c r="D17" s="255" t="e">
        <f t="shared" si="0"/>
        <v>#DIV/0!</v>
      </c>
    </row>
    <row r="18" ht="36" customHeight="1" spans="1:4">
      <c r="A18" s="207" t="s">
        <v>1661</v>
      </c>
      <c r="B18" s="254"/>
      <c r="C18" s="250"/>
      <c r="D18" s="255" t="e">
        <f t="shared" si="0"/>
        <v>#DIV/0!</v>
      </c>
    </row>
    <row r="19" ht="36" customHeight="1" spans="1:4">
      <c r="A19" s="207" t="s">
        <v>1663</v>
      </c>
      <c r="B19" s="256"/>
      <c r="C19" s="252"/>
      <c r="D19" s="253" t="e">
        <f t="shared" si="0"/>
        <v>#DIV/0!</v>
      </c>
    </row>
    <row r="20" ht="36" customHeight="1" spans="1:4">
      <c r="A20" s="207" t="s">
        <v>1664</v>
      </c>
      <c r="B20" s="254"/>
      <c r="C20" s="261">
        <v>140</v>
      </c>
      <c r="D20" s="255" t="e">
        <f t="shared" si="0"/>
        <v>#DIV/0!</v>
      </c>
    </row>
    <row r="21" ht="36" customHeight="1" spans="1:4">
      <c r="A21" s="209" t="s">
        <v>1709</v>
      </c>
      <c r="B21" s="262"/>
      <c r="C21" s="262"/>
      <c r="D21" s="251" t="e">
        <f t="shared" si="0"/>
        <v>#DIV/0!</v>
      </c>
    </row>
    <row r="22" ht="36" customHeight="1" spans="1:4">
      <c r="A22" s="207" t="s">
        <v>1666</v>
      </c>
      <c r="B22" s="263"/>
      <c r="C22" s="263"/>
      <c r="D22" s="255" t="e">
        <f t="shared" si="0"/>
        <v>#DIV/0!</v>
      </c>
    </row>
    <row r="23" ht="36" customHeight="1" spans="1:4">
      <c r="A23" s="207" t="s">
        <v>1667</v>
      </c>
      <c r="B23" s="263">
        <v>0</v>
      </c>
      <c r="C23" s="264"/>
      <c r="D23" s="255" t="e">
        <f t="shared" si="0"/>
        <v>#DIV/0!</v>
      </c>
    </row>
    <row r="24" ht="36" customHeight="1" spans="1:4">
      <c r="A24" s="209" t="s">
        <v>1710</v>
      </c>
      <c r="B24" s="224"/>
      <c r="C24" s="265">
        <f>SUM(C25:C27)</f>
        <v>0</v>
      </c>
      <c r="D24" s="253" t="e">
        <f t="shared" si="0"/>
        <v>#DIV/0!</v>
      </c>
    </row>
    <row r="25" ht="36" customHeight="1" spans="1:4">
      <c r="A25" s="207" t="s">
        <v>1711</v>
      </c>
      <c r="B25" s="225"/>
      <c r="C25" s="266"/>
      <c r="D25" s="253" t="e">
        <f t="shared" si="0"/>
        <v>#DIV/0!</v>
      </c>
    </row>
    <row r="26" ht="36" customHeight="1" spans="1:4">
      <c r="A26" s="207" t="s">
        <v>1712</v>
      </c>
      <c r="B26" s="225"/>
      <c r="C26" s="266"/>
      <c r="D26" s="253" t="e">
        <f t="shared" si="0"/>
        <v>#DIV/0!</v>
      </c>
    </row>
    <row r="27" ht="36" customHeight="1" spans="1:4">
      <c r="A27" s="207" t="s">
        <v>1713</v>
      </c>
      <c r="B27" s="153"/>
      <c r="C27" s="264">
        <f>SUM(C28:C29)</f>
        <v>0</v>
      </c>
      <c r="D27" s="253" t="e">
        <f t="shared" si="0"/>
        <v>#DIV/0!</v>
      </c>
    </row>
    <row r="28" ht="36" customHeight="1" spans="1:4">
      <c r="A28" s="209" t="s">
        <v>1714</v>
      </c>
      <c r="B28" s="224"/>
      <c r="C28" s="224"/>
      <c r="D28" s="251" t="e">
        <f t="shared" si="0"/>
        <v>#DIV/0!</v>
      </c>
    </row>
    <row r="29" ht="36" customHeight="1" spans="1:4">
      <c r="A29" s="207" t="s">
        <v>1676</v>
      </c>
      <c r="B29" s="153"/>
      <c r="C29" s="267"/>
      <c r="D29" s="258" t="e">
        <f t="shared" si="0"/>
        <v>#DIV/0!</v>
      </c>
    </row>
    <row r="30" ht="36" customHeight="1" spans="1:4">
      <c r="A30" s="209" t="s">
        <v>1715</v>
      </c>
      <c r="B30" s="235"/>
      <c r="C30" s="268"/>
      <c r="D30" s="269" t="e">
        <f t="shared" si="0"/>
        <v>#DIV/0!</v>
      </c>
    </row>
    <row r="31" ht="36" customHeight="1" spans="1:4">
      <c r="A31" s="270" t="s">
        <v>1716</v>
      </c>
      <c r="B31" s="152"/>
      <c r="C31" s="152">
        <v>140</v>
      </c>
      <c r="D31" s="251" t="e">
        <f t="shared" si="0"/>
        <v>#DIV/0!</v>
      </c>
    </row>
    <row r="32" ht="36" customHeight="1" spans="1:4">
      <c r="A32" s="270" t="s">
        <v>76</v>
      </c>
      <c r="B32" s="224">
        <v>6</v>
      </c>
      <c r="C32" s="152">
        <v>6</v>
      </c>
      <c r="D32" s="251">
        <f t="shared" si="0"/>
        <v>0</v>
      </c>
    </row>
    <row r="33" ht="36" customHeight="1" spans="1:4">
      <c r="A33" s="271" t="s">
        <v>1680</v>
      </c>
      <c r="B33" s="272"/>
      <c r="C33" s="224"/>
      <c r="D33" s="251" t="e">
        <f t="shared" si="0"/>
        <v>#DIV/0!</v>
      </c>
    </row>
    <row r="34" ht="36" customHeight="1" spans="1:4">
      <c r="A34" s="270" t="s">
        <v>1681</v>
      </c>
      <c r="B34" s="152"/>
      <c r="C34" s="273"/>
      <c r="D34" s="251" t="e">
        <f t="shared" si="0"/>
        <v>#DIV/0!</v>
      </c>
    </row>
    <row r="35" ht="36" customHeight="1" spans="1:4">
      <c r="A35" s="270" t="s">
        <v>83</v>
      </c>
      <c r="B35" s="152">
        <v>6</v>
      </c>
      <c r="C35" s="152">
        <v>146</v>
      </c>
      <c r="D35" s="251">
        <f t="shared" si="0"/>
        <v>23.333</v>
      </c>
    </row>
    <row r="36" spans="2:2">
      <c r="B36" s="274"/>
    </row>
    <row r="37" spans="2:2">
      <c r="B37" s="275"/>
    </row>
    <row r="38" spans="2:2">
      <c r="B38" s="274"/>
    </row>
    <row r="39" spans="2:2">
      <c r="B39" s="275"/>
    </row>
    <row r="40" spans="2:2">
      <c r="B40" s="274"/>
    </row>
    <row r="41" spans="2:2">
      <c r="B41" s="274"/>
    </row>
    <row r="42" spans="2:2">
      <c r="B42" s="275"/>
    </row>
    <row r="43" spans="2:2">
      <c r="B43" s="274"/>
    </row>
    <row r="44" spans="2:2">
      <c r="B44" s="274"/>
    </row>
    <row r="45" spans="2:2">
      <c r="B45" s="274"/>
    </row>
    <row r="46" spans="2:2">
      <c r="B46" s="274"/>
    </row>
    <row r="47" spans="2:2">
      <c r="B47" s="275"/>
    </row>
    <row r="48" spans="2:2">
      <c r="B48" s="274"/>
    </row>
  </sheetData>
  <autoFilter ref="A3:D35">
    <extLst/>
  </autoFilter>
  <mergeCells count="1">
    <mergeCell ref="A1:D1"/>
  </mergeCells>
  <conditionalFormatting sqref="D5 D7 D31:D35 D28 D20:D23 D11:D18 D9">
    <cfRule type="cellIs" dxfId="5"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view="pageBreakPreview" zoomScaleNormal="100" topLeftCell="A7" workbookViewId="0">
      <selection activeCell="E1" sqref="E$1:E$1048576"/>
    </sheetView>
  </sheetViews>
  <sheetFormatPr defaultColWidth="9" defaultRowHeight="13.5" outlineLevelCol="3"/>
  <cols>
    <col min="1" max="1" width="50.775" customWidth="1"/>
    <col min="2" max="4" width="20.6333333333333" style="216" customWidth="1"/>
  </cols>
  <sheetData>
    <row r="1" ht="45" customHeight="1" spans="1:4">
      <c r="A1" s="217" t="s">
        <v>1717</v>
      </c>
      <c r="B1" s="218"/>
      <c r="C1" s="218"/>
      <c r="D1" s="218"/>
    </row>
    <row r="2" ht="20.1" customHeight="1" spans="1:4">
      <c r="A2" s="219"/>
      <c r="B2" s="220"/>
      <c r="C2" s="220"/>
      <c r="D2" s="221" t="s">
        <v>44</v>
      </c>
    </row>
    <row r="3" ht="45" customHeight="1" spans="1:4">
      <c r="A3" s="222" t="s">
        <v>1718</v>
      </c>
      <c r="B3" s="223" t="s">
        <v>46</v>
      </c>
      <c r="C3" s="223" t="s">
        <v>47</v>
      </c>
      <c r="D3" s="223" t="s">
        <v>48</v>
      </c>
    </row>
    <row r="4" ht="36" customHeight="1" spans="1:4">
      <c r="A4" s="209" t="s">
        <v>1683</v>
      </c>
      <c r="B4" s="224"/>
      <c r="C4" s="224">
        <v>100</v>
      </c>
      <c r="D4" s="102" t="e">
        <f t="shared" ref="D4:D21" si="0">(C4-B4)/B4</f>
        <v>#DIV/0!</v>
      </c>
    </row>
    <row r="5" ht="36" customHeight="1" spans="1:4">
      <c r="A5" s="211" t="s">
        <v>1719</v>
      </c>
      <c r="B5" s="225"/>
      <c r="C5" s="225"/>
      <c r="D5" s="226" t="e">
        <f t="shared" si="0"/>
        <v>#DIV/0!</v>
      </c>
    </row>
    <row r="6" ht="36" customHeight="1" spans="1:4">
      <c r="A6" s="211" t="s">
        <v>1689</v>
      </c>
      <c r="B6" s="225"/>
      <c r="C6" s="225">
        <v>100</v>
      </c>
      <c r="D6" s="227" t="e">
        <f t="shared" si="0"/>
        <v>#DIV/0!</v>
      </c>
    </row>
    <row r="7" ht="36" customHeight="1" spans="1:4">
      <c r="A7" s="209" t="s">
        <v>1690</v>
      </c>
      <c r="B7" s="224"/>
      <c r="C7" s="224"/>
      <c r="D7" s="228" t="e">
        <f t="shared" si="0"/>
        <v>#DIV/0!</v>
      </c>
    </row>
    <row r="8" ht="36" customHeight="1" spans="1:4">
      <c r="A8" s="211" t="s">
        <v>1691</v>
      </c>
      <c r="B8" s="225"/>
      <c r="C8" s="225"/>
      <c r="D8" s="226" t="e">
        <f t="shared" si="0"/>
        <v>#DIV/0!</v>
      </c>
    </row>
    <row r="9" ht="36" customHeight="1" spans="1:4">
      <c r="A9" s="211" t="s">
        <v>1695</v>
      </c>
      <c r="B9" s="225"/>
      <c r="C9" s="225"/>
      <c r="D9" s="226" t="e">
        <f t="shared" si="0"/>
        <v>#DIV/0!</v>
      </c>
    </row>
    <row r="10" ht="36" customHeight="1" spans="1:4">
      <c r="A10" s="209" t="s">
        <v>1696</v>
      </c>
      <c r="B10" s="224">
        <f>B11</f>
        <v>0</v>
      </c>
      <c r="C10" s="224">
        <f>C11</f>
        <v>0</v>
      </c>
      <c r="D10" s="229" t="e">
        <f t="shared" si="0"/>
        <v>#DIV/0!</v>
      </c>
    </row>
    <row r="11" ht="36" customHeight="1" spans="1:4">
      <c r="A11" s="211" t="s">
        <v>1697</v>
      </c>
      <c r="B11" s="225"/>
      <c r="C11" s="225"/>
      <c r="D11" s="227" t="e">
        <f t="shared" si="0"/>
        <v>#DIV/0!</v>
      </c>
    </row>
    <row r="12" ht="36" customHeight="1" spans="1:4">
      <c r="A12" s="209" t="s">
        <v>1698</v>
      </c>
      <c r="B12" s="224"/>
      <c r="C12" s="224"/>
      <c r="D12" s="229" t="e">
        <f t="shared" si="0"/>
        <v>#DIV/0!</v>
      </c>
    </row>
    <row r="13" ht="36" customHeight="1" spans="1:4">
      <c r="A13" s="207" t="s">
        <v>1720</v>
      </c>
      <c r="B13" s="225"/>
      <c r="C13" s="225"/>
      <c r="D13" s="227" t="e">
        <f t="shared" si="0"/>
        <v>#DIV/0!</v>
      </c>
    </row>
    <row r="14" ht="36" customHeight="1" spans="1:4">
      <c r="A14" s="209" t="s">
        <v>1700</v>
      </c>
      <c r="B14" s="224">
        <v>6</v>
      </c>
      <c r="C14" s="224">
        <v>6</v>
      </c>
      <c r="D14" s="228">
        <f t="shared" si="0"/>
        <v>0</v>
      </c>
    </row>
    <row r="15" ht="36" customHeight="1" spans="1:4">
      <c r="A15" s="211" t="s">
        <v>1701</v>
      </c>
      <c r="B15" s="225">
        <v>6</v>
      </c>
      <c r="C15" s="225">
        <v>6</v>
      </c>
      <c r="D15" s="226">
        <f t="shared" si="0"/>
        <v>0</v>
      </c>
    </row>
    <row r="16" ht="36" customHeight="1" spans="1:4">
      <c r="A16" s="230" t="s">
        <v>1721</v>
      </c>
      <c r="B16" s="224">
        <v>6</v>
      </c>
      <c r="C16" s="224">
        <v>106</v>
      </c>
      <c r="D16" s="228">
        <f t="shared" si="0"/>
        <v>16.667</v>
      </c>
    </row>
    <row r="17" ht="36" customHeight="1" spans="1:4">
      <c r="A17" s="231" t="s">
        <v>136</v>
      </c>
      <c r="B17" s="224"/>
      <c r="C17" s="224">
        <v>40</v>
      </c>
      <c r="D17" s="228" t="e">
        <f t="shared" si="0"/>
        <v>#DIV/0!</v>
      </c>
    </row>
    <row r="18" ht="36" customHeight="1" spans="1:4">
      <c r="A18" s="232" t="s">
        <v>1703</v>
      </c>
      <c r="B18" s="233"/>
      <c r="C18" s="225"/>
      <c r="D18" s="226" t="e">
        <f t="shared" si="0"/>
        <v>#DIV/0!</v>
      </c>
    </row>
    <row r="19" ht="36" customHeight="1" spans="1:4">
      <c r="A19" s="232" t="s">
        <v>1704</v>
      </c>
      <c r="B19" s="233"/>
      <c r="C19" s="233">
        <v>40</v>
      </c>
      <c r="D19" s="226" t="e">
        <f t="shared" si="0"/>
        <v>#DIV/0!</v>
      </c>
    </row>
    <row r="20" ht="36" customHeight="1" spans="1:4">
      <c r="A20" s="234" t="s">
        <v>1705</v>
      </c>
      <c r="B20" s="235"/>
      <c r="C20" s="224"/>
      <c r="D20" s="228" t="e">
        <f t="shared" si="0"/>
        <v>#DIV/0!</v>
      </c>
    </row>
    <row r="21" ht="36" customHeight="1" spans="1:4">
      <c r="A21" s="230" t="s">
        <v>143</v>
      </c>
      <c r="B21" s="224">
        <v>6</v>
      </c>
      <c r="C21" s="224">
        <v>146</v>
      </c>
      <c r="D21" s="228">
        <f t="shared" si="0"/>
        <v>23.333</v>
      </c>
    </row>
    <row r="22" spans="2:2">
      <c r="B22" s="236"/>
    </row>
    <row r="23" spans="2:3">
      <c r="B23" s="237"/>
      <c r="C23" s="237"/>
    </row>
    <row r="24" spans="2:2">
      <c r="B24" s="236"/>
    </row>
    <row r="25" spans="2:3">
      <c r="B25" s="237"/>
      <c r="C25" s="237"/>
    </row>
    <row r="26" spans="2:2">
      <c r="B26" s="236"/>
    </row>
    <row r="27" spans="2:2">
      <c r="B27" s="236"/>
    </row>
    <row r="28" spans="2:3">
      <c r="B28" s="237"/>
      <c r="C28" s="237"/>
    </row>
    <row r="29" spans="2:2">
      <c r="B29" s="236"/>
    </row>
    <row r="30" spans="2:2">
      <c r="B30" s="236"/>
    </row>
    <row r="31" spans="2:2">
      <c r="B31" s="236"/>
    </row>
    <row r="32" spans="2:2">
      <c r="B32" s="236"/>
    </row>
    <row r="33" spans="2:3">
      <c r="B33" s="237"/>
      <c r="C33" s="237"/>
    </row>
    <row r="34" spans="2:2">
      <c r="B34" s="236"/>
    </row>
  </sheetData>
  <autoFilter ref="A3:D21">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view="pageBreakPreview" zoomScaleNormal="100" workbookViewId="0">
      <selection activeCell="B5" sqref="B5"/>
    </sheetView>
  </sheetViews>
  <sheetFormatPr defaultColWidth="9" defaultRowHeight="14.25" outlineLevelCol="1"/>
  <cols>
    <col min="1" max="1" width="36.25" style="198" customWidth="1"/>
    <col min="2" max="2" width="45.5" style="200" customWidth="1"/>
    <col min="3" max="3" width="12.6333333333333" style="198"/>
    <col min="4" max="16374" width="9" style="198"/>
    <col min="16375" max="16376" width="35.6333333333333" style="198"/>
    <col min="16377" max="16377" width="9" style="198"/>
    <col min="16378" max="16384" width="9" style="201"/>
  </cols>
  <sheetData>
    <row r="1" s="198" customFormat="1" ht="45" customHeight="1" spans="1:2">
      <c r="A1" s="202" t="s">
        <v>1722</v>
      </c>
      <c r="B1" s="203"/>
    </row>
    <row r="2" s="198" customFormat="1" ht="20.1" customHeight="1" spans="1:2">
      <c r="A2" s="204"/>
      <c r="B2" s="205" t="s">
        <v>44</v>
      </c>
    </row>
    <row r="3" s="199" customFormat="1" ht="45" customHeight="1" spans="1:2">
      <c r="A3" s="206" t="s">
        <v>1723</v>
      </c>
      <c r="B3" s="206" t="s">
        <v>1724</v>
      </c>
    </row>
    <row r="4" s="198" customFormat="1" ht="36" customHeight="1" spans="1:2">
      <c r="A4" s="213" t="s">
        <v>1725</v>
      </c>
      <c r="B4" s="208">
        <v>6</v>
      </c>
    </row>
    <row r="5" s="198" customFormat="1" ht="36" customHeight="1" spans="1:2">
      <c r="A5" s="213" t="s">
        <v>1304</v>
      </c>
      <c r="B5" s="208"/>
    </row>
    <row r="6" s="198" customFormat="1" ht="36" customHeight="1" spans="1:2">
      <c r="A6" s="213" t="s">
        <v>1305</v>
      </c>
      <c r="B6" s="208"/>
    </row>
    <row r="7" s="198" customFormat="1" ht="36" customHeight="1" spans="1:2">
      <c r="A7" s="213" t="s">
        <v>1306</v>
      </c>
      <c r="B7" s="208"/>
    </row>
    <row r="8" s="198" customFormat="1" ht="36" customHeight="1" spans="1:2">
      <c r="A8" s="213" t="s">
        <v>1307</v>
      </c>
      <c r="B8" s="208"/>
    </row>
    <row r="9" s="198" customFormat="1" ht="36" customHeight="1" spans="1:2">
      <c r="A9" s="213" t="s">
        <v>1308</v>
      </c>
      <c r="B9" s="208"/>
    </row>
    <row r="10" s="198" customFormat="1" ht="36" customHeight="1" spans="1:2">
      <c r="A10" s="213" t="s">
        <v>1309</v>
      </c>
      <c r="B10" s="208"/>
    </row>
    <row r="11" s="198" customFormat="1" ht="36" customHeight="1" spans="1:2">
      <c r="A11" s="213" t="s">
        <v>1310</v>
      </c>
      <c r="B11" s="208"/>
    </row>
    <row r="12" s="198" customFormat="1" ht="36" customHeight="1" spans="1:2">
      <c r="A12" s="213" t="s">
        <v>1311</v>
      </c>
      <c r="B12" s="208"/>
    </row>
    <row r="13" s="198" customFormat="1" ht="36" customHeight="1" spans="1:2">
      <c r="A13" s="213" t="s">
        <v>1312</v>
      </c>
      <c r="B13" s="208"/>
    </row>
    <row r="14" s="198" customFormat="1" ht="31" customHeight="1" spans="1:2">
      <c r="A14" s="214" t="s">
        <v>1726</v>
      </c>
      <c r="B14" s="215">
        <f>SUM(B4:B13)</f>
        <v>6</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16"/>
  <sheetViews>
    <sheetView view="pageBreakPreview" zoomScaleNormal="100" workbookViewId="0">
      <selection activeCell="B14" sqref="B14"/>
    </sheetView>
  </sheetViews>
  <sheetFormatPr defaultColWidth="9" defaultRowHeight="14.25"/>
  <cols>
    <col min="1" max="1" width="46.6333333333333" style="198" customWidth="1"/>
    <col min="2" max="2" width="38" style="200" customWidth="1"/>
    <col min="3" max="16371" width="9" style="198"/>
    <col min="16372" max="16373" width="35.6333333333333" style="198"/>
    <col min="16374" max="16374" width="9" style="198"/>
    <col min="16375" max="16384" width="9" style="201"/>
  </cols>
  <sheetData>
    <row r="1" s="198" customFormat="1" ht="45" customHeight="1" spans="1:2">
      <c r="A1" s="202" t="s">
        <v>1727</v>
      </c>
      <c r="B1" s="203"/>
    </row>
    <row r="2" s="198" customFormat="1" ht="20.1" customHeight="1" spans="1:2">
      <c r="A2" s="204"/>
      <c r="B2" s="205" t="s">
        <v>44</v>
      </c>
    </row>
    <row r="3" s="199" customFormat="1" ht="45" customHeight="1" spans="1:2">
      <c r="A3" s="206" t="s">
        <v>1728</v>
      </c>
      <c r="B3" s="206" t="s">
        <v>1724</v>
      </c>
    </row>
    <row r="4" s="198" customFormat="1" ht="36" customHeight="1" spans="1:2">
      <c r="A4" s="207" t="s">
        <v>1729</v>
      </c>
      <c r="B4" s="208">
        <v>6</v>
      </c>
    </row>
    <row r="5" s="198" customFormat="1" ht="36" customHeight="1" spans="1:2">
      <c r="A5" s="209"/>
      <c r="B5" s="210"/>
    </row>
    <row r="6" s="198" customFormat="1" ht="36" customHeight="1" spans="1:2">
      <c r="A6" s="209"/>
      <c r="B6" s="210"/>
    </row>
    <row r="7" s="198" customFormat="1" ht="36" customHeight="1" spans="1:2">
      <c r="A7" s="209"/>
      <c r="B7" s="210"/>
    </row>
    <row r="8" s="198" customFormat="1" ht="36" customHeight="1" spans="1:2">
      <c r="A8" s="209"/>
      <c r="B8" s="210"/>
    </row>
    <row r="9" s="198" customFormat="1" ht="36" customHeight="1" spans="1:2">
      <c r="A9" s="209"/>
      <c r="B9" s="210"/>
    </row>
    <row r="10" s="198" customFormat="1" ht="36" customHeight="1" spans="1:2">
      <c r="A10" s="211"/>
      <c r="B10" s="210"/>
    </row>
    <row r="11" s="198" customFormat="1" ht="36" customHeight="1" spans="1:2">
      <c r="A11" s="212"/>
      <c r="B11" s="210"/>
    </row>
    <row r="12" s="198" customFormat="1" ht="36" customHeight="1" spans="1:2">
      <c r="A12" s="213"/>
      <c r="B12" s="210"/>
    </row>
    <row r="13" s="198" customFormat="1" ht="36" customHeight="1" spans="1:2">
      <c r="A13" s="213"/>
      <c r="B13" s="210"/>
    </row>
    <row r="14" s="198" customFormat="1" ht="31" customHeight="1" spans="1:2">
      <c r="A14" s="214" t="s">
        <v>1726</v>
      </c>
      <c r="B14" s="208">
        <v>6</v>
      </c>
    </row>
    <row r="15" s="198" customFormat="1" spans="2:16377">
      <c r="B15" s="200"/>
      <c r="XEU15" s="201"/>
      <c r="XEV15" s="201"/>
      <c r="XEW15" s="201"/>
    </row>
    <row r="16" s="198" customFormat="1" spans="2:16377">
      <c r="B16" s="200"/>
      <c r="XEU16" s="201"/>
      <c r="XEV16" s="201"/>
      <c r="XEW16" s="201"/>
    </row>
  </sheetData>
  <mergeCells count="1">
    <mergeCell ref="A1:B1"/>
  </mergeCells>
  <conditionalFormatting sqref="B3:G3">
    <cfRule type="cellIs" dxfId="0" priority="4" stopIfTrue="1" operator="lessThanOrEqual">
      <formula>-1</formula>
    </cfRule>
  </conditionalFormatting>
  <conditionalFormatting sqref="B4">
    <cfRule type="cellIs" dxfId="0" priority="2" stopIfTrue="1" operator="lessThanOrEqual">
      <formula>-1</formula>
    </cfRule>
  </conditionalFormatting>
  <conditionalFormatting sqref="B14">
    <cfRule type="cellIs" dxfId="0" priority="1" stopIfTrue="1" operator="lessThanOrEqual">
      <formula>-1</formula>
    </cfRule>
  </conditionalFormatting>
  <conditionalFormatting sqref="C4:G4 B5:G9">
    <cfRule type="cellIs" dxfId="0"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3" sqref="A3:B13"/>
    </sheetView>
  </sheetViews>
  <sheetFormatPr defaultColWidth="9" defaultRowHeight="14.25" outlineLevelCol="1"/>
  <cols>
    <col min="1" max="1" width="49.8833333333333" style="186" customWidth="1"/>
    <col min="2" max="2" width="43.25" style="186" customWidth="1"/>
    <col min="3" max="16384" width="9" style="186"/>
  </cols>
  <sheetData>
    <row r="1" s="186" customFormat="1" ht="45" customHeight="1" spans="1:2">
      <c r="A1" s="188" t="s">
        <v>1730</v>
      </c>
      <c r="B1" s="189"/>
    </row>
    <row r="2" s="186" customFormat="1" ht="20.1" customHeight="1" spans="1:2">
      <c r="A2" s="190"/>
      <c r="B2" s="191"/>
    </row>
    <row r="3" s="187" customFormat="1" ht="45" customHeight="1" spans="1:2">
      <c r="A3" s="192" t="s">
        <v>1731</v>
      </c>
      <c r="B3" s="193"/>
    </row>
    <row r="4" s="186" customFormat="1" ht="36" customHeight="1" spans="1:2">
      <c r="A4" s="194"/>
      <c r="B4" s="195"/>
    </row>
    <row r="5" s="186" customFormat="1" ht="36" customHeight="1" spans="1:2">
      <c r="A5" s="194"/>
      <c r="B5" s="195"/>
    </row>
    <row r="6" s="186" customFormat="1" ht="36" customHeight="1" spans="1:2">
      <c r="A6" s="194"/>
      <c r="B6" s="195"/>
    </row>
    <row r="7" s="186" customFormat="1" ht="36" customHeight="1" spans="1:2">
      <c r="A7" s="194"/>
      <c r="B7" s="195"/>
    </row>
    <row r="8" s="186" customFormat="1" ht="36" customHeight="1" spans="1:2">
      <c r="A8" s="194"/>
      <c r="B8" s="195"/>
    </row>
    <row r="9" s="186" customFormat="1" ht="36" customHeight="1" spans="1:2">
      <c r="A9" s="194"/>
      <c r="B9" s="195"/>
    </row>
    <row r="10" s="186" customFormat="1" ht="36" customHeight="1" spans="1:2">
      <c r="A10" s="194"/>
      <c r="B10" s="195"/>
    </row>
    <row r="11" s="186" customFormat="1" ht="36" customHeight="1" spans="1:2">
      <c r="A11" s="194"/>
      <c r="B11" s="195"/>
    </row>
    <row r="12" s="186" customFormat="1" ht="36" customHeight="1" spans="1:2">
      <c r="A12" s="194"/>
      <c r="B12" s="195"/>
    </row>
    <row r="13" s="186" customFormat="1" ht="31" customHeight="1" spans="1:2">
      <c r="A13" s="196"/>
      <c r="B13" s="197"/>
    </row>
  </sheetData>
  <mergeCells count="2">
    <mergeCell ref="A1:B1"/>
    <mergeCell ref="A3:B13"/>
  </mergeCells>
  <conditionalFormatting sqref="C3:G3">
    <cfRule type="cellIs" dxfId="0" priority="2" stopIfTrue="1" operator="lessThanOrEqual">
      <formula>-1</formula>
    </cfRule>
  </conditionalFormatting>
  <conditionalFormatting sqref="C4:G7">
    <cfRule type="cellIs" dxfId="0" priority="1" stopIfTrue="1" operator="lessThanOrEqual">
      <formula>-1</formula>
    </cfRule>
  </conditionalFormatting>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showGridLines="0" showZeros="0" view="pageBreakPreview" zoomScaleNormal="115" workbookViewId="0">
      <selection activeCell="G9" sqref="G9"/>
    </sheetView>
  </sheetViews>
  <sheetFormatPr defaultColWidth="9" defaultRowHeight="14.25" outlineLevelCol="3"/>
  <cols>
    <col min="1" max="1" width="52.4416666666667" style="146" customWidth="1"/>
    <col min="2" max="4" width="20.6333333333333" style="146" customWidth="1"/>
    <col min="5" max="16384" width="9" style="146"/>
  </cols>
  <sheetData>
    <row r="1" ht="45" customHeight="1" spans="1:4">
      <c r="A1" s="147" t="s">
        <v>1732</v>
      </c>
      <c r="B1" s="147"/>
      <c r="C1" s="147"/>
      <c r="D1" s="147"/>
    </row>
    <row r="2" s="164" customFormat="1" ht="20.1" customHeight="1" spans="1:4">
      <c r="A2" s="165"/>
      <c r="B2" s="166"/>
      <c r="C2" s="167"/>
      <c r="D2" s="168" t="s">
        <v>44</v>
      </c>
    </row>
    <row r="3" ht="45" customHeight="1" spans="1:4">
      <c r="A3" s="169" t="s">
        <v>1733</v>
      </c>
      <c r="B3" s="98" t="s">
        <v>46</v>
      </c>
      <c r="C3" s="98" t="s">
        <v>47</v>
      </c>
      <c r="D3" s="98" t="s">
        <v>48</v>
      </c>
    </row>
    <row r="4" ht="36" customHeight="1" spans="1:4">
      <c r="A4" s="170" t="s">
        <v>1734</v>
      </c>
      <c r="B4" s="171"/>
      <c r="C4" s="172"/>
      <c r="D4" s="102" t="e">
        <f t="shared" ref="D4:D38" si="0">(C4-B4)/B4</f>
        <v>#DIV/0!</v>
      </c>
    </row>
    <row r="5" ht="36" customHeight="1" spans="1:4">
      <c r="A5" s="173" t="s">
        <v>1735</v>
      </c>
      <c r="B5" s="174"/>
      <c r="C5" s="175"/>
      <c r="D5" s="106" t="e">
        <f t="shared" si="0"/>
        <v>#DIV/0!</v>
      </c>
    </row>
    <row r="6" ht="36" customHeight="1" spans="1:4">
      <c r="A6" s="173" t="s">
        <v>1736</v>
      </c>
      <c r="B6" s="174"/>
      <c r="C6" s="176"/>
      <c r="D6" s="106" t="e">
        <f t="shared" si="0"/>
        <v>#DIV/0!</v>
      </c>
    </row>
    <row r="7" s="145" customFormat="1" ht="36" customHeight="1" spans="1:4">
      <c r="A7" s="173" t="s">
        <v>1737</v>
      </c>
      <c r="B7" s="174"/>
      <c r="C7" s="176"/>
      <c r="D7" s="106" t="e">
        <f t="shared" si="0"/>
        <v>#DIV/0!</v>
      </c>
    </row>
    <row r="8" ht="36" customHeight="1" spans="1:4">
      <c r="A8" s="170" t="s">
        <v>1738</v>
      </c>
      <c r="B8" s="177">
        <v>16334</v>
      </c>
      <c r="C8" s="177">
        <v>17699</v>
      </c>
      <c r="D8" s="107">
        <f t="shared" si="0"/>
        <v>0.084</v>
      </c>
    </row>
    <row r="9" ht="36" customHeight="1" spans="1:4">
      <c r="A9" s="173" t="s">
        <v>1735</v>
      </c>
      <c r="B9" s="175">
        <v>11454</v>
      </c>
      <c r="C9" s="176">
        <v>12589</v>
      </c>
      <c r="D9" s="106">
        <f t="shared" si="0"/>
        <v>0.099</v>
      </c>
    </row>
    <row r="10" ht="36" customHeight="1" spans="1:4">
      <c r="A10" s="173" t="s">
        <v>1736</v>
      </c>
      <c r="B10" s="175">
        <v>9</v>
      </c>
      <c r="C10" s="176">
        <v>3</v>
      </c>
      <c r="D10" s="106">
        <f t="shared" si="0"/>
        <v>-0.667</v>
      </c>
    </row>
    <row r="11" ht="36" customHeight="1" spans="1:4">
      <c r="A11" s="173" t="s">
        <v>1737</v>
      </c>
      <c r="B11" s="175">
        <v>4724</v>
      </c>
      <c r="C11" s="176">
        <v>4957</v>
      </c>
      <c r="D11" s="106">
        <f t="shared" si="0"/>
        <v>0.049</v>
      </c>
    </row>
    <row r="12" ht="36" customHeight="1" spans="1:4">
      <c r="A12" s="170" t="s">
        <v>1739</v>
      </c>
      <c r="B12" s="171"/>
      <c r="C12" s="178"/>
      <c r="D12" s="107" t="e">
        <f t="shared" si="0"/>
        <v>#DIV/0!</v>
      </c>
    </row>
    <row r="13" ht="36" customHeight="1" spans="1:4">
      <c r="A13" s="173" t="s">
        <v>1735</v>
      </c>
      <c r="B13" s="174"/>
      <c r="C13" s="179"/>
      <c r="D13" s="106" t="e">
        <f t="shared" si="0"/>
        <v>#DIV/0!</v>
      </c>
    </row>
    <row r="14" ht="36" customHeight="1" spans="1:4">
      <c r="A14" s="173" t="s">
        <v>1736</v>
      </c>
      <c r="B14" s="174"/>
      <c r="C14" s="179"/>
      <c r="D14" s="106" t="e">
        <f t="shared" si="0"/>
        <v>#DIV/0!</v>
      </c>
    </row>
    <row r="15" ht="36" customHeight="1" spans="1:4">
      <c r="A15" s="173" t="s">
        <v>1737</v>
      </c>
      <c r="B15" s="174">
        <v>0</v>
      </c>
      <c r="C15" s="179"/>
      <c r="D15" s="106" t="e">
        <f t="shared" si="0"/>
        <v>#DIV/0!</v>
      </c>
    </row>
    <row r="16" ht="36" customHeight="1" spans="1:4">
      <c r="A16" s="170" t="s">
        <v>1740</v>
      </c>
      <c r="B16" s="171"/>
      <c r="C16" s="178"/>
      <c r="D16" s="107" t="e">
        <f t="shared" si="0"/>
        <v>#DIV/0!</v>
      </c>
    </row>
    <row r="17" ht="36" customHeight="1" spans="1:4">
      <c r="A17" s="173" t="s">
        <v>1735</v>
      </c>
      <c r="B17" s="174"/>
      <c r="C17" s="180"/>
      <c r="D17" s="106" t="e">
        <f t="shared" si="0"/>
        <v>#DIV/0!</v>
      </c>
    </row>
    <row r="18" ht="36" customHeight="1" spans="1:4">
      <c r="A18" s="173" t="s">
        <v>1736</v>
      </c>
      <c r="B18" s="174"/>
      <c r="C18" s="180"/>
      <c r="D18" s="106" t="e">
        <f t="shared" si="0"/>
        <v>#DIV/0!</v>
      </c>
    </row>
    <row r="19" ht="36" customHeight="1" spans="1:4">
      <c r="A19" s="173" t="s">
        <v>1737</v>
      </c>
      <c r="B19" s="174"/>
      <c r="C19" s="180"/>
      <c r="D19" s="106" t="e">
        <f t="shared" si="0"/>
        <v>#DIV/0!</v>
      </c>
    </row>
    <row r="20" ht="36" customHeight="1" spans="1:4">
      <c r="A20" s="170" t="s">
        <v>1741</v>
      </c>
      <c r="B20" s="171"/>
      <c r="C20" s="178"/>
      <c r="D20" s="107" t="e">
        <f t="shared" si="0"/>
        <v>#DIV/0!</v>
      </c>
    </row>
    <row r="21" ht="36" customHeight="1" spans="1:4">
      <c r="A21" s="173" t="s">
        <v>1735</v>
      </c>
      <c r="B21" s="174"/>
      <c r="C21" s="178"/>
      <c r="D21" s="106" t="e">
        <f t="shared" si="0"/>
        <v>#DIV/0!</v>
      </c>
    </row>
    <row r="22" ht="36" customHeight="1" spans="1:4">
      <c r="A22" s="173" t="s">
        <v>1736</v>
      </c>
      <c r="B22" s="174"/>
      <c r="C22" s="174"/>
      <c r="D22" s="106" t="e">
        <f t="shared" si="0"/>
        <v>#DIV/0!</v>
      </c>
    </row>
    <row r="23" ht="36" customHeight="1" spans="1:4">
      <c r="A23" s="173" t="s">
        <v>1737</v>
      </c>
      <c r="B23" s="174"/>
      <c r="C23" s="179"/>
      <c r="D23" s="121" t="e">
        <f t="shared" si="0"/>
        <v>#DIV/0!</v>
      </c>
    </row>
    <row r="24" ht="36" customHeight="1" spans="1:4">
      <c r="A24" s="170" t="s">
        <v>1742</v>
      </c>
      <c r="B24" s="181"/>
      <c r="C24" s="178"/>
      <c r="D24" s="107" t="e">
        <f t="shared" si="0"/>
        <v>#DIV/0!</v>
      </c>
    </row>
    <row r="25" ht="36" customHeight="1" spans="1:4">
      <c r="A25" s="173" t="s">
        <v>1735</v>
      </c>
      <c r="B25" s="174"/>
      <c r="C25" s="182"/>
      <c r="D25" s="106" t="e">
        <f t="shared" si="0"/>
        <v>#DIV/0!</v>
      </c>
    </row>
    <row r="26" ht="36" customHeight="1" spans="1:4">
      <c r="A26" s="173" t="s">
        <v>1736</v>
      </c>
      <c r="B26" s="174"/>
      <c r="C26" s="174"/>
      <c r="D26" s="106" t="e">
        <f t="shared" si="0"/>
        <v>#DIV/0!</v>
      </c>
    </row>
    <row r="27" ht="36" customHeight="1" spans="1:4">
      <c r="A27" s="173" t="s">
        <v>1737</v>
      </c>
      <c r="B27" s="174"/>
      <c r="C27" s="174"/>
      <c r="D27" s="106" t="e">
        <f t="shared" si="0"/>
        <v>#DIV/0!</v>
      </c>
    </row>
    <row r="28" ht="36" customHeight="1" spans="1:4">
      <c r="A28" s="170" t="s">
        <v>1743</v>
      </c>
      <c r="B28" s="177">
        <v>4983</v>
      </c>
      <c r="C28" s="172">
        <v>5965</v>
      </c>
      <c r="D28" s="107">
        <f t="shared" si="0"/>
        <v>0.197</v>
      </c>
    </row>
    <row r="29" ht="36" customHeight="1" spans="1:4">
      <c r="A29" s="173" t="s">
        <v>1735</v>
      </c>
      <c r="B29" s="175">
        <v>1929</v>
      </c>
      <c r="C29" s="183">
        <v>1976</v>
      </c>
      <c r="D29" s="106">
        <f t="shared" si="0"/>
        <v>0.024</v>
      </c>
    </row>
    <row r="30" ht="36" customHeight="1" spans="1:4">
      <c r="A30" s="173" t="s">
        <v>1736</v>
      </c>
      <c r="B30" s="175">
        <v>15</v>
      </c>
      <c r="C30" s="183">
        <v>285</v>
      </c>
      <c r="D30" s="106">
        <f t="shared" si="0"/>
        <v>18</v>
      </c>
    </row>
    <row r="31" ht="36" customHeight="1" spans="1:4">
      <c r="A31" s="173" t="s">
        <v>1737</v>
      </c>
      <c r="B31" s="175">
        <v>3012</v>
      </c>
      <c r="C31" s="183">
        <v>3448</v>
      </c>
      <c r="D31" s="106">
        <f t="shared" si="0"/>
        <v>0.145</v>
      </c>
    </row>
    <row r="32" ht="36" customHeight="1" spans="1:4">
      <c r="A32" s="142" t="s">
        <v>1744</v>
      </c>
      <c r="B32" s="184">
        <f t="shared" ref="B32:B35" si="1">B4+B8+B12+B16+B20+B24+B28</f>
        <v>21317</v>
      </c>
      <c r="C32" s="184">
        <f t="shared" ref="C32:C35" si="2">C4+C8+C12+C16+C20+C24+C28</f>
        <v>23664</v>
      </c>
      <c r="D32" s="121">
        <f t="shared" si="0"/>
        <v>0.11</v>
      </c>
    </row>
    <row r="33" ht="36" customHeight="1" spans="1:4">
      <c r="A33" s="173" t="s">
        <v>1745</v>
      </c>
      <c r="B33" s="175">
        <f t="shared" si="1"/>
        <v>13383</v>
      </c>
      <c r="C33" s="175">
        <f t="shared" si="2"/>
        <v>14565</v>
      </c>
      <c r="D33" s="121">
        <f t="shared" si="0"/>
        <v>0.088</v>
      </c>
    </row>
    <row r="34" ht="36" customHeight="1" spans="1:4">
      <c r="A34" s="173" t="s">
        <v>1746</v>
      </c>
      <c r="B34" s="175">
        <f t="shared" si="1"/>
        <v>24</v>
      </c>
      <c r="C34" s="175">
        <f t="shared" si="2"/>
        <v>288</v>
      </c>
      <c r="D34" s="121">
        <f t="shared" si="0"/>
        <v>11</v>
      </c>
    </row>
    <row r="35" ht="36" customHeight="1" spans="1:4">
      <c r="A35" s="173" t="s">
        <v>1747</v>
      </c>
      <c r="B35" s="175">
        <f t="shared" si="1"/>
        <v>7736</v>
      </c>
      <c r="C35" s="175">
        <f t="shared" si="2"/>
        <v>8405</v>
      </c>
      <c r="D35" s="121">
        <f t="shared" si="0"/>
        <v>0.086</v>
      </c>
    </row>
    <row r="36" ht="36" customHeight="1" spans="1:4">
      <c r="A36" s="122" t="s">
        <v>1748</v>
      </c>
      <c r="B36" s="171"/>
      <c r="C36" s="171"/>
      <c r="D36" s="107" t="e">
        <f t="shared" si="0"/>
        <v>#DIV/0!</v>
      </c>
    </row>
    <row r="37" ht="36" customHeight="1" spans="1:4">
      <c r="A37" s="185" t="s">
        <v>1749</v>
      </c>
      <c r="B37" s="177"/>
      <c r="C37" s="178"/>
      <c r="D37" s="107" t="e">
        <f t="shared" si="0"/>
        <v>#DIV/0!</v>
      </c>
    </row>
    <row r="38" ht="36" customHeight="1" spans="1:4">
      <c r="A38" s="142" t="s">
        <v>1750</v>
      </c>
      <c r="B38" s="177">
        <v>36402</v>
      </c>
      <c r="C38" s="177">
        <v>41866</v>
      </c>
      <c r="D38" s="107">
        <f t="shared" si="0"/>
        <v>0.15</v>
      </c>
    </row>
    <row r="39" spans="2:3">
      <c r="B39" s="163"/>
      <c r="C39" s="163"/>
    </row>
    <row r="40" spans="2:3">
      <c r="B40" s="163"/>
      <c r="C40" s="163"/>
    </row>
    <row r="41" spans="2:3">
      <c r="B41" s="163"/>
      <c r="C41" s="163"/>
    </row>
    <row r="42" spans="2:3">
      <c r="B42" s="163"/>
      <c r="C42" s="163"/>
    </row>
  </sheetData>
  <autoFilter ref="A3:D38">
    <extLst/>
  </autoFilter>
  <mergeCells count="1">
    <mergeCell ref="A1:D1"/>
  </mergeCells>
  <conditionalFormatting sqref="D36">
    <cfRule type="cellIs" dxfId="4" priority="1" stopIfTrue="1" operator="lessThanOrEqual">
      <formula>-1</formula>
    </cfRule>
  </conditionalFormatting>
  <conditionalFormatting sqref="D5:D22 D37:D38 C25 C29:C31 D24:D31 C23 C6:C7 C9:C11 C13:C15 C17:C19">
    <cfRule type="cellIs" dxfId="4"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showGridLines="0" showZeros="0" view="pageBreakPreview" zoomScaleNormal="100" workbookViewId="0">
      <pane ySplit="3" topLeftCell="A12" activePane="bottomLeft" state="frozen"/>
      <selection/>
      <selection pane="bottomLeft" activeCell="H15" sqref="H15"/>
    </sheetView>
  </sheetViews>
  <sheetFormatPr defaultColWidth="9" defaultRowHeight="14.25" outlineLevelCol="3"/>
  <cols>
    <col min="1" max="1" width="45.6333333333333" style="146" customWidth="1"/>
    <col min="2" max="4" width="20.6333333333333" style="146" customWidth="1"/>
    <col min="5" max="16384" width="9" style="146"/>
  </cols>
  <sheetData>
    <row r="1" ht="45" customHeight="1" spans="1:4">
      <c r="A1" s="147" t="s">
        <v>1751</v>
      </c>
      <c r="B1" s="147"/>
      <c r="C1" s="147"/>
      <c r="D1" s="147"/>
    </row>
    <row r="2" ht="20.1" customHeight="1" spans="1:4">
      <c r="A2" s="148"/>
      <c r="B2" s="149"/>
      <c r="C2" s="150"/>
      <c r="D2" s="151" t="s">
        <v>1752</v>
      </c>
    </row>
    <row r="3" ht="45" customHeight="1" spans="1:4">
      <c r="A3" s="97" t="s">
        <v>1264</v>
      </c>
      <c r="B3" s="98" t="s">
        <v>46</v>
      </c>
      <c r="C3" s="98" t="s">
        <v>47</v>
      </c>
      <c r="D3" s="98" t="s">
        <v>48</v>
      </c>
    </row>
    <row r="4" ht="36" customHeight="1" spans="1:4">
      <c r="A4" s="99" t="s">
        <v>1753</v>
      </c>
      <c r="B4" s="152"/>
      <c r="C4" s="152"/>
      <c r="D4" s="102" t="e">
        <f t="shared" ref="D4:D22" si="0">(C4-B4)/B4</f>
        <v>#DIV/0!</v>
      </c>
    </row>
    <row r="5" ht="36" customHeight="1" spans="1:4">
      <c r="A5" s="103" t="s">
        <v>1754</v>
      </c>
      <c r="B5" s="153"/>
      <c r="C5" s="153"/>
      <c r="D5" s="154" t="e">
        <f t="shared" si="0"/>
        <v>#DIV/0!</v>
      </c>
    </row>
    <row r="6" ht="36" customHeight="1" spans="1:4">
      <c r="A6" s="155" t="s">
        <v>1755</v>
      </c>
      <c r="B6" s="109">
        <v>15101</v>
      </c>
      <c r="C6" s="109">
        <v>16435</v>
      </c>
      <c r="D6" s="156">
        <f t="shared" si="0"/>
        <v>0.088</v>
      </c>
    </row>
    <row r="7" ht="36" customHeight="1" spans="1:4">
      <c r="A7" s="103" t="s">
        <v>1754</v>
      </c>
      <c r="B7" s="157">
        <v>15098</v>
      </c>
      <c r="C7" s="158">
        <v>16430</v>
      </c>
      <c r="D7" s="154">
        <f t="shared" si="0"/>
        <v>0.088</v>
      </c>
    </row>
    <row r="8" s="145" customFormat="1" ht="36" customHeight="1" spans="1:4">
      <c r="A8" s="99" t="s">
        <v>1756</v>
      </c>
      <c r="B8" s="152"/>
      <c r="C8" s="152"/>
      <c r="D8" s="156" t="e">
        <f t="shared" si="0"/>
        <v>#DIV/0!</v>
      </c>
    </row>
    <row r="9" s="145" customFormat="1" ht="36" customHeight="1" spans="1:4">
      <c r="A9" s="103" t="s">
        <v>1754</v>
      </c>
      <c r="B9" s="153"/>
      <c r="C9" s="159"/>
      <c r="D9" s="154" t="e">
        <f t="shared" si="0"/>
        <v>#DIV/0!</v>
      </c>
    </row>
    <row r="10" s="145" customFormat="1" ht="36" customHeight="1" spans="1:4">
      <c r="A10" s="99" t="s">
        <v>1757</v>
      </c>
      <c r="B10" s="152"/>
      <c r="C10" s="152"/>
      <c r="D10" s="156" t="e">
        <f t="shared" si="0"/>
        <v>#DIV/0!</v>
      </c>
    </row>
    <row r="11" s="145" customFormat="1" ht="36" customHeight="1" spans="1:4">
      <c r="A11" s="103" t="s">
        <v>1754</v>
      </c>
      <c r="B11" s="153"/>
      <c r="C11" s="160"/>
      <c r="D11" s="154" t="e">
        <f t="shared" si="0"/>
        <v>#DIV/0!</v>
      </c>
    </row>
    <row r="12" s="145" customFormat="1" ht="36" customHeight="1" spans="1:4">
      <c r="A12" s="99" t="s">
        <v>1758</v>
      </c>
      <c r="B12" s="152"/>
      <c r="C12" s="152"/>
      <c r="D12" s="156" t="e">
        <f t="shared" si="0"/>
        <v>#DIV/0!</v>
      </c>
    </row>
    <row r="13" s="145" customFormat="1" ht="36" customHeight="1" spans="1:4">
      <c r="A13" s="103" t="s">
        <v>1754</v>
      </c>
      <c r="B13" s="153"/>
      <c r="C13" s="160"/>
      <c r="D13" s="154" t="e">
        <f t="shared" si="0"/>
        <v>#DIV/0!</v>
      </c>
    </row>
    <row r="14" s="145" customFormat="1" ht="36" customHeight="1" spans="1:4">
      <c r="A14" s="99" t="s">
        <v>1759</v>
      </c>
      <c r="B14" s="109">
        <v>3099</v>
      </c>
      <c r="C14" s="109">
        <v>3452</v>
      </c>
      <c r="D14" s="156">
        <f t="shared" si="0"/>
        <v>0.114</v>
      </c>
    </row>
    <row r="15" ht="36" customHeight="1" spans="1:4">
      <c r="A15" s="103" t="s">
        <v>1754</v>
      </c>
      <c r="B15" s="157">
        <v>3044</v>
      </c>
      <c r="C15" s="158">
        <v>3449</v>
      </c>
      <c r="D15" s="154">
        <f t="shared" si="0"/>
        <v>0.133</v>
      </c>
    </row>
    <row r="16" ht="36" customHeight="1" spans="1:4">
      <c r="A16" s="99" t="s">
        <v>1760</v>
      </c>
      <c r="B16" s="152"/>
      <c r="C16" s="109"/>
      <c r="D16" s="156" t="e">
        <f t="shared" si="0"/>
        <v>#DIV/0!</v>
      </c>
    </row>
    <row r="17" ht="36" customHeight="1" spans="1:4">
      <c r="A17" s="103" t="s">
        <v>1754</v>
      </c>
      <c r="B17" s="153"/>
      <c r="C17" s="118"/>
      <c r="D17" s="154" t="e">
        <f t="shared" si="0"/>
        <v>#DIV/0!</v>
      </c>
    </row>
    <row r="18" ht="36" customHeight="1" spans="1:4">
      <c r="A18" s="161" t="s">
        <v>1761</v>
      </c>
      <c r="B18" s="109">
        <f>B4+B6+B8+B10+B12+B14+B16</f>
        <v>18200</v>
      </c>
      <c r="C18" s="109">
        <f>C4+C6+C8+C10+C12+C14+C16</f>
        <v>19887</v>
      </c>
      <c r="D18" s="156">
        <f t="shared" si="0"/>
        <v>0.093</v>
      </c>
    </row>
    <row r="19" ht="36" customHeight="1" spans="1:4">
      <c r="A19" s="103" t="s">
        <v>1762</v>
      </c>
      <c r="B19" s="112">
        <f>B5+B7+B9+B11+B13+B15+B17</f>
        <v>18142</v>
      </c>
      <c r="C19" s="112">
        <f>C5+C7+C9+C11+C13+C15+C17</f>
        <v>19879</v>
      </c>
      <c r="D19" s="154">
        <f t="shared" si="0"/>
        <v>0.096</v>
      </c>
    </row>
    <row r="20" ht="36" customHeight="1" spans="1:4">
      <c r="A20" s="162" t="s">
        <v>1763</v>
      </c>
      <c r="B20" s="152"/>
      <c r="C20" s="152"/>
      <c r="D20" s="156" t="e">
        <f t="shared" si="0"/>
        <v>#DIV/0!</v>
      </c>
    </row>
    <row r="21" ht="36" customHeight="1" spans="1:4">
      <c r="A21" s="122" t="s">
        <v>1764</v>
      </c>
      <c r="B21" s="152"/>
      <c r="C21" s="152"/>
      <c r="D21" s="156" t="e">
        <f t="shared" si="0"/>
        <v>#DIV/0!</v>
      </c>
    </row>
    <row r="22" ht="36" customHeight="1" spans="1:4">
      <c r="A22" s="161" t="s">
        <v>1181</v>
      </c>
      <c r="B22" s="109">
        <v>36402</v>
      </c>
      <c r="C22" s="109">
        <v>41866</v>
      </c>
      <c r="D22" s="156">
        <f t="shared" si="0"/>
        <v>0.15</v>
      </c>
    </row>
    <row r="23" spans="2:3">
      <c r="B23" s="163"/>
      <c r="C23" s="163"/>
    </row>
    <row r="24" spans="2:3">
      <c r="B24" s="163"/>
      <c r="C24" s="163"/>
    </row>
    <row r="25" spans="2:3">
      <c r="B25" s="163"/>
      <c r="C25" s="163"/>
    </row>
    <row r="26" spans="2:3">
      <c r="B26" s="163"/>
      <c r="C26" s="163"/>
    </row>
  </sheetData>
  <autoFilter ref="A3:D22">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showGridLines="0" showZeros="0" view="pageBreakPreview" zoomScaleNormal="100" workbookViewId="0">
      <pane ySplit="3" topLeftCell="A31" activePane="bottomLeft" state="frozen"/>
      <selection/>
      <selection pane="bottomLeft" activeCell="E1" sqref="E$1:E$1048576"/>
    </sheetView>
  </sheetViews>
  <sheetFormatPr defaultColWidth="9" defaultRowHeight="14.25" outlineLevelCol="6"/>
  <cols>
    <col min="1" max="1" width="46.1333333333333" style="125" customWidth="1"/>
    <col min="2" max="4" width="20.6333333333333" style="125" customWidth="1"/>
    <col min="5" max="16384" width="9" style="125"/>
  </cols>
  <sheetData>
    <row r="1" ht="45" customHeight="1" spans="1:4">
      <c r="A1" s="126" t="s">
        <v>1765</v>
      </c>
      <c r="B1" s="126"/>
      <c r="C1" s="126"/>
      <c r="D1" s="126"/>
    </row>
    <row r="2" ht="20.1" customHeight="1" spans="1:4">
      <c r="A2" s="127"/>
      <c r="B2" s="128"/>
      <c r="C2" s="129"/>
      <c r="D2" s="130" t="s">
        <v>44</v>
      </c>
    </row>
    <row r="3" ht="45" customHeight="1" spans="1:4">
      <c r="A3" s="131" t="s">
        <v>1733</v>
      </c>
      <c r="B3" s="98" t="s">
        <v>46</v>
      </c>
      <c r="C3" s="98" t="s">
        <v>47</v>
      </c>
      <c r="D3" s="98" t="s">
        <v>48</v>
      </c>
    </row>
    <row r="4" ht="36" customHeight="1" spans="1:4">
      <c r="A4" s="132" t="s">
        <v>1734</v>
      </c>
      <c r="B4" s="133"/>
      <c r="C4" s="101"/>
      <c r="D4" s="102" t="e">
        <f t="shared" ref="D4:D38" si="0">(C4-B4)/B4</f>
        <v>#DIV/0!</v>
      </c>
    </row>
    <row r="5" ht="36" customHeight="1" spans="1:4">
      <c r="A5" s="134" t="s">
        <v>1735</v>
      </c>
      <c r="B5" s="135"/>
      <c r="C5" s="135"/>
      <c r="D5" s="136" t="e">
        <f t="shared" si="0"/>
        <v>#DIV/0!</v>
      </c>
    </row>
    <row r="6" ht="36" customHeight="1" spans="1:4">
      <c r="A6" s="134" t="s">
        <v>1736</v>
      </c>
      <c r="B6" s="135"/>
      <c r="C6" s="135"/>
      <c r="D6" s="136" t="e">
        <f t="shared" si="0"/>
        <v>#DIV/0!</v>
      </c>
    </row>
    <row r="7" s="124" customFormat="1" ht="36" customHeight="1" spans="1:7">
      <c r="A7" s="134" t="s">
        <v>1737</v>
      </c>
      <c r="B7" s="135"/>
      <c r="C7" s="135"/>
      <c r="D7" s="136" t="e">
        <f t="shared" si="0"/>
        <v>#DIV/0!</v>
      </c>
      <c r="G7" s="124">
        <v>1</v>
      </c>
    </row>
    <row r="8" s="124" customFormat="1" ht="36" customHeight="1" spans="1:4">
      <c r="A8" s="137" t="s">
        <v>1738</v>
      </c>
      <c r="B8" s="133">
        <v>16334</v>
      </c>
      <c r="C8" s="133">
        <v>17699</v>
      </c>
      <c r="D8" s="138">
        <f t="shared" si="0"/>
        <v>0.084</v>
      </c>
    </row>
    <row r="9" s="124" customFormat="1" ht="36" customHeight="1" spans="1:4">
      <c r="A9" s="134" t="s">
        <v>1735</v>
      </c>
      <c r="B9" s="135">
        <v>11454</v>
      </c>
      <c r="C9" s="135">
        <v>12589</v>
      </c>
      <c r="D9" s="136">
        <f t="shared" si="0"/>
        <v>0.099</v>
      </c>
    </row>
    <row r="10" s="124" customFormat="1" ht="36" customHeight="1" spans="1:4">
      <c r="A10" s="134" t="s">
        <v>1736</v>
      </c>
      <c r="B10" s="135">
        <v>9</v>
      </c>
      <c r="C10" s="135">
        <v>3</v>
      </c>
      <c r="D10" s="136">
        <f t="shared" si="0"/>
        <v>-0.667</v>
      </c>
    </row>
    <row r="11" s="124" customFormat="1" ht="36" customHeight="1" spans="1:4">
      <c r="A11" s="134" t="s">
        <v>1737</v>
      </c>
      <c r="B11" s="135">
        <v>4724</v>
      </c>
      <c r="C11" s="135">
        <v>4957</v>
      </c>
      <c r="D11" s="136">
        <f t="shared" si="0"/>
        <v>0.049</v>
      </c>
    </row>
    <row r="12" s="124" customFormat="1" ht="36" customHeight="1" spans="1:4">
      <c r="A12" s="132" t="s">
        <v>1739</v>
      </c>
      <c r="B12" s="133"/>
      <c r="C12" s="133"/>
      <c r="D12" s="138" t="e">
        <f t="shared" si="0"/>
        <v>#DIV/0!</v>
      </c>
    </row>
    <row r="13" ht="36" customHeight="1" spans="1:4">
      <c r="A13" s="134" t="s">
        <v>1735</v>
      </c>
      <c r="B13" s="135"/>
      <c r="C13" s="112"/>
      <c r="D13" s="139" t="e">
        <f t="shared" si="0"/>
        <v>#DIV/0!</v>
      </c>
    </row>
    <row r="14" ht="36" customHeight="1" spans="1:4">
      <c r="A14" s="134" t="s">
        <v>1736</v>
      </c>
      <c r="B14" s="135"/>
      <c r="C14" s="135"/>
      <c r="D14" s="136" t="e">
        <f t="shared" si="0"/>
        <v>#DIV/0!</v>
      </c>
    </row>
    <row r="15" ht="36" customHeight="1" spans="1:4">
      <c r="A15" s="134" t="s">
        <v>1737</v>
      </c>
      <c r="B15" s="135">
        <v>0</v>
      </c>
      <c r="C15" s="112"/>
      <c r="D15" s="139" t="e">
        <f t="shared" si="0"/>
        <v>#DIV/0!</v>
      </c>
    </row>
    <row r="16" ht="36" customHeight="1" spans="1:4">
      <c r="A16" s="132" t="s">
        <v>1740</v>
      </c>
      <c r="B16" s="133"/>
      <c r="C16" s="133"/>
      <c r="D16" s="138" t="e">
        <f t="shared" si="0"/>
        <v>#DIV/0!</v>
      </c>
    </row>
    <row r="17" ht="36" customHeight="1" spans="1:4">
      <c r="A17" s="134" t="s">
        <v>1735</v>
      </c>
      <c r="B17" s="135"/>
      <c r="C17" s="135"/>
      <c r="D17" s="136" t="e">
        <f t="shared" si="0"/>
        <v>#DIV/0!</v>
      </c>
    </row>
    <row r="18" ht="36" customHeight="1" spans="1:4">
      <c r="A18" s="134" t="s">
        <v>1736</v>
      </c>
      <c r="B18" s="135"/>
      <c r="C18" s="135"/>
      <c r="D18" s="136" t="e">
        <f t="shared" si="0"/>
        <v>#DIV/0!</v>
      </c>
    </row>
    <row r="19" ht="36" customHeight="1" spans="1:4">
      <c r="A19" s="134" t="s">
        <v>1737</v>
      </c>
      <c r="B19" s="135"/>
      <c r="C19" s="140"/>
      <c r="D19" s="136" t="e">
        <f t="shared" si="0"/>
        <v>#DIV/0!</v>
      </c>
    </row>
    <row r="20" ht="36" customHeight="1" spans="1:4">
      <c r="A20" s="132" t="s">
        <v>1741</v>
      </c>
      <c r="B20" s="133"/>
      <c r="C20" s="133"/>
      <c r="D20" s="138" t="e">
        <f t="shared" si="0"/>
        <v>#DIV/0!</v>
      </c>
    </row>
    <row r="21" ht="36" customHeight="1" spans="1:4">
      <c r="A21" s="134" t="s">
        <v>1735</v>
      </c>
      <c r="B21" s="135"/>
      <c r="C21" s="105"/>
      <c r="D21" s="136" t="e">
        <f t="shared" si="0"/>
        <v>#DIV/0!</v>
      </c>
    </row>
    <row r="22" ht="36" customHeight="1" spans="1:4">
      <c r="A22" s="134" t="s">
        <v>1736</v>
      </c>
      <c r="B22" s="135"/>
      <c r="C22" s="135"/>
      <c r="D22" s="136" t="e">
        <f t="shared" si="0"/>
        <v>#DIV/0!</v>
      </c>
    </row>
    <row r="23" ht="36" customHeight="1" spans="1:4">
      <c r="A23" s="134" t="s">
        <v>1737</v>
      </c>
      <c r="B23" s="135"/>
      <c r="C23" s="105"/>
      <c r="D23" s="136" t="e">
        <f t="shared" si="0"/>
        <v>#DIV/0!</v>
      </c>
    </row>
    <row r="24" ht="36" customHeight="1" spans="1:4">
      <c r="A24" s="132" t="s">
        <v>1742</v>
      </c>
      <c r="B24" s="133"/>
      <c r="C24" s="101"/>
      <c r="D24" s="138" t="e">
        <f t="shared" si="0"/>
        <v>#DIV/0!</v>
      </c>
    </row>
    <row r="25" ht="36" customHeight="1" spans="1:4">
      <c r="A25" s="134" t="s">
        <v>1735</v>
      </c>
      <c r="B25" s="135"/>
      <c r="C25" s="101"/>
      <c r="D25" s="138" t="e">
        <f t="shared" si="0"/>
        <v>#DIV/0!</v>
      </c>
    </row>
    <row r="26" ht="36" customHeight="1" spans="1:4">
      <c r="A26" s="134" t="s">
        <v>1736</v>
      </c>
      <c r="B26" s="135"/>
      <c r="C26" s="101"/>
      <c r="D26" s="138" t="e">
        <f t="shared" si="0"/>
        <v>#DIV/0!</v>
      </c>
    </row>
    <row r="27" ht="36" customHeight="1" spans="1:4">
      <c r="A27" s="134" t="s">
        <v>1737</v>
      </c>
      <c r="B27" s="135"/>
      <c r="C27" s="101"/>
      <c r="D27" s="138" t="e">
        <f t="shared" si="0"/>
        <v>#DIV/0!</v>
      </c>
    </row>
    <row r="28" ht="36" customHeight="1" spans="1:4">
      <c r="A28" s="132" t="s">
        <v>1743</v>
      </c>
      <c r="B28" s="133">
        <v>4983</v>
      </c>
      <c r="C28" s="101">
        <v>5965</v>
      </c>
      <c r="D28" s="138">
        <f t="shared" si="0"/>
        <v>0.197</v>
      </c>
    </row>
    <row r="29" ht="36" customHeight="1" spans="1:4">
      <c r="A29" s="134" t="s">
        <v>1735</v>
      </c>
      <c r="B29" s="135">
        <v>1929</v>
      </c>
      <c r="C29" s="135">
        <v>1976</v>
      </c>
      <c r="D29" s="141">
        <f t="shared" si="0"/>
        <v>0.024</v>
      </c>
    </row>
    <row r="30" ht="36" customHeight="1" spans="1:4">
      <c r="A30" s="134" t="s">
        <v>1736</v>
      </c>
      <c r="B30" s="135">
        <v>15</v>
      </c>
      <c r="C30" s="135">
        <v>285</v>
      </c>
      <c r="D30" s="141">
        <f t="shared" si="0"/>
        <v>18</v>
      </c>
    </row>
    <row r="31" ht="36" customHeight="1" spans="1:4">
      <c r="A31" s="134" t="s">
        <v>1737</v>
      </c>
      <c r="B31" s="135">
        <v>3012</v>
      </c>
      <c r="C31" s="135">
        <v>3448</v>
      </c>
      <c r="D31" s="141">
        <f t="shared" si="0"/>
        <v>0.145</v>
      </c>
    </row>
    <row r="32" ht="36" customHeight="1" spans="1:4">
      <c r="A32" s="142" t="s">
        <v>1744</v>
      </c>
      <c r="B32" s="133">
        <v>21317</v>
      </c>
      <c r="C32" s="133">
        <v>23664</v>
      </c>
      <c r="D32" s="138">
        <f t="shared" si="0"/>
        <v>0.11</v>
      </c>
    </row>
    <row r="33" ht="36" customHeight="1" spans="1:4">
      <c r="A33" s="134" t="s">
        <v>1745</v>
      </c>
      <c r="B33" s="135">
        <v>13383</v>
      </c>
      <c r="C33" s="135">
        <v>14565</v>
      </c>
      <c r="D33" s="141">
        <f t="shared" si="0"/>
        <v>0.088</v>
      </c>
    </row>
    <row r="34" ht="36" customHeight="1" spans="1:4">
      <c r="A34" s="134" t="s">
        <v>1746</v>
      </c>
      <c r="B34" s="135">
        <v>24</v>
      </c>
      <c r="C34" s="135">
        <v>288</v>
      </c>
      <c r="D34" s="141">
        <f t="shared" si="0"/>
        <v>11</v>
      </c>
    </row>
    <row r="35" ht="36" customHeight="1" spans="1:4">
      <c r="A35" s="134" t="s">
        <v>1747</v>
      </c>
      <c r="B35" s="135">
        <v>7736</v>
      </c>
      <c r="C35" s="135">
        <v>8405</v>
      </c>
      <c r="D35" s="141">
        <f t="shared" si="0"/>
        <v>0.086</v>
      </c>
    </row>
    <row r="36" ht="36" customHeight="1" spans="1:4">
      <c r="A36" s="122" t="s">
        <v>1748</v>
      </c>
      <c r="B36" s="133"/>
      <c r="C36" s="133"/>
      <c r="D36" s="138" t="e">
        <f t="shared" si="0"/>
        <v>#DIV/0!</v>
      </c>
    </row>
    <row r="37" ht="36" customHeight="1" spans="1:4">
      <c r="A37" s="122" t="s">
        <v>1749</v>
      </c>
      <c r="B37" s="133"/>
      <c r="C37" s="101"/>
      <c r="D37" s="138" t="e">
        <f t="shared" si="0"/>
        <v>#DIV/0!</v>
      </c>
    </row>
    <row r="38" ht="36" customHeight="1" spans="1:4">
      <c r="A38" s="142" t="s">
        <v>1750</v>
      </c>
      <c r="B38" s="133">
        <v>36402</v>
      </c>
      <c r="C38" s="133">
        <v>41866</v>
      </c>
      <c r="D38" s="143">
        <f t="shared" si="0"/>
        <v>0.15</v>
      </c>
    </row>
    <row r="39" spans="2:3">
      <c r="B39" s="144"/>
      <c r="C39" s="144"/>
    </row>
    <row r="40" spans="2:3">
      <c r="B40" s="144"/>
      <c r="C40" s="144"/>
    </row>
    <row r="41" spans="2:3">
      <c r="B41" s="144"/>
      <c r="C41" s="144"/>
    </row>
    <row r="42" spans="2:3">
      <c r="B42" s="144"/>
      <c r="C42" s="144"/>
    </row>
  </sheetData>
  <autoFilter ref="A3:G38">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showZeros="0" view="pageBreakPreview" zoomScaleNormal="100" topLeftCell="A3" workbookViewId="0">
      <selection activeCell="F12" sqref="F12"/>
    </sheetView>
  </sheetViews>
  <sheetFormatPr defaultColWidth="9" defaultRowHeight="14.25" outlineLevelCol="4"/>
  <cols>
    <col min="1" max="1" width="50.75" style="89" customWidth="1"/>
    <col min="2" max="3" width="20.6333333333333" style="90" customWidth="1"/>
    <col min="4" max="4" width="20.6333333333333" style="89" customWidth="1"/>
    <col min="5" max="6" width="12.6333333333333" style="89"/>
    <col min="7" max="245" width="9" style="89"/>
    <col min="246" max="246" width="41.6333333333333" style="89" customWidth="1"/>
    <col min="247" max="248" width="14.5" style="89" customWidth="1"/>
    <col min="249" max="249" width="13.8833333333333" style="89" customWidth="1"/>
    <col min="250" max="252" width="9" style="89"/>
    <col min="253" max="254" width="10.5" style="89" customWidth="1"/>
    <col min="255" max="501" width="9" style="89"/>
    <col min="502" max="502" width="41.6333333333333" style="89" customWidth="1"/>
    <col min="503" max="504" width="14.5" style="89" customWidth="1"/>
    <col min="505" max="505" width="13.8833333333333" style="89" customWidth="1"/>
    <col min="506" max="508" width="9" style="89"/>
    <col min="509" max="510" width="10.5" style="89" customWidth="1"/>
    <col min="511" max="757" width="9" style="89"/>
    <col min="758" max="758" width="41.6333333333333" style="89" customWidth="1"/>
    <col min="759" max="760" width="14.5" style="89" customWidth="1"/>
    <col min="761" max="761" width="13.8833333333333" style="89" customWidth="1"/>
    <col min="762" max="764" width="9" style="89"/>
    <col min="765" max="766" width="10.5" style="89" customWidth="1"/>
    <col min="767" max="1013" width="9" style="89"/>
    <col min="1014" max="1014" width="41.6333333333333" style="89" customWidth="1"/>
    <col min="1015" max="1016" width="14.5" style="89" customWidth="1"/>
    <col min="1017" max="1017" width="13.8833333333333" style="89" customWidth="1"/>
    <col min="1018" max="1020" width="9" style="89"/>
    <col min="1021" max="1022" width="10.5" style="89" customWidth="1"/>
    <col min="1023" max="1269" width="9" style="89"/>
    <col min="1270" max="1270" width="41.6333333333333" style="89" customWidth="1"/>
    <col min="1271" max="1272" width="14.5" style="89" customWidth="1"/>
    <col min="1273" max="1273" width="13.8833333333333" style="89" customWidth="1"/>
    <col min="1274" max="1276" width="9" style="89"/>
    <col min="1277" max="1278" width="10.5" style="89" customWidth="1"/>
    <col min="1279" max="1525" width="9" style="89"/>
    <col min="1526" max="1526" width="41.6333333333333" style="89" customWidth="1"/>
    <col min="1527" max="1528" width="14.5" style="89" customWidth="1"/>
    <col min="1529" max="1529" width="13.8833333333333" style="89" customWidth="1"/>
    <col min="1530" max="1532" width="9" style="89"/>
    <col min="1533" max="1534" width="10.5" style="89" customWidth="1"/>
    <col min="1535" max="1781" width="9" style="89"/>
    <col min="1782" max="1782" width="41.6333333333333" style="89" customWidth="1"/>
    <col min="1783" max="1784" width="14.5" style="89" customWidth="1"/>
    <col min="1785" max="1785" width="13.8833333333333" style="89" customWidth="1"/>
    <col min="1786" max="1788" width="9" style="89"/>
    <col min="1789" max="1790" width="10.5" style="89" customWidth="1"/>
    <col min="1791" max="2037" width="9" style="89"/>
    <col min="2038" max="2038" width="41.6333333333333" style="89" customWidth="1"/>
    <col min="2039" max="2040" width="14.5" style="89" customWidth="1"/>
    <col min="2041" max="2041" width="13.8833333333333" style="89" customWidth="1"/>
    <col min="2042" max="2044" width="9" style="89"/>
    <col min="2045" max="2046" width="10.5" style="89" customWidth="1"/>
    <col min="2047" max="2293" width="9" style="89"/>
    <col min="2294" max="2294" width="41.6333333333333" style="89" customWidth="1"/>
    <col min="2295" max="2296" width="14.5" style="89" customWidth="1"/>
    <col min="2297" max="2297" width="13.8833333333333" style="89" customWidth="1"/>
    <col min="2298" max="2300" width="9" style="89"/>
    <col min="2301" max="2302" width="10.5" style="89" customWidth="1"/>
    <col min="2303" max="2549" width="9" style="89"/>
    <col min="2550" max="2550" width="41.6333333333333" style="89" customWidth="1"/>
    <col min="2551" max="2552" width="14.5" style="89" customWidth="1"/>
    <col min="2553" max="2553" width="13.8833333333333" style="89" customWidth="1"/>
    <col min="2554" max="2556" width="9" style="89"/>
    <col min="2557" max="2558" width="10.5" style="89" customWidth="1"/>
    <col min="2559" max="2805" width="9" style="89"/>
    <col min="2806" max="2806" width="41.6333333333333" style="89" customWidth="1"/>
    <col min="2807" max="2808" width="14.5" style="89" customWidth="1"/>
    <col min="2809" max="2809" width="13.8833333333333" style="89" customWidth="1"/>
    <col min="2810" max="2812" width="9" style="89"/>
    <col min="2813" max="2814" width="10.5" style="89" customWidth="1"/>
    <col min="2815" max="3061" width="9" style="89"/>
    <col min="3062" max="3062" width="41.6333333333333" style="89" customWidth="1"/>
    <col min="3063" max="3064" width="14.5" style="89" customWidth="1"/>
    <col min="3065" max="3065" width="13.8833333333333" style="89" customWidth="1"/>
    <col min="3066" max="3068" width="9" style="89"/>
    <col min="3069" max="3070" width="10.5" style="89" customWidth="1"/>
    <col min="3071" max="3317" width="9" style="89"/>
    <col min="3318" max="3318" width="41.6333333333333" style="89" customWidth="1"/>
    <col min="3319" max="3320" width="14.5" style="89" customWidth="1"/>
    <col min="3321" max="3321" width="13.8833333333333" style="89" customWidth="1"/>
    <col min="3322" max="3324" width="9" style="89"/>
    <col min="3325" max="3326" width="10.5" style="89" customWidth="1"/>
    <col min="3327" max="3573" width="9" style="89"/>
    <col min="3574" max="3574" width="41.6333333333333" style="89" customWidth="1"/>
    <col min="3575" max="3576" width="14.5" style="89" customWidth="1"/>
    <col min="3577" max="3577" width="13.8833333333333" style="89" customWidth="1"/>
    <col min="3578" max="3580" width="9" style="89"/>
    <col min="3581" max="3582" width="10.5" style="89" customWidth="1"/>
    <col min="3583" max="3829" width="9" style="89"/>
    <col min="3830" max="3830" width="41.6333333333333" style="89" customWidth="1"/>
    <col min="3831" max="3832" width="14.5" style="89" customWidth="1"/>
    <col min="3833" max="3833" width="13.8833333333333" style="89" customWidth="1"/>
    <col min="3834" max="3836" width="9" style="89"/>
    <col min="3837" max="3838" width="10.5" style="89" customWidth="1"/>
    <col min="3839" max="4085" width="9" style="89"/>
    <col min="4086" max="4086" width="41.6333333333333" style="89" customWidth="1"/>
    <col min="4087" max="4088" width="14.5" style="89" customWidth="1"/>
    <col min="4089" max="4089" width="13.8833333333333" style="89" customWidth="1"/>
    <col min="4090" max="4092" width="9" style="89"/>
    <col min="4093" max="4094" width="10.5" style="89" customWidth="1"/>
    <col min="4095" max="4341" width="9" style="89"/>
    <col min="4342" max="4342" width="41.6333333333333" style="89" customWidth="1"/>
    <col min="4343" max="4344" width="14.5" style="89" customWidth="1"/>
    <col min="4345" max="4345" width="13.8833333333333" style="89" customWidth="1"/>
    <col min="4346" max="4348" width="9" style="89"/>
    <col min="4349" max="4350" width="10.5" style="89" customWidth="1"/>
    <col min="4351" max="4597" width="9" style="89"/>
    <col min="4598" max="4598" width="41.6333333333333" style="89" customWidth="1"/>
    <col min="4599" max="4600" width="14.5" style="89" customWidth="1"/>
    <col min="4601" max="4601" width="13.8833333333333" style="89" customWidth="1"/>
    <col min="4602" max="4604" width="9" style="89"/>
    <col min="4605" max="4606" width="10.5" style="89" customWidth="1"/>
    <col min="4607" max="4853" width="9" style="89"/>
    <col min="4854" max="4854" width="41.6333333333333" style="89" customWidth="1"/>
    <col min="4855" max="4856" width="14.5" style="89" customWidth="1"/>
    <col min="4857" max="4857" width="13.8833333333333" style="89" customWidth="1"/>
    <col min="4858" max="4860" width="9" style="89"/>
    <col min="4861" max="4862" width="10.5" style="89" customWidth="1"/>
    <col min="4863" max="5109" width="9" style="89"/>
    <col min="5110" max="5110" width="41.6333333333333" style="89" customWidth="1"/>
    <col min="5111" max="5112" width="14.5" style="89" customWidth="1"/>
    <col min="5113" max="5113" width="13.8833333333333" style="89" customWidth="1"/>
    <col min="5114" max="5116" width="9" style="89"/>
    <col min="5117" max="5118" width="10.5" style="89" customWidth="1"/>
    <col min="5119" max="5365" width="9" style="89"/>
    <col min="5366" max="5366" width="41.6333333333333" style="89" customWidth="1"/>
    <col min="5367" max="5368" width="14.5" style="89" customWidth="1"/>
    <col min="5369" max="5369" width="13.8833333333333" style="89" customWidth="1"/>
    <col min="5370" max="5372" width="9" style="89"/>
    <col min="5373" max="5374" width="10.5" style="89" customWidth="1"/>
    <col min="5375" max="5621" width="9" style="89"/>
    <col min="5622" max="5622" width="41.6333333333333" style="89" customWidth="1"/>
    <col min="5623" max="5624" width="14.5" style="89" customWidth="1"/>
    <col min="5625" max="5625" width="13.8833333333333" style="89" customWidth="1"/>
    <col min="5626" max="5628" width="9" style="89"/>
    <col min="5629" max="5630" width="10.5" style="89" customWidth="1"/>
    <col min="5631" max="5877" width="9" style="89"/>
    <col min="5878" max="5878" width="41.6333333333333" style="89" customWidth="1"/>
    <col min="5879" max="5880" width="14.5" style="89" customWidth="1"/>
    <col min="5881" max="5881" width="13.8833333333333" style="89" customWidth="1"/>
    <col min="5882" max="5884" width="9" style="89"/>
    <col min="5885" max="5886" width="10.5" style="89" customWidth="1"/>
    <col min="5887" max="6133" width="9" style="89"/>
    <col min="6134" max="6134" width="41.6333333333333" style="89" customWidth="1"/>
    <col min="6135" max="6136" width="14.5" style="89" customWidth="1"/>
    <col min="6137" max="6137" width="13.8833333333333" style="89" customWidth="1"/>
    <col min="6138" max="6140" width="9" style="89"/>
    <col min="6141" max="6142" width="10.5" style="89" customWidth="1"/>
    <col min="6143" max="6389" width="9" style="89"/>
    <col min="6390" max="6390" width="41.6333333333333" style="89" customWidth="1"/>
    <col min="6391" max="6392" width="14.5" style="89" customWidth="1"/>
    <col min="6393" max="6393" width="13.8833333333333" style="89" customWidth="1"/>
    <col min="6394" max="6396" width="9" style="89"/>
    <col min="6397" max="6398" width="10.5" style="89" customWidth="1"/>
    <col min="6399" max="6645" width="9" style="89"/>
    <col min="6646" max="6646" width="41.6333333333333" style="89" customWidth="1"/>
    <col min="6647" max="6648" width="14.5" style="89" customWidth="1"/>
    <col min="6649" max="6649" width="13.8833333333333" style="89" customWidth="1"/>
    <col min="6650" max="6652" width="9" style="89"/>
    <col min="6653" max="6654" width="10.5" style="89" customWidth="1"/>
    <col min="6655" max="6901" width="9" style="89"/>
    <col min="6902" max="6902" width="41.6333333333333" style="89" customWidth="1"/>
    <col min="6903" max="6904" width="14.5" style="89" customWidth="1"/>
    <col min="6905" max="6905" width="13.8833333333333" style="89" customWidth="1"/>
    <col min="6906" max="6908" width="9" style="89"/>
    <col min="6909" max="6910" width="10.5" style="89" customWidth="1"/>
    <col min="6911" max="7157" width="9" style="89"/>
    <col min="7158" max="7158" width="41.6333333333333" style="89" customWidth="1"/>
    <col min="7159" max="7160" width="14.5" style="89" customWidth="1"/>
    <col min="7161" max="7161" width="13.8833333333333" style="89" customWidth="1"/>
    <col min="7162" max="7164" width="9" style="89"/>
    <col min="7165" max="7166" width="10.5" style="89" customWidth="1"/>
    <col min="7167" max="7413" width="9" style="89"/>
    <col min="7414" max="7414" width="41.6333333333333" style="89" customWidth="1"/>
    <col min="7415" max="7416" width="14.5" style="89" customWidth="1"/>
    <col min="7417" max="7417" width="13.8833333333333" style="89" customWidth="1"/>
    <col min="7418" max="7420" width="9" style="89"/>
    <col min="7421" max="7422" width="10.5" style="89" customWidth="1"/>
    <col min="7423" max="7669" width="9" style="89"/>
    <col min="7670" max="7670" width="41.6333333333333" style="89" customWidth="1"/>
    <col min="7671" max="7672" width="14.5" style="89" customWidth="1"/>
    <col min="7673" max="7673" width="13.8833333333333" style="89" customWidth="1"/>
    <col min="7674" max="7676" width="9" style="89"/>
    <col min="7677" max="7678" width="10.5" style="89" customWidth="1"/>
    <col min="7679" max="7925" width="9" style="89"/>
    <col min="7926" max="7926" width="41.6333333333333" style="89" customWidth="1"/>
    <col min="7927" max="7928" width="14.5" style="89" customWidth="1"/>
    <col min="7929" max="7929" width="13.8833333333333" style="89" customWidth="1"/>
    <col min="7930" max="7932" width="9" style="89"/>
    <col min="7933" max="7934" width="10.5" style="89" customWidth="1"/>
    <col min="7935" max="8181" width="9" style="89"/>
    <col min="8182" max="8182" width="41.6333333333333" style="89" customWidth="1"/>
    <col min="8183" max="8184" width="14.5" style="89" customWidth="1"/>
    <col min="8185" max="8185" width="13.8833333333333" style="89" customWidth="1"/>
    <col min="8186" max="8188" width="9" style="89"/>
    <col min="8189" max="8190" width="10.5" style="89" customWidth="1"/>
    <col min="8191" max="8437" width="9" style="89"/>
    <col min="8438" max="8438" width="41.6333333333333" style="89" customWidth="1"/>
    <col min="8439" max="8440" width="14.5" style="89" customWidth="1"/>
    <col min="8441" max="8441" width="13.8833333333333" style="89" customWidth="1"/>
    <col min="8442" max="8444" width="9" style="89"/>
    <col min="8445" max="8446" width="10.5" style="89" customWidth="1"/>
    <col min="8447" max="8693" width="9" style="89"/>
    <col min="8694" max="8694" width="41.6333333333333" style="89" customWidth="1"/>
    <col min="8695" max="8696" width="14.5" style="89" customWidth="1"/>
    <col min="8697" max="8697" width="13.8833333333333" style="89" customWidth="1"/>
    <col min="8698" max="8700" width="9" style="89"/>
    <col min="8701" max="8702" width="10.5" style="89" customWidth="1"/>
    <col min="8703" max="8949" width="9" style="89"/>
    <col min="8950" max="8950" width="41.6333333333333" style="89" customWidth="1"/>
    <col min="8951" max="8952" width="14.5" style="89" customWidth="1"/>
    <col min="8953" max="8953" width="13.8833333333333" style="89" customWidth="1"/>
    <col min="8954" max="8956" width="9" style="89"/>
    <col min="8957" max="8958" width="10.5" style="89" customWidth="1"/>
    <col min="8959" max="9205" width="9" style="89"/>
    <col min="9206" max="9206" width="41.6333333333333" style="89" customWidth="1"/>
    <col min="9207" max="9208" width="14.5" style="89" customWidth="1"/>
    <col min="9209" max="9209" width="13.8833333333333" style="89" customWidth="1"/>
    <col min="9210" max="9212" width="9" style="89"/>
    <col min="9213" max="9214" width="10.5" style="89" customWidth="1"/>
    <col min="9215" max="9461" width="9" style="89"/>
    <col min="9462" max="9462" width="41.6333333333333" style="89" customWidth="1"/>
    <col min="9463" max="9464" width="14.5" style="89" customWidth="1"/>
    <col min="9465" max="9465" width="13.8833333333333" style="89" customWidth="1"/>
    <col min="9466" max="9468" width="9" style="89"/>
    <col min="9469" max="9470" width="10.5" style="89" customWidth="1"/>
    <col min="9471" max="9717" width="9" style="89"/>
    <col min="9718" max="9718" width="41.6333333333333" style="89" customWidth="1"/>
    <col min="9719" max="9720" width="14.5" style="89" customWidth="1"/>
    <col min="9721" max="9721" width="13.8833333333333" style="89" customWidth="1"/>
    <col min="9722" max="9724" width="9" style="89"/>
    <col min="9725" max="9726" width="10.5" style="89" customWidth="1"/>
    <col min="9727" max="9973" width="9" style="89"/>
    <col min="9974" max="9974" width="41.6333333333333" style="89" customWidth="1"/>
    <col min="9975" max="9976" width="14.5" style="89" customWidth="1"/>
    <col min="9977" max="9977" width="13.8833333333333" style="89" customWidth="1"/>
    <col min="9978" max="9980" width="9" style="89"/>
    <col min="9981" max="9982" width="10.5" style="89" customWidth="1"/>
    <col min="9983" max="10229" width="9" style="89"/>
    <col min="10230" max="10230" width="41.6333333333333" style="89" customWidth="1"/>
    <col min="10231" max="10232" width="14.5" style="89" customWidth="1"/>
    <col min="10233" max="10233" width="13.8833333333333" style="89" customWidth="1"/>
    <col min="10234" max="10236" width="9" style="89"/>
    <col min="10237" max="10238" width="10.5" style="89" customWidth="1"/>
    <col min="10239" max="10485" width="9" style="89"/>
    <col min="10486" max="10486" width="41.6333333333333" style="89" customWidth="1"/>
    <col min="10487" max="10488" width="14.5" style="89" customWidth="1"/>
    <col min="10489" max="10489" width="13.8833333333333" style="89" customWidth="1"/>
    <col min="10490" max="10492" width="9" style="89"/>
    <col min="10493" max="10494" width="10.5" style="89" customWidth="1"/>
    <col min="10495" max="10741" width="9" style="89"/>
    <col min="10742" max="10742" width="41.6333333333333" style="89" customWidth="1"/>
    <col min="10743" max="10744" width="14.5" style="89" customWidth="1"/>
    <col min="10745" max="10745" width="13.8833333333333" style="89" customWidth="1"/>
    <col min="10746" max="10748" width="9" style="89"/>
    <col min="10749" max="10750" width="10.5" style="89" customWidth="1"/>
    <col min="10751" max="10997" width="9" style="89"/>
    <col min="10998" max="10998" width="41.6333333333333" style="89" customWidth="1"/>
    <col min="10999" max="11000" width="14.5" style="89" customWidth="1"/>
    <col min="11001" max="11001" width="13.8833333333333" style="89" customWidth="1"/>
    <col min="11002" max="11004" width="9" style="89"/>
    <col min="11005" max="11006" width="10.5" style="89" customWidth="1"/>
    <col min="11007" max="11253" width="9" style="89"/>
    <col min="11254" max="11254" width="41.6333333333333" style="89" customWidth="1"/>
    <col min="11255" max="11256" width="14.5" style="89" customWidth="1"/>
    <col min="11257" max="11257" width="13.8833333333333" style="89" customWidth="1"/>
    <col min="11258" max="11260" width="9" style="89"/>
    <col min="11261" max="11262" width="10.5" style="89" customWidth="1"/>
    <col min="11263" max="11509" width="9" style="89"/>
    <col min="11510" max="11510" width="41.6333333333333" style="89" customWidth="1"/>
    <col min="11511" max="11512" width="14.5" style="89" customWidth="1"/>
    <col min="11513" max="11513" width="13.8833333333333" style="89" customWidth="1"/>
    <col min="11514" max="11516" width="9" style="89"/>
    <col min="11517" max="11518" width="10.5" style="89" customWidth="1"/>
    <col min="11519" max="11765" width="9" style="89"/>
    <col min="11766" max="11766" width="41.6333333333333" style="89" customWidth="1"/>
    <col min="11767" max="11768" width="14.5" style="89" customWidth="1"/>
    <col min="11769" max="11769" width="13.8833333333333" style="89" customWidth="1"/>
    <col min="11770" max="11772" width="9" style="89"/>
    <col min="11773" max="11774" width="10.5" style="89" customWidth="1"/>
    <col min="11775" max="12021" width="9" style="89"/>
    <col min="12022" max="12022" width="41.6333333333333" style="89" customWidth="1"/>
    <col min="12023" max="12024" width="14.5" style="89" customWidth="1"/>
    <col min="12025" max="12025" width="13.8833333333333" style="89" customWidth="1"/>
    <col min="12026" max="12028" width="9" style="89"/>
    <col min="12029" max="12030" width="10.5" style="89" customWidth="1"/>
    <col min="12031" max="12277" width="9" style="89"/>
    <col min="12278" max="12278" width="41.6333333333333" style="89" customWidth="1"/>
    <col min="12279" max="12280" width="14.5" style="89" customWidth="1"/>
    <col min="12281" max="12281" width="13.8833333333333" style="89" customWidth="1"/>
    <col min="12282" max="12284" width="9" style="89"/>
    <col min="12285" max="12286" width="10.5" style="89" customWidth="1"/>
    <col min="12287" max="12533" width="9" style="89"/>
    <col min="12534" max="12534" width="41.6333333333333" style="89" customWidth="1"/>
    <col min="12535" max="12536" width="14.5" style="89" customWidth="1"/>
    <col min="12537" max="12537" width="13.8833333333333" style="89" customWidth="1"/>
    <col min="12538" max="12540" width="9" style="89"/>
    <col min="12541" max="12542" width="10.5" style="89" customWidth="1"/>
    <col min="12543" max="12789" width="9" style="89"/>
    <col min="12790" max="12790" width="41.6333333333333" style="89" customWidth="1"/>
    <col min="12791" max="12792" width="14.5" style="89" customWidth="1"/>
    <col min="12793" max="12793" width="13.8833333333333" style="89" customWidth="1"/>
    <col min="12794" max="12796" width="9" style="89"/>
    <col min="12797" max="12798" width="10.5" style="89" customWidth="1"/>
    <col min="12799" max="13045" width="9" style="89"/>
    <col min="13046" max="13046" width="41.6333333333333" style="89" customWidth="1"/>
    <col min="13047" max="13048" width="14.5" style="89" customWidth="1"/>
    <col min="13049" max="13049" width="13.8833333333333" style="89" customWidth="1"/>
    <col min="13050" max="13052" width="9" style="89"/>
    <col min="13053" max="13054" width="10.5" style="89" customWidth="1"/>
    <col min="13055" max="13301" width="9" style="89"/>
    <col min="13302" max="13302" width="41.6333333333333" style="89" customWidth="1"/>
    <col min="13303" max="13304" width="14.5" style="89" customWidth="1"/>
    <col min="13305" max="13305" width="13.8833333333333" style="89" customWidth="1"/>
    <col min="13306" max="13308" width="9" style="89"/>
    <col min="13309" max="13310" width="10.5" style="89" customWidth="1"/>
    <col min="13311" max="13557" width="9" style="89"/>
    <col min="13558" max="13558" width="41.6333333333333" style="89" customWidth="1"/>
    <col min="13559" max="13560" width="14.5" style="89" customWidth="1"/>
    <col min="13561" max="13561" width="13.8833333333333" style="89" customWidth="1"/>
    <col min="13562" max="13564" width="9" style="89"/>
    <col min="13565" max="13566" width="10.5" style="89" customWidth="1"/>
    <col min="13567" max="13813" width="9" style="89"/>
    <col min="13814" max="13814" width="41.6333333333333" style="89" customWidth="1"/>
    <col min="13815" max="13816" width="14.5" style="89" customWidth="1"/>
    <col min="13817" max="13817" width="13.8833333333333" style="89" customWidth="1"/>
    <col min="13818" max="13820" width="9" style="89"/>
    <col min="13821" max="13822" width="10.5" style="89" customWidth="1"/>
    <col min="13823" max="14069" width="9" style="89"/>
    <col min="14070" max="14070" width="41.6333333333333" style="89" customWidth="1"/>
    <col min="14071" max="14072" width="14.5" style="89" customWidth="1"/>
    <col min="14073" max="14073" width="13.8833333333333" style="89" customWidth="1"/>
    <col min="14074" max="14076" width="9" style="89"/>
    <col min="14077" max="14078" width="10.5" style="89" customWidth="1"/>
    <col min="14079" max="14325" width="9" style="89"/>
    <col min="14326" max="14326" width="41.6333333333333" style="89" customWidth="1"/>
    <col min="14327" max="14328" width="14.5" style="89" customWidth="1"/>
    <col min="14329" max="14329" width="13.8833333333333" style="89" customWidth="1"/>
    <col min="14330" max="14332" width="9" style="89"/>
    <col min="14333" max="14334" width="10.5" style="89" customWidth="1"/>
    <col min="14335" max="14581" width="9" style="89"/>
    <col min="14582" max="14582" width="41.6333333333333" style="89" customWidth="1"/>
    <col min="14583" max="14584" width="14.5" style="89" customWidth="1"/>
    <col min="14585" max="14585" width="13.8833333333333" style="89" customWidth="1"/>
    <col min="14586" max="14588" width="9" style="89"/>
    <col min="14589" max="14590" width="10.5" style="89" customWidth="1"/>
    <col min="14591" max="14837" width="9" style="89"/>
    <col min="14838" max="14838" width="41.6333333333333" style="89" customWidth="1"/>
    <col min="14839" max="14840" width="14.5" style="89" customWidth="1"/>
    <col min="14841" max="14841" width="13.8833333333333" style="89" customWidth="1"/>
    <col min="14842" max="14844" width="9" style="89"/>
    <col min="14845" max="14846" width="10.5" style="89" customWidth="1"/>
    <col min="14847" max="15093" width="9" style="89"/>
    <col min="15094" max="15094" width="41.6333333333333" style="89" customWidth="1"/>
    <col min="15095" max="15096" width="14.5" style="89" customWidth="1"/>
    <col min="15097" max="15097" width="13.8833333333333" style="89" customWidth="1"/>
    <col min="15098" max="15100" width="9" style="89"/>
    <col min="15101" max="15102" width="10.5" style="89" customWidth="1"/>
    <col min="15103" max="15349" width="9" style="89"/>
    <col min="15350" max="15350" width="41.6333333333333" style="89" customWidth="1"/>
    <col min="15351" max="15352" width="14.5" style="89" customWidth="1"/>
    <col min="15353" max="15353" width="13.8833333333333" style="89" customWidth="1"/>
    <col min="15354" max="15356" width="9" style="89"/>
    <col min="15357" max="15358" width="10.5" style="89" customWidth="1"/>
    <col min="15359" max="15605" width="9" style="89"/>
    <col min="15606" max="15606" width="41.6333333333333" style="89" customWidth="1"/>
    <col min="15607" max="15608" width="14.5" style="89" customWidth="1"/>
    <col min="15609" max="15609" width="13.8833333333333" style="89" customWidth="1"/>
    <col min="15610" max="15612" width="9" style="89"/>
    <col min="15613" max="15614" width="10.5" style="89" customWidth="1"/>
    <col min="15615" max="15861" width="9" style="89"/>
    <col min="15862" max="15862" width="41.6333333333333" style="89" customWidth="1"/>
    <col min="15863" max="15864" width="14.5" style="89" customWidth="1"/>
    <col min="15865" max="15865" width="13.8833333333333" style="89" customWidth="1"/>
    <col min="15866" max="15868" width="9" style="89"/>
    <col min="15869" max="15870" width="10.5" style="89" customWidth="1"/>
    <col min="15871" max="16117" width="9" style="89"/>
    <col min="16118" max="16118" width="41.6333333333333" style="89" customWidth="1"/>
    <col min="16119" max="16120" width="14.5" style="89" customWidth="1"/>
    <col min="16121" max="16121" width="13.8833333333333" style="89" customWidth="1"/>
    <col min="16122" max="16124" width="9" style="89"/>
    <col min="16125" max="16126" width="10.5" style="89" customWidth="1"/>
    <col min="16127" max="16384" width="9" style="89"/>
  </cols>
  <sheetData>
    <row r="1" ht="45" customHeight="1" spans="1:4">
      <c r="A1" s="91" t="s">
        <v>1766</v>
      </c>
      <c r="B1" s="92"/>
      <c r="C1" s="92"/>
      <c r="D1" s="91"/>
    </row>
    <row r="2" ht="20.1" customHeight="1" spans="1:4">
      <c r="A2" s="93"/>
      <c r="B2" s="94"/>
      <c r="C2" s="95"/>
      <c r="D2" s="96" t="s">
        <v>1644</v>
      </c>
    </row>
    <row r="3" ht="45" customHeight="1" spans="1:4">
      <c r="A3" s="97" t="s">
        <v>1264</v>
      </c>
      <c r="B3" s="98" t="s">
        <v>46</v>
      </c>
      <c r="C3" s="98" t="s">
        <v>47</v>
      </c>
      <c r="D3" s="98" t="s">
        <v>48</v>
      </c>
    </row>
    <row r="4" ht="36" customHeight="1" spans="1:4">
      <c r="A4" s="99" t="s">
        <v>1753</v>
      </c>
      <c r="B4" s="100"/>
      <c r="C4" s="101"/>
      <c r="D4" s="102" t="e">
        <f t="shared" ref="D4:D22" si="0">(C4-B4)/B4</f>
        <v>#DIV/0!</v>
      </c>
    </row>
    <row r="5" ht="36" customHeight="1" spans="1:4">
      <c r="A5" s="103" t="s">
        <v>1754</v>
      </c>
      <c r="B5" s="104"/>
      <c r="C5" s="105"/>
      <c r="D5" s="106" t="e">
        <f t="shared" si="0"/>
        <v>#DIV/0!</v>
      </c>
    </row>
    <row r="6" ht="36" customHeight="1" spans="1:4">
      <c r="A6" s="99" t="s">
        <v>1755</v>
      </c>
      <c r="B6" s="100">
        <v>15101</v>
      </c>
      <c r="C6" s="101">
        <v>16435</v>
      </c>
      <c r="D6" s="107">
        <f t="shared" si="0"/>
        <v>0.088</v>
      </c>
    </row>
    <row r="7" ht="36" customHeight="1" spans="1:4">
      <c r="A7" s="103" t="s">
        <v>1754</v>
      </c>
      <c r="B7" s="104">
        <v>15098</v>
      </c>
      <c r="C7" s="105">
        <v>16430</v>
      </c>
      <c r="D7" s="106">
        <f t="shared" si="0"/>
        <v>0.088</v>
      </c>
    </row>
    <row r="8" ht="36" customHeight="1" spans="1:5">
      <c r="A8" s="99" t="s">
        <v>1756</v>
      </c>
      <c r="B8" s="108"/>
      <c r="C8" s="109"/>
      <c r="D8" s="110" t="e">
        <f t="shared" si="0"/>
        <v>#DIV/0!</v>
      </c>
      <c r="E8" s="89" t="s">
        <v>1767</v>
      </c>
    </row>
    <row r="9" ht="36" customHeight="1" spans="1:4">
      <c r="A9" s="103" t="s">
        <v>1754</v>
      </c>
      <c r="B9" s="111"/>
      <c r="C9" s="112"/>
      <c r="D9" s="113" t="e">
        <f t="shared" si="0"/>
        <v>#DIV/0!</v>
      </c>
    </row>
    <row r="10" ht="36" customHeight="1" spans="1:4">
      <c r="A10" s="99" t="s">
        <v>1757</v>
      </c>
      <c r="B10" s="100"/>
      <c r="C10" s="101"/>
      <c r="D10" s="107" t="e">
        <f t="shared" si="0"/>
        <v>#DIV/0!</v>
      </c>
    </row>
    <row r="11" ht="36" customHeight="1" spans="1:4">
      <c r="A11" s="103" t="s">
        <v>1754</v>
      </c>
      <c r="B11" s="104"/>
      <c r="C11" s="105"/>
      <c r="D11" s="106" t="e">
        <f t="shared" si="0"/>
        <v>#DIV/0!</v>
      </c>
    </row>
    <row r="12" ht="36" customHeight="1" spans="1:4">
      <c r="A12" s="99" t="s">
        <v>1758</v>
      </c>
      <c r="B12" s="100"/>
      <c r="C12" s="101"/>
      <c r="D12" s="107" t="e">
        <f t="shared" si="0"/>
        <v>#DIV/0!</v>
      </c>
    </row>
    <row r="13" ht="36" customHeight="1" spans="1:4">
      <c r="A13" s="103" t="s">
        <v>1754</v>
      </c>
      <c r="B13" s="104"/>
      <c r="C13" s="105"/>
      <c r="D13" s="106" t="e">
        <f t="shared" si="0"/>
        <v>#DIV/0!</v>
      </c>
    </row>
    <row r="14" s="88" customFormat="1" ht="36" customHeight="1" spans="1:4">
      <c r="A14" s="99" t="s">
        <v>1759</v>
      </c>
      <c r="B14" s="114">
        <v>3099</v>
      </c>
      <c r="C14" s="109">
        <v>3452</v>
      </c>
      <c r="D14" s="110">
        <f t="shared" si="0"/>
        <v>0</v>
      </c>
    </row>
    <row r="15" ht="36" customHeight="1" spans="1:4">
      <c r="A15" s="103" t="s">
        <v>1754</v>
      </c>
      <c r="B15" s="115">
        <v>3044</v>
      </c>
      <c r="C15" s="112">
        <v>3449</v>
      </c>
      <c r="D15" s="113">
        <f t="shared" si="0"/>
        <v>0</v>
      </c>
    </row>
    <row r="16" ht="36" customHeight="1" spans="1:4">
      <c r="A16" s="99" t="s">
        <v>1760</v>
      </c>
      <c r="B16" s="116"/>
      <c r="C16" s="101"/>
      <c r="D16" s="107" t="e">
        <f t="shared" si="0"/>
        <v>#DIV/0!</v>
      </c>
    </row>
    <row r="17" ht="36" customHeight="1" spans="1:4">
      <c r="A17" s="103" t="s">
        <v>1754</v>
      </c>
      <c r="B17" s="117"/>
      <c r="C17" s="118"/>
      <c r="D17" s="106" t="e">
        <f t="shared" si="0"/>
        <v>#DIV/0!</v>
      </c>
    </row>
    <row r="18" ht="36" customHeight="1" spans="1:4">
      <c r="A18" s="119" t="s">
        <v>1761</v>
      </c>
      <c r="B18" s="116">
        <v>18200</v>
      </c>
      <c r="C18" s="116">
        <v>19887</v>
      </c>
      <c r="D18" s="120">
        <f t="shared" si="0"/>
        <v>0.093</v>
      </c>
    </row>
    <row r="19" ht="36" customHeight="1" spans="1:4">
      <c r="A19" s="103" t="s">
        <v>1762</v>
      </c>
      <c r="B19" s="117">
        <v>18142</v>
      </c>
      <c r="C19" s="117">
        <v>19879</v>
      </c>
      <c r="D19" s="121">
        <f t="shared" si="0"/>
        <v>0.096</v>
      </c>
    </row>
    <row r="20" ht="36" customHeight="1" spans="1:4">
      <c r="A20" s="99" t="s">
        <v>1763</v>
      </c>
      <c r="B20" s="116"/>
      <c r="C20" s="109"/>
      <c r="D20" s="107" t="e">
        <f t="shared" si="0"/>
        <v>#DIV/0!</v>
      </c>
    </row>
    <row r="21" ht="36" customHeight="1" spans="1:4">
      <c r="A21" s="122" t="s">
        <v>1764</v>
      </c>
      <c r="B21" s="116"/>
      <c r="C21" s="109"/>
      <c r="D21" s="107" t="e">
        <f t="shared" si="0"/>
        <v>#DIV/0!</v>
      </c>
    </row>
    <row r="22" ht="36" customHeight="1" spans="1:4">
      <c r="A22" s="119" t="s">
        <v>1181</v>
      </c>
      <c r="B22" s="116">
        <v>36402</v>
      </c>
      <c r="C22" s="116">
        <v>41866</v>
      </c>
      <c r="D22" s="107">
        <f t="shared" si="0"/>
        <v>0.15</v>
      </c>
    </row>
    <row r="23" spans="2:3">
      <c r="B23" s="123"/>
      <c r="C23" s="123"/>
    </row>
    <row r="24" spans="2:3">
      <c r="B24" s="123"/>
      <c r="C24" s="123"/>
    </row>
    <row r="25" spans="2:3">
      <c r="B25" s="123"/>
      <c r="C25" s="123"/>
    </row>
    <row r="26" spans="2:3">
      <c r="B26" s="123"/>
      <c r="C26" s="123"/>
    </row>
  </sheetData>
  <autoFilter ref="A3:E22">
    <extLst/>
  </autoFilter>
  <mergeCells count="1">
    <mergeCell ref="A1:D1"/>
  </mergeCells>
  <conditionalFormatting sqref="D16">
    <cfRule type="cellIs" dxfId="6" priority="4" stopIfTrue="1" operator="lessThan">
      <formula>0</formula>
    </cfRule>
  </conditionalFormatting>
  <conditionalFormatting sqref="E16">
    <cfRule type="cellIs" dxfId="6" priority="5" stopIfTrue="1" operator="lessThan">
      <formula>0</formula>
    </cfRule>
  </conditionalFormatting>
  <conditionalFormatting sqref="D21:D22">
    <cfRule type="cellIs" dxfId="4" priority="2" stopIfTrue="1" operator="lessThanOrEqual">
      <formula>-1</formula>
    </cfRule>
  </conditionalFormatting>
  <conditionalFormatting sqref="D5:D7 D10:D13 D16:D17 D20">
    <cfRule type="cellIs" dxfId="4" priority="3" stopIfTrue="1" operator="lessThanOrEqual">
      <formula>-1</formula>
    </cfRule>
  </conditionalFormatting>
  <conditionalFormatting sqref="B14:B22 C18:C19 C22">
    <cfRule type="cellIs" dxfId="6"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 sqref="A1:B1"/>
    </sheetView>
  </sheetViews>
  <sheetFormatPr defaultColWidth="9" defaultRowHeight="14.25" outlineLevelCol="1"/>
  <cols>
    <col min="1" max="1" width="62.3833333333333" style="75" customWidth="1"/>
    <col min="2" max="2" width="40.75" style="76" customWidth="1"/>
    <col min="3" max="237" width="9" style="75"/>
    <col min="238" max="238" width="41.6333333333333" style="75" customWidth="1"/>
    <col min="239" max="240" width="14.5" style="75" customWidth="1"/>
    <col min="241" max="241" width="13.8833333333333" style="75" customWidth="1"/>
    <col min="242" max="244" width="9" style="75"/>
    <col min="245" max="246" width="10.5" style="75" customWidth="1"/>
    <col min="247" max="16384" width="9" style="75"/>
  </cols>
  <sheetData>
    <row r="1" s="75" customFormat="1" ht="45" customHeight="1" spans="1:2">
      <c r="A1" s="77" t="s">
        <v>1768</v>
      </c>
      <c r="B1" s="78"/>
    </row>
    <row r="2" s="75" customFormat="1" ht="20.1" customHeight="1" spans="1:2">
      <c r="A2" s="79"/>
      <c r="B2" s="80"/>
    </row>
    <row r="3" s="75" customFormat="1" ht="45" customHeight="1" spans="1:2">
      <c r="A3" s="81" t="s">
        <v>1769</v>
      </c>
      <c r="B3" s="82"/>
    </row>
    <row r="4" s="75" customFormat="1" ht="36" customHeight="1" spans="1:2">
      <c r="A4" s="83"/>
      <c r="B4" s="84"/>
    </row>
    <row r="5" s="75" customFormat="1" ht="36" customHeight="1" spans="1:2">
      <c r="A5" s="83"/>
      <c r="B5" s="84"/>
    </row>
    <row r="6" s="75" customFormat="1" ht="36" customHeight="1" spans="1:2">
      <c r="A6" s="83"/>
      <c r="B6" s="84"/>
    </row>
    <row r="7" s="75" customFormat="1" ht="36" customHeight="1" spans="1:2">
      <c r="A7" s="83"/>
      <c r="B7" s="84"/>
    </row>
    <row r="8" s="75" customFormat="1" ht="36" customHeight="1" spans="1:2">
      <c r="A8" s="83"/>
      <c r="B8" s="84"/>
    </row>
    <row r="9" s="75" customFormat="1" ht="36" customHeight="1" spans="1:2">
      <c r="A9" s="83"/>
      <c r="B9" s="84"/>
    </row>
    <row r="10" s="75" customFormat="1" ht="36" customHeight="1" spans="1:2">
      <c r="A10" s="83"/>
      <c r="B10" s="84"/>
    </row>
    <row r="11" s="75" customFormat="1" ht="36" customHeight="1" spans="1:2">
      <c r="A11" s="83"/>
      <c r="B11" s="84"/>
    </row>
    <row r="12" s="75" customFormat="1" ht="36" customHeight="1" spans="1:2">
      <c r="A12" s="85"/>
      <c r="B12" s="86"/>
    </row>
    <row r="13" s="75" customFormat="1" spans="2:2">
      <c r="B13" s="87"/>
    </row>
    <row r="14" s="75" customFormat="1" spans="2:2">
      <c r="B14" s="87"/>
    </row>
    <row r="15" s="75" customFormat="1" spans="2:2">
      <c r="B15" s="87"/>
    </row>
    <row r="16" s="75" customFormat="1" spans="2:2">
      <c r="B16" s="87"/>
    </row>
  </sheetData>
  <mergeCells count="2">
    <mergeCell ref="A1:B1"/>
    <mergeCell ref="A3:B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showGridLines="0" showZeros="0" view="pageBreakPreview" zoomScale="90" zoomScaleNormal="90" topLeftCell="B1" workbookViewId="0">
      <pane ySplit="3" topLeftCell="A4" activePane="bottomLeft" state="frozen"/>
      <selection/>
      <selection pane="bottomLeft" activeCell="B54" sqref="B54"/>
    </sheetView>
  </sheetViews>
  <sheetFormatPr defaultColWidth="9" defaultRowHeight="14.25" outlineLevelCol="4"/>
  <cols>
    <col min="1" max="1" width="12.75" style="200" customWidth="1"/>
    <col min="2" max="2" width="50.75" style="200" customWidth="1"/>
    <col min="3" max="5" width="20.6333333333333" style="460" customWidth="1"/>
    <col min="6" max="16384" width="9" style="320"/>
  </cols>
  <sheetData>
    <row r="1" ht="45" customHeight="1" spans="1:5">
      <c r="A1" s="372"/>
      <c r="B1" s="372" t="s">
        <v>5</v>
      </c>
      <c r="C1" s="373"/>
      <c r="D1" s="373"/>
      <c r="E1" s="373"/>
    </row>
    <row r="2" ht="18.95" customHeight="1" spans="1:5">
      <c r="A2" s="565"/>
      <c r="B2" s="546"/>
      <c r="C2" s="375"/>
      <c r="E2" s="547" t="s">
        <v>44</v>
      </c>
    </row>
    <row r="3" s="543" customFormat="1" ht="45" customHeight="1" spans="1:5">
      <c r="A3" s="566" t="s">
        <v>84</v>
      </c>
      <c r="B3" s="556" t="s">
        <v>45</v>
      </c>
      <c r="C3" s="223" t="s">
        <v>46</v>
      </c>
      <c r="D3" s="223" t="s">
        <v>47</v>
      </c>
      <c r="E3" s="567" t="s">
        <v>48</v>
      </c>
    </row>
    <row r="4" ht="36" customHeight="1" spans="1:5">
      <c r="A4" s="568" t="s">
        <v>85</v>
      </c>
      <c r="B4" s="569" t="s">
        <v>86</v>
      </c>
      <c r="C4" s="555">
        <v>37074</v>
      </c>
      <c r="D4" s="555">
        <v>37677</v>
      </c>
      <c r="E4" s="384">
        <f t="shared" ref="E4:E38" si="0">(D4-C4)/D4</f>
        <v>0.016</v>
      </c>
    </row>
    <row r="5" ht="36" customHeight="1" spans="1:5">
      <c r="A5" s="568" t="s">
        <v>87</v>
      </c>
      <c r="B5" s="570" t="s">
        <v>88</v>
      </c>
      <c r="C5" s="555"/>
      <c r="D5" s="555"/>
      <c r="E5" s="384" t="e">
        <f t="shared" si="0"/>
        <v>#DIV/0!</v>
      </c>
    </row>
    <row r="6" ht="36" customHeight="1" spans="1:5">
      <c r="A6" s="568" t="s">
        <v>89</v>
      </c>
      <c r="B6" s="570" t="s">
        <v>90</v>
      </c>
      <c r="C6" s="555">
        <v>35</v>
      </c>
      <c r="D6" s="555"/>
      <c r="E6" s="384" t="e">
        <f t="shared" si="0"/>
        <v>#DIV/0!</v>
      </c>
    </row>
    <row r="7" ht="36" customHeight="1" spans="1:5">
      <c r="A7" s="568" t="s">
        <v>91</v>
      </c>
      <c r="B7" s="570" t="s">
        <v>92</v>
      </c>
      <c r="C7" s="555">
        <v>15478</v>
      </c>
      <c r="D7" s="555">
        <v>18468</v>
      </c>
      <c r="E7" s="384">
        <f t="shared" si="0"/>
        <v>0.162</v>
      </c>
    </row>
    <row r="8" ht="36" customHeight="1" spans="1:5">
      <c r="A8" s="568" t="s">
        <v>93</v>
      </c>
      <c r="B8" s="570" t="s">
        <v>94</v>
      </c>
      <c r="C8" s="555">
        <v>39390</v>
      </c>
      <c r="D8" s="555">
        <v>55540</v>
      </c>
      <c r="E8" s="384">
        <f t="shared" si="0"/>
        <v>0.291</v>
      </c>
    </row>
    <row r="9" ht="36" customHeight="1" spans="1:5">
      <c r="A9" s="568" t="s">
        <v>95</v>
      </c>
      <c r="B9" s="570" t="s">
        <v>96</v>
      </c>
      <c r="C9" s="555">
        <v>336</v>
      </c>
      <c r="D9" s="555">
        <v>192</v>
      </c>
      <c r="E9" s="384">
        <f t="shared" si="0"/>
        <v>-0.75</v>
      </c>
    </row>
    <row r="10" ht="36" customHeight="1" spans="1:5">
      <c r="A10" s="568" t="s">
        <v>97</v>
      </c>
      <c r="B10" s="570" t="s">
        <v>98</v>
      </c>
      <c r="C10" s="555">
        <v>3159</v>
      </c>
      <c r="D10" s="555">
        <v>6941</v>
      </c>
      <c r="E10" s="384">
        <f t="shared" si="0"/>
        <v>0.545</v>
      </c>
    </row>
    <row r="11" ht="36" customHeight="1" spans="1:5">
      <c r="A11" s="568" t="s">
        <v>99</v>
      </c>
      <c r="B11" s="570" t="s">
        <v>100</v>
      </c>
      <c r="C11" s="555">
        <v>40702</v>
      </c>
      <c r="D11" s="555">
        <v>49120</v>
      </c>
      <c r="E11" s="384">
        <f t="shared" si="0"/>
        <v>0.171</v>
      </c>
    </row>
    <row r="12" ht="36" customHeight="1" spans="1:5">
      <c r="A12" s="568" t="s">
        <v>101</v>
      </c>
      <c r="B12" s="570" t="s">
        <v>102</v>
      </c>
      <c r="C12" s="555">
        <v>34661</v>
      </c>
      <c r="D12" s="555">
        <v>35128</v>
      </c>
      <c r="E12" s="384">
        <f t="shared" si="0"/>
        <v>0.013</v>
      </c>
    </row>
    <row r="13" ht="36" customHeight="1" spans="1:5">
      <c r="A13" s="568" t="s">
        <v>103</v>
      </c>
      <c r="B13" s="570" t="s">
        <v>104</v>
      </c>
      <c r="C13" s="555">
        <v>2297</v>
      </c>
      <c r="D13" s="555">
        <v>1324</v>
      </c>
      <c r="E13" s="384">
        <f t="shared" si="0"/>
        <v>-0.735</v>
      </c>
    </row>
    <row r="14" ht="36" customHeight="1" spans="1:5">
      <c r="A14" s="568" t="s">
        <v>105</v>
      </c>
      <c r="B14" s="570" t="s">
        <v>106</v>
      </c>
      <c r="C14" s="555">
        <v>1171</v>
      </c>
      <c r="D14" s="555">
        <v>1006</v>
      </c>
      <c r="E14" s="384">
        <f t="shared" si="0"/>
        <v>-0.164</v>
      </c>
    </row>
    <row r="15" ht="36" customHeight="1" spans="1:5">
      <c r="A15" s="568" t="s">
        <v>107</v>
      </c>
      <c r="B15" s="570" t="s">
        <v>108</v>
      </c>
      <c r="C15" s="555">
        <v>59445</v>
      </c>
      <c r="D15" s="555">
        <v>40119</v>
      </c>
      <c r="E15" s="384">
        <f t="shared" si="0"/>
        <v>-0.482</v>
      </c>
    </row>
    <row r="16" ht="36" customHeight="1" spans="1:5">
      <c r="A16" s="568" t="s">
        <v>109</v>
      </c>
      <c r="B16" s="570" t="s">
        <v>110</v>
      </c>
      <c r="C16" s="555">
        <v>6574</v>
      </c>
      <c r="D16" s="555">
        <v>17213</v>
      </c>
      <c r="E16" s="384">
        <f t="shared" si="0"/>
        <v>0.618</v>
      </c>
    </row>
    <row r="17" ht="36" customHeight="1" spans="1:5">
      <c r="A17" s="568" t="s">
        <v>111</v>
      </c>
      <c r="B17" s="570" t="s">
        <v>112</v>
      </c>
      <c r="C17" s="555">
        <v>211</v>
      </c>
      <c r="D17" s="555">
        <v>209</v>
      </c>
      <c r="E17" s="384">
        <f t="shared" si="0"/>
        <v>-0.01</v>
      </c>
    </row>
    <row r="18" ht="36" customHeight="1" spans="1:5">
      <c r="A18" s="568" t="s">
        <v>113</v>
      </c>
      <c r="B18" s="570" t="s">
        <v>114</v>
      </c>
      <c r="C18" s="555">
        <v>1297</v>
      </c>
      <c r="D18" s="555"/>
      <c r="E18" s="384" t="e">
        <f t="shared" si="0"/>
        <v>#DIV/0!</v>
      </c>
    </row>
    <row r="19" ht="36" customHeight="1" spans="1:5">
      <c r="A19" s="568" t="s">
        <v>115</v>
      </c>
      <c r="B19" s="570" t="s">
        <v>116</v>
      </c>
      <c r="C19" s="555">
        <v>1200</v>
      </c>
      <c r="D19" s="555"/>
      <c r="E19" s="384" t="e">
        <f t="shared" si="0"/>
        <v>#DIV/0!</v>
      </c>
    </row>
    <row r="20" ht="36" customHeight="1" spans="1:5">
      <c r="A20" s="568" t="s">
        <v>117</v>
      </c>
      <c r="B20" s="570" t="s">
        <v>118</v>
      </c>
      <c r="C20" s="555"/>
      <c r="D20" s="555"/>
      <c r="E20" s="384" t="e">
        <f t="shared" si="0"/>
        <v>#DIV/0!</v>
      </c>
    </row>
    <row r="21" ht="36" customHeight="1" spans="1:5">
      <c r="A21" s="568" t="s">
        <v>119</v>
      </c>
      <c r="B21" s="570" t="s">
        <v>120</v>
      </c>
      <c r="C21" s="555">
        <v>10037</v>
      </c>
      <c r="D21" s="555">
        <v>871</v>
      </c>
      <c r="E21" s="384">
        <f t="shared" si="0"/>
        <v>-10.524</v>
      </c>
    </row>
    <row r="22" ht="36" customHeight="1" spans="1:5">
      <c r="A22" s="568" t="s">
        <v>121</v>
      </c>
      <c r="B22" s="570" t="s">
        <v>122</v>
      </c>
      <c r="C22" s="555">
        <v>7234</v>
      </c>
      <c r="D22" s="555">
        <v>5673</v>
      </c>
      <c r="E22" s="384">
        <f t="shared" si="0"/>
        <v>-0.275</v>
      </c>
    </row>
    <row r="23" ht="36" customHeight="1" spans="1:5">
      <c r="A23" s="568" t="s">
        <v>123</v>
      </c>
      <c r="B23" s="570" t="s">
        <v>124</v>
      </c>
      <c r="C23" s="555">
        <v>375</v>
      </c>
      <c r="D23" s="555">
        <v>129</v>
      </c>
      <c r="E23" s="384">
        <f t="shared" si="0"/>
        <v>-1.907</v>
      </c>
    </row>
    <row r="24" ht="36" customHeight="1" spans="1:5">
      <c r="A24" s="568" t="s">
        <v>125</v>
      </c>
      <c r="B24" s="570" t="s">
        <v>126</v>
      </c>
      <c r="C24" s="555">
        <v>2047</v>
      </c>
      <c r="D24" s="555">
        <v>1256</v>
      </c>
      <c r="E24" s="384">
        <f t="shared" si="0"/>
        <v>-0.63</v>
      </c>
    </row>
    <row r="25" ht="36" customHeight="1" spans="1:5">
      <c r="A25" s="568" t="s">
        <v>127</v>
      </c>
      <c r="B25" s="570" t="s">
        <v>128</v>
      </c>
      <c r="C25" s="555"/>
      <c r="D25" s="555">
        <v>3000</v>
      </c>
      <c r="E25" s="384">
        <f t="shared" si="0"/>
        <v>1</v>
      </c>
    </row>
    <row r="26" ht="36" customHeight="1" spans="1:5">
      <c r="A26" s="568" t="s">
        <v>129</v>
      </c>
      <c r="B26" s="570" t="s">
        <v>130</v>
      </c>
      <c r="C26" s="555">
        <v>2925</v>
      </c>
      <c r="D26" s="555">
        <v>2824</v>
      </c>
      <c r="E26" s="384">
        <f t="shared" si="0"/>
        <v>-0.036</v>
      </c>
    </row>
    <row r="27" ht="36" customHeight="1" spans="1:5">
      <c r="A27" s="568" t="s">
        <v>131</v>
      </c>
      <c r="B27" s="570" t="s">
        <v>132</v>
      </c>
      <c r="C27" s="555">
        <v>13</v>
      </c>
      <c r="D27" s="555">
        <v>18</v>
      </c>
      <c r="E27" s="384">
        <f t="shared" si="0"/>
        <v>0.278</v>
      </c>
    </row>
    <row r="28" ht="36" customHeight="1" spans="1:5">
      <c r="A28" s="568" t="s">
        <v>133</v>
      </c>
      <c r="B28" s="570" t="s">
        <v>134</v>
      </c>
      <c r="C28" s="555">
        <v>5746</v>
      </c>
      <c r="D28" s="555">
        <v>14405</v>
      </c>
      <c r="E28" s="384">
        <f t="shared" si="0"/>
        <v>0.601</v>
      </c>
    </row>
    <row r="29" ht="36" customHeight="1" spans="1:5">
      <c r="A29" s="568"/>
      <c r="B29" s="570"/>
      <c r="C29" s="555"/>
      <c r="D29" s="555"/>
      <c r="E29" s="384" t="e">
        <f t="shared" si="0"/>
        <v>#DIV/0!</v>
      </c>
    </row>
    <row r="30" s="374" customFormat="1" ht="36" customHeight="1" spans="1:5">
      <c r="A30" s="571"/>
      <c r="B30" s="556" t="s">
        <v>135</v>
      </c>
      <c r="C30" s="557">
        <f>SUBTOTAL(9,C4:C29)</f>
        <v>271407</v>
      </c>
      <c r="D30" s="557">
        <f>SUBTOTAL(9,D4:D29)</f>
        <v>291113</v>
      </c>
      <c r="E30" s="381">
        <f t="shared" si="0"/>
        <v>0.068</v>
      </c>
    </row>
    <row r="31" ht="36" customHeight="1" spans="1:5">
      <c r="A31" s="572">
        <v>230</v>
      </c>
      <c r="B31" s="573" t="s">
        <v>136</v>
      </c>
      <c r="C31" s="557">
        <f>SUBTOTAL(9,C32:C35)</f>
        <v>5401</v>
      </c>
      <c r="D31" s="557">
        <f>SUBTOTAL(9,D32:D35)</f>
        <v>4083</v>
      </c>
      <c r="E31" s="440">
        <f t="shared" si="0"/>
        <v>0</v>
      </c>
    </row>
    <row r="32" ht="36" customHeight="1" spans="1:5">
      <c r="A32" s="574">
        <v>23006</v>
      </c>
      <c r="B32" s="575" t="s">
        <v>137</v>
      </c>
      <c r="C32" s="555">
        <v>5401</v>
      </c>
      <c r="D32" s="555">
        <v>4083</v>
      </c>
      <c r="E32" s="445">
        <f t="shared" si="0"/>
        <v>0</v>
      </c>
    </row>
    <row r="33" ht="36" customHeight="1" spans="1:5">
      <c r="A33" s="568">
        <v>23008</v>
      </c>
      <c r="B33" s="575" t="s">
        <v>138</v>
      </c>
      <c r="C33" s="555">
        <v>0</v>
      </c>
      <c r="D33" s="555"/>
      <c r="E33" s="576" t="e">
        <f t="shared" si="0"/>
        <v>#DIV/0!</v>
      </c>
    </row>
    <row r="34" ht="36" customHeight="1" spans="1:5">
      <c r="A34" s="577">
        <v>23015</v>
      </c>
      <c r="B34" s="554" t="s">
        <v>139</v>
      </c>
      <c r="C34" s="555"/>
      <c r="D34" s="555"/>
      <c r="E34" s="576" t="e">
        <f t="shared" si="0"/>
        <v>#DIV/0!</v>
      </c>
    </row>
    <row r="35" s="545" customFormat="1" ht="36" customHeight="1" spans="1:5">
      <c r="A35" s="577">
        <v>23016</v>
      </c>
      <c r="B35" s="554" t="s">
        <v>140</v>
      </c>
      <c r="C35" s="555"/>
      <c r="D35" s="555"/>
      <c r="E35" s="563" t="e">
        <f t="shared" si="0"/>
        <v>#DIV/0!</v>
      </c>
    </row>
    <row r="36" s="545" customFormat="1" ht="36" customHeight="1" spans="1:5">
      <c r="A36" s="572">
        <v>231</v>
      </c>
      <c r="B36" s="234" t="s">
        <v>141</v>
      </c>
      <c r="C36" s="557">
        <v>12893</v>
      </c>
      <c r="D36" s="557">
        <v>18468</v>
      </c>
      <c r="E36" s="563">
        <f t="shared" si="0"/>
        <v>0</v>
      </c>
    </row>
    <row r="37" s="545" customFormat="1" ht="36" customHeight="1" spans="1:5">
      <c r="A37" s="572">
        <v>23009</v>
      </c>
      <c r="B37" s="578" t="s">
        <v>142</v>
      </c>
      <c r="C37" s="557">
        <v>12882</v>
      </c>
      <c r="D37" s="557"/>
      <c r="E37" s="579" t="e">
        <f t="shared" si="0"/>
        <v>#DIV/0!</v>
      </c>
    </row>
    <row r="38" ht="36" customHeight="1" spans="1:5">
      <c r="A38" s="571"/>
      <c r="B38" s="556" t="s">
        <v>143</v>
      </c>
      <c r="C38" s="557">
        <f>C30+C31+C36+C37</f>
        <v>302583</v>
      </c>
      <c r="D38" s="557">
        <f>D30+D31+D36+D37</f>
        <v>313664</v>
      </c>
      <c r="E38" s="579">
        <f t="shared" si="0"/>
        <v>0.035</v>
      </c>
    </row>
    <row r="39" spans="2:4">
      <c r="B39" s="580"/>
      <c r="D39" s="581"/>
    </row>
    <row r="41" spans="4:4">
      <c r="D41" s="581"/>
    </row>
    <row r="43" spans="4:4">
      <c r="D43" s="581"/>
    </row>
    <row r="44" spans="4:4">
      <c r="D44" s="581"/>
    </row>
    <row r="46" spans="4:4">
      <c r="D46" s="581"/>
    </row>
    <row r="47" spans="4:4">
      <c r="D47" s="581"/>
    </row>
    <row r="48" spans="4:4">
      <c r="D48" s="581"/>
    </row>
    <row r="49" spans="4:4">
      <c r="D49" s="581"/>
    </row>
    <row r="51" spans="4:4">
      <c r="D51" s="581"/>
    </row>
  </sheetData>
  <autoFilter ref="A3:E38">
    <extLst/>
  </autoFilter>
  <mergeCells count="1">
    <mergeCell ref="B1:E1"/>
  </mergeCells>
  <conditionalFormatting sqref="C34">
    <cfRule type="expression" dxfId="1" priority="14" stopIfTrue="1">
      <formula>"len($A:$A)=3"</formula>
    </cfRule>
  </conditionalFormatting>
  <conditionalFormatting sqref="D37:E37">
    <cfRule type="cellIs" dxfId="2" priority="1" stopIfTrue="1" operator="lessThan">
      <formula>0</formula>
    </cfRule>
    <cfRule type="cellIs" dxfId="0" priority="2" stopIfTrue="1" operator="greaterThan">
      <formula>5</formula>
    </cfRule>
  </conditionalFormatting>
  <conditionalFormatting sqref="E2 E31 D32:E32 E38 D39:E44">
    <cfRule type="cellIs" dxfId="0" priority="27" stopIfTrue="1" operator="lessThanOrEqual">
      <formula>-1</formula>
    </cfRule>
  </conditionalFormatting>
  <conditionalFormatting sqref="D33:E34">
    <cfRule type="cellIs" dxfId="2" priority="29" stopIfTrue="1" operator="lessThan">
      <formula>0</formula>
    </cfRule>
    <cfRule type="cellIs" dxfId="0" priority="30" stopIfTrue="1" operator="greaterThan">
      <formula>5</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G7" sqref="G7"/>
    </sheetView>
  </sheetViews>
  <sheetFormatPr defaultColWidth="10" defaultRowHeight="13.5" outlineLevelCol="6"/>
  <cols>
    <col min="1" max="1" width="24.6333333333333" style="18" customWidth="1"/>
    <col min="2" max="7" width="15.6333333333333" style="18" customWidth="1"/>
    <col min="8" max="8" width="9.76666666666667" style="18" customWidth="1"/>
    <col min="9" max="16384" width="10" style="18"/>
  </cols>
  <sheetData>
    <row r="1" s="18" customFormat="1" ht="28.6" customHeight="1" spans="1:7">
      <c r="A1" s="71" t="s">
        <v>1770</v>
      </c>
      <c r="B1" s="71"/>
      <c r="C1" s="71"/>
      <c r="D1" s="71"/>
      <c r="E1" s="71"/>
      <c r="F1" s="71"/>
      <c r="G1" s="71"/>
    </row>
    <row r="2" s="18" customFormat="1" ht="23" customHeight="1" spans="1:7">
      <c r="A2" s="60"/>
      <c r="B2" s="60"/>
      <c r="F2" s="61" t="s">
        <v>1771</v>
      </c>
      <c r="G2" s="61"/>
    </row>
    <row r="3" s="18" customFormat="1" ht="30" customHeight="1" spans="1:7">
      <c r="A3" s="64" t="s">
        <v>1772</v>
      </c>
      <c r="B3" s="64" t="s">
        <v>1773</v>
      </c>
      <c r="C3" s="64"/>
      <c r="D3" s="64"/>
      <c r="E3" s="64" t="s">
        <v>1774</v>
      </c>
      <c r="F3" s="64"/>
      <c r="G3" s="64"/>
    </row>
    <row r="4" s="18" customFormat="1" ht="30" customHeight="1" spans="1:7">
      <c r="A4" s="64"/>
      <c r="B4" s="72"/>
      <c r="C4" s="64" t="s">
        <v>1775</v>
      </c>
      <c r="D4" s="64" t="s">
        <v>1776</v>
      </c>
      <c r="E4" s="72"/>
      <c r="F4" s="64" t="s">
        <v>1775</v>
      </c>
      <c r="G4" s="64" t="s">
        <v>1776</v>
      </c>
    </row>
    <row r="5" s="18" customFormat="1" ht="30" customHeight="1" spans="1:7">
      <c r="A5" s="64" t="s">
        <v>1777</v>
      </c>
      <c r="B5" s="64" t="s">
        <v>1778</v>
      </c>
      <c r="C5" s="64" t="s">
        <v>1779</v>
      </c>
      <c r="D5" s="64" t="s">
        <v>1780</v>
      </c>
      <c r="E5" s="64" t="s">
        <v>1781</v>
      </c>
      <c r="F5" s="64" t="s">
        <v>1782</v>
      </c>
      <c r="G5" s="64" t="s">
        <v>1783</v>
      </c>
    </row>
    <row r="6" s="18" customFormat="1" ht="25" customHeight="1" spans="1:7">
      <c r="A6" s="68" t="s">
        <v>1300</v>
      </c>
      <c r="B6" s="64">
        <f>C6+D6</f>
        <v>29.866</v>
      </c>
      <c r="C6" s="64">
        <f t="shared" ref="C6:G6" si="0">SUM(C7:C16)</f>
        <v>11.7354</v>
      </c>
      <c r="D6" s="64">
        <f t="shared" si="0"/>
        <v>18.1306</v>
      </c>
      <c r="E6" s="64">
        <f>F6+G6</f>
        <v>27.032</v>
      </c>
      <c r="F6" s="64">
        <f t="shared" si="0"/>
        <v>9.2019</v>
      </c>
      <c r="G6" s="64">
        <f t="shared" si="0"/>
        <v>17.8301</v>
      </c>
    </row>
    <row r="7" s="18" customFormat="1" ht="25" customHeight="1" spans="1:7">
      <c r="A7" s="73" t="s">
        <v>1725</v>
      </c>
      <c r="B7" s="64">
        <f>C7+D7</f>
        <v>29.866</v>
      </c>
      <c r="C7" s="64">
        <v>11.7354</v>
      </c>
      <c r="D7" s="64">
        <v>18.1306</v>
      </c>
      <c r="E7" s="64">
        <f>F7+G7</f>
        <v>27.032</v>
      </c>
      <c r="F7" s="64">
        <v>9.2019</v>
      </c>
      <c r="G7" s="64">
        <v>17.8301</v>
      </c>
    </row>
    <row r="8" s="18" customFormat="1" ht="25" customHeight="1" spans="1:7">
      <c r="A8" s="74" t="s">
        <v>1304</v>
      </c>
      <c r="B8" s="64">
        <f t="shared" ref="B8:B16" si="1">C8+D8</f>
        <v>0</v>
      </c>
      <c r="C8" s="72"/>
      <c r="D8" s="72"/>
      <c r="E8" s="64">
        <f t="shared" ref="E8:E16" si="2">F8+G8</f>
        <v>0</v>
      </c>
      <c r="F8" s="72"/>
      <c r="G8" s="72"/>
    </row>
    <row r="9" s="18" customFormat="1" ht="25" customHeight="1" spans="1:7">
      <c r="A9" s="74" t="s">
        <v>1305</v>
      </c>
      <c r="B9" s="64">
        <f t="shared" si="1"/>
        <v>0</v>
      </c>
      <c r="C9" s="72"/>
      <c r="D9" s="72"/>
      <c r="E9" s="64">
        <f t="shared" si="2"/>
        <v>0</v>
      </c>
      <c r="F9" s="72"/>
      <c r="G9" s="72"/>
    </row>
    <row r="10" s="18" customFormat="1" ht="25" customHeight="1" spans="1:7">
      <c r="A10" s="74" t="s">
        <v>1306</v>
      </c>
      <c r="B10" s="64">
        <f t="shared" si="1"/>
        <v>0</v>
      </c>
      <c r="C10" s="72"/>
      <c r="D10" s="72"/>
      <c r="E10" s="64">
        <f t="shared" si="2"/>
        <v>0</v>
      </c>
      <c r="F10" s="72"/>
      <c r="G10" s="72"/>
    </row>
    <row r="11" s="18" customFormat="1" ht="25" customHeight="1" spans="1:7">
      <c r="A11" s="74" t="s">
        <v>1307</v>
      </c>
      <c r="B11" s="64">
        <f t="shared" si="1"/>
        <v>0</v>
      </c>
      <c r="C11" s="72"/>
      <c r="D11" s="72"/>
      <c r="E11" s="64">
        <f t="shared" si="2"/>
        <v>0</v>
      </c>
      <c r="F11" s="72"/>
      <c r="G11" s="72"/>
    </row>
    <row r="12" s="18" customFormat="1" ht="25" customHeight="1" spans="1:7">
      <c r="A12" s="74" t="s">
        <v>1308</v>
      </c>
      <c r="B12" s="64">
        <f t="shared" si="1"/>
        <v>0</v>
      </c>
      <c r="C12" s="72"/>
      <c r="D12" s="72"/>
      <c r="E12" s="64">
        <f t="shared" si="2"/>
        <v>0</v>
      </c>
      <c r="F12" s="72"/>
      <c r="G12" s="72"/>
    </row>
    <row r="13" s="18" customFormat="1" ht="25" customHeight="1" spans="1:7">
      <c r="A13" s="74" t="s">
        <v>1309</v>
      </c>
      <c r="B13" s="64">
        <f t="shared" si="1"/>
        <v>0</v>
      </c>
      <c r="C13" s="72"/>
      <c r="D13" s="72"/>
      <c r="E13" s="64">
        <f t="shared" si="2"/>
        <v>0</v>
      </c>
      <c r="F13" s="72"/>
      <c r="G13" s="72"/>
    </row>
    <row r="14" s="18" customFormat="1" ht="25" customHeight="1" spans="1:7">
      <c r="A14" s="74" t="s">
        <v>1310</v>
      </c>
      <c r="B14" s="64">
        <f t="shared" si="1"/>
        <v>0</v>
      </c>
      <c r="C14" s="72"/>
      <c r="D14" s="72"/>
      <c r="E14" s="64">
        <f t="shared" si="2"/>
        <v>0</v>
      </c>
      <c r="F14" s="72"/>
      <c r="G14" s="72"/>
    </row>
    <row r="15" s="18" customFormat="1" ht="25" customHeight="1" spans="1:7">
      <c r="A15" s="74" t="s">
        <v>1311</v>
      </c>
      <c r="B15" s="64">
        <f t="shared" si="1"/>
        <v>0</v>
      </c>
      <c r="C15" s="72"/>
      <c r="D15" s="72"/>
      <c r="E15" s="64">
        <f t="shared" si="2"/>
        <v>0</v>
      </c>
      <c r="F15" s="72"/>
      <c r="G15" s="72"/>
    </row>
    <row r="16" s="18" customFormat="1" ht="25" customHeight="1" spans="1:7">
      <c r="A16" s="74" t="s">
        <v>1312</v>
      </c>
      <c r="B16" s="64">
        <f t="shared" si="1"/>
        <v>0</v>
      </c>
      <c r="C16" s="72"/>
      <c r="D16" s="72"/>
      <c r="E16" s="64">
        <f t="shared" si="2"/>
        <v>0</v>
      </c>
      <c r="F16" s="72"/>
      <c r="G16" s="72"/>
    </row>
    <row r="17" s="29" customFormat="1" ht="25" customHeight="1" spans="1:7">
      <c r="A17" s="58" t="s">
        <v>1784</v>
      </c>
      <c r="B17" s="58"/>
      <c r="C17" s="58"/>
      <c r="D17" s="58"/>
      <c r="E17" s="58"/>
      <c r="F17" s="58"/>
      <c r="G17" s="58"/>
    </row>
    <row r="18" s="29" customFormat="1" ht="25" customHeight="1" spans="1:7">
      <c r="A18" s="58" t="s">
        <v>1785</v>
      </c>
      <c r="B18" s="58"/>
      <c r="C18" s="58"/>
      <c r="D18" s="58"/>
      <c r="E18" s="58"/>
      <c r="F18" s="58"/>
      <c r="G18" s="58"/>
    </row>
    <row r="19" s="18" customFormat="1" ht="18" customHeight="1" spans="1:7">
      <c r="A19" s="59"/>
      <c r="B19" s="59"/>
      <c r="C19" s="59"/>
      <c r="D19" s="59"/>
      <c r="E19" s="59"/>
      <c r="F19" s="59"/>
      <c r="G19" s="59"/>
    </row>
    <row r="20" s="18" customFormat="1" ht="18" customHeight="1" spans="1:7">
      <c r="A20" s="59"/>
      <c r="B20" s="59"/>
      <c r="C20" s="59"/>
      <c r="D20" s="59"/>
      <c r="E20" s="59"/>
      <c r="F20" s="59"/>
      <c r="G20" s="59"/>
    </row>
    <row r="21" s="18" customFormat="1" ht="18" customHeight="1" spans="1:7">
      <c r="A21" s="59"/>
      <c r="B21" s="59"/>
      <c r="C21" s="59"/>
      <c r="D21" s="59"/>
      <c r="E21" s="59"/>
      <c r="F21" s="59"/>
      <c r="G21" s="59"/>
    </row>
    <row r="22" s="18" customFormat="1" ht="18" customHeight="1" spans="1:7">
      <c r="A22" s="59"/>
      <c r="B22" s="59"/>
      <c r="C22" s="59"/>
      <c r="D22" s="59"/>
      <c r="E22" s="59"/>
      <c r="F22" s="59"/>
      <c r="G22" s="59"/>
    </row>
    <row r="23" s="18" customFormat="1" ht="14" customHeight="1" spans="1:7">
      <c r="A23" s="59"/>
      <c r="B23" s="59"/>
      <c r="C23" s="59"/>
      <c r="D23" s="59"/>
      <c r="E23" s="59"/>
      <c r="F23" s="59"/>
      <c r="G23" s="59"/>
    </row>
    <row r="24" s="18" customFormat="1" ht="33" customHeight="1" spans="1:7">
      <c r="A24" s="60"/>
      <c r="B24" s="60"/>
      <c r="C24" s="60"/>
      <c r="D24" s="60"/>
      <c r="E24" s="60"/>
      <c r="F24" s="60"/>
      <c r="G24" s="60"/>
    </row>
  </sheetData>
  <mergeCells count="7">
    <mergeCell ref="A1:G1"/>
    <mergeCell ref="F2:G2"/>
    <mergeCell ref="B3:D3"/>
    <mergeCell ref="E3:G3"/>
    <mergeCell ref="A17:G17"/>
    <mergeCell ref="A18:G18"/>
    <mergeCell ref="A3:A4"/>
  </mergeCells>
  <printOptions horizontalCentered="1"/>
  <pageMargins left="0.707638888888889" right="0.707638888888889" top="0.629166666666667" bottom="0.751388888888889" header="0.30625" footer="0.30625"/>
  <pageSetup paperSize="9"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C12" sqref="C12"/>
    </sheetView>
  </sheetViews>
  <sheetFormatPr defaultColWidth="10" defaultRowHeight="13.5" outlineLevelCol="6"/>
  <cols>
    <col min="1" max="1" width="62.25" style="18" customWidth="1"/>
    <col min="2" max="3" width="28.6333333333333" style="18" customWidth="1"/>
    <col min="4" max="4" width="9.76666666666667" style="18" customWidth="1"/>
    <col min="5" max="16384" width="10" style="18"/>
  </cols>
  <sheetData>
    <row r="1" s="18" customFormat="1" ht="28.6" customHeight="1" spans="1:3">
      <c r="A1" s="55" t="s">
        <v>1786</v>
      </c>
      <c r="B1" s="55"/>
      <c r="C1" s="55"/>
    </row>
    <row r="2" s="18" customFormat="1" ht="27" customHeight="1" spans="1:3">
      <c r="A2" s="60"/>
      <c r="B2" s="60"/>
      <c r="C2" s="61" t="s">
        <v>1771</v>
      </c>
    </row>
    <row r="3" s="62" customFormat="1" ht="24" customHeight="1" spans="1:3">
      <c r="A3" s="64" t="s">
        <v>1787</v>
      </c>
      <c r="B3" s="64" t="s">
        <v>1724</v>
      </c>
      <c r="C3" s="64" t="s">
        <v>1788</v>
      </c>
    </row>
    <row r="4" s="62" customFormat="1" ht="32" customHeight="1" spans="1:3">
      <c r="A4" s="65" t="s">
        <v>1789</v>
      </c>
      <c r="B4" s="66">
        <v>9.2918</v>
      </c>
      <c r="C4" s="67">
        <v>9.2917</v>
      </c>
    </row>
    <row r="5" s="62" customFormat="1" ht="32" customHeight="1" spans="1:3">
      <c r="A5" s="65" t="s">
        <v>1790</v>
      </c>
      <c r="B5" s="66">
        <v>11.7354</v>
      </c>
      <c r="C5" s="67">
        <v>11.7354</v>
      </c>
    </row>
    <row r="6" s="62" customFormat="1" ht="32" customHeight="1" spans="1:3">
      <c r="A6" s="65" t="s">
        <v>1791</v>
      </c>
      <c r="B6" s="66">
        <v>0.59</v>
      </c>
      <c r="C6" s="67">
        <v>1.206</v>
      </c>
    </row>
    <row r="7" s="62" customFormat="1" ht="30" customHeight="1" spans="1:3">
      <c r="A7" s="68" t="s">
        <v>1792</v>
      </c>
      <c r="B7" s="66"/>
      <c r="C7" s="67"/>
    </row>
    <row r="8" s="62" customFormat="1" ht="32" customHeight="1" spans="1:3">
      <c r="A8" s="68" t="s">
        <v>1793</v>
      </c>
      <c r="B8" s="66">
        <v>0.59</v>
      </c>
      <c r="C8" s="67">
        <v>1.206</v>
      </c>
    </row>
    <row r="9" s="62" customFormat="1" ht="32" customHeight="1" spans="1:3">
      <c r="A9" s="65" t="s">
        <v>1794</v>
      </c>
      <c r="B9" s="66">
        <v>0.59</v>
      </c>
      <c r="C9" s="67">
        <v>1.2893</v>
      </c>
    </row>
    <row r="10" s="62" customFormat="1" ht="32" customHeight="1" spans="1:3">
      <c r="A10" s="65" t="s">
        <v>1795</v>
      </c>
      <c r="B10" s="66">
        <v>9.2918</v>
      </c>
      <c r="C10" s="67">
        <v>9.2019</v>
      </c>
    </row>
    <row r="11" s="62" customFormat="1" ht="32" customHeight="1" spans="1:3">
      <c r="A11" s="65" t="s">
        <v>1796</v>
      </c>
      <c r="B11" s="66"/>
      <c r="C11" s="67"/>
    </row>
    <row r="12" s="62" customFormat="1" ht="32" customHeight="1" spans="1:3">
      <c r="A12" s="65" t="s">
        <v>1797</v>
      </c>
      <c r="B12" s="66">
        <v>11.7354</v>
      </c>
      <c r="C12" s="67">
        <v>11.7354</v>
      </c>
    </row>
    <row r="13" s="63" customFormat="1" ht="69" customHeight="1" spans="1:7">
      <c r="A13" s="69" t="s">
        <v>1798</v>
      </c>
      <c r="B13" s="69"/>
      <c r="C13" s="69"/>
      <c r="D13" s="70"/>
      <c r="E13" s="70"/>
      <c r="F13" s="70"/>
      <c r="G13" s="70"/>
    </row>
    <row r="14" s="18" customFormat="1" spans="1:3">
      <c r="A14" s="60"/>
      <c r="B14" s="60"/>
      <c r="C14" s="60"/>
    </row>
  </sheetData>
  <mergeCells count="2">
    <mergeCell ref="A1:C1"/>
    <mergeCell ref="A13:C13"/>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I11" sqref="I11"/>
    </sheetView>
  </sheetViews>
  <sheetFormatPr defaultColWidth="10" defaultRowHeight="13.5" outlineLevelCol="6"/>
  <cols>
    <col min="1" max="1" width="60" style="18" customWidth="1"/>
    <col min="2" max="3" width="25.6333333333333" style="18" customWidth="1"/>
    <col min="4" max="4" width="9.76666666666667" style="18" customWidth="1"/>
    <col min="5" max="16384" width="10" style="18"/>
  </cols>
  <sheetData>
    <row r="1" s="18" customFormat="1" ht="28.6" customHeight="1" spans="1:3">
      <c r="A1" s="55" t="s">
        <v>1799</v>
      </c>
      <c r="B1" s="55"/>
      <c r="C1" s="55"/>
    </row>
    <row r="2" s="18" customFormat="1" ht="27" customHeight="1" spans="1:3">
      <c r="A2" s="60"/>
      <c r="B2" s="60"/>
      <c r="C2" s="61" t="s">
        <v>1771</v>
      </c>
    </row>
    <row r="3" s="18" customFormat="1" ht="24" customHeight="1" spans="1:3">
      <c r="A3" s="31" t="s">
        <v>1787</v>
      </c>
      <c r="B3" s="31" t="s">
        <v>1724</v>
      </c>
      <c r="C3" s="31" t="s">
        <v>1788</v>
      </c>
    </row>
    <row r="4" s="18" customFormat="1" ht="32" customHeight="1" spans="1:3">
      <c r="A4" s="33" t="s">
        <v>1789</v>
      </c>
      <c r="B4" s="53">
        <v>9.2918</v>
      </c>
      <c r="C4" s="35">
        <v>9.2917</v>
      </c>
    </row>
    <row r="5" s="18" customFormat="1" ht="32" customHeight="1" spans="1:3">
      <c r="A5" s="33" t="s">
        <v>1790</v>
      </c>
      <c r="B5" s="53">
        <v>11.7354</v>
      </c>
      <c r="C5" s="35">
        <v>11.7354</v>
      </c>
    </row>
    <row r="6" s="18" customFormat="1" ht="32" customHeight="1" spans="1:3">
      <c r="A6" s="33" t="s">
        <v>1791</v>
      </c>
      <c r="B6" s="53">
        <v>0.59</v>
      </c>
      <c r="C6" s="35">
        <v>1.206</v>
      </c>
    </row>
    <row r="7" s="18" customFormat="1" ht="32" customHeight="1" spans="1:3">
      <c r="A7" s="33" t="s">
        <v>1800</v>
      </c>
      <c r="B7" s="53"/>
      <c r="C7" s="35"/>
    </row>
    <row r="8" s="18" customFormat="1" ht="32" customHeight="1" spans="1:3">
      <c r="A8" s="33" t="s">
        <v>1801</v>
      </c>
      <c r="B8" s="53">
        <v>0.59</v>
      </c>
      <c r="C8" s="35">
        <v>1.206</v>
      </c>
    </row>
    <row r="9" s="18" customFormat="1" ht="32" customHeight="1" spans="1:3">
      <c r="A9" s="33" t="s">
        <v>1794</v>
      </c>
      <c r="B9" s="53">
        <v>0.59</v>
      </c>
      <c r="C9" s="35">
        <v>1.2893</v>
      </c>
    </row>
    <row r="10" s="18" customFormat="1" ht="32" customHeight="1" spans="1:3">
      <c r="A10" s="33" t="s">
        <v>1795</v>
      </c>
      <c r="B10" s="53">
        <v>9.2918</v>
      </c>
      <c r="C10" s="35">
        <v>9.2019</v>
      </c>
    </row>
    <row r="11" s="18" customFormat="1" ht="32" customHeight="1" spans="1:3">
      <c r="A11" s="33" t="s">
        <v>1796</v>
      </c>
      <c r="B11" s="53"/>
      <c r="C11" s="35"/>
    </row>
    <row r="12" s="18" customFormat="1" ht="32" customHeight="1" spans="1:3">
      <c r="A12" s="33" t="s">
        <v>1797</v>
      </c>
      <c r="B12" s="53">
        <v>11.7354</v>
      </c>
      <c r="C12" s="35">
        <v>11.7354</v>
      </c>
    </row>
    <row r="13" s="29" customFormat="1" ht="69" customHeight="1" spans="1:7">
      <c r="A13" s="40" t="s">
        <v>1802</v>
      </c>
      <c r="B13" s="40"/>
      <c r="C13" s="40"/>
      <c r="D13" s="58"/>
      <c r="E13" s="58"/>
      <c r="F13" s="58"/>
      <c r="G13" s="58"/>
    </row>
    <row r="14" s="18" customFormat="1" spans="1:3">
      <c r="A14" s="60"/>
      <c r="B14" s="60"/>
      <c r="C14" s="60"/>
    </row>
  </sheetData>
  <mergeCells count="2">
    <mergeCell ref="A1:C1"/>
    <mergeCell ref="A13:C13"/>
  </mergeCells>
  <printOptions horizontalCentered="1"/>
  <pageMargins left="0.707638888888889" right="0.707638888888889" top="0.354166666666667" bottom="0.471527777777778" header="0.30625" footer="0.30625"/>
  <pageSetup paperSize="9"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C9" sqref="C9"/>
    </sheetView>
  </sheetViews>
  <sheetFormatPr defaultColWidth="10" defaultRowHeight="13.5" outlineLevelCol="2"/>
  <cols>
    <col min="1" max="1" width="60.5" style="18" customWidth="1"/>
    <col min="2" max="3" width="25.6333333333333" style="18" customWidth="1"/>
    <col min="4" max="4" width="9.76666666666667" style="18" customWidth="1"/>
    <col min="5" max="16384" width="10" style="18"/>
  </cols>
  <sheetData>
    <row r="1" s="18" customFormat="1" ht="28.6" customHeight="1" spans="1:3">
      <c r="A1" s="55" t="s">
        <v>1803</v>
      </c>
      <c r="B1" s="55"/>
      <c r="C1" s="55"/>
    </row>
    <row r="2" s="18" customFormat="1" ht="25" customHeight="1" spans="1:3">
      <c r="A2" s="60"/>
      <c r="B2" s="60"/>
      <c r="C2" s="61" t="s">
        <v>1771</v>
      </c>
    </row>
    <row r="3" s="18" customFormat="1" ht="32" customHeight="1" spans="1:3">
      <c r="A3" s="31" t="s">
        <v>1787</v>
      </c>
      <c r="B3" s="31" t="s">
        <v>1724</v>
      </c>
      <c r="C3" s="31" t="s">
        <v>1788</v>
      </c>
    </row>
    <row r="4" s="18" customFormat="1" ht="32" customHeight="1" spans="1:3">
      <c r="A4" s="33" t="s">
        <v>1804</v>
      </c>
      <c r="B4" s="53">
        <v>13.68</v>
      </c>
      <c r="C4" s="35">
        <v>14.2501</v>
      </c>
    </row>
    <row r="5" s="18" customFormat="1" ht="32" customHeight="1" spans="1:3">
      <c r="A5" s="33" t="s">
        <v>1805</v>
      </c>
      <c r="B5" s="53">
        <v>14.2501</v>
      </c>
      <c r="C5" s="35">
        <v>18.1306</v>
      </c>
    </row>
    <row r="6" s="18" customFormat="1" ht="32" customHeight="1" spans="1:3">
      <c r="A6" s="33" t="s">
        <v>1806</v>
      </c>
      <c r="B6" s="53">
        <v>0.74</v>
      </c>
      <c r="C6" s="35">
        <v>3.904</v>
      </c>
    </row>
    <row r="7" s="18" customFormat="1" ht="32" customHeight="1" spans="1:3">
      <c r="A7" s="33" t="s">
        <v>1807</v>
      </c>
      <c r="B7" s="53">
        <v>0.17</v>
      </c>
      <c r="C7" s="35">
        <v>0.324</v>
      </c>
    </row>
    <row r="8" s="18" customFormat="1" ht="32" customHeight="1" spans="1:3">
      <c r="A8" s="33" t="s">
        <v>1808</v>
      </c>
      <c r="B8" s="53">
        <v>14.2501</v>
      </c>
      <c r="C8" s="35">
        <v>17.8301</v>
      </c>
    </row>
    <row r="9" s="18" customFormat="1" ht="32" customHeight="1" spans="1:3">
      <c r="A9" s="33" t="s">
        <v>1809</v>
      </c>
      <c r="B9" s="53">
        <v>0.65</v>
      </c>
      <c r="C9" s="35"/>
    </row>
    <row r="10" s="18" customFormat="1" ht="32" customHeight="1" spans="1:3">
      <c r="A10" s="33" t="s">
        <v>1810</v>
      </c>
      <c r="B10" s="53">
        <v>14.2501</v>
      </c>
      <c r="C10" s="35">
        <v>18.1306</v>
      </c>
    </row>
    <row r="11" s="29" customFormat="1" ht="72" customHeight="1" spans="1:3">
      <c r="A11" s="40" t="s">
        <v>1811</v>
      </c>
      <c r="B11" s="40"/>
      <c r="C11" s="40"/>
    </row>
    <row r="12" s="18" customFormat="1" ht="31" customHeight="1" spans="1:3">
      <c r="A12" s="54"/>
      <c r="B12" s="54"/>
      <c r="C12" s="54"/>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workbookViewId="0">
      <selection activeCell="C2" sqref="C2"/>
    </sheetView>
  </sheetViews>
  <sheetFormatPr defaultColWidth="10" defaultRowHeight="13.5" outlineLevelCol="3"/>
  <cols>
    <col min="1" max="1" width="36" style="18" customWidth="1"/>
    <col min="2" max="4" width="15.6333333333333" style="18" customWidth="1"/>
    <col min="5" max="5" width="9.76666666666667" style="18" customWidth="1"/>
    <col min="6" max="16384" width="10" style="18"/>
  </cols>
  <sheetData>
    <row r="1" s="18" customFormat="1" ht="63" customHeight="1" spans="1:4">
      <c r="A1" s="55" t="s">
        <v>36</v>
      </c>
      <c r="B1" s="55"/>
      <c r="C1" s="55"/>
      <c r="D1" s="55"/>
    </row>
    <row r="2" s="28" customFormat="1" ht="30" customHeight="1" spans="4:4">
      <c r="D2" s="42" t="s">
        <v>1771</v>
      </c>
    </row>
    <row r="3" s="28" customFormat="1" ht="25" customHeight="1" spans="1:4">
      <c r="A3" s="31" t="s">
        <v>1787</v>
      </c>
      <c r="B3" s="31" t="s">
        <v>1812</v>
      </c>
      <c r="C3" s="31" t="s">
        <v>1813</v>
      </c>
      <c r="D3" s="31" t="s">
        <v>1814</v>
      </c>
    </row>
    <row r="4" s="28" customFormat="1" ht="25" customHeight="1" spans="1:4">
      <c r="A4" s="56" t="s">
        <v>1815</v>
      </c>
      <c r="B4" s="44" t="s">
        <v>1816</v>
      </c>
      <c r="C4" s="39">
        <f>C5+C7</f>
        <v>5.11</v>
      </c>
      <c r="D4" s="39">
        <f>D5+D7</f>
        <v>5.11</v>
      </c>
    </row>
    <row r="5" s="28" customFormat="1" ht="25" customHeight="1" spans="1:4">
      <c r="A5" s="57" t="s">
        <v>1817</v>
      </c>
      <c r="B5" s="44" t="s">
        <v>1779</v>
      </c>
      <c r="C5" s="35">
        <v>1.206</v>
      </c>
      <c r="D5" s="35">
        <v>1.206</v>
      </c>
    </row>
    <row r="6" s="28" customFormat="1" ht="25" customHeight="1" spans="1:4">
      <c r="A6" s="57" t="s">
        <v>1818</v>
      </c>
      <c r="B6" s="44" t="s">
        <v>1780</v>
      </c>
      <c r="C6" s="35">
        <v>1.206</v>
      </c>
      <c r="D6" s="35">
        <v>1.206</v>
      </c>
    </row>
    <row r="7" s="28" customFormat="1" ht="25" customHeight="1" spans="1:4">
      <c r="A7" s="57" t="s">
        <v>1819</v>
      </c>
      <c r="B7" s="44" t="s">
        <v>1820</v>
      </c>
      <c r="C7" s="35">
        <v>3.904</v>
      </c>
      <c r="D7" s="35">
        <v>3.904</v>
      </c>
    </row>
    <row r="8" s="28" customFormat="1" ht="25" customHeight="1" spans="1:4">
      <c r="A8" s="57" t="s">
        <v>1818</v>
      </c>
      <c r="B8" s="44" t="s">
        <v>1782</v>
      </c>
      <c r="C8" s="35">
        <v>0.244</v>
      </c>
      <c r="D8" s="35">
        <v>0.244</v>
      </c>
    </row>
    <row r="9" s="28" customFormat="1" ht="25" customHeight="1" spans="1:4">
      <c r="A9" s="56" t="s">
        <v>1821</v>
      </c>
      <c r="B9" s="44" t="s">
        <v>1822</v>
      </c>
      <c r="C9" s="39">
        <f>C10+C11</f>
        <v>1.6133</v>
      </c>
      <c r="D9" s="39">
        <f>D10+D11</f>
        <v>1.6133</v>
      </c>
    </row>
    <row r="10" s="28" customFormat="1" ht="25" customHeight="1" spans="1:4">
      <c r="A10" s="57" t="s">
        <v>1817</v>
      </c>
      <c r="B10" s="44" t="s">
        <v>1823</v>
      </c>
      <c r="C10" s="35">
        <v>1.2893</v>
      </c>
      <c r="D10" s="35">
        <v>1.2893</v>
      </c>
    </row>
    <row r="11" s="28" customFormat="1" ht="25" customHeight="1" spans="1:4">
      <c r="A11" s="57" t="s">
        <v>1819</v>
      </c>
      <c r="B11" s="44" t="s">
        <v>1824</v>
      </c>
      <c r="C11" s="35">
        <v>0.324</v>
      </c>
      <c r="D11" s="35">
        <v>0.324</v>
      </c>
    </row>
    <row r="12" s="28" customFormat="1" ht="25" customHeight="1" spans="1:4">
      <c r="A12" s="56" t="s">
        <v>1825</v>
      </c>
      <c r="B12" s="44" t="s">
        <v>1826</v>
      </c>
      <c r="C12" s="39">
        <f>C13+C14</f>
        <v>0.8198</v>
      </c>
      <c r="D12" s="39">
        <f>D13+D14</f>
        <v>0.8198</v>
      </c>
    </row>
    <row r="13" s="28" customFormat="1" ht="25" customHeight="1" spans="1:4">
      <c r="A13" s="57" t="s">
        <v>1817</v>
      </c>
      <c r="B13" s="44" t="s">
        <v>1827</v>
      </c>
      <c r="C13" s="35">
        <v>0.2926</v>
      </c>
      <c r="D13" s="35">
        <v>0.2926</v>
      </c>
    </row>
    <row r="14" s="28" customFormat="1" ht="25" customHeight="1" spans="1:4">
      <c r="A14" s="57" t="s">
        <v>1819</v>
      </c>
      <c r="B14" s="44" t="s">
        <v>1828</v>
      </c>
      <c r="C14" s="35">
        <v>0.5272</v>
      </c>
      <c r="D14" s="35">
        <v>0.5272</v>
      </c>
    </row>
    <row r="15" s="28" customFormat="1" ht="25" customHeight="1" spans="1:4">
      <c r="A15" s="56" t="s">
        <v>1829</v>
      </c>
      <c r="B15" s="44" t="s">
        <v>1830</v>
      </c>
      <c r="C15" s="39">
        <f>C16+C19</f>
        <v>3.0968</v>
      </c>
      <c r="D15" s="39">
        <f>D16+D19</f>
        <v>3.0968</v>
      </c>
    </row>
    <row r="16" s="28" customFormat="1" ht="25" customHeight="1" spans="1:4">
      <c r="A16" s="57" t="s">
        <v>1817</v>
      </c>
      <c r="B16" s="44" t="s">
        <v>1831</v>
      </c>
      <c r="C16" s="35">
        <v>1.8468</v>
      </c>
      <c r="D16" s="35">
        <v>1.8468</v>
      </c>
    </row>
    <row r="17" s="28" customFormat="1" ht="25" customHeight="1" spans="1:4">
      <c r="A17" s="57" t="s">
        <v>1832</v>
      </c>
      <c r="B17" s="44"/>
      <c r="C17" s="35">
        <v>1.647</v>
      </c>
      <c r="D17" s="35">
        <v>1.647</v>
      </c>
    </row>
    <row r="18" s="28" customFormat="1" ht="25" customHeight="1" spans="1:4">
      <c r="A18" s="57" t="s">
        <v>1833</v>
      </c>
      <c r="B18" s="44" t="s">
        <v>1834</v>
      </c>
      <c r="C18" s="35">
        <v>0.1998</v>
      </c>
      <c r="D18" s="35">
        <v>0.1998</v>
      </c>
    </row>
    <row r="19" s="28" customFormat="1" ht="25" customHeight="1" spans="1:4">
      <c r="A19" s="57" t="s">
        <v>1819</v>
      </c>
      <c r="B19" s="44" t="s">
        <v>1835</v>
      </c>
      <c r="C19" s="35">
        <v>1.25</v>
      </c>
      <c r="D19" s="35">
        <v>1.25</v>
      </c>
    </row>
    <row r="20" s="28" customFormat="1" ht="25" customHeight="1" spans="1:4">
      <c r="A20" s="57" t="s">
        <v>1832</v>
      </c>
      <c r="B20" s="44"/>
      <c r="C20" s="35">
        <v>1.2</v>
      </c>
      <c r="D20" s="35">
        <v>1.2</v>
      </c>
    </row>
    <row r="21" s="28" customFormat="1" ht="25" customHeight="1" spans="1:4">
      <c r="A21" s="57" t="s">
        <v>1836</v>
      </c>
      <c r="B21" s="44" t="s">
        <v>1837</v>
      </c>
      <c r="C21" s="35">
        <v>0.05</v>
      </c>
      <c r="D21" s="35">
        <v>0.05</v>
      </c>
    </row>
    <row r="22" s="28" customFormat="1" ht="25" customHeight="1" spans="1:4">
      <c r="A22" s="56" t="s">
        <v>1838</v>
      </c>
      <c r="B22" s="44" t="s">
        <v>1839</v>
      </c>
      <c r="C22" s="39">
        <f>C23+C24</f>
        <v>0.8605</v>
      </c>
      <c r="D22" s="39">
        <f>D23+D24</f>
        <v>0.8605</v>
      </c>
    </row>
    <row r="23" s="28" customFormat="1" ht="25" customHeight="1" spans="1:4">
      <c r="A23" s="57" t="s">
        <v>1817</v>
      </c>
      <c r="B23" s="44" t="s">
        <v>1840</v>
      </c>
      <c r="C23" s="35">
        <v>0.2824</v>
      </c>
      <c r="D23" s="35">
        <v>0.2824</v>
      </c>
    </row>
    <row r="24" s="28" customFormat="1" ht="25" customHeight="1" spans="1:4">
      <c r="A24" s="57" t="s">
        <v>1819</v>
      </c>
      <c r="B24" s="44" t="s">
        <v>1841</v>
      </c>
      <c r="C24" s="35">
        <v>0.5781</v>
      </c>
      <c r="D24" s="35">
        <v>0.5781</v>
      </c>
    </row>
    <row r="25" s="29" customFormat="1" ht="70" customHeight="1" spans="1:4">
      <c r="A25" s="58" t="s">
        <v>1842</v>
      </c>
      <c r="B25" s="58"/>
      <c r="C25" s="58"/>
      <c r="D25" s="58"/>
    </row>
    <row r="26" s="18" customFormat="1" ht="25" customHeight="1" spans="1:4">
      <c r="A26" s="59"/>
      <c r="B26" s="59"/>
      <c r="C26" s="59"/>
      <c r="D26" s="59"/>
    </row>
  </sheetData>
  <mergeCells count="3">
    <mergeCell ref="A1:D1"/>
    <mergeCell ref="A25:D25"/>
    <mergeCell ref="A26:D26"/>
  </mergeCells>
  <printOptions horizontalCentered="1"/>
  <pageMargins left="0.707638888888889" right="0.707638888888889" top="0.393055555555556" bottom="0.751388888888889" header="0.30625" footer="0.30625"/>
  <pageSetup paperSize="9" fitToHeight="200" orientation="portrait" horizontalDpi="600" vertic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C9" sqref="C9"/>
    </sheetView>
  </sheetViews>
  <sheetFormatPr defaultColWidth="10" defaultRowHeight="13.5" outlineLevelCol="2"/>
  <cols>
    <col min="1" max="1" width="59.3833333333333" style="18" customWidth="1"/>
    <col min="2" max="3" width="25.6333333333333" style="18" customWidth="1"/>
    <col min="4" max="4" width="9.76666666666667" style="18" customWidth="1"/>
    <col min="5" max="16384" width="10" style="18"/>
  </cols>
  <sheetData>
    <row r="1" s="18" customFormat="1" ht="28.6" customHeight="1" spans="1:3">
      <c r="A1" s="51" t="s">
        <v>1843</v>
      </c>
      <c r="B1" s="51"/>
      <c r="C1" s="51"/>
    </row>
    <row r="2" s="28" customFormat="1" ht="25" customHeight="1" spans="1:3">
      <c r="A2" s="52"/>
      <c r="B2" s="52"/>
      <c r="C2" s="42" t="s">
        <v>1771</v>
      </c>
    </row>
    <row r="3" s="28" customFormat="1" ht="32" customHeight="1" spans="1:3">
      <c r="A3" s="31" t="s">
        <v>1787</v>
      </c>
      <c r="B3" s="31" t="s">
        <v>1724</v>
      </c>
      <c r="C3" s="31" t="s">
        <v>1788</v>
      </c>
    </row>
    <row r="4" s="28" customFormat="1" ht="32" customHeight="1" spans="1:3">
      <c r="A4" s="33" t="s">
        <v>1804</v>
      </c>
      <c r="B4" s="53">
        <v>13.68</v>
      </c>
      <c r="C4" s="35">
        <v>14.2501</v>
      </c>
    </row>
    <row r="5" s="28" customFormat="1" ht="32" customHeight="1" spans="1:3">
      <c r="A5" s="33" t="s">
        <v>1805</v>
      </c>
      <c r="B5" s="53">
        <v>14.2501</v>
      </c>
      <c r="C5" s="35">
        <v>18.1306</v>
      </c>
    </row>
    <row r="6" s="28" customFormat="1" ht="32" customHeight="1" spans="1:3">
      <c r="A6" s="33" t="s">
        <v>1806</v>
      </c>
      <c r="B6" s="53">
        <v>0.74</v>
      </c>
      <c r="C6" s="35">
        <v>3.904</v>
      </c>
    </row>
    <row r="7" s="28" customFormat="1" ht="32" customHeight="1" spans="1:3">
      <c r="A7" s="33" t="s">
        <v>1807</v>
      </c>
      <c r="B7" s="53">
        <v>0.17</v>
      </c>
      <c r="C7" s="35">
        <v>0.324</v>
      </c>
    </row>
    <row r="8" s="28" customFormat="1" ht="32" customHeight="1" spans="1:3">
      <c r="A8" s="33" t="s">
        <v>1808</v>
      </c>
      <c r="B8" s="53">
        <v>14.2501</v>
      </c>
      <c r="C8" s="35">
        <v>17.8301</v>
      </c>
    </row>
    <row r="9" s="28" customFormat="1" ht="32" customHeight="1" spans="1:3">
      <c r="A9" s="33" t="s">
        <v>1809</v>
      </c>
      <c r="B9" s="53">
        <v>0.65</v>
      </c>
      <c r="C9" s="35"/>
    </row>
    <row r="10" s="28" customFormat="1" ht="32" customHeight="1" spans="1:3">
      <c r="A10" s="33" t="s">
        <v>1810</v>
      </c>
      <c r="B10" s="53">
        <v>14.2501</v>
      </c>
      <c r="C10" s="35">
        <v>18.1306</v>
      </c>
    </row>
    <row r="11" s="29" customFormat="1" ht="65" customHeight="1" spans="1:3">
      <c r="A11" s="40" t="s">
        <v>1844</v>
      </c>
      <c r="B11" s="40"/>
      <c r="C11" s="40"/>
    </row>
    <row r="12" s="18" customFormat="1" ht="31" customHeight="1" spans="1:3">
      <c r="A12" s="54"/>
      <c r="B12" s="54"/>
      <c r="C12" s="54"/>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F15" sqref="F15"/>
    </sheetView>
  </sheetViews>
  <sheetFormatPr defaultColWidth="8.88333333333333" defaultRowHeight="13.5" outlineLevelCol="5"/>
  <cols>
    <col min="1" max="1" width="8.88333333333333" style="18"/>
    <col min="2" max="2" width="49.3833333333333" style="18" customWidth="1"/>
    <col min="3" max="6" width="20.6333333333333" style="18" customWidth="1"/>
    <col min="7" max="16384" width="8.88333333333333" style="18"/>
  </cols>
  <sheetData>
    <row r="1" s="18" customFormat="1" ht="45" customHeight="1" spans="1:6">
      <c r="A1" s="19" t="s">
        <v>37</v>
      </c>
      <c r="B1" s="19"/>
      <c r="C1" s="19"/>
      <c r="D1" s="19"/>
      <c r="E1" s="19"/>
      <c r="F1" s="19"/>
    </row>
    <row r="2" s="28" customFormat="1" ht="18" customHeight="1" spans="2:6">
      <c r="B2" s="41" t="s">
        <v>1771</v>
      </c>
      <c r="C2" s="42"/>
      <c r="D2" s="42"/>
      <c r="E2" s="42"/>
      <c r="F2" s="42"/>
    </row>
    <row r="3" s="28" customFormat="1" ht="30" customHeight="1" spans="1:6">
      <c r="A3" s="30" t="s">
        <v>45</v>
      </c>
      <c r="B3" s="30"/>
      <c r="C3" s="31" t="s">
        <v>1777</v>
      </c>
      <c r="D3" s="31" t="s">
        <v>1813</v>
      </c>
      <c r="E3" s="31" t="s">
        <v>1814</v>
      </c>
      <c r="F3" s="31" t="s">
        <v>1845</v>
      </c>
    </row>
    <row r="4" s="28" customFormat="1" ht="30" customHeight="1" spans="1:6">
      <c r="A4" s="43" t="s">
        <v>1846</v>
      </c>
      <c r="B4" s="43"/>
      <c r="C4" s="44" t="s">
        <v>1778</v>
      </c>
      <c r="D4" s="45">
        <f t="shared" ref="D4:F4" si="0">D5+D6</f>
        <v>29.866</v>
      </c>
      <c r="E4" s="45">
        <f t="shared" si="0"/>
        <v>29.866</v>
      </c>
      <c r="F4" s="45">
        <f t="shared" si="0"/>
        <v>0</v>
      </c>
    </row>
    <row r="5" s="28" customFormat="1" ht="30" customHeight="1" spans="1:6">
      <c r="A5" s="46" t="s">
        <v>1847</v>
      </c>
      <c r="B5" s="46"/>
      <c r="C5" s="44" t="s">
        <v>1779</v>
      </c>
      <c r="D5" s="47">
        <v>11.7354</v>
      </c>
      <c r="E5" s="47">
        <v>11.7354</v>
      </c>
      <c r="F5" s="47"/>
    </row>
    <row r="6" s="28" customFormat="1" ht="30" customHeight="1" spans="1:6">
      <c r="A6" s="46" t="s">
        <v>1848</v>
      </c>
      <c r="B6" s="46"/>
      <c r="C6" s="44" t="s">
        <v>1780</v>
      </c>
      <c r="D6" s="47">
        <v>18.1306</v>
      </c>
      <c r="E6" s="47">
        <v>18.1306</v>
      </c>
      <c r="F6" s="47"/>
    </row>
    <row r="7" s="28" customFormat="1" ht="30" customHeight="1" spans="1:6">
      <c r="A7" s="48" t="s">
        <v>1849</v>
      </c>
      <c r="B7" s="48"/>
      <c r="C7" s="44" t="s">
        <v>1781</v>
      </c>
      <c r="D7" s="45">
        <f t="shared" ref="D7:F7" si="1">D8+D9</f>
        <v>0</v>
      </c>
      <c r="E7" s="45">
        <f t="shared" si="1"/>
        <v>0</v>
      </c>
      <c r="F7" s="45">
        <f t="shared" si="1"/>
        <v>0</v>
      </c>
    </row>
    <row r="8" s="28" customFormat="1" ht="30" customHeight="1" spans="1:6">
      <c r="A8" s="46" t="s">
        <v>1847</v>
      </c>
      <c r="B8" s="46"/>
      <c r="C8" s="44" t="s">
        <v>1782</v>
      </c>
      <c r="D8" s="47"/>
      <c r="E8" s="47"/>
      <c r="F8" s="47"/>
    </row>
    <row r="9" s="28" customFormat="1" ht="30" customHeight="1" spans="1:6">
      <c r="A9" s="46" t="s">
        <v>1848</v>
      </c>
      <c r="B9" s="46"/>
      <c r="C9" s="44" t="s">
        <v>1783</v>
      </c>
      <c r="D9" s="47"/>
      <c r="E9" s="47"/>
      <c r="F9" s="47"/>
    </row>
    <row r="10" s="29" customFormat="1" ht="41" customHeight="1" spans="1:6">
      <c r="A10" s="40" t="s">
        <v>1850</v>
      </c>
      <c r="B10" s="40"/>
      <c r="C10" s="40"/>
      <c r="D10" s="40"/>
      <c r="E10" s="40"/>
      <c r="F10" s="40"/>
    </row>
    <row r="13" s="18" customFormat="1" ht="19.5" spans="1:1">
      <c r="A13" s="49"/>
    </row>
    <row r="14" s="18" customFormat="1" ht="19" customHeight="1" spans="1:1">
      <c r="A14" s="50"/>
    </row>
    <row r="15" s="18" customFormat="1" ht="29" customHeight="1"/>
    <row r="16" s="18" customFormat="1" ht="29" customHeight="1"/>
    <row r="17" s="18" customFormat="1" ht="29" customHeight="1"/>
    <row r="18" s="18" customFormat="1" ht="29" customHeight="1"/>
    <row r="19" s="18" customFormat="1" ht="30" customHeight="1" spans="1:1">
      <c r="A19" s="50"/>
    </row>
  </sheetData>
  <mergeCells count="9">
    <mergeCell ref="A1:F1"/>
    <mergeCell ref="B2:F2"/>
    <mergeCell ref="A3:B3"/>
    <mergeCell ref="A5:B5"/>
    <mergeCell ref="A6:B6"/>
    <mergeCell ref="A7:B7"/>
    <mergeCell ref="A8:B8"/>
    <mergeCell ref="A9:B9"/>
    <mergeCell ref="A10:F10"/>
  </mergeCells>
  <printOptions horizontalCentered="1"/>
  <pageMargins left="0.707638888888889" right="0.707638888888889" top="1.10138888888889" bottom="0.751388888888889" header="0.30625" footer="0.30625"/>
  <pageSetup paperSize="9" scale="95" fitToHeight="200" orientation="landscape" horizontalDpi="600" verticalDpi="600"/>
  <headerFooter>
    <oddFooter>&amp;C&amp;16- &amp;P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0" sqref="A10:F10"/>
    </sheetView>
  </sheetViews>
  <sheetFormatPr defaultColWidth="8.88333333333333" defaultRowHeight="13.5" outlineLevelCol="5"/>
  <cols>
    <col min="1" max="1" width="8.88333333333333" style="18"/>
    <col min="2" max="6" width="24.2166666666667" style="18" customWidth="1"/>
    <col min="7" max="16384" width="8.88333333333333" style="18"/>
  </cols>
  <sheetData>
    <row r="1" s="18" customFormat="1" ht="27" spans="1:6">
      <c r="A1" s="19" t="s">
        <v>38</v>
      </c>
      <c r="B1" s="20"/>
      <c r="C1" s="20"/>
      <c r="D1" s="20"/>
      <c r="E1" s="20"/>
      <c r="F1" s="20"/>
    </row>
    <row r="2" s="18" customFormat="1" ht="23" customHeight="1" spans="1:6">
      <c r="A2" s="21" t="s">
        <v>1771</v>
      </c>
      <c r="B2" s="21"/>
      <c r="C2" s="21"/>
      <c r="D2" s="21"/>
      <c r="E2" s="21"/>
      <c r="F2" s="21"/>
    </row>
    <row r="3" s="28" customFormat="1" ht="30" customHeight="1" spans="1:6">
      <c r="A3" s="30" t="s">
        <v>1</v>
      </c>
      <c r="B3" s="31" t="s">
        <v>1728</v>
      </c>
      <c r="C3" s="31" t="s">
        <v>1851</v>
      </c>
      <c r="D3" s="31" t="s">
        <v>1852</v>
      </c>
      <c r="E3" s="31" t="s">
        <v>1853</v>
      </c>
      <c r="F3" s="31" t="s">
        <v>1854</v>
      </c>
    </row>
    <row r="4" s="28" customFormat="1" ht="45" customHeight="1" spans="1:6">
      <c r="A4" s="32">
        <v>1</v>
      </c>
      <c r="B4" s="33" t="s">
        <v>1855</v>
      </c>
      <c r="C4" s="34" t="s">
        <v>1856</v>
      </c>
      <c r="D4" s="34" t="s">
        <v>1857</v>
      </c>
      <c r="E4" s="34" t="s">
        <v>1858</v>
      </c>
      <c r="F4" s="35">
        <v>2.2</v>
      </c>
    </row>
    <row r="5" s="28" customFormat="1" ht="45" customHeight="1" spans="1:6">
      <c r="A5" s="32">
        <v>2</v>
      </c>
      <c r="B5" s="33" t="s">
        <v>1859</v>
      </c>
      <c r="C5" s="34" t="s">
        <v>1856</v>
      </c>
      <c r="D5" s="34" t="s">
        <v>1857</v>
      </c>
      <c r="E5" s="34" t="s">
        <v>1858</v>
      </c>
      <c r="F5" s="35">
        <v>0.2</v>
      </c>
    </row>
    <row r="6" s="28" customFormat="1" ht="45" customHeight="1" spans="1:6">
      <c r="A6" s="32">
        <v>3</v>
      </c>
      <c r="B6" s="33" t="s">
        <v>1860</v>
      </c>
      <c r="C6" s="34" t="s">
        <v>1861</v>
      </c>
      <c r="D6" s="34" t="s">
        <v>1862</v>
      </c>
      <c r="E6" s="34" t="s">
        <v>1858</v>
      </c>
      <c r="F6" s="35">
        <v>1.1</v>
      </c>
    </row>
    <row r="7" s="28" customFormat="1" ht="45" customHeight="1" spans="1:6">
      <c r="A7" s="32">
        <v>4</v>
      </c>
      <c r="B7" s="33" t="s">
        <v>1863</v>
      </c>
      <c r="C7" s="34" t="s">
        <v>1864</v>
      </c>
      <c r="D7" s="34" t="s">
        <v>1862</v>
      </c>
      <c r="E7" s="34" t="s">
        <v>1858</v>
      </c>
      <c r="F7" s="35">
        <v>0.7</v>
      </c>
    </row>
    <row r="8" s="28" customFormat="1" ht="45" customHeight="1" spans="1:6">
      <c r="A8" s="32">
        <v>5</v>
      </c>
      <c r="B8" s="33" t="s">
        <v>1865</v>
      </c>
      <c r="C8" s="34" t="s">
        <v>1866</v>
      </c>
      <c r="D8" s="34" t="s">
        <v>1862</v>
      </c>
      <c r="E8" s="34" t="s">
        <v>1858</v>
      </c>
      <c r="F8" s="35">
        <v>0.8</v>
      </c>
    </row>
    <row r="9" s="28" customFormat="1" ht="45" customHeight="1" spans="1:6">
      <c r="A9" s="32">
        <v>6</v>
      </c>
      <c r="B9" s="33" t="s">
        <v>1867</v>
      </c>
      <c r="C9" s="34" t="s">
        <v>1868</v>
      </c>
      <c r="D9" s="34" t="s">
        <v>1869</v>
      </c>
      <c r="E9" s="34" t="s">
        <v>1858</v>
      </c>
      <c r="F9" s="35">
        <v>0.5</v>
      </c>
    </row>
    <row r="10" s="28" customFormat="1" ht="45" customHeight="1" spans="1:6">
      <c r="A10" s="36" t="s">
        <v>1298</v>
      </c>
      <c r="B10" s="37"/>
      <c r="C10" s="38"/>
      <c r="D10" s="38"/>
      <c r="E10" s="38"/>
      <c r="F10" s="39">
        <f>SUM(F4:F9)</f>
        <v>5.5</v>
      </c>
    </row>
    <row r="11" s="29" customFormat="1" ht="33" customHeight="1" spans="1:6">
      <c r="A11" s="40" t="s">
        <v>1870</v>
      </c>
      <c r="B11" s="40"/>
      <c r="C11" s="40"/>
      <c r="D11" s="40"/>
      <c r="E11" s="40"/>
      <c r="F11" s="40"/>
    </row>
  </sheetData>
  <mergeCells count="4">
    <mergeCell ref="A1:F1"/>
    <mergeCell ref="A2:F2"/>
    <mergeCell ref="A10:B10"/>
    <mergeCell ref="A11:F11"/>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F6" sqref="F6"/>
    </sheetView>
  </sheetViews>
  <sheetFormatPr defaultColWidth="8.88333333333333" defaultRowHeight="13.5" outlineLevelRow="5" outlineLevelCol="1"/>
  <cols>
    <col min="1" max="1" width="20.25" style="18" customWidth="1"/>
    <col min="2" max="2" width="100.133333333333" style="18" customWidth="1"/>
    <col min="3" max="16384" width="8.88333333333333" style="18"/>
  </cols>
  <sheetData>
    <row r="1" s="18" customFormat="1" ht="27" spans="1:2">
      <c r="A1" s="19" t="s">
        <v>1871</v>
      </c>
      <c r="B1" s="20"/>
    </row>
    <row r="2" s="18" customFormat="1" ht="23.1" customHeight="1" spans="1:2">
      <c r="A2" s="21"/>
      <c r="B2" s="21"/>
    </row>
    <row r="3" s="18" customFormat="1" ht="48" customHeight="1" spans="1:2">
      <c r="A3" s="22" t="s">
        <v>1872</v>
      </c>
      <c r="B3" s="23"/>
    </row>
    <row r="4" s="18" customFormat="1" ht="57" customHeight="1" spans="1:2">
      <c r="A4" s="24"/>
      <c r="B4" s="25"/>
    </row>
    <row r="5" s="18" customFormat="1" ht="57" customHeight="1" spans="1:2">
      <c r="A5" s="24"/>
      <c r="B5" s="25"/>
    </row>
    <row r="6" s="18" customFormat="1" ht="177" customHeight="1" spans="1:2">
      <c r="A6" s="26"/>
      <c r="B6" s="27"/>
    </row>
  </sheetData>
  <mergeCells count="3">
    <mergeCell ref="A1:B1"/>
    <mergeCell ref="A2:B2"/>
    <mergeCell ref="A3:B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topLeftCell="A3" workbookViewId="0">
      <selection activeCell="B9" sqref="B9:B11"/>
    </sheetView>
  </sheetViews>
  <sheetFormatPr defaultColWidth="8" defaultRowHeight="12"/>
  <cols>
    <col min="1" max="1" width="31" style="7" customWidth="1"/>
    <col min="2" max="2" width="23.775" style="7" customWidth="1"/>
    <col min="3" max="5" width="20.6333333333333" style="7" customWidth="1"/>
    <col min="6" max="6" width="14.3333333333333" style="7" customWidth="1"/>
    <col min="7" max="7" width="20.6333333333333" style="7" customWidth="1"/>
    <col min="8" max="9" width="13.3333333333333" style="7" customWidth="1"/>
    <col min="10" max="10" width="15.4416666666667" style="7" customWidth="1"/>
    <col min="11" max="16384" width="8" style="7"/>
  </cols>
  <sheetData>
    <row r="1" s="7" customFormat="1" ht="39" customHeight="1" spans="1:10">
      <c r="A1" s="10" t="s">
        <v>1873</v>
      </c>
      <c r="B1" s="10"/>
      <c r="C1" s="10"/>
      <c r="D1" s="10"/>
      <c r="E1" s="10"/>
      <c r="F1" s="10"/>
      <c r="G1" s="10"/>
      <c r="H1" s="10"/>
      <c r="I1" s="10"/>
      <c r="J1" s="10"/>
    </row>
    <row r="2" s="7" customFormat="1" ht="23" customHeight="1" spans="1:1">
      <c r="A2" s="11"/>
    </row>
    <row r="3" s="8" customFormat="1" ht="44.25" customHeight="1" spans="1:10">
      <c r="A3" s="12" t="s">
        <v>1874</v>
      </c>
      <c r="B3" s="12" t="s">
        <v>1875</v>
      </c>
      <c r="C3" s="12" t="s">
        <v>1876</v>
      </c>
      <c r="D3" s="12" t="s">
        <v>1877</v>
      </c>
      <c r="E3" s="12" t="s">
        <v>1878</v>
      </c>
      <c r="F3" s="12" t="s">
        <v>1879</v>
      </c>
      <c r="G3" s="12" t="s">
        <v>1880</v>
      </c>
      <c r="H3" s="12" t="s">
        <v>1881</v>
      </c>
      <c r="I3" s="12" t="s">
        <v>1882</v>
      </c>
      <c r="J3" s="12" t="s">
        <v>1883</v>
      </c>
    </row>
    <row r="4" s="7" customFormat="1" ht="18.75" spans="1:10">
      <c r="A4" s="13">
        <v>1</v>
      </c>
      <c r="B4" s="13">
        <v>2</v>
      </c>
      <c r="C4" s="13">
        <v>3</v>
      </c>
      <c r="D4" s="13">
        <v>4</v>
      </c>
      <c r="E4" s="13">
        <v>5</v>
      </c>
      <c r="F4" s="13">
        <v>6</v>
      </c>
      <c r="G4" s="13">
        <v>7</v>
      </c>
      <c r="H4" s="13">
        <v>8</v>
      </c>
      <c r="I4" s="13">
        <v>9</v>
      </c>
      <c r="J4" s="13">
        <v>10</v>
      </c>
    </row>
    <row r="5" s="7" customFormat="1" ht="35" customHeight="1" spans="1:10">
      <c r="A5" s="14" t="s">
        <v>1884</v>
      </c>
      <c r="B5" s="14" t="s">
        <v>1885</v>
      </c>
      <c r="C5" s="14" t="s">
        <v>1886</v>
      </c>
      <c r="D5" s="14" t="s">
        <v>1887</v>
      </c>
      <c r="E5" s="15" t="s">
        <v>1888</v>
      </c>
      <c r="F5" s="14" t="s">
        <v>1889</v>
      </c>
      <c r="G5" s="15" t="s">
        <v>1890</v>
      </c>
      <c r="H5" s="14" t="s">
        <v>1891</v>
      </c>
      <c r="I5" s="14" t="s">
        <v>1892</v>
      </c>
      <c r="J5" s="15" t="s">
        <v>1893</v>
      </c>
    </row>
    <row r="6" s="7" customFormat="1" ht="35" customHeight="1" spans="1:10">
      <c r="A6" s="16"/>
      <c r="B6" s="16"/>
      <c r="C6" s="14" t="s">
        <v>1886</v>
      </c>
      <c r="D6" s="14" t="s">
        <v>1894</v>
      </c>
      <c r="E6" s="15" t="s">
        <v>1895</v>
      </c>
      <c r="F6" s="14" t="s">
        <v>1889</v>
      </c>
      <c r="G6" s="15" t="s">
        <v>1896</v>
      </c>
      <c r="H6" s="14" t="s">
        <v>1897</v>
      </c>
      <c r="I6" s="14" t="s">
        <v>1892</v>
      </c>
      <c r="J6" s="15" t="s">
        <v>1898</v>
      </c>
    </row>
    <row r="7" s="7" customFormat="1" ht="35" customHeight="1" spans="1:10">
      <c r="A7" s="16"/>
      <c r="B7" s="16"/>
      <c r="C7" s="14" t="s">
        <v>1899</v>
      </c>
      <c r="D7" s="14" t="s">
        <v>1900</v>
      </c>
      <c r="E7" s="15" t="s">
        <v>1901</v>
      </c>
      <c r="F7" s="14" t="s">
        <v>1889</v>
      </c>
      <c r="G7" s="15" t="s">
        <v>1902</v>
      </c>
      <c r="H7" s="14" t="s">
        <v>1903</v>
      </c>
      <c r="I7" s="14" t="s">
        <v>1892</v>
      </c>
      <c r="J7" s="15" t="s">
        <v>1904</v>
      </c>
    </row>
    <row r="8" s="9" customFormat="1" ht="35" customHeight="1" spans="1:10">
      <c r="A8" s="16"/>
      <c r="B8" s="16"/>
      <c r="C8" s="14" t="s">
        <v>1905</v>
      </c>
      <c r="D8" s="14" t="s">
        <v>1906</v>
      </c>
      <c r="E8" s="15" t="s">
        <v>1907</v>
      </c>
      <c r="F8" s="14" t="s">
        <v>1908</v>
      </c>
      <c r="G8" s="15" t="s">
        <v>1909</v>
      </c>
      <c r="H8" s="14" t="s">
        <v>1897</v>
      </c>
      <c r="I8" s="14" t="s">
        <v>1892</v>
      </c>
      <c r="J8" s="15" t="s">
        <v>1910</v>
      </c>
    </row>
    <row r="9" s="7" customFormat="1" ht="35" customHeight="1" spans="1:10">
      <c r="A9" s="14" t="s">
        <v>1911</v>
      </c>
      <c r="B9" s="14" t="s">
        <v>1912</v>
      </c>
      <c r="C9" s="14" t="s">
        <v>1886</v>
      </c>
      <c r="D9" s="14" t="s">
        <v>1913</v>
      </c>
      <c r="E9" s="15" t="s">
        <v>1914</v>
      </c>
      <c r="F9" s="14" t="s">
        <v>1889</v>
      </c>
      <c r="G9" s="15" t="s">
        <v>1915</v>
      </c>
      <c r="H9" s="14" t="s">
        <v>1916</v>
      </c>
      <c r="I9" s="14" t="s">
        <v>1917</v>
      </c>
      <c r="J9" s="15" t="s">
        <v>1918</v>
      </c>
    </row>
    <row r="10" s="7" customFormat="1" ht="35" customHeight="1" spans="1:10">
      <c r="A10" s="16"/>
      <c r="B10" s="16"/>
      <c r="C10" s="14" t="s">
        <v>1899</v>
      </c>
      <c r="D10" s="14" t="s">
        <v>1900</v>
      </c>
      <c r="E10" s="15" t="s">
        <v>1919</v>
      </c>
      <c r="F10" s="14" t="s">
        <v>1908</v>
      </c>
      <c r="G10" s="15" t="s">
        <v>1920</v>
      </c>
      <c r="H10" s="14" t="s">
        <v>1897</v>
      </c>
      <c r="I10" s="14" t="s">
        <v>1917</v>
      </c>
      <c r="J10" s="15" t="s">
        <v>1921</v>
      </c>
    </row>
    <row r="11" s="7" customFormat="1" ht="35" customHeight="1" spans="1:10">
      <c r="A11" s="16"/>
      <c r="B11" s="16"/>
      <c r="C11" s="14" t="s">
        <v>1905</v>
      </c>
      <c r="D11" s="14" t="s">
        <v>1906</v>
      </c>
      <c r="E11" s="15" t="s">
        <v>1922</v>
      </c>
      <c r="F11" s="14" t="s">
        <v>1908</v>
      </c>
      <c r="G11" s="15" t="s">
        <v>1920</v>
      </c>
      <c r="H11" s="14" t="s">
        <v>1897</v>
      </c>
      <c r="I11" s="14" t="s">
        <v>1917</v>
      </c>
      <c r="J11" s="15" t="s">
        <v>1921</v>
      </c>
    </row>
    <row r="12" ht="22.5" spans="1:10">
      <c r="A12" s="14" t="s">
        <v>1923</v>
      </c>
      <c r="B12" s="14" t="s">
        <v>1924</v>
      </c>
      <c r="C12" s="14" t="s">
        <v>1886</v>
      </c>
      <c r="D12" s="14" t="s">
        <v>1913</v>
      </c>
      <c r="E12" s="15" t="s">
        <v>1925</v>
      </c>
      <c r="F12" s="14" t="s">
        <v>1889</v>
      </c>
      <c r="G12" s="15" t="s">
        <v>1926</v>
      </c>
      <c r="H12" s="14" t="s">
        <v>1927</v>
      </c>
      <c r="I12" s="14" t="s">
        <v>1892</v>
      </c>
      <c r="J12" s="15" t="s">
        <v>1928</v>
      </c>
    </row>
    <row r="13" ht="22.5" spans="1:10">
      <c r="A13" s="16"/>
      <c r="B13" s="16"/>
      <c r="C13" s="14" t="s">
        <v>1886</v>
      </c>
      <c r="D13" s="14" t="s">
        <v>1929</v>
      </c>
      <c r="E13" s="15" t="s">
        <v>1930</v>
      </c>
      <c r="F13" s="14" t="s">
        <v>1931</v>
      </c>
      <c r="G13" s="15" t="s">
        <v>1932</v>
      </c>
      <c r="H13" s="14" t="s">
        <v>1933</v>
      </c>
      <c r="I13" s="14" t="s">
        <v>1892</v>
      </c>
      <c r="J13" s="15" t="s">
        <v>1928</v>
      </c>
    </row>
    <row r="14" ht="22.5" spans="1:10">
      <c r="A14" s="16"/>
      <c r="B14" s="16"/>
      <c r="C14" s="14" t="s">
        <v>1899</v>
      </c>
      <c r="D14" s="14" t="s">
        <v>1934</v>
      </c>
      <c r="E14" s="15" t="s">
        <v>1935</v>
      </c>
      <c r="F14" s="14" t="s">
        <v>1889</v>
      </c>
      <c r="G14" s="15" t="s">
        <v>1936</v>
      </c>
      <c r="H14" s="14" t="s">
        <v>1927</v>
      </c>
      <c r="I14" s="14" t="s">
        <v>1917</v>
      </c>
      <c r="J14" s="15" t="s">
        <v>1928</v>
      </c>
    </row>
    <row r="15" ht="33.75" spans="1:10">
      <c r="A15" s="16"/>
      <c r="B15" s="16"/>
      <c r="C15" s="14" t="s">
        <v>1905</v>
      </c>
      <c r="D15" s="14" t="s">
        <v>1906</v>
      </c>
      <c r="E15" s="15" t="s">
        <v>1907</v>
      </c>
      <c r="F15" s="14" t="s">
        <v>1908</v>
      </c>
      <c r="G15" s="15" t="s">
        <v>1937</v>
      </c>
      <c r="H15" s="14" t="s">
        <v>1897</v>
      </c>
      <c r="I15" s="14" t="s">
        <v>1892</v>
      </c>
      <c r="J15" s="15" t="s">
        <v>1938</v>
      </c>
    </row>
    <row r="16" ht="22.5" spans="1:10">
      <c r="A16" s="14" t="s">
        <v>1939</v>
      </c>
      <c r="B16" s="14" t="s">
        <v>1940</v>
      </c>
      <c r="C16" s="14" t="s">
        <v>1886</v>
      </c>
      <c r="D16" s="14" t="s">
        <v>1887</v>
      </c>
      <c r="E16" s="15" t="s">
        <v>1941</v>
      </c>
      <c r="F16" s="14" t="s">
        <v>1889</v>
      </c>
      <c r="G16" s="15" t="s">
        <v>1942</v>
      </c>
      <c r="H16" s="14" t="s">
        <v>1933</v>
      </c>
      <c r="I16" s="14" t="s">
        <v>1892</v>
      </c>
      <c r="J16" s="15" t="s">
        <v>1943</v>
      </c>
    </row>
    <row r="17" ht="22.5" spans="1:10">
      <c r="A17" s="16"/>
      <c r="B17" s="16"/>
      <c r="C17" s="14" t="s">
        <v>1899</v>
      </c>
      <c r="D17" s="14" t="s">
        <v>1900</v>
      </c>
      <c r="E17" s="15" t="s">
        <v>1944</v>
      </c>
      <c r="F17" s="14" t="s">
        <v>1908</v>
      </c>
      <c r="G17" s="15" t="s">
        <v>1909</v>
      </c>
      <c r="H17" s="14" t="s">
        <v>1897</v>
      </c>
      <c r="I17" s="14" t="s">
        <v>1892</v>
      </c>
      <c r="J17" s="15" t="s">
        <v>1943</v>
      </c>
    </row>
    <row r="18" ht="22.5" spans="1:10">
      <c r="A18" s="16"/>
      <c r="B18" s="16"/>
      <c r="C18" s="14" t="s">
        <v>1905</v>
      </c>
      <c r="D18" s="14" t="s">
        <v>1906</v>
      </c>
      <c r="E18" s="15" t="s">
        <v>1945</v>
      </c>
      <c r="F18" s="14" t="s">
        <v>1908</v>
      </c>
      <c r="G18" s="15" t="s">
        <v>1909</v>
      </c>
      <c r="H18" s="14" t="s">
        <v>1897</v>
      </c>
      <c r="I18" s="14" t="s">
        <v>1892</v>
      </c>
      <c r="J18" s="15" t="s">
        <v>1943</v>
      </c>
    </row>
    <row r="19" ht="45" spans="1:10">
      <c r="A19" s="14" t="s">
        <v>1946</v>
      </c>
      <c r="B19" s="14" t="s">
        <v>1886</v>
      </c>
      <c r="C19" s="14" t="s">
        <v>1887</v>
      </c>
      <c r="D19" s="15" t="s">
        <v>1947</v>
      </c>
      <c r="E19" s="14" t="s">
        <v>1889</v>
      </c>
      <c r="F19" s="15" t="s">
        <v>119</v>
      </c>
      <c r="G19" s="14" t="s">
        <v>1948</v>
      </c>
      <c r="H19" s="14" t="s">
        <v>1892</v>
      </c>
      <c r="I19" s="15" t="s">
        <v>1949</v>
      </c>
      <c r="J19" s="17"/>
    </row>
    <row r="20" ht="22.5" spans="1:10">
      <c r="A20" s="16"/>
      <c r="B20" s="14" t="s">
        <v>1899</v>
      </c>
      <c r="C20" s="14" t="s">
        <v>1900</v>
      </c>
      <c r="D20" s="15" t="s">
        <v>1300</v>
      </c>
      <c r="E20" s="14" t="s">
        <v>1889</v>
      </c>
      <c r="F20" s="15" t="s">
        <v>1950</v>
      </c>
      <c r="G20" s="14" t="s">
        <v>1951</v>
      </c>
      <c r="H20" s="14" t="s">
        <v>1892</v>
      </c>
      <c r="I20" s="15" t="s">
        <v>1952</v>
      </c>
      <c r="J20" s="17"/>
    </row>
    <row r="21" ht="22.5" spans="1:10">
      <c r="A21" s="16"/>
      <c r="B21" s="14" t="s">
        <v>1905</v>
      </c>
      <c r="C21" s="14" t="s">
        <v>1906</v>
      </c>
      <c r="D21" s="15" t="s">
        <v>1953</v>
      </c>
      <c r="E21" s="14" t="s">
        <v>1908</v>
      </c>
      <c r="F21" s="15" t="s">
        <v>1954</v>
      </c>
      <c r="G21" s="14" t="s">
        <v>1955</v>
      </c>
      <c r="H21" s="14" t="s">
        <v>1892</v>
      </c>
      <c r="I21" s="15" t="s">
        <v>1956</v>
      </c>
      <c r="J21" s="17"/>
    </row>
    <row r="22" ht="67.5" spans="1:10">
      <c r="A22" s="14" t="s">
        <v>1957</v>
      </c>
      <c r="B22" s="14" t="s">
        <v>1958</v>
      </c>
      <c r="C22" s="14" t="s">
        <v>1886</v>
      </c>
      <c r="D22" s="14" t="s">
        <v>1894</v>
      </c>
      <c r="E22" s="15" t="s">
        <v>1959</v>
      </c>
      <c r="F22" s="14" t="s">
        <v>1889</v>
      </c>
      <c r="G22" s="15" t="s">
        <v>1896</v>
      </c>
      <c r="H22" s="14" t="s">
        <v>1897</v>
      </c>
      <c r="I22" s="14" t="s">
        <v>1917</v>
      </c>
      <c r="J22" s="15" t="s">
        <v>1960</v>
      </c>
    </row>
    <row r="23" ht="56.25" spans="1:10">
      <c r="A23" s="16"/>
      <c r="B23" s="16"/>
      <c r="C23" s="14" t="s">
        <v>1886</v>
      </c>
      <c r="D23" s="14" t="s">
        <v>1913</v>
      </c>
      <c r="E23" s="15" t="s">
        <v>1961</v>
      </c>
      <c r="F23" s="14" t="s">
        <v>1889</v>
      </c>
      <c r="G23" s="15" t="s">
        <v>1909</v>
      </c>
      <c r="H23" s="14" t="s">
        <v>1897</v>
      </c>
      <c r="I23" s="14" t="s">
        <v>1917</v>
      </c>
      <c r="J23" s="15" t="s">
        <v>1962</v>
      </c>
    </row>
    <row r="24" ht="33.75" spans="1:10">
      <c r="A24" s="16"/>
      <c r="B24" s="16"/>
      <c r="C24" s="14" t="s">
        <v>1899</v>
      </c>
      <c r="D24" s="14" t="s">
        <v>1900</v>
      </c>
      <c r="E24" s="15" t="s">
        <v>1901</v>
      </c>
      <c r="F24" s="14" t="s">
        <v>1889</v>
      </c>
      <c r="G24" s="15" t="s">
        <v>1909</v>
      </c>
      <c r="H24" s="14" t="s">
        <v>1897</v>
      </c>
      <c r="I24" s="14" t="s">
        <v>1917</v>
      </c>
      <c r="J24" s="15" t="s">
        <v>1904</v>
      </c>
    </row>
    <row r="25" ht="22.5" spans="1:10">
      <c r="A25" s="16"/>
      <c r="B25" s="16"/>
      <c r="C25" s="14" t="s">
        <v>1905</v>
      </c>
      <c r="D25" s="14" t="s">
        <v>1906</v>
      </c>
      <c r="E25" s="15" t="s">
        <v>1907</v>
      </c>
      <c r="F25" s="14" t="s">
        <v>1889</v>
      </c>
      <c r="G25" s="15" t="s">
        <v>1909</v>
      </c>
      <c r="H25" s="14" t="s">
        <v>1897</v>
      </c>
      <c r="I25" s="14" t="s">
        <v>1917</v>
      </c>
      <c r="J25" s="15" t="s">
        <v>1910</v>
      </c>
    </row>
    <row r="26" ht="22.5" spans="1:10">
      <c r="A26" s="14" t="s">
        <v>1963</v>
      </c>
      <c r="B26" s="14" t="s">
        <v>1964</v>
      </c>
      <c r="C26" s="14" t="s">
        <v>1886</v>
      </c>
      <c r="D26" s="14" t="s">
        <v>1929</v>
      </c>
      <c r="E26" s="15" t="s">
        <v>1965</v>
      </c>
      <c r="F26" s="14" t="s">
        <v>1931</v>
      </c>
      <c r="G26" s="15" t="s">
        <v>1966</v>
      </c>
      <c r="H26" s="14" t="s">
        <v>1933</v>
      </c>
      <c r="I26" s="14" t="s">
        <v>1892</v>
      </c>
      <c r="J26" s="15" t="s">
        <v>1964</v>
      </c>
    </row>
    <row r="27" ht="22.5" spans="1:10">
      <c r="A27" s="16"/>
      <c r="B27" s="16"/>
      <c r="C27" s="14" t="s">
        <v>1899</v>
      </c>
      <c r="D27" s="14" t="s">
        <v>1900</v>
      </c>
      <c r="E27" s="15" t="s">
        <v>1967</v>
      </c>
      <c r="F27" s="14" t="s">
        <v>1889</v>
      </c>
      <c r="G27" s="15" t="s">
        <v>1896</v>
      </c>
      <c r="H27" s="14" t="s">
        <v>1968</v>
      </c>
      <c r="I27" s="14" t="s">
        <v>1917</v>
      </c>
      <c r="J27" s="15" t="s">
        <v>1964</v>
      </c>
    </row>
    <row r="28" ht="22.5" spans="1:10">
      <c r="A28" s="16"/>
      <c r="B28" s="16"/>
      <c r="C28" s="14" t="s">
        <v>1905</v>
      </c>
      <c r="D28" s="14" t="s">
        <v>1906</v>
      </c>
      <c r="E28" s="15" t="s">
        <v>1969</v>
      </c>
      <c r="F28" s="14" t="s">
        <v>1889</v>
      </c>
      <c r="G28" s="15" t="s">
        <v>1909</v>
      </c>
      <c r="H28" s="14" t="s">
        <v>1897</v>
      </c>
      <c r="I28" s="14" t="s">
        <v>1917</v>
      </c>
      <c r="J28" s="15" t="s">
        <v>1964</v>
      </c>
    </row>
    <row r="29" ht="67.5" spans="1:10">
      <c r="A29" s="14" t="s">
        <v>1970</v>
      </c>
      <c r="B29" s="14" t="s">
        <v>1971</v>
      </c>
      <c r="C29" s="14" t="s">
        <v>1972</v>
      </c>
      <c r="D29" s="14" t="s">
        <v>1887</v>
      </c>
      <c r="E29" s="15" t="s">
        <v>1973</v>
      </c>
      <c r="F29" s="14" t="s">
        <v>1908</v>
      </c>
      <c r="G29" s="15" t="s">
        <v>1974</v>
      </c>
      <c r="H29" s="14" t="s">
        <v>1897</v>
      </c>
      <c r="I29" s="14" t="s">
        <v>1892</v>
      </c>
      <c r="J29" s="15" t="s">
        <v>1975</v>
      </c>
    </row>
    <row r="30" ht="67.5" spans="1:10">
      <c r="A30" s="16"/>
      <c r="B30" s="16"/>
      <c r="C30" s="14" t="s">
        <v>1976</v>
      </c>
      <c r="D30" s="14" t="s">
        <v>1900</v>
      </c>
      <c r="E30" s="15" t="s">
        <v>1977</v>
      </c>
      <c r="F30" s="14" t="s">
        <v>1908</v>
      </c>
      <c r="G30" s="15" t="s">
        <v>1909</v>
      </c>
      <c r="H30" s="14" t="s">
        <v>1897</v>
      </c>
      <c r="I30" s="14" t="s">
        <v>1892</v>
      </c>
      <c r="J30" s="15" t="s">
        <v>1978</v>
      </c>
    </row>
    <row r="31" ht="78.75" spans="1:10">
      <c r="A31" s="16"/>
      <c r="B31" s="16"/>
      <c r="C31" s="14" t="s">
        <v>1976</v>
      </c>
      <c r="D31" s="14" t="s">
        <v>1900</v>
      </c>
      <c r="E31" s="15" t="s">
        <v>1979</v>
      </c>
      <c r="F31" s="14" t="s">
        <v>1908</v>
      </c>
      <c r="G31" s="15" t="s">
        <v>1909</v>
      </c>
      <c r="H31" s="14" t="s">
        <v>1897</v>
      </c>
      <c r="I31" s="14" t="s">
        <v>1892</v>
      </c>
      <c r="J31" s="15" t="s">
        <v>1980</v>
      </c>
    </row>
    <row r="32" ht="33.75" spans="1:10">
      <c r="A32" s="16"/>
      <c r="B32" s="16"/>
      <c r="C32" s="14" t="s">
        <v>1976</v>
      </c>
      <c r="D32" s="14" t="s">
        <v>1981</v>
      </c>
      <c r="E32" s="15" t="s">
        <v>1982</v>
      </c>
      <c r="F32" s="14" t="s">
        <v>1889</v>
      </c>
      <c r="G32" s="15" t="s">
        <v>1936</v>
      </c>
      <c r="H32" s="14" t="s">
        <v>1916</v>
      </c>
      <c r="I32" s="14" t="s">
        <v>1892</v>
      </c>
      <c r="J32" s="15" t="s">
        <v>1983</v>
      </c>
    </row>
    <row r="33" ht="78.75" spans="1:10">
      <c r="A33" s="16"/>
      <c r="B33" s="16"/>
      <c r="C33" s="14" t="s">
        <v>1984</v>
      </c>
      <c r="D33" s="14" t="s">
        <v>1906</v>
      </c>
      <c r="E33" s="15" t="s">
        <v>1985</v>
      </c>
      <c r="F33" s="14" t="s">
        <v>1908</v>
      </c>
      <c r="G33" s="15" t="s">
        <v>1909</v>
      </c>
      <c r="H33" s="14" t="s">
        <v>1897</v>
      </c>
      <c r="I33" s="14" t="s">
        <v>1892</v>
      </c>
      <c r="J33" s="15" t="s">
        <v>1986</v>
      </c>
    </row>
    <row r="34" ht="67.5" spans="1:10">
      <c r="A34" s="14" t="s">
        <v>1987</v>
      </c>
      <c r="B34" s="14" t="s">
        <v>1988</v>
      </c>
      <c r="C34" s="14" t="s">
        <v>1972</v>
      </c>
      <c r="D34" s="14" t="s">
        <v>1887</v>
      </c>
      <c r="E34" s="15" t="s">
        <v>1973</v>
      </c>
      <c r="F34" s="14" t="s">
        <v>1908</v>
      </c>
      <c r="G34" s="15" t="s">
        <v>1974</v>
      </c>
      <c r="H34" s="14" t="s">
        <v>1897</v>
      </c>
      <c r="I34" s="14" t="s">
        <v>1892</v>
      </c>
      <c r="J34" s="15" t="s">
        <v>1975</v>
      </c>
    </row>
    <row r="35" ht="78.75" spans="1:10">
      <c r="A35" s="16"/>
      <c r="B35" s="16"/>
      <c r="C35" s="14" t="s">
        <v>1976</v>
      </c>
      <c r="D35" s="14" t="s">
        <v>1900</v>
      </c>
      <c r="E35" s="15" t="s">
        <v>1979</v>
      </c>
      <c r="F35" s="14" t="s">
        <v>1908</v>
      </c>
      <c r="G35" s="15" t="s">
        <v>1989</v>
      </c>
      <c r="H35" s="14" t="s">
        <v>1897</v>
      </c>
      <c r="I35" s="14" t="s">
        <v>1892</v>
      </c>
      <c r="J35" s="15" t="s">
        <v>1980</v>
      </c>
    </row>
    <row r="36" ht="33.75" spans="1:10">
      <c r="A36" s="16"/>
      <c r="B36" s="16"/>
      <c r="C36" s="14" t="s">
        <v>1976</v>
      </c>
      <c r="D36" s="14" t="s">
        <v>1981</v>
      </c>
      <c r="E36" s="15" t="s">
        <v>1982</v>
      </c>
      <c r="F36" s="14" t="s">
        <v>1889</v>
      </c>
      <c r="G36" s="15" t="s">
        <v>1936</v>
      </c>
      <c r="H36" s="14" t="s">
        <v>1916</v>
      </c>
      <c r="I36" s="14" t="s">
        <v>1892</v>
      </c>
      <c r="J36" s="15" t="s">
        <v>1983</v>
      </c>
    </row>
    <row r="37" ht="78.75" spans="1:10">
      <c r="A37" s="16"/>
      <c r="B37" s="16"/>
      <c r="C37" s="14" t="s">
        <v>1984</v>
      </c>
      <c r="D37" s="14" t="s">
        <v>1906</v>
      </c>
      <c r="E37" s="15" t="s">
        <v>1985</v>
      </c>
      <c r="F37" s="14" t="s">
        <v>1908</v>
      </c>
      <c r="G37" s="15" t="s">
        <v>1909</v>
      </c>
      <c r="H37" s="14" t="s">
        <v>1897</v>
      </c>
      <c r="I37" s="14" t="s">
        <v>1892</v>
      </c>
      <c r="J37" s="15" t="s">
        <v>1986</v>
      </c>
    </row>
  </sheetData>
  <mergeCells count="18">
    <mergeCell ref="A1:J1"/>
    <mergeCell ref="A5:A8"/>
    <mergeCell ref="A9:A11"/>
    <mergeCell ref="A12:A15"/>
    <mergeCell ref="A16:A18"/>
    <mergeCell ref="A19:A21"/>
    <mergeCell ref="A22:A25"/>
    <mergeCell ref="A26:A28"/>
    <mergeCell ref="A29:A33"/>
    <mergeCell ref="A34:A37"/>
    <mergeCell ref="B5:B8"/>
    <mergeCell ref="B9:B11"/>
    <mergeCell ref="B12:B15"/>
    <mergeCell ref="B16:B18"/>
    <mergeCell ref="B22:B25"/>
    <mergeCell ref="B26:B28"/>
    <mergeCell ref="B29:B33"/>
    <mergeCell ref="B34:B37"/>
  </mergeCells>
  <pageMargins left="0.751388888888889" right="0.751388888888889" top="1" bottom="1" header="0.507638888888889" footer="0.507638888888889"/>
  <pageSetup paperSize="9" scale="30" orientation="landscape"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showGridLines="0" showZeros="0" view="pageBreakPreview" zoomScaleNormal="90" workbookViewId="0">
      <pane ySplit="3" topLeftCell="A30" activePane="bottomLeft" state="frozen"/>
      <selection/>
      <selection pane="bottomLeft" activeCell="A42" sqref="A42"/>
    </sheetView>
  </sheetViews>
  <sheetFormatPr defaultColWidth="9" defaultRowHeight="14.25" outlineLevelCol="3"/>
  <cols>
    <col min="1" max="1" width="50.75" style="200" customWidth="1"/>
    <col min="2" max="4" width="20.6333333333333" style="460" customWidth="1"/>
    <col min="5" max="16384" width="9" style="320"/>
  </cols>
  <sheetData>
    <row r="1" ht="45" customHeight="1" spans="1:4">
      <c r="A1" s="372" t="s">
        <v>6</v>
      </c>
      <c r="B1" s="373"/>
      <c r="C1" s="373"/>
      <c r="D1" s="373"/>
    </row>
    <row r="2" ht="18.95" customHeight="1" spans="1:4">
      <c r="A2" s="546"/>
      <c r="B2" s="375"/>
      <c r="C2" s="375"/>
      <c r="D2" s="547" t="s">
        <v>44</v>
      </c>
    </row>
    <row r="3" s="543" customFormat="1" ht="45" customHeight="1" spans="1:4">
      <c r="A3" s="378" t="s">
        <v>45</v>
      </c>
      <c r="B3" s="223" t="s">
        <v>144</v>
      </c>
      <c r="C3" s="223" t="s">
        <v>47</v>
      </c>
      <c r="D3" s="223" t="s">
        <v>145</v>
      </c>
    </row>
    <row r="4" ht="36" customHeight="1" spans="1:4">
      <c r="A4" s="548" t="s">
        <v>49</v>
      </c>
      <c r="B4" s="152">
        <f>SUM(B5:B19)</f>
        <v>19282</v>
      </c>
      <c r="C4" s="152">
        <f>SUM(C5:C19)</f>
        <v>17224</v>
      </c>
      <c r="D4" s="355">
        <f t="shared" ref="D4:D40" si="0">(C4-B4)/B4</f>
        <v>-0.107</v>
      </c>
    </row>
    <row r="5" ht="36" customHeight="1" spans="1:4">
      <c r="A5" s="549" t="s">
        <v>50</v>
      </c>
      <c r="B5" s="153">
        <v>8438</v>
      </c>
      <c r="C5" s="444">
        <v>7823</v>
      </c>
      <c r="D5" s="384">
        <f t="shared" si="0"/>
        <v>-0.073</v>
      </c>
    </row>
    <row r="6" ht="36" customHeight="1" spans="1:4">
      <c r="A6" s="549" t="s">
        <v>51</v>
      </c>
      <c r="B6" s="153">
        <v>291</v>
      </c>
      <c r="C6" s="444">
        <v>293</v>
      </c>
      <c r="D6" s="384">
        <f t="shared" si="0"/>
        <v>0.007</v>
      </c>
    </row>
    <row r="7" ht="36" customHeight="1" spans="1:4">
      <c r="A7" s="549" t="s">
        <v>52</v>
      </c>
      <c r="B7" s="153">
        <v>179</v>
      </c>
      <c r="C7" s="444">
        <v>174</v>
      </c>
      <c r="D7" s="384">
        <f t="shared" si="0"/>
        <v>-0.028</v>
      </c>
    </row>
    <row r="8" customFormat="1" ht="36" customHeight="1" spans="1:4">
      <c r="A8" s="550" t="s">
        <v>53</v>
      </c>
      <c r="B8" s="551">
        <v>70</v>
      </c>
      <c r="C8" s="444">
        <v>182</v>
      </c>
      <c r="D8" s="552">
        <f t="shared" si="0"/>
        <v>1.6</v>
      </c>
    </row>
    <row r="9" ht="36" customHeight="1" spans="1:4">
      <c r="A9" s="549" t="s">
        <v>54</v>
      </c>
      <c r="B9" s="153">
        <v>923</v>
      </c>
      <c r="C9" s="444">
        <v>721</v>
      </c>
      <c r="D9" s="384">
        <f t="shared" si="0"/>
        <v>-0.219</v>
      </c>
    </row>
    <row r="10" customFormat="1" ht="36" customHeight="1" spans="1:4">
      <c r="A10" s="550" t="s">
        <v>55</v>
      </c>
      <c r="B10" s="551">
        <v>448</v>
      </c>
      <c r="C10" s="444">
        <v>287</v>
      </c>
      <c r="D10" s="552">
        <f t="shared" si="0"/>
        <v>-0.359</v>
      </c>
    </row>
    <row r="11" customFormat="1" ht="36" customHeight="1" spans="1:4">
      <c r="A11" s="550" t="s">
        <v>56</v>
      </c>
      <c r="B11" s="551">
        <v>381</v>
      </c>
      <c r="C11" s="444">
        <v>238</v>
      </c>
      <c r="D11" s="552">
        <f t="shared" si="0"/>
        <v>-0.375</v>
      </c>
    </row>
    <row r="12" customFormat="1" ht="36" customHeight="1" spans="1:4">
      <c r="A12" s="550" t="s">
        <v>57</v>
      </c>
      <c r="B12" s="551">
        <v>497</v>
      </c>
      <c r="C12" s="444">
        <v>490</v>
      </c>
      <c r="D12" s="552">
        <f t="shared" si="0"/>
        <v>-0.014</v>
      </c>
    </row>
    <row r="13" customFormat="1" ht="36" customHeight="1" spans="1:4">
      <c r="A13" s="550" t="s">
        <v>58</v>
      </c>
      <c r="B13" s="551">
        <v>770</v>
      </c>
      <c r="C13" s="444">
        <v>784</v>
      </c>
      <c r="D13" s="552">
        <f t="shared" si="0"/>
        <v>0.018</v>
      </c>
    </row>
    <row r="14" customFormat="1" ht="36" customHeight="1" spans="1:4">
      <c r="A14" s="550" t="s">
        <v>59</v>
      </c>
      <c r="B14" s="551">
        <v>616</v>
      </c>
      <c r="C14" s="444">
        <v>630</v>
      </c>
      <c r="D14" s="552">
        <f t="shared" si="0"/>
        <v>0.023</v>
      </c>
    </row>
    <row r="15" ht="36" customHeight="1" spans="1:4">
      <c r="A15" s="549" t="s">
        <v>60</v>
      </c>
      <c r="B15" s="153">
        <v>1965</v>
      </c>
      <c r="C15" s="444">
        <v>1225</v>
      </c>
      <c r="D15" s="384">
        <f t="shared" si="0"/>
        <v>-0.377</v>
      </c>
    </row>
    <row r="16" customFormat="1" ht="36" customHeight="1" spans="1:4">
      <c r="A16" s="550" t="s">
        <v>61</v>
      </c>
      <c r="B16" s="551">
        <v>700</v>
      </c>
      <c r="C16" s="444">
        <v>637</v>
      </c>
      <c r="D16" s="552">
        <f t="shared" si="0"/>
        <v>-0.09</v>
      </c>
    </row>
    <row r="17" customFormat="1" ht="36" customHeight="1" spans="1:4">
      <c r="A17" s="550" t="s">
        <v>62</v>
      </c>
      <c r="B17" s="551">
        <v>3829</v>
      </c>
      <c r="C17" s="444">
        <v>3586</v>
      </c>
      <c r="D17" s="552">
        <f t="shared" si="0"/>
        <v>-0.063</v>
      </c>
    </row>
    <row r="18" customFormat="1" ht="36" customHeight="1" spans="1:4">
      <c r="A18" s="550" t="s">
        <v>63</v>
      </c>
      <c r="B18" s="551">
        <v>175</v>
      </c>
      <c r="C18" s="444">
        <v>154</v>
      </c>
      <c r="D18" s="552">
        <f t="shared" si="0"/>
        <v>-0.12</v>
      </c>
    </row>
    <row r="19" customFormat="1" ht="36" customHeight="1" spans="1:4">
      <c r="A19" s="550" t="s">
        <v>64</v>
      </c>
      <c r="B19" s="551">
        <v>0</v>
      </c>
      <c r="C19" s="553"/>
      <c r="D19" s="552" t="e">
        <f t="shared" si="0"/>
        <v>#DIV/0!</v>
      </c>
    </row>
    <row r="20" ht="36" customHeight="1" spans="1:4">
      <c r="A20" s="548" t="s">
        <v>65</v>
      </c>
      <c r="B20" s="152">
        <f>SUM(B21:B28)</f>
        <v>15918</v>
      </c>
      <c r="C20" s="152">
        <f>SUM(C21:C28)</f>
        <v>12434</v>
      </c>
      <c r="D20" s="381">
        <f t="shared" si="0"/>
        <v>-0.219</v>
      </c>
    </row>
    <row r="21" ht="36" customHeight="1" spans="1:4">
      <c r="A21" s="549" t="s">
        <v>66</v>
      </c>
      <c r="B21" s="153">
        <v>1800</v>
      </c>
      <c r="C21" s="444">
        <v>1000</v>
      </c>
      <c r="D21" s="384">
        <f t="shared" si="0"/>
        <v>-0.444</v>
      </c>
    </row>
    <row r="22" ht="36" customHeight="1" spans="1:4">
      <c r="A22" s="554" t="s">
        <v>67</v>
      </c>
      <c r="B22" s="153">
        <v>7958</v>
      </c>
      <c r="C22" s="444">
        <v>9705</v>
      </c>
      <c r="D22" s="384">
        <f t="shared" si="0"/>
        <v>0.22</v>
      </c>
    </row>
    <row r="23" ht="36" customHeight="1" spans="1:4">
      <c r="A23" s="549" t="s">
        <v>68</v>
      </c>
      <c r="B23" s="153">
        <v>830</v>
      </c>
      <c r="C23" s="444">
        <v>993</v>
      </c>
      <c r="D23" s="384">
        <f t="shared" si="0"/>
        <v>0.196</v>
      </c>
    </row>
    <row r="24" ht="36" customHeight="1" spans="1:4">
      <c r="A24" s="549" t="s">
        <v>69</v>
      </c>
      <c r="B24" s="153"/>
      <c r="C24" s="444"/>
      <c r="D24" s="384" t="e">
        <f t="shared" si="0"/>
        <v>#DIV/0!</v>
      </c>
    </row>
    <row r="25" ht="36" customHeight="1" spans="1:4">
      <c r="A25" s="549" t="s">
        <v>70</v>
      </c>
      <c r="B25" s="153"/>
      <c r="C25" s="444">
        <v>600</v>
      </c>
      <c r="D25" s="384" t="e">
        <f t="shared" si="0"/>
        <v>#DIV/0!</v>
      </c>
    </row>
    <row r="26" customFormat="1" ht="36" customHeight="1" spans="1:4">
      <c r="A26" s="550" t="s">
        <v>71</v>
      </c>
      <c r="B26" s="551">
        <v>5010</v>
      </c>
      <c r="C26" s="444"/>
      <c r="D26" s="552">
        <f t="shared" si="0"/>
        <v>-1</v>
      </c>
    </row>
    <row r="27" ht="36" customHeight="1" spans="1:4">
      <c r="A27" s="549" t="s">
        <v>72</v>
      </c>
      <c r="B27" s="153">
        <v>140</v>
      </c>
      <c r="C27" s="444">
        <v>86</v>
      </c>
      <c r="D27" s="384">
        <f t="shared" si="0"/>
        <v>-0.386</v>
      </c>
    </row>
    <row r="28" ht="36" customHeight="1" spans="1:4">
      <c r="A28" s="549" t="s">
        <v>73</v>
      </c>
      <c r="B28" s="153">
        <v>180</v>
      </c>
      <c r="C28" s="444">
        <v>50</v>
      </c>
      <c r="D28" s="384">
        <f t="shared" si="0"/>
        <v>-0.722</v>
      </c>
    </row>
    <row r="29" ht="36" customHeight="1" spans="1:4">
      <c r="A29" s="549"/>
      <c r="B29" s="153"/>
      <c r="C29" s="555"/>
      <c r="D29" s="384" t="e">
        <f t="shared" si="0"/>
        <v>#DIV/0!</v>
      </c>
    </row>
    <row r="30" s="374" customFormat="1" ht="36" customHeight="1" spans="1:4">
      <c r="A30" s="556" t="s">
        <v>146</v>
      </c>
      <c r="B30" s="152">
        <f>B4+B20</f>
        <v>35200</v>
      </c>
      <c r="C30" s="152">
        <f>C4+C20</f>
        <v>29658</v>
      </c>
      <c r="D30" s="381">
        <f t="shared" si="0"/>
        <v>-0.157</v>
      </c>
    </row>
    <row r="31" ht="36" customHeight="1" spans="1:4">
      <c r="A31" s="234" t="s">
        <v>75</v>
      </c>
      <c r="B31" s="153">
        <v>12060</v>
      </c>
      <c r="C31" s="557">
        <v>16470</v>
      </c>
      <c r="D31" s="440">
        <f t="shared" si="0"/>
        <v>0</v>
      </c>
    </row>
    <row r="32" ht="36" customHeight="1" spans="1:4">
      <c r="A32" s="558" t="s">
        <v>76</v>
      </c>
      <c r="B32" s="152">
        <f>SUM(B33:B39)</f>
        <v>281324</v>
      </c>
      <c r="C32" s="152">
        <f>SUM(C33:C39)</f>
        <v>267536</v>
      </c>
      <c r="D32" s="440">
        <f t="shared" si="0"/>
        <v>0</v>
      </c>
    </row>
    <row r="33" ht="36" customHeight="1" spans="1:4">
      <c r="A33" s="559" t="s">
        <v>77</v>
      </c>
      <c r="B33" s="153">
        <v>3886</v>
      </c>
      <c r="C33" s="555">
        <v>3886</v>
      </c>
      <c r="D33" s="445">
        <f t="shared" si="0"/>
        <v>0</v>
      </c>
    </row>
    <row r="34" ht="36" customHeight="1" spans="1:4">
      <c r="A34" s="559" t="s">
        <v>78</v>
      </c>
      <c r="B34" s="153">
        <v>212702</v>
      </c>
      <c r="C34" s="444">
        <v>195000</v>
      </c>
      <c r="D34" s="445">
        <f t="shared" si="0"/>
        <v>0</v>
      </c>
    </row>
    <row r="35" ht="36" customHeight="1" spans="1:4">
      <c r="A35" s="559" t="s">
        <v>147</v>
      </c>
      <c r="B35" s="153"/>
      <c r="C35" s="444"/>
      <c r="D35" s="445" t="e">
        <f t="shared" si="0"/>
        <v>#DIV/0!</v>
      </c>
    </row>
    <row r="36" ht="36" customHeight="1" spans="1:4">
      <c r="A36" s="559" t="s">
        <v>79</v>
      </c>
      <c r="B36" s="153">
        <v>29616</v>
      </c>
      <c r="C36" s="444">
        <v>12882</v>
      </c>
      <c r="D36" s="445">
        <f t="shared" si="0"/>
        <v>-1</v>
      </c>
    </row>
    <row r="37" ht="36" customHeight="1" spans="1:4">
      <c r="A37" s="559" t="s">
        <v>80</v>
      </c>
      <c r="B37" s="153">
        <v>35120</v>
      </c>
      <c r="C37" s="555">
        <v>55768</v>
      </c>
      <c r="D37" s="445">
        <f t="shared" si="0"/>
        <v>1</v>
      </c>
    </row>
    <row r="38" s="544" customFormat="1" ht="36" customHeight="1" spans="1:4">
      <c r="A38" s="560" t="s">
        <v>81</v>
      </c>
      <c r="B38" s="551">
        <v>0</v>
      </c>
      <c r="C38" s="553"/>
      <c r="D38" s="561" t="e">
        <f t="shared" si="0"/>
        <v>#DIV/0!</v>
      </c>
    </row>
    <row r="39" s="545" customFormat="1" ht="36" customHeight="1" spans="1:4">
      <c r="A39" s="562" t="s">
        <v>82</v>
      </c>
      <c r="B39" s="153"/>
      <c r="C39" s="555"/>
      <c r="D39" s="563" t="e">
        <f t="shared" si="0"/>
        <v>#DIV/0!</v>
      </c>
    </row>
    <row r="40" ht="36" customHeight="1" spans="1:4">
      <c r="A40" s="556" t="s">
        <v>83</v>
      </c>
      <c r="B40" s="152">
        <f>B30+B31+B32</f>
        <v>328584</v>
      </c>
      <c r="C40" s="152">
        <f>C30+C31+C32</f>
        <v>313664</v>
      </c>
      <c r="D40" s="440">
        <f t="shared" si="0"/>
        <v>0</v>
      </c>
    </row>
    <row r="41" ht="36" customHeight="1" spans="3:3">
      <c r="C41" s="564"/>
    </row>
    <row r="42" ht="36" customHeight="1" spans="3:3">
      <c r="C42" s="564"/>
    </row>
    <row r="43" spans="3:3">
      <c r="C43" s="564"/>
    </row>
    <row r="44" spans="3:3">
      <c r="C44" s="564"/>
    </row>
  </sheetData>
  <autoFilter ref="A3:D40">
    <extLst/>
  </autoFilter>
  <mergeCells count="1">
    <mergeCell ref="A1:D1"/>
  </mergeCells>
  <conditionalFormatting sqref="D2">
    <cfRule type="cellIs" dxfId="0" priority="47" stopIfTrue="1" operator="lessThanOrEqual">
      <formula>-1</formula>
    </cfRule>
  </conditionalFormatting>
  <conditionalFormatting sqref="A30">
    <cfRule type="expression" dxfId="1" priority="13" stopIfTrue="1">
      <formula>"len($A:$A)=3"</formula>
    </cfRule>
    <cfRule type="expression" dxfId="1" priority="14" stopIfTrue="1">
      <formula>"len($A:$A)=3"</formula>
    </cfRule>
  </conditionalFormatting>
  <conditionalFormatting sqref="A31">
    <cfRule type="expression" dxfId="1" priority="53" stopIfTrue="1">
      <formula>"len($A:$A)=3"</formula>
    </cfRule>
  </conditionalFormatting>
  <conditionalFormatting sqref="B31">
    <cfRule type="expression" dxfId="1" priority="15" stopIfTrue="1">
      <formula>"len($A:$A)=3"</formula>
    </cfRule>
    <cfRule type="expression" dxfId="1" priority="16" stopIfTrue="1">
      <formula>"len($A:$A)=3"</formula>
    </cfRule>
  </conditionalFormatting>
  <conditionalFormatting sqref="C34">
    <cfRule type="expression" dxfId="1" priority="2" stopIfTrue="1">
      <formula>"len($A:$A)=3"</formula>
    </cfRule>
    <cfRule type="expression" dxfId="1" priority="3" stopIfTrue="1">
      <formula>"len($A:$A)=3"</formula>
    </cfRule>
    <cfRule type="expression" dxfId="1" priority="4" stopIfTrue="1">
      <formula>"len($A:$A)=3"</formula>
    </cfRule>
    <cfRule type="expression" dxfId="1" priority="5" stopIfTrue="1">
      <formula>"len($A:$A)=3"</formula>
    </cfRule>
  </conditionalFormatting>
  <conditionalFormatting sqref="C35">
    <cfRule type="expression" dxfId="1" priority="6" stopIfTrue="1">
      <formula>"len($A:$A)=3"</formula>
    </cfRule>
  </conditionalFormatting>
  <conditionalFormatting sqref="A40">
    <cfRule type="expression" dxfId="1" priority="11" stopIfTrue="1">
      <formula>"len($A:$A)=3"</formula>
    </cfRule>
    <cfRule type="expression" dxfId="1" priority="12" stopIfTrue="1">
      <formula>"len($A:$A)=3"</formula>
    </cfRule>
  </conditionalFormatting>
  <conditionalFormatting sqref="A33:A34">
    <cfRule type="expression" dxfId="1" priority="25" stopIfTrue="1">
      <formula>"len($A:$A)=3"</formula>
    </cfRule>
  </conditionalFormatting>
  <conditionalFormatting sqref="A38:A39">
    <cfRule type="expression" dxfId="1" priority="21" stopIfTrue="1">
      <formula>"len($A:$A)=3"</formula>
    </cfRule>
    <cfRule type="expression" dxfId="1" priority="22" stopIfTrue="1">
      <formula>"len($A:$A)=3"</formula>
    </cfRule>
    <cfRule type="expression" dxfId="1" priority="20" stopIfTrue="1">
      <formula>"len($A:$A)=3"</formula>
    </cfRule>
  </conditionalFormatting>
  <conditionalFormatting sqref="B33:B34">
    <cfRule type="expression" dxfId="1" priority="51" stopIfTrue="1">
      <formula>"len($A:$A)=3"</formula>
    </cfRule>
  </conditionalFormatting>
  <conditionalFormatting sqref="B36:B39">
    <cfRule type="expression" dxfId="1" priority="49" stopIfTrue="1">
      <formula>"len($A:$A)=3"</formula>
    </cfRule>
  </conditionalFormatting>
  <conditionalFormatting sqref="C5:C6">
    <cfRule type="expression" dxfId="1" priority="10" stopIfTrue="1">
      <formula>"len($A:$A)=3"</formula>
    </cfRule>
  </conditionalFormatting>
  <conditionalFormatting sqref="C5:C18">
    <cfRule type="expression" dxfId="1" priority="8" stopIfTrue="1">
      <formula>"len($A:$A)=3"</formula>
    </cfRule>
  </conditionalFormatting>
  <conditionalFormatting sqref="C7:C8">
    <cfRule type="expression" dxfId="1" priority="9" stopIfTrue="1">
      <formula>"len($A:$A)=3"</formula>
    </cfRule>
  </conditionalFormatting>
  <conditionalFormatting sqref="C21:C28">
    <cfRule type="expression" dxfId="1" priority="7" stopIfTrue="1">
      <formula>"len($A:$A)=3"</formula>
    </cfRule>
  </conditionalFormatting>
  <conditionalFormatting sqref="C35:C36">
    <cfRule type="expression" dxfId="1" priority="1" stopIfTrue="1">
      <formula>"len($A:$A)=3"</formula>
    </cfRule>
  </conditionalFormatting>
  <conditionalFormatting sqref="C20 C4 A4:B28">
    <cfRule type="expression" dxfId="1" priority="43" stopIfTrue="1">
      <formula>"len($A:$A)=3"</formula>
    </cfRule>
  </conditionalFormatting>
  <conditionalFormatting sqref="A4:B6 C4">
    <cfRule type="expression" dxfId="1" priority="46" stopIfTrue="1">
      <formula>"len($A:$A)=3"</formula>
    </cfRule>
  </conditionalFormatting>
  <conditionalFormatting sqref="A7:B8">
    <cfRule type="expression" dxfId="1" priority="45" stopIfTrue="1">
      <formula>"len($A:$A)=3"</formula>
    </cfRule>
  </conditionalFormatting>
  <conditionalFormatting sqref="C40:C44 A41:B58 B39:B40 A29:B29">
    <cfRule type="expression" dxfId="1" priority="54" stopIfTrue="1">
      <formula>"len($A:$A)=3"</formula>
    </cfRule>
  </conditionalFormatting>
  <conditionalFormatting sqref="A29:B29 C32 B38:B39 B32:B34 A31">
    <cfRule type="expression" dxfId="1" priority="66" stopIfTrue="1">
      <formula>"len($A:$A)=3"</formula>
    </cfRule>
  </conditionalFormatting>
  <conditionalFormatting sqref="A35:B35 A32">
    <cfRule type="expression" dxfId="1" priority="26" stopIfTrue="1">
      <formula>"len($A:$A)=3"</formula>
    </cfRule>
  </conditionalFormatting>
  <conditionalFormatting sqref="A32:A34 A39">
    <cfRule type="expression" dxfId="1" priority="27" stopIfTrue="1">
      <formula>"len($A:$A)=3"</formula>
    </cfRule>
  </conditionalFormatting>
  <conditionalFormatting sqref="B32:B34 C32">
    <cfRule type="expression" dxfId="1" priority="52" stopIfTrue="1">
      <formula>"len($A:$A)=3"</formula>
    </cfRule>
  </conditionalFormatting>
  <conditionalFormatting sqref="A41:A44 A36:A39">
    <cfRule type="expression" dxfId="1" priority="2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topLeftCell="A4" workbookViewId="0">
      <selection activeCell="B7" sqref="B7"/>
    </sheetView>
  </sheetViews>
  <sheetFormatPr defaultColWidth="9" defaultRowHeight="13.5" outlineLevelRow="7" outlineLevelCol="1"/>
  <cols>
    <col min="1" max="1" width="20.25" style="1" customWidth="1"/>
    <col min="2" max="2" width="208.133333333333" style="1" customWidth="1"/>
    <col min="3" max="16384" width="9" style="1"/>
  </cols>
  <sheetData>
    <row r="1" ht="32" customHeight="1" spans="1:2">
      <c r="A1" s="2" t="s">
        <v>41</v>
      </c>
      <c r="B1" s="2"/>
    </row>
    <row r="3" ht="40" customHeight="1" spans="1:2">
      <c r="A3" s="3" t="s">
        <v>1990</v>
      </c>
      <c r="B3" s="4" t="s">
        <v>1991</v>
      </c>
    </row>
    <row r="4" ht="135" spans="1:2">
      <c r="A4" s="3" t="s">
        <v>1302</v>
      </c>
      <c r="B4" s="5" t="s">
        <v>1992</v>
      </c>
    </row>
    <row r="5" ht="51" customHeight="1" spans="1:2">
      <c r="A5" s="3" t="s">
        <v>1993</v>
      </c>
      <c r="B5" s="5" t="s">
        <v>1994</v>
      </c>
    </row>
    <row r="6" ht="27" spans="1:2">
      <c r="A6" s="3" t="s">
        <v>1995</v>
      </c>
      <c r="B6" s="5" t="s">
        <v>1996</v>
      </c>
    </row>
    <row r="7" ht="351" spans="1:2">
      <c r="A7" s="6" t="s">
        <v>1997</v>
      </c>
      <c r="B7" s="5" t="s">
        <v>1998</v>
      </c>
    </row>
    <row r="8" ht="202.5" spans="1:2">
      <c r="A8" s="6" t="s">
        <v>1999</v>
      </c>
      <c r="B8" s="5" t="s">
        <v>2000</v>
      </c>
    </row>
  </sheetData>
  <mergeCells count="1">
    <mergeCell ref="A1:B1"/>
  </mergeCells>
  <pageMargins left="0.751388888888889" right="0.751388888888889" top="1" bottom="1" header="0.507638888888889" footer="0.507638888888889"/>
  <pageSetup paperSize="9" orientation="portrait" horizont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3"/>
  <sheetViews>
    <sheetView workbookViewId="0">
      <selection activeCell="A1" sqref="A1:D1"/>
    </sheetView>
  </sheetViews>
  <sheetFormatPr defaultColWidth="9" defaultRowHeight="14.25" customHeight="1" outlineLevelCol="3"/>
  <cols>
    <col min="1" max="1" width="44.6333333333333" style="504" customWidth="1"/>
    <col min="2" max="2" width="22" style="505" customWidth="1"/>
    <col min="3" max="3" width="19.25" style="505" customWidth="1"/>
    <col min="4" max="4" width="20" style="506" customWidth="1"/>
    <col min="5" max="16382" width="9" style="504"/>
  </cols>
  <sheetData>
    <row r="1" s="504" customFormat="1" ht="30" customHeight="1" spans="1:4">
      <c r="A1" s="507" t="s">
        <v>7</v>
      </c>
      <c r="B1" s="508"/>
      <c r="C1" s="508"/>
      <c r="D1" s="508"/>
    </row>
    <row r="2" s="504" customFormat="1" customHeight="1" spans="2:4">
      <c r="B2" s="505"/>
      <c r="C2" s="509"/>
      <c r="D2" s="510" t="s">
        <v>44</v>
      </c>
    </row>
    <row r="3" s="504" customFormat="1" ht="37.5" spans="1:4">
      <c r="A3" s="511" t="s">
        <v>148</v>
      </c>
      <c r="B3" s="512" t="s">
        <v>144</v>
      </c>
      <c r="C3" s="512" t="s">
        <v>47</v>
      </c>
      <c r="D3" s="512" t="s">
        <v>145</v>
      </c>
    </row>
    <row r="4" s="504" customFormat="1" ht="36" customHeight="1" spans="1:4">
      <c r="A4" s="513" t="s">
        <v>149</v>
      </c>
      <c r="B4" s="433">
        <f>B5+B17+B26+B37+B48+B59+B70+B78+B87+B100+B109+B120+B132+B139+B147+B153+B160+B167+B174+B181+B188+B196+B202+B208+B215+B230</f>
        <v>31702</v>
      </c>
      <c r="C4" s="433">
        <f>C5+C17+C26+C37+C48+C59+C70+C78+C87+C100+C109+C120+C132+C139+C147+C153+C160+C167+C174+C181+C188+C196+C202+C208+C215+C230</f>
        <v>37677</v>
      </c>
      <c r="D4" s="355">
        <f t="shared" ref="D4:D67" si="0">(C4-B4)/B4</f>
        <v>0.188</v>
      </c>
    </row>
    <row r="5" s="504" customFormat="1" ht="36" customHeight="1" spans="1:4">
      <c r="A5" s="514" t="s">
        <v>150</v>
      </c>
      <c r="B5" s="515">
        <f>SUM(B6:B16)</f>
        <v>1285</v>
      </c>
      <c r="C5" s="515">
        <f>SUM(C6:C16)</f>
        <v>1164</v>
      </c>
      <c r="D5" s="516">
        <f t="shared" si="0"/>
        <v>-0.0942</v>
      </c>
    </row>
    <row r="6" s="504" customFormat="1" ht="36" customHeight="1" spans="1:4">
      <c r="A6" s="514" t="s">
        <v>151</v>
      </c>
      <c r="B6" s="517">
        <v>896</v>
      </c>
      <c r="C6" s="517">
        <v>855</v>
      </c>
      <c r="D6" s="518">
        <f t="shared" si="0"/>
        <v>-0.0458</v>
      </c>
    </row>
    <row r="7" s="504" customFormat="1" ht="36" customHeight="1" spans="1:4">
      <c r="A7" s="514" t="s">
        <v>152</v>
      </c>
      <c r="B7" s="517">
        <v>7</v>
      </c>
      <c r="C7" s="517">
        <v>0</v>
      </c>
      <c r="D7" s="518">
        <f t="shared" si="0"/>
        <v>-1</v>
      </c>
    </row>
    <row r="8" s="504" customFormat="1" ht="36" customHeight="1" spans="1:4">
      <c r="A8" s="514" t="s">
        <v>153</v>
      </c>
      <c r="B8" s="517"/>
      <c r="C8" s="517">
        <v>0</v>
      </c>
      <c r="D8" s="518" t="e">
        <f t="shared" si="0"/>
        <v>#DIV/0!</v>
      </c>
    </row>
    <row r="9" s="504" customFormat="1" ht="36" customHeight="1" spans="1:4">
      <c r="A9" s="514" t="s">
        <v>154</v>
      </c>
      <c r="B9" s="517">
        <v>57</v>
      </c>
      <c r="C9" s="517">
        <v>56</v>
      </c>
      <c r="D9" s="518">
        <f t="shared" si="0"/>
        <v>-0.0175</v>
      </c>
    </row>
    <row r="10" s="504" customFormat="1" ht="36" customHeight="1" spans="1:4">
      <c r="A10" s="514" t="s">
        <v>155</v>
      </c>
      <c r="B10" s="517"/>
      <c r="C10" s="517">
        <v>0</v>
      </c>
      <c r="D10" s="518" t="e">
        <f t="shared" si="0"/>
        <v>#DIV/0!</v>
      </c>
    </row>
    <row r="11" s="504" customFormat="1" ht="36" customHeight="1" spans="1:4">
      <c r="A11" s="514" t="s">
        <v>156</v>
      </c>
      <c r="B11" s="517"/>
      <c r="C11" s="517">
        <v>0</v>
      </c>
      <c r="D11" s="518" t="e">
        <f t="shared" si="0"/>
        <v>#DIV/0!</v>
      </c>
    </row>
    <row r="12" s="504" customFormat="1" ht="36" customHeight="1" spans="1:4">
      <c r="A12" s="519" t="s">
        <v>157</v>
      </c>
      <c r="B12" s="517"/>
      <c r="C12" s="517">
        <v>0</v>
      </c>
      <c r="D12" s="518" t="e">
        <f t="shared" si="0"/>
        <v>#DIV/0!</v>
      </c>
    </row>
    <row r="13" s="504" customFormat="1" ht="36" customHeight="1" spans="1:4">
      <c r="A13" s="514" t="s">
        <v>158</v>
      </c>
      <c r="B13" s="517">
        <v>143</v>
      </c>
      <c r="C13" s="517">
        <v>43</v>
      </c>
      <c r="D13" s="518">
        <f t="shared" si="0"/>
        <v>-0.6993</v>
      </c>
    </row>
    <row r="14" s="504" customFormat="1" ht="36" customHeight="1" spans="1:4">
      <c r="A14" s="514" t="s">
        <v>159</v>
      </c>
      <c r="B14" s="517"/>
      <c r="C14" s="517">
        <v>0</v>
      </c>
      <c r="D14" s="518" t="e">
        <f t="shared" si="0"/>
        <v>#DIV/0!</v>
      </c>
    </row>
    <row r="15" s="504" customFormat="1" ht="36" customHeight="1" spans="1:4">
      <c r="A15" s="514" t="s">
        <v>160</v>
      </c>
      <c r="B15" s="517"/>
      <c r="C15" s="517">
        <v>0</v>
      </c>
      <c r="D15" s="518" t="e">
        <f t="shared" si="0"/>
        <v>#DIV/0!</v>
      </c>
    </row>
    <row r="16" s="504" customFormat="1" ht="36" customHeight="1" spans="1:4">
      <c r="A16" s="514" t="s">
        <v>161</v>
      </c>
      <c r="B16" s="517">
        <v>182</v>
      </c>
      <c r="C16" s="517">
        <v>210</v>
      </c>
      <c r="D16" s="518">
        <f t="shared" si="0"/>
        <v>0.1538</v>
      </c>
    </row>
    <row r="17" s="504" customFormat="1" ht="36" customHeight="1" spans="1:4">
      <c r="A17" s="514" t="s">
        <v>162</v>
      </c>
      <c r="B17" s="515">
        <f>SUM(B18:B25)</f>
        <v>725</v>
      </c>
      <c r="C17" s="515">
        <f>SUM(C18:C25)</f>
        <v>739</v>
      </c>
      <c r="D17" s="516">
        <f t="shared" si="0"/>
        <v>0.0193</v>
      </c>
    </row>
    <row r="18" s="504" customFormat="1" ht="36" customHeight="1" spans="1:4">
      <c r="A18" s="514" t="s">
        <v>151</v>
      </c>
      <c r="B18" s="517">
        <v>545</v>
      </c>
      <c r="C18" s="517">
        <v>572</v>
      </c>
      <c r="D18" s="518">
        <f t="shared" si="0"/>
        <v>0.0495</v>
      </c>
    </row>
    <row r="19" s="504" customFormat="1" ht="36" customHeight="1" spans="1:4">
      <c r="A19" s="514" t="s">
        <v>152</v>
      </c>
      <c r="B19" s="517"/>
      <c r="C19" s="517">
        <v>0</v>
      </c>
      <c r="D19" s="518" t="e">
        <f t="shared" si="0"/>
        <v>#DIV/0!</v>
      </c>
    </row>
    <row r="20" s="504" customFormat="1" ht="36" customHeight="1" spans="1:4">
      <c r="A20" s="514" t="s">
        <v>153</v>
      </c>
      <c r="B20" s="517"/>
      <c r="C20" s="517">
        <v>0</v>
      </c>
      <c r="D20" s="518" t="e">
        <f t="shared" si="0"/>
        <v>#DIV/0!</v>
      </c>
    </row>
    <row r="21" s="504" customFormat="1" ht="36" customHeight="1" spans="1:4">
      <c r="A21" s="514" t="s">
        <v>163</v>
      </c>
      <c r="B21" s="517">
        <v>9</v>
      </c>
      <c r="C21" s="517">
        <v>9</v>
      </c>
      <c r="D21" s="518">
        <f t="shared" si="0"/>
        <v>0</v>
      </c>
    </row>
    <row r="22" s="504" customFormat="1" ht="36" customHeight="1" spans="1:4">
      <c r="A22" s="514" t="s">
        <v>164</v>
      </c>
      <c r="B22" s="517">
        <v>37</v>
      </c>
      <c r="C22" s="517">
        <v>37</v>
      </c>
      <c r="D22" s="518">
        <f t="shared" si="0"/>
        <v>0</v>
      </c>
    </row>
    <row r="23" s="504" customFormat="1" ht="36" customHeight="1" spans="1:4">
      <c r="A23" s="514" t="s">
        <v>165</v>
      </c>
      <c r="B23" s="517">
        <v>16</v>
      </c>
      <c r="C23" s="517">
        <v>16</v>
      </c>
      <c r="D23" s="518">
        <f t="shared" si="0"/>
        <v>0</v>
      </c>
    </row>
    <row r="24" s="504" customFormat="1" ht="36" customHeight="1" spans="1:4">
      <c r="A24" s="514" t="s">
        <v>160</v>
      </c>
      <c r="B24" s="517"/>
      <c r="C24" s="517">
        <v>0</v>
      </c>
      <c r="D24" s="518" t="e">
        <f t="shared" si="0"/>
        <v>#DIV/0!</v>
      </c>
    </row>
    <row r="25" s="504" customFormat="1" ht="36" customHeight="1" spans="1:4">
      <c r="A25" s="514" t="s">
        <v>166</v>
      </c>
      <c r="B25" s="517">
        <v>118</v>
      </c>
      <c r="C25" s="517">
        <v>105</v>
      </c>
      <c r="D25" s="518">
        <f t="shared" si="0"/>
        <v>-0.1102</v>
      </c>
    </row>
    <row r="26" s="504" customFormat="1" ht="36" customHeight="1" spans="1:4">
      <c r="A26" s="520" t="s">
        <v>167</v>
      </c>
      <c r="B26" s="515">
        <f>SUM(B27:B36)</f>
        <v>11582</v>
      </c>
      <c r="C26" s="515">
        <f>SUM(C27:C36)</f>
        <v>11760</v>
      </c>
      <c r="D26" s="516">
        <f t="shared" si="0"/>
        <v>0.0154</v>
      </c>
    </row>
    <row r="27" s="504" customFormat="1" ht="36" customHeight="1" spans="1:4">
      <c r="A27" s="514" t="s">
        <v>151</v>
      </c>
      <c r="B27" s="517">
        <v>6922</v>
      </c>
      <c r="C27" s="517">
        <v>7591</v>
      </c>
      <c r="D27" s="518">
        <f t="shared" si="0"/>
        <v>0.0966</v>
      </c>
    </row>
    <row r="28" s="504" customFormat="1" ht="36" customHeight="1" spans="1:4">
      <c r="A28" s="514" t="s">
        <v>152</v>
      </c>
      <c r="B28" s="517">
        <v>80</v>
      </c>
      <c r="C28" s="517">
        <v>5</v>
      </c>
      <c r="D28" s="518">
        <f t="shared" si="0"/>
        <v>-0.9375</v>
      </c>
    </row>
    <row r="29" s="504" customFormat="1" ht="36" customHeight="1" spans="1:4">
      <c r="A29" s="514" t="s">
        <v>153</v>
      </c>
      <c r="B29" s="517">
        <v>10</v>
      </c>
      <c r="C29" s="517">
        <v>0</v>
      </c>
      <c r="D29" s="518">
        <f t="shared" si="0"/>
        <v>-1</v>
      </c>
    </row>
    <row r="30" s="504" customFormat="1" ht="36" customHeight="1" spans="1:4">
      <c r="A30" s="514" t="s">
        <v>168</v>
      </c>
      <c r="B30" s="517"/>
      <c r="C30" s="517">
        <v>0</v>
      </c>
      <c r="D30" s="518" t="e">
        <f t="shared" si="0"/>
        <v>#DIV/0!</v>
      </c>
    </row>
    <row r="31" s="504" customFormat="1" ht="36" customHeight="1" spans="1:4">
      <c r="A31" s="514" t="s">
        <v>169</v>
      </c>
      <c r="B31" s="517">
        <v>11</v>
      </c>
      <c r="C31" s="517">
        <v>0</v>
      </c>
      <c r="D31" s="518">
        <f t="shared" si="0"/>
        <v>-1</v>
      </c>
    </row>
    <row r="32" s="504" customFormat="1" ht="36" customHeight="1" spans="1:4">
      <c r="A32" s="514" t="s">
        <v>170</v>
      </c>
      <c r="B32" s="517"/>
      <c r="C32" s="517">
        <v>0</v>
      </c>
      <c r="D32" s="518" t="e">
        <f t="shared" si="0"/>
        <v>#DIV/0!</v>
      </c>
    </row>
    <row r="33" s="504" customFormat="1" ht="36" customHeight="1" spans="1:4">
      <c r="A33" s="514" t="s">
        <v>171</v>
      </c>
      <c r="B33" s="517">
        <v>86</v>
      </c>
      <c r="C33" s="517">
        <v>40</v>
      </c>
      <c r="D33" s="518">
        <f t="shared" si="0"/>
        <v>-0.5349</v>
      </c>
    </row>
    <row r="34" s="504" customFormat="1" ht="36" customHeight="1" spans="1:4">
      <c r="A34" s="519" t="s">
        <v>172</v>
      </c>
      <c r="B34" s="517"/>
      <c r="C34" s="517">
        <v>0</v>
      </c>
      <c r="D34" s="518" t="e">
        <f t="shared" si="0"/>
        <v>#DIV/0!</v>
      </c>
    </row>
    <row r="35" s="504" customFormat="1" ht="36" customHeight="1" spans="1:4">
      <c r="A35" s="519" t="s">
        <v>160</v>
      </c>
      <c r="B35" s="517">
        <v>3021</v>
      </c>
      <c r="C35" s="517">
        <v>3273</v>
      </c>
      <c r="D35" s="518">
        <f t="shared" si="0"/>
        <v>0.0834</v>
      </c>
    </row>
    <row r="36" s="504" customFormat="1" ht="36" customHeight="1" spans="1:4">
      <c r="A36" s="520" t="s">
        <v>173</v>
      </c>
      <c r="B36" s="517">
        <v>1452</v>
      </c>
      <c r="C36" s="517">
        <v>851</v>
      </c>
      <c r="D36" s="518">
        <f t="shared" si="0"/>
        <v>-0.4139</v>
      </c>
    </row>
    <row r="37" s="504" customFormat="1" ht="36" customHeight="1" spans="1:4">
      <c r="A37" s="514" t="s">
        <v>174</v>
      </c>
      <c r="B37" s="515">
        <f>SUM(B38:B47)</f>
        <v>541</v>
      </c>
      <c r="C37" s="515">
        <f>SUM(C38:C47)</f>
        <v>3389</v>
      </c>
      <c r="D37" s="516">
        <f t="shared" si="0"/>
        <v>5.2643</v>
      </c>
    </row>
    <row r="38" s="504" customFormat="1" ht="36" customHeight="1" spans="1:4">
      <c r="A38" s="514" t="s">
        <v>151</v>
      </c>
      <c r="B38" s="517">
        <v>344</v>
      </c>
      <c r="C38" s="517">
        <v>350</v>
      </c>
      <c r="D38" s="518">
        <f t="shared" si="0"/>
        <v>0.0174</v>
      </c>
    </row>
    <row r="39" s="504" customFormat="1" ht="36" customHeight="1" spans="1:4">
      <c r="A39" s="514" t="s">
        <v>152</v>
      </c>
      <c r="B39" s="517"/>
      <c r="C39" s="517">
        <v>0</v>
      </c>
      <c r="D39" s="518" t="e">
        <f t="shared" si="0"/>
        <v>#DIV/0!</v>
      </c>
    </row>
    <row r="40" s="504" customFormat="1" ht="36" customHeight="1" spans="1:4">
      <c r="A40" s="514" t="s">
        <v>153</v>
      </c>
      <c r="B40" s="517"/>
      <c r="C40" s="517">
        <v>0</v>
      </c>
      <c r="D40" s="518" t="e">
        <f t="shared" si="0"/>
        <v>#DIV/0!</v>
      </c>
    </row>
    <row r="41" s="504" customFormat="1" ht="36" customHeight="1" spans="1:4">
      <c r="A41" s="514" t="s">
        <v>175</v>
      </c>
      <c r="B41" s="517"/>
      <c r="C41" s="517">
        <v>0</v>
      </c>
      <c r="D41" s="518" t="e">
        <f t="shared" si="0"/>
        <v>#DIV/0!</v>
      </c>
    </row>
    <row r="42" s="504" customFormat="1" ht="36" customHeight="1" spans="1:4">
      <c r="A42" s="514" t="s">
        <v>176</v>
      </c>
      <c r="B42" s="517"/>
      <c r="C42" s="517">
        <v>0</v>
      </c>
      <c r="D42" s="518" t="e">
        <f t="shared" si="0"/>
        <v>#DIV/0!</v>
      </c>
    </row>
    <row r="43" s="504" customFormat="1" ht="36" customHeight="1" spans="1:4">
      <c r="A43" s="514" t="s">
        <v>177</v>
      </c>
      <c r="B43" s="517"/>
      <c r="C43" s="517">
        <v>0</v>
      </c>
      <c r="D43" s="518" t="e">
        <f t="shared" si="0"/>
        <v>#DIV/0!</v>
      </c>
    </row>
    <row r="44" s="504" customFormat="1" ht="36" customHeight="1" spans="1:4">
      <c r="A44" s="514" t="s">
        <v>178</v>
      </c>
      <c r="B44" s="517"/>
      <c r="C44" s="517">
        <v>0</v>
      </c>
      <c r="D44" s="518" t="e">
        <f t="shared" si="0"/>
        <v>#DIV/0!</v>
      </c>
    </row>
    <row r="45" s="504" customFormat="1" ht="36" customHeight="1" spans="1:4">
      <c r="A45" s="514" t="s">
        <v>179</v>
      </c>
      <c r="B45" s="517">
        <v>14</v>
      </c>
      <c r="C45" s="517">
        <v>0</v>
      </c>
      <c r="D45" s="518">
        <f t="shared" si="0"/>
        <v>-1</v>
      </c>
    </row>
    <row r="46" s="504" customFormat="1" ht="36" customHeight="1" spans="1:4">
      <c r="A46" s="514" t="s">
        <v>160</v>
      </c>
      <c r="B46" s="517"/>
      <c r="C46" s="517">
        <v>0</v>
      </c>
      <c r="D46" s="518" t="e">
        <f t="shared" si="0"/>
        <v>#DIV/0!</v>
      </c>
    </row>
    <row r="47" s="504" customFormat="1" ht="36" customHeight="1" spans="1:4">
      <c r="A47" s="514" t="s">
        <v>180</v>
      </c>
      <c r="B47" s="517">
        <v>183</v>
      </c>
      <c r="C47" s="517">
        <v>3039</v>
      </c>
      <c r="D47" s="518">
        <f t="shared" si="0"/>
        <v>15.6066</v>
      </c>
    </row>
    <row r="48" s="504" customFormat="1" ht="36" customHeight="1" spans="1:4">
      <c r="A48" s="514" t="s">
        <v>181</v>
      </c>
      <c r="B48" s="515">
        <f>SUM(B49:B58)</f>
        <v>292</v>
      </c>
      <c r="C48" s="515">
        <f>SUM(C49:C58)</f>
        <v>376</v>
      </c>
      <c r="D48" s="516">
        <f t="shared" si="0"/>
        <v>0.2877</v>
      </c>
    </row>
    <row r="49" s="504" customFormat="1" ht="36" customHeight="1" spans="1:4">
      <c r="A49" s="514" t="s">
        <v>151</v>
      </c>
      <c r="B49" s="521">
        <v>206</v>
      </c>
      <c r="C49" s="521">
        <v>249</v>
      </c>
      <c r="D49" s="518">
        <f t="shared" si="0"/>
        <v>0.2087</v>
      </c>
    </row>
    <row r="50" s="504" customFormat="1" ht="36" customHeight="1" spans="1:4">
      <c r="A50" s="514" t="s">
        <v>152</v>
      </c>
      <c r="B50" s="517">
        <v>3</v>
      </c>
      <c r="C50" s="517">
        <v>0</v>
      </c>
      <c r="D50" s="518">
        <f t="shared" si="0"/>
        <v>-1</v>
      </c>
    </row>
    <row r="51" s="504" customFormat="1" ht="36" customHeight="1" spans="1:4">
      <c r="A51" s="514" t="s">
        <v>153</v>
      </c>
      <c r="B51" s="517"/>
      <c r="C51" s="517">
        <v>0</v>
      </c>
      <c r="D51" s="518" t="e">
        <f t="shared" si="0"/>
        <v>#DIV/0!</v>
      </c>
    </row>
    <row r="52" s="504" customFormat="1" ht="36" customHeight="1" spans="1:4">
      <c r="A52" s="514" t="s">
        <v>182</v>
      </c>
      <c r="B52" s="517"/>
      <c r="C52" s="517">
        <v>0</v>
      </c>
      <c r="D52" s="518" t="e">
        <f t="shared" si="0"/>
        <v>#DIV/0!</v>
      </c>
    </row>
    <row r="53" s="504" customFormat="1" ht="36" customHeight="1" spans="1:4">
      <c r="A53" s="514" t="s">
        <v>183</v>
      </c>
      <c r="B53" s="517"/>
      <c r="C53" s="517">
        <v>0</v>
      </c>
      <c r="D53" s="518" t="e">
        <f t="shared" si="0"/>
        <v>#DIV/0!</v>
      </c>
    </row>
    <row r="54" s="504" customFormat="1" ht="36" customHeight="1" spans="1:4">
      <c r="A54" s="514" t="s">
        <v>184</v>
      </c>
      <c r="B54" s="517">
        <v>15</v>
      </c>
      <c r="C54" s="517">
        <v>0</v>
      </c>
      <c r="D54" s="518">
        <f t="shared" si="0"/>
        <v>-1</v>
      </c>
    </row>
    <row r="55" s="504" customFormat="1" ht="36" customHeight="1" spans="1:4">
      <c r="A55" s="514" t="s">
        <v>185</v>
      </c>
      <c r="B55" s="517">
        <v>36</v>
      </c>
      <c r="C55" s="517">
        <v>100</v>
      </c>
      <c r="D55" s="518">
        <f t="shared" si="0"/>
        <v>1.7778</v>
      </c>
    </row>
    <row r="56" s="504" customFormat="1" ht="36" customHeight="1" spans="1:4">
      <c r="A56" s="514" t="s">
        <v>186</v>
      </c>
      <c r="B56" s="517">
        <v>32</v>
      </c>
      <c r="C56" s="517">
        <v>27</v>
      </c>
      <c r="D56" s="518">
        <f t="shared" si="0"/>
        <v>-0.1563</v>
      </c>
    </row>
    <row r="57" s="504" customFormat="1" ht="36" customHeight="1" spans="1:4">
      <c r="A57" s="514" t="s">
        <v>160</v>
      </c>
      <c r="B57" s="517"/>
      <c r="C57" s="517">
        <v>0</v>
      </c>
      <c r="D57" s="518" t="e">
        <f t="shared" si="0"/>
        <v>#DIV/0!</v>
      </c>
    </row>
    <row r="58" s="504" customFormat="1" ht="36" customHeight="1" spans="1:4">
      <c r="A58" s="514" t="s">
        <v>187</v>
      </c>
      <c r="B58" s="517"/>
      <c r="C58" s="517">
        <v>0</v>
      </c>
      <c r="D58" s="518" t="e">
        <f t="shared" si="0"/>
        <v>#DIV/0!</v>
      </c>
    </row>
    <row r="59" s="504" customFormat="1" ht="36" customHeight="1" spans="1:4">
      <c r="A59" s="514" t="s">
        <v>188</v>
      </c>
      <c r="B59" s="515">
        <f>SUM(B60:B69)</f>
        <v>793</v>
      </c>
      <c r="C59" s="522">
        <f>SUM(C60:C69)</f>
        <v>676</v>
      </c>
      <c r="D59" s="516">
        <f t="shared" si="0"/>
        <v>-0.1475</v>
      </c>
    </row>
    <row r="60" s="504" customFormat="1" ht="36" customHeight="1" spans="1:4">
      <c r="A60" s="514" t="s">
        <v>151</v>
      </c>
      <c r="B60" s="521">
        <v>463</v>
      </c>
      <c r="C60" s="521">
        <v>506</v>
      </c>
      <c r="D60" s="518">
        <f t="shared" si="0"/>
        <v>0.0929</v>
      </c>
    </row>
    <row r="61" s="504" customFormat="1" ht="36" customHeight="1" spans="1:4">
      <c r="A61" s="514" t="s">
        <v>152</v>
      </c>
      <c r="B61" s="517">
        <v>19</v>
      </c>
      <c r="C61" s="517">
        <v>0</v>
      </c>
      <c r="D61" s="518">
        <f t="shared" si="0"/>
        <v>-1</v>
      </c>
    </row>
    <row r="62" s="504" customFormat="1" ht="36" customHeight="1" spans="1:4">
      <c r="A62" s="514" t="s">
        <v>153</v>
      </c>
      <c r="B62" s="517"/>
      <c r="C62" s="517">
        <v>0</v>
      </c>
      <c r="D62" s="518" t="e">
        <f t="shared" si="0"/>
        <v>#DIV/0!</v>
      </c>
    </row>
    <row r="63" s="504" customFormat="1" ht="36" customHeight="1" spans="1:4">
      <c r="A63" s="514" t="s">
        <v>189</v>
      </c>
      <c r="B63" s="517"/>
      <c r="C63" s="517">
        <v>0</v>
      </c>
      <c r="D63" s="518" t="e">
        <f t="shared" si="0"/>
        <v>#DIV/0!</v>
      </c>
    </row>
    <row r="64" s="504" customFormat="1" ht="36" customHeight="1" spans="1:4">
      <c r="A64" s="514" t="s">
        <v>190</v>
      </c>
      <c r="B64" s="517">
        <v>15</v>
      </c>
      <c r="C64" s="517">
        <v>15</v>
      </c>
      <c r="D64" s="518">
        <f t="shared" si="0"/>
        <v>0</v>
      </c>
    </row>
    <row r="65" s="504" customFormat="1" ht="36" customHeight="1" spans="1:4">
      <c r="A65" s="514" t="s">
        <v>191</v>
      </c>
      <c r="B65" s="517"/>
      <c r="C65" s="517">
        <v>0</v>
      </c>
      <c r="D65" s="518" t="e">
        <f t="shared" si="0"/>
        <v>#DIV/0!</v>
      </c>
    </row>
    <row r="66" s="504" customFormat="1" ht="36" customHeight="1" spans="1:4">
      <c r="A66" s="514" t="s">
        <v>192</v>
      </c>
      <c r="B66" s="517">
        <v>28</v>
      </c>
      <c r="C66" s="517">
        <v>20</v>
      </c>
      <c r="D66" s="518">
        <f t="shared" si="0"/>
        <v>-0.2857</v>
      </c>
    </row>
    <row r="67" s="504" customFormat="1" ht="36" customHeight="1" spans="1:4">
      <c r="A67" s="514" t="s">
        <v>193</v>
      </c>
      <c r="B67" s="517"/>
      <c r="C67" s="517">
        <v>0</v>
      </c>
      <c r="D67" s="518" t="e">
        <f t="shared" si="0"/>
        <v>#DIV/0!</v>
      </c>
    </row>
    <row r="68" s="504" customFormat="1" ht="36" customHeight="1" spans="1:4">
      <c r="A68" s="514" t="s">
        <v>160</v>
      </c>
      <c r="B68" s="517"/>
      <c r="C68" s="517">
        <v>0</v>
      </c>
      <c r="D68" s="518" t="e">
        <f t="shared" ref="D68:D131" si="1">(C68-B68)/B68</f>
        <v>#DIV/0!</v>
      </c>
    </row>
    <row r="69" s="504" customFormat="1" ht="36" customHeight="1" spans="1:4">
      <c r="A69" s="514" t="s">
        <v>194</v>
      </c>
      <c r="B69" s="517">
        <v>268</v>
      </c>
      <c r="C69" s="517">
        <v>135</v>
      </c>
      <c r="D69" s="518">
        <f t="shared" si="1"/>
        <v>-0.4963</v>
      </c>
    </row>
    <row r="70" s="504" customFormat="1" ht="36" customHeight="1" spans="1:4">
      <c r="A70" s="514" t="s">
        <v>195</v>
      </c>
      <c r="B70" s="515">
        <f>SUM(B71:B77)</f>
        <v>260</v>
      </c>
      <c r="C70" s="522">
        <f>SUM(C71:C77)</f>
        <v>480</v>
      </c>
      <c r="D70" s="516">
        <f t="shared" si="1"/>
        <v>0.8462</v>
      </c>
    </row>
    <row r="71" s="504" customFormat="1" ht="36" customHeight="1" spans="1:4">
      <c r="A71" s="514" t="s">
        <v>151</v>
      </c>
      <c r="B71" s="523"/>
      <c r="C71" s="521">
        <v>0</v>
      </c>
      <c r="D71" s="516" t="e">
        <f t="shared" si="1"/>
        <v>#DIV/0!</v>
      </c>
    </row>
    <row r="72" s="504" customFormat="1" ht="36" customHeight="1" spans="1:4">
      <c r="A72" s="514" t="s">
        <v>152</v>
      </c>
      <c r="B72" s="523"/>
      <c r="C72" s="517">
        <v>0</v>
      </c>
      <c r="D72" s="516" t="e">
        <f t="shared" si="1"/>
        <v>#DIV/0!</v>
      </c>
    </row>
    <row r="73" s="504" customFormat="1" ht="36" customHeight="1" spans="1:4">
      <c r="A73" s="514" t="s">
        <v>153</v>
      </c>
      <c r="B73" s="523"/>
      <c r="C73" s="517">
        <v>0</v>
      </c>
      <c r="D73" s="516" t="e">
        <f t="shared" si="1"/>
        <v>#DIV/0!</v>
      </c>
    </row>
    <row r="74" s="504" customFormat="1" ht="36" customHeight="1" spans="1:4">
      <c r="A74" s="514" t="s">
        <v>192</v>
      </c>
      <c r="B74" s="523"/>
      <c r="C74" s="517">
        <v>0</v>
      </c>
      <c r="D74" s="516" t="e">
        <f t="shared" si="1"/>
        <v>#DIV/0!</v>
      </c>
    </row>
    <row r="75" s="504" customFormat="1" ht="36" customHeight="1" spans="1:4">
      <c r="A75" s="514" t="s">
        <v>196</v>
      </c>
      <c r="B75" s="523">
        <v>260</v>
      </c>
      <c r="C75" s="517">
        <v>280</v>
      </c>
      <c r="D75" s="518">
        <f t="shared" si="1"/>
        <v>0.0769</v>
      </c>
    </row>
    <row r="76" s="504" customFormat="1" ht="36" customHeight="1" spans="1:4">
      <c r="A76" s="514" t="s">
        <v>160</v>
      </c>
      <c r="B76" s="523"/>
      <c r="C76" s="517">
        <v>0</v>
      </c>
      <c r="D76" s="516" t="e">
        <f t="shared" si="1"/>
        <v>#DIV/0!</v>
      </c>
    </row>
    <row r="77" s="504" customFormat="1" ht="36" customHeight="1" spans="1:4">
      <c r="A77" s="514" t="s">
        <v>197</v>
      </c>
      <c r="B77" s="523"/>
      <c r="C77" s="517">
        <v>200</v>
      </c>
      <c r="D77" s="516" t="e">
        <f t="shared" si="1"/>
        <v>#DIV/0!</v>
      </c>
    </row>
    <row r="78" s="504" customFormat="1" ht="36" customHeight="1" spans="1:4">
      <c r="A78" s="514" t="s">
        <v>198</v>
      </c>
      <c r="B78" s="515">
        <f>SUM(B79:B86)</f>
        <v>0</v>
      </c>
      <c r="C78" s="515">
        <f>SUM(C79:C86)</f>
        <v>0</v>
      </c>
      <c r="D78" s="516" t="e">
        <f t="shared" si="1"/>
        <v>#DIV/0!</v>
      </c>
    </row>
    <row r="79" s="504" customFormat="1" ht="36" customHeight="1" spans="1:4">
      <c r="A79" s="514" t="s">
        <v>151</v>
      </c>
      <c r="B79" s="523"/>
      <c r="C79" s="517">
        <v>0</v>
      </c>
      <c r="D79" s="516" t="e">
        <f t="shared" si="1"/>
        <v>#DIV/0!</v>
      </c>
    </row>
    <row r="80" s="504" customFormat="1" ht="36" customHeight="1" spans="1:4">
      <c r="A80" s="514" t="s">
        <v>152</v>
      </c>
      <c r="B80" s="523"/>
      <c r="C80" s="517">
        <v>0</v>
      </c>
      <c r="D80" s="516" t="e">
        <f t="shared" si="1"/>
        <v>#DIV/0!</v>
      </c>
    </row>
    <row r="81" s="504" customFormat="1" ht="36" customHeight="1" spans="1:4">
      <c r="A81" s="514" t="s">
        <v>153</v>
      </c>
      <c r="B81" s="523"/>
      <c r="C81" s="517">
        <v>0</v>
      </c>
      <c r="D81" s="516" t="e">
        <f t="shared" si="1"/>
        <v>#DIV/0!</v>
      </c>
    </row>
    <row r="82" s="504" customFormat="1" ht="36" customHeight="1" spans="1:4">
      <c r="A82" s="514" t="s">
        <v>199</v>
      </c>
      <c r="B82" s="523"/>
      <c r="C82" s="522">
        <v>0</v>
      </c>
      <c r="D82" s="516" t="e">
        <f t="shared" si="1"/>
        <v>#DIV/0!</v>
      </c>
    </row>
    <row r="83" s="504" customFormat="1" ht="36" customHeight="1" spans="1:4">
      <c r="A83" s="514" t="s">
        <v>200</v>
      </c>
      <c r="B83" s="523"/>
      <c r="C83" s="522">
        <v>0</v>
      </c>
      <c r="D83" s="516" t="e">
        <f t="shared" si="1"/>
        <v>#DIV/0!</v>
      </c>
    </row>
    <row r="84" s="504" customFormat="1" ht="36" customHeight="1" spans="1:4">
      <c r="A84" s="514" t="s">
        <v>192</v>
      </c>
      <c r="B84" s="523"/>
      <c r="C84" s="517">
        <v>0</v>
      </c>
      <c r="D84" s="516" t="e">
        <f t="shared" si="1"/>
        <v>#DIV/0!</v>
      </c>
    </row>
    <row r="85" s="504" customFormat="1" ht="36" customHeight="1" spans="1:4">
      <c r="A85" s="514" t="s">
        <v>160</v>
      </c>
      <c r="B85" s="523"/>
      <c r="C85" s="517">
        <v>0</v>
      </c>
      <c r="D85" s="516" t="e">
        <f t="shared" si="1"/>
        <v>#DIV/0!</v>
      </c>
    </row>
    <row r="86" s="504" customFormat="1" ht="36" customHeight="1" spans="1:4">
      <c r="A86" s="514" t="s">
        <v>201</v>
      </c>
      <c r="B86" s="523"/>
      <c r="C86" s="517">
        <v>0</v>
      </c>
      <c r="D86" s="516" t="e">
        <f t="shared" si="1"/>
        <v>#DIV/0!</v>
      </c>
    </row>
    <row r="87" s="504" customFormat="1" ht="36" customHeight="1" spans="1:4">
      <c r="A87" s="514" t="s">
        <v>202</v>
      </c>
      <c r="B87" s="515">
        <f>SUM(B88:B99)</f>
        <v>0</v>
      </c>
      <c r="C87" s="515">
        <v>0</v>
      </c>
      <c r="D87" s="516" t="e">
        <f t="shared" si="1"/>
        <v>#DIV/0!</v>
      </c>
    </row>
    <row r="88" s="504" customFormat="1" ht="36" customHeight="1" spans="1:4">
      <c r="A88" s="514" t="s">
        <v>151</v>
      </c>
      <c r="B88" s="523"/>
      <c r="C88" s="517">
        <v>0</v>
      </c>
      <c r="D88" s="516" t="e">
        <f t="shared" si="1"/>
        <v>#DIV/0!</v>
      </c>
    </row>
    <row r="89" s="504" customFormat="1" ht="36" customHeight="1" spans="1:4">
      <c r="A89" s="514" t="s">
        <v>152</v>
      </c>
      <c r="B89" s="523"/>
      <c r="C89" s="517">
        <v>0</v>
      </c>
      <c r="D89" s="516" t="e">
        <f t="shared" si="1"/>
        <v>#DIV/0!</v>
      </c>
    </row>
    <row r="90" s="504" customFormat="1" ht="36" customHeight="1" spans="1:4">
      <c r="A90" s="514" t="s">
        <v>153</v>
      </c>
      <c r="B90" s="523"/>
      <c r="C90" s="517">
        <v>0</v>
      </c>
      <c r="D90" s="516" t="e">
        <f t="shared" si="1"/>
        <v>#DIV/0!</v>
      </c>
    </row>
    <row r="91" s="504" customFormat="1" ht="36" customHeight="1" spans="1:4">
      <c r="A91" s="514" t="s">
        <v>203</v>
      </c>
      <c r="B91" s="523"/>
      <c r="C91" s="522">
        <v>0</v>
      </c>
      <c r="D91" s="516" t="e">
        <f t="shared" si="1"/>
        <v>#DIV/0!</v>
      </c>
    </row>
    <row r="92" s="504" customFormat="1" ht="36" customHeight="1" spans="1:4">
      <c r="A92" s="514" t="s">
        <v>204</v>
      </c>
      <c r="B92" s="523"/>
      <c r="C92" s="522">
        <v>0</v>
      </c>
      <c r="D92" s="516" t="e">
        <f t="shared" si="1"/>
        <v>#DIV/0!</v>
      </c>
    </row>
    <row r="93" s="504" customFormat="1" ht="36" customHeight="1" spans="1:4">
      <c r="A93" s="514" t="s">
        <v>192</v>
      </c>
      <c r="B93" s="523"/>
      <c r="C93" s="517">
        <v>0</v>
      </c>
      <c r="D93" s="516" t="e">
        <f t="shared" si="1"/>
        <v>#DIV/0!</v>
      </c>
    </row>
    <row r="94" s="504" customFormat="1" ht="36" customHeight="1" spans="1:4">
      <c r="A94" s="514" t="s">
        <v>205</v>
      </c>
      <c r="B94" s="523"/>
      <c r="C94" s="517">
        <v>0</v>
      </c>
      <c r="D94" s="516" t="e">
        <f t="shared" si="1"/>
        <v>#DIV/0!</v>
      </c>
    </row>
    <row r="95" s="504" customFormat="1" ht="36" customHeight="1" spans="1:4">
      <c r="A95" s="514" t="s">
        <v>206</v>
      </c>
      <c r="B95" s="523"/>
      <c r="C95" s="517">
        <v>0</v>
      </c>
      <c r="D95" s="516" t="e">
        <f t="shared" si="1"/>
        <v>#DIV/0!</v>
      </c>
    </row>
    <row r="96" s="504" customFormat="1" ht="36" customHeight="1" spans="1:4">
      <c r="A96" s="514" t="s">
        <v>207</v>
      </c>
      <c r="B96" s="523"/>
      <c r="C96" s="517">
        <v>0</v>
      </c>
      <c r="D96" s="516" t="e">
        <f t="shared" si="1"/>
        <v>#DIV/0!</v>
      </c>
    </row>
    <row r="97" s="504" customFormat="1" ht="36" customHeight="1" spans="1:4">
      <c r="A97" s="514" t="s">
        <v>208</v>
      </c>
      <c r="B97" s="523"/>
      <c r="C97" s="517">
        <v>0</v>
      </c>
      <c r="D97" s="516" t="e">
        <f t="shared" si="1"/>
        <v>#DIV/0!</v>
      </c>
    </row>
    <row r="98" s="504" customFormat="1" ht="36" customHeight="1" spans="1:4">
      <c r="A98" s="514" t="s">
        <v>160</v>
      </c>
      <c r="B98" s="523"/>
      <c r="C98" s="517">
        <v>0</v>
      </c>
      <c r="D98" s="516" t="e">
        <f t="shared" si="1"/>
        <v>#DIV/0!</v>
      </c>
    </row>
    <row r="99" s="504" customFormat="1" ht="36" customHeight="1" spans="1:4">
      <c r="A99" s="514" t="s">
        <v>209</v>
      </c>
      <c r="B99" s="523"/>
      <c r="C99" s="517">
        <v>0</v>
      </c>
      <c r="D99" s="516" t="e">
        <f t="shared" si="1"/>
        <v>#DIV/0!</v>
      </c>
    </row>
    <row r="100" s="504" customFormat="1" ht="36" customHeight="1" spans="1:4">
      <c r="A100" s="514" t="s">
        <v>210</v>
      </c>
      <c r="B100" s="515">
        <f>SUM(B101:B108)</f>
        <v>1456</v>
      </c>
      <c r="C100" s="522">
        <f>SUM(C101:C108)</f>
        <v>1480</v>
      </c>
      <c r="D100" s="516">
        <f t="shared" si="1"/>
        <v>0.0165</v>
      </c>
    </row>
    <row r="101" s="504" customFormat="1" ht="36" customHeight="1" spans="1:4">
      <c r="A101" s="514" t="s">
        <v>151</v>
      </c>
      <c r="B101" s="517">
        <v>1374</v>
      </c>
      <c r="C101" s="517">
        <v>1425</v>
      </c>
      <c r="D101" s="518">
        <f t="shared" si="1"/>
        <v>0.0371</v>
      </c>
    </row>
    <row r="102" s="504" customFormat="1" ht="36" customHeight="1" spans="1:4">
      <c r="A102" s="514" t="s">
        <v>152</v>
      </c>
      <c r="B102" s="517">
        <v>14</v>
      </c>
      <c r="C102" s="517">
        <v>0</v>
      </c>
      <c r="D102" s="518">
        <f t="shared" si="1"/>
        <v>-1</v>
      </c>
    </row>
    <row r="103" s="504" customFormat="1" ht="36" customHeight="1" spans="1:4">
      <c r="A103" s="514" t="s">
        <v>153</v>
      </c>
      <c r="B103" s="517"/>
      <c r="C103" s="517">
        <v>0</v>
      </c>
      <c r="D103" s="518" t="e">
        <f t="shared" si="1"/>
        <v>#DIV/0!</v>
      </c>
    </row>
    <row r="104" s="504" customFormat="1" ht="36" customHeight="1" spans="1:4">
      <c r="A104" s="514" t="s">
        <v>211</v>
      </c>
      <c r="B104" s="521">
        <v>13</v>
      </c>
      <c r="C104" s="521">
        <v>0</v>
      </c>
      <c r="D104" s="518">
        <f t="shared" si="1"/>
        <v>-1</v>
      </c>
    </row>
    <row r="105" s="504" customFormat="1" ht="36" customHeight="1" spans="1:4">
      <c r="A105" s="514" t="s">
        <v>212</v>
      </c>
      <c r="B105" s="521"/>
      <c r="C105" s="521">
        <v>0</v>
      </c>
      <c r="D105" s="518" t="e">
        <f t="shared" si="1"/>
        <v>#DIV/0!</v>
      </c>
    </row>
    <row r="106" s="504" customFormat="1" ht="36" customHeight="1" spans="1:4">
      <c r="A106" s="514" t="s">
        <v>213</v>
      </c>
      <c r="B106" s="517">
        <v>40</v>
      </c>
      <c r="C106" s="517">
        <v>40</v>
      </c>
      <c r="D106" s="518">
        <f t="shared" si="1"/>
        <v>0</v>
      </c>
    </row>
    <row r="107" s="504" customFormat="1" ht="36" customHeight="1" spans="1:4">
      <c r="A107" s="514" t="s">
        <v>160</v>
      </c>
      <c r="B107" s="517"/>
      <c r="C107" s="517">
        <v>0</v>
      </c>
      <c r="D107" s="518" t="e">
        <f t="shared" si="1"/>
        <v>#DIV/0!</v>
      </c>
    </row>
    <row r="108" s="504" customFormat="1" ht="36" customHeight="1" spans="1:4">
      <c r="A108" s="514" t="s">
        <v>214</v>
      </c>
      <c r="B108" s="517">
        <v>15</v>
      </c>
      <c r="C108" s="517">
        <v>15</v>
      </c>
      <c r="D108" s="518">
        <f t="shared" si="1"/>
        <v>0</v>
      </c>
    </row>
    <row r="109" s="504" customFormat="1" ht="36" customHeight="1" spans="1:4">
      <c r="A109" s="514" t="s">
        <v>215</v>
      </c>
      <c r="B109" s="515">
        <f>SUM(B110:B119)</f>
        <v>787</v>
      </c>
      <c r="C109" s="522">
        <f>SUM(C110:C119)</f>
        <v>717</v>
      </c>
      <c r="D109" s="516">
        <f t="shared" si="1"/>
        <v>-0.0889</v>
      </c>
    </row>
    <row r="110" s="504" customFormat="1" ht="36" customHeight="1" spans="1:4">
      <c r="A110" s="514" t="s">
        <v>151</v>
      </c>
      <c r="B110" s="517">
        <v>535</v>
      </c>
      <c r="C110" s="517">
        <v>580</v>
      </c>
      <c r="D110" s="518">
        <f t="shared" si="1"/>
        <v>0.0841</v>
      </c>
    </row>
    <row r="111" s="504" customFormat="1" ht="36" customHeight="1" spans="1:4">
      <c r="A111" s="514" t="s">
        <v>152</v>
      </c>
      <c r="B111" s="517"/>
      <c r="C111" s="517">
        <v>0</v>
      </c>
      <c r="D111" s="518" t="e">
        <f t="shared" si="1"/>
        <v>#DIV/0!</v>
      </c>
    </row>
    <row r="112" s="504" customFormat="1" ht="36" customHeight="1" spans="1:4">
      <c r="A112" s="514" t="s">
        <v>153</v>
      </c>
      <c r="B112" s="517"/>
      <c r="C112" s="517">
        <v>0</v>
      </c>
      <c r="D112" s="518" t="e">
        <f t="shared" si="1"/>
        <v>#DIV/0!</v>
      </c>
    </row>
    <row r="113" s="504" customFormat="1" ht="36" customHeight="1" spans="1:4">
      <c r="A113" s="514" t="s">
        <v>216</v>
      </c>
      <c r="B113" s="517"/>
      <c r="C113" s="517">
        <v>0</v>
      </c>
      <c r="D113" s="518" t="e">
        <f t="shared" si="1"/>
        <v>#DIV/0!</v>
      </c>
    </row>
    <row r="114" s="504" customFormat="1" ht="36" customHeight="1" spans="1:4">
      <c r="A114" s="514" t="s">
        <v>217</v>
      </c>
      <c r="B114" s="521"/>
      <c r="C114" s="521">
        <v>0</v>
      </c>
      <c r="D114" s="518" t="e">
        <f t="shared" si="1"/>
        <v>#DIV/0!</v>
      </c>
    </row>
    <row r="115" s="504" customFormat="1" ht="36" customHeight="1" spans="1:4">
      <c r="A115" s="514" t="s">
        <v>218</v>
      </c>
      <c r="B115" s="521"/>
      <c r="C115" s="521">
        <v>0</v>
      </c>
      <c r="D115" s="518" t="e">
        <f t="shared" si="1"/>
        <v>#DIV/0!</v>
      </c>
    </row>
    <row r="116" s="504" customFormat="1" ht="36" customHeight="1" spans="1:4">
      <c r="A116" s="514" t="s">
        <v>219</v>
      </c>
      <c r="B116" s="517"/>
      <c r="C116" s="517">
        <v>0</v>
      </c>
      <c r="D116" s="518" t="e">
        <f t="shared" si="1"/>
        <v>#DIV/0!</v>
      </c>
    </row>
    <row r="117" s="504" customFormat="1" ht="36" customHeight="1" spans="1:4">
      <c r="A117" s="514" t="s">
        <v>220</v>
      </c>
      <c r="B117" s="517">
        <v>80</v>
      </c>
      <c r="C117" s="517">
        <v>70</v>
      </c>
      <c r="D117" s="518">
        <f t="shared" si="1"/>
        <v>-0.125</v>
      </c>
    </row>
    <row r="118" s="504" customFormat="1" ht="36" customHeight="1" spans="1:4">
      <c r="A118" s="514" t="s">
        <v>160</v>
      </c>
      <c r="B118" s="517"/>
      <c r="C118" s="517">
        <v>0</v>
      </c>
      <c r="D118" s="518" t="e">
        <f t="shared" si="1"/>
        <v>#DIV/0!</v>
      </c>
    </row>
    <row r="119" s="504" customFormat="1" ht="36" customHeight="1" spans="1:4">
      <c r="A119" s="514" t="s">
        <v>221</v>
      </c>
      <c r="B119" s="517">
        <v>172</v>
      </c>
      <c r="C119" s="517">
        <v>67</v>
      </c>
      <c r="D119" s="518">
        <f t="shared" si="1"/>
        <v>-0.6105</v>
      </c>
    </row>
    <row r="120" s="504" customFormat="1" ht="36" customHeight="1" spans="1:4">
      <c r="A120" s="514" t="s">
        <v>222</v>
      </c>
      <c r="B120" s="515">
        <f>SUM(B121:B131)</f>
        <v>0</v>
      </c>
      <c r="C120" s="515">
        <v>0</v>
      </c>
      <c r="D120" s="516" t="e">
        <f t="shared" si="1"/>
        <v>#DIV/0!</v>
      </c>
    </row>
    <row r="121" s="504" customFormat="1" ht="36" customHeight="1" spans="1:4">
      <c r="A121" s="514" t="s">
        <v>151</v>
      </c>
      <c r="B121" s="523"/>
      <c r="C121" s="517">
        <v>0</v>
      </c>
      <c r="D121" s="516" t="e">
        <f t="shared" si="1"/>
        <v>#DIV/0!</v>
      </c>
    </row>
    <row r="122" s="504" customFormat="1" ht="36" customHeight="1" spans="1:4">
      <c r="A122" s="514" t="s">
        <v>152</v>
      </c>
      <c r="B122" s="523"/>
      <c r="C122" s="517">
        <v>0</v>
      </c>
      <c r="D122" s="516" t="e">
        <f t="shared" si="1"/>
        <v>#DIV/0!</v>
      </c>
    </row>
    <row r="123" s="504" customFormat="1" ht="36" customHeight="1" spans="1:4">
      <c r="A123" s="514" t="s">
        <v>153</v>
      </c>
      <c r="B123" s="523"/>
      <c r="C123" s="522">
        <v>0</v>
      </c>
      <c r="D123" s="516" t="e">
        <f t="shared" si="1"/>
        <v>#DIV/0!</v>
      </c>
    </row>
    <row r="124" s="504" customFormat="1" ht="36" customHeight="1" spans="1:4">
      <c r="A124" s="514" t="s">
        <v>223</v>
      </c>
      <c r="B124" s="523"/>
      <c r="C124" s="521">
        <v>0</v>
      </c>
      <c r="D124" s="516" t="e">
        <f t="shared" si="1"/>
        <v>#DIV/0!</v>
      </c>
    </row>
    <row r="125" s="504" customFormat="1" ht="36" customHeight="1" spans="1:4">
      <c r="A125" s="514" t="s">
        <v>224</v>
      </c>
      <c r="B125" s="523"/>
      <c r="C125" s="517">
        <v>0</v>
      </c>
      <c r="D125" s="516" t="e">
        <f t="shared" si="1"/>
        <v>#DIV/0!</v>
      </c>
    </row>
    <row r="126" s="504" customFormat="1" ht="36" customHeight="1" spans="1:4">
      <c r="A126" s="514" t="s">
        <v>225</v>
      </c>
      <c r="B126" s="523"/>
      <c r="C126" s="517">
        <v>0</v>
      </c>
      <c r="D126" s="516" t="e">
        <f t="shared" si="1"/>
        <v>#DIV/0!</v>
      </c>
    </row>
    <row r="127" s="504" customFormat="1" ht="36" customHeight="1" spans="1:4">
      <c r="A127" s="514" t="s">
        <v>226</v>
      </c>
      <c r="B127" s="523"/>
      <c r="C127" s="517">
        <v>0</v>
      </c>
      <c r="D127" s="516" t="e">
        <f t="shared" si="1"/>
        <v>#DIV/0!</v>
      </c>
    </row>
    <row r="128" s="504" customFormat="1" ht="36" customHeight="1" spans="1:4">
      <c r="A128" s="514" t="s">
        <v>227</v>
      </c>
      <c r="B128" s="523"/>
      <c r="C128" s="517">
        <v>0</v>
      </c>
      <c r="D128" s="516" t="e">
        <f t="shared" si="1"/>
        <v>#DIV/0!</v>
      </c>
    </row>
    <row r="129" s="504" customFormat="1" ht="36" customHeight="1" spans="1:4">
      <c r="A129" s="514" t="s">
        <v>228</v>
      </c>
      <c r="B129" s="523"/>
      <c r="C129" s="517">
        <v>0</v>
      </c>
      <c r="D129" s="516" t="e">
        <f t="shared" si="1"/>
        <v>#DIV/0!</v>
      </c>
    </row>
    <row r="130" s="504" customFormat="1" ht="36" customHeight="1" spans="1:4">
      <c r="A130" s="514" t="s">
        <v>160</v>
      </c>
      <c r="B130" s="523"/>
      <c r="C130" s="517">
        <v>0</v>
      </c>
      <c r="D130" s="516" t="e">
        <f t="shared" si="1"/>
        <v>#DIV/0!</v>
      </c>
    </row>
    <row r="131" s="504" customFormat="1" ht="36" customHeight="1" spans="1:4">
      <c r="A131" s="514" t="s">
        <v>229</v>
      </c>
      <c r="B131" s="523"/>
      <c r="C131" s="517">
        <v>0</v>
      </c>
      <c r="D131" s="516" t="e">
        <f t="shared" si="1"/>
        <v>#DIV/0!</v>
      </c>
    </row>
    <row r="132" s="504" customFormat="1" ht="36" customHeight="1" spans="1:4">
      <c r="A132" s="514" t="s">
        <v>230</v>
      </c>
      <c r="B132" s="515">
        <f>SUM(B133:B138)</f>
        <v>217</v>
      </c>
      <c r="C132" s="522">
        <f>SUM(C133:C138)</f>
        <v>314</v>
      </c>
      <c r="D132" s="516">
        <f t="shared" ref="D132:D195" si="2">(C132-B132)/B132</f>
        <v>0.447</v>
      </c>
    </row>
    <row r="133" s="504" customFormat="1" ht="36" customHeight="1" spans="1:4">
      <c r="A133" s="514" t="s">
        <v>151</v>
      </c>
      <c r="B133" s="517">
        <v>126</v>
      </c>
      <c r="C133" s="517">
        <v>133</v>
      </c>
      <c r="D133" s="518">
        <f t="shared" si="2"/>
        <v>0.0556</v>
      </c>
    </row>
    <row r="134" s="504" customFormat="1" ht="36" customHeight="1" spans="1:4">
      <c r="A134" s="514" t="s">
        <v>152</v>
      </c>
      <c r="B134" s="521"/>
      <c r="C134" s="521">
        <v>0</v>
      </c>
      <c r="D134" s="518" t="e">
        <f t="shared" si="2"/>
        <v>#DIV/0!</v>
      </c>
    </row>
    <row r="135" s="504" customFormat="1" ht="36" customHeight="1" spans="1:4">
      <c r="A135" s="514" t="s">
        <v>153</v>
      </c>
      <c r="B135" s="521"/>
      <c r="C135" s="521">
        <v>0</v>
      </c>
      <c r="D135" s="518" t="e">
        <f t="shared" si="2"/>
        <v>#DIV/0!</v>
      </c>
    </row>
    <row r="136" s="504" customFormat="1" ht="36" customHeight="1" spans="1:4">
      <c r="A136" s="514" t="s">
        <v>231</v>
      </c>
      <c r="B136" s="517">
        <v>91</v>
      </c>
      <c r="C136" s="517">
        <v>181</v>
      </c>
      <c r="D136" s="518">
        <f t="shared" si="2"/>
        <v>0.989</v>
      </c>
    </row>
    <row r="137" s="504" customFormat="1" ht="36" customHeight="1" spans="1:4">
      <c r="A137" s="514" t="s">
        <v>160</v>
      </c>
      <c r="B137" s="517"/>
      <c r="C137" s="517">
        <v>0</v>
      </c>
      <c r="D137" s="518" t="e">
        <f t="shared" si="2"/>
        <v>#DIV/0!</v>
      </c>
    </row>
    <row r="138" s="504" customFormat="1" ht="36" customHeight="1" spans="1:4">
      <c r="A138" s="514" t="s">
        <v>232</v>
      </c>
      <c r="B138" s="517"/>
      <c r="C138" s="517">
        <v>0</v>
      </c>
      <c r="D138" s="518" t="e">
        <f t="shared" si="2"/>
        <v>#DIV/0!</v>
      </c>
    </row>
    <row r="139" s="504" customFormat="1" ht="36" customHeight="1" spans="1:4">
      <c r="A139" s="514" t="s">
        <v>233</v>
      </c>
      <c r="B139" s="515">
        <f>SUM(B140:B146)</f>
        <v>14</v>
      </c>
      <c r="C139" s="522">
        <f>SUM(C140:C146)</f>
        <v>14</v>
      </c>
      <c r="D139" s="516">
        <f t="shared" si="2"/>
        <v>0</v>
      </c>
    </row>
    <row r="140" s="504" customFormat="1" ht="36" customHeight="1" spans="1:4">
      <c r="A140" s="514" t="s">
        <v>151</v>
      </c>
      <c r="B140" s="523"/>
      <c r="C140" s="517">
        <v>0</v>
      </c>
      <c r="D140" s="516" t="e">
        <f t="shared" si="2"/>
        <v>#DIV/0!</v>
      </c>
    </row>
    <row r="141" s="504" customFormat="1" ht="36" customHeight="1" spans="1:4">
      <c r="A141" s="514" t="s">
        <v>152</v>
      </c>
      <c r="B141" s="523"/>
      <c r="C141" s="517">
        <v>0</v>
      </c>
      <c r="D141" s="516" t="e">
        <f t="shared" si="2"/>
        <v>#DIV/0!</v>
      </c>
    </row>
    <row r="142" s="504" customFormat="1" ht="36" customHeight="1" spans="1:4">
      <c r="A142" s="514" t="s">
        <v>153</v>
      </c>
      <c r="B142" s="523"/>
      <c r="C142" s="517">
        <v>0</v>
      </c>
      <c r="D142" s="516" t="e">
        <f t="shared" si="2"/>
        <v>#DIV/0!</v>
      </c>
    </row>
    <row r="143" s="504" customFormat="1" ht="36" customHeight="1" spans="1:4">
      <c r="A143" s="514" t="s">
        <v>234</v>
      </c>
      <c r="B143" s="523"/>
      <c r="C143" s="517">
        <v>0</v>
      </c>
      <c r="D143" s="516" t="e">
        <f t="shared" si="2"/>
        <v>#DIV/0!</v>
      </c>
    </row>
    <row r="144" s="504" customFormat="1" ht="36" customHeight="1" spans="1:4">
      <c r="A144" s="514" t="s">
        <v>235</v>
      </c>
      <c r="B144" s="523"/>
      <c r="C144" s="517">
        <v>0</v>
      </c>
      <c r="D144" s="516" t="e">
        <f t="shared" si="2"/>
        <v>#DIV/0!</v>
      </c>
    </row>
    <row r="145" s="504" customFormat="1" ht="36" customHeight="1" spans="1:4">
      <c r="A145" s="514" t="s">
        <v>160</v>
      </c>
      <c r="B145" s="523"/>
      <c r="C145" s="517">
        <v>0</v>
      </c>
      <c r="D145" s="516" t="e">
        <f t="shared" si="2"/>
        <v>#DIV/0!</v>
      </c>
    </row>
    <row r="146" s="504" customFormat="1" ht="36" customHeight="1" spans="1:4">
      <c r="A146" s="514" t="s">
        <v>236</v>
      </c>
      <c r="B146" s="523">
        <v>14</v>
      </c>
      <c r="C146" s="517">
        <v>14</v>
      </c>
      <c r="D146" s="516">
        <f t="shared" si="2"/>
        <v>0</v>
      </c>
    </row>
    <row r="147" s="504" customFormat="1" ht="36" customHeight="1" spans="1:4">
      <c r="A147" s="514" t="s">
        <v>237</v>
      </c>
      <c r="B147" s="515">
        <f>SUM(B148:B152)</f>
        <v>129</v>
      </c>
      <c r="C147" s="522">
        <f>SUM(C148:C152)</f>
        <v>137</v>
      </c>
      <c r="D147" s="516">
        <f t="shared" si="2"/>
        <v>0.062</v>
      </c>
    </row>
    <row r="148" s="504" customFormat="1" ht="36" customHeight="1" spans="1:4">
      <c r="A148" s="514" t="s">
        <v>151</v>
      </c>
      <c r="B148" s="517">
        <v>129</v>
      </c>
      <c r="C148" s="517">
        <v>137</v>
      </c>
      <c r="D148" s="518">
        <f t="shared" si="2"/>
        <v>0.062</v>
      </c>
    </row>
    <row r="149" s="504" customFormat="1" ht="36" customHeight="1" spans="1:4">
      <c r="A149" s="514" t="s">
        <v>152</v>
      </c>
      <c r="B149" s="522"/>
      <c r="C149" s="522">
        <v>0</v>
      </c>
      <c r="D149" s="516" t="e">
        <f t="shared" si="2"/>
        <v>#DIV/0!</v>
      </c>
    </row>
    <row r="150" s="504" customFormat="1" ht="36" customHeight="1" spans="1:4">
      <c r="A150" s="514" t="s">
        <v>153</v>
      </c>
      <c r="B150" s="517"/>
      <c r="C150" s="517">
        <v>0</v>
      </c>
      <c r="D150" s="516" t="e">
        <f t="shared" si="2"/>
        <v>#DIV/0!</v>
      </c>
    </row>
    <row r="151" s="504" customFormat="1" ht="36" customHeight="1" spans="1:4">
      <c r="A151" s="514" t="s">
        <v>238</v>
      </c>
      <c r="B151" s="517"/>
      <c r="C151" s="517">
        <v>0</v>
      </c>
      <c r="D151" s="516" t="e">
        <f t="shared" si="2"/>
        <v>#DIV/0!</v>
      </c>
    </row>
    <row r="152" s="504" customFormat="1" ht="36" customHeight="1" spans="1:4">
      <c r="A152" s="514" t="s">
        <v>239</v>
      </c>
      <c r="B152" s="517"/>
      <c r="C152" s="517">
        <v>0</v>
      </c>
      <c r="D152" s="516" t="e">
        <f t="shared" si="2"/>
        <v>#DIV/0!</v>
      </c>
    </row>
    <row r="153" s="504" customFormat="1" ht="36" customHeight="1" spans="1:4">
      <c r="A153" s="514" t="s">
        <v>240</v>
      </c>
      <c r="B153" s="515">
        <f>SUM(B154:B159)</f>
        <v>118</v>
      </c>
      <c r="C153" s="522">
        <f>SUM(C154:C159)</f>
        <v>79</v>
      </c>
      <c r="D153" s="516">
        <f t="shared" si="2"/>
        <v>-0.3305</v>
      </c>
    </row>
    <row r="154" s="504" customFormat="1" ht="36" customHeight="1" spans="1:4">
      <c r="A154" s="514" t="s">
        <v>151</v>
      </c>
      <c r="B154" s="521">
        <v>68</v>
      </c>
      <c r="C154" s="521">
        <v>59</v>
      </c>
      <c r="D154" s="518">
        <f t="shared" si="2"/>
        <v>-0.1324</v>
      </c>
    </row>
    <row r="155" s="504" customFormat="1" ht="36" customHeight="1" spans="1:4">
      <c r="A155" s="514" t="s">
        <v>152</v>
      </c>
      <c r="B155" s="517"/>
      <c r="C155" s="517">
        <v>0</v>
      </c>
      <c r="D155" s="516" t="e">
        <f t="shared" si="2"/>
        <v>#DIV/0!</v>
      </c>
    </row>
    <row r="156" s="504" customFormat="1" ht="36" customHeight="1" spans="1:4">
      <c r="A156" s="514" t="s">
        <v>153</v>
      </c>
      <c r="B156" s="522"/>
      <c r="C156" s="522">
        <v>0</v>
      </c>
      <c r="D156" s="516" t="e">
        <f t="shared" si="2"/>
        <v>#DIV/0!</v>
      </c>
    </row>
    <row r="157" s="504" customFormat="1" ht="36" customHeight="1" spans="1:4">
      <c r="A157" s="514" t="s">
        <v>165</v>
      </c>
      <c r="B157" s="517"/>
      <c r="C157" s="517">
        <v>0</v>
      </c>
      <c r="D157" s="516" t="e">
        <f t="shared" si="2"/>
        <v>#DIV/0!</v>
      </c>
    </row>
    <row r="158" s="504" customFormat="1" ht="36" customHeight="1" spans="1:4">
      <c r="A158" s="514" t="s">
        <v>160</v>
      </c>
      <c r="B158" s="517"/>
      <c r="C158" s="517">
        <v>0</v>
      </c>
      <c r="D158" s="516" t="e">
        <f t="shared" si="2"/>
        <v>#DIV/0!</v>
      </c>
    </row>
    <row r="159" s="504" customFormat="1" ht="36" customHeight="1" spans="1:4">
      <c r="A159" s="514" t="s">
        <v>241</v>
      </c>
      <c r="B159" s="517">
        <v>50</v>
      </c>
      <c r="C159" s="517">
        <v>20</v>
      </c>
      <c r="D159" s="518">
        <f t="shared" si="2"/>
        <v>-0.6</v>
      </c>
    </row>
    <row r="160" s="504" customFormat="1" ht="36" customHeight="1" spans="1:4">
      <c r="A160" s="514" t="s">
        <v>242</v>
      </c>
      <c r="B160" s="515">
        <f>SUM(B161:B166)</f>
        <v>696</v>
      </c>
      <c r="C160" s="522">
        <f>SUM(C161:C166)</f>
        <v>627</v>
      </c>
      <c r="D160" s="516">
        <f t="shared" si="2"/>
        <v>-0.0991</v>
      </c>
    </row>
    <row r="161" s="504" customFormat="1" ht="36" customHeight="1" spans="1:4">
      <c r="A161" s="514" t="s">
        <v>151</v>
      </c>
      <c r="B161" s="517">
        <v>464</v>
      </c>
      <c r="C161" s="517">
        <v>510</v>
      </c>
      <c r="D161" s="518">
        <f t="shared" si="2"/>
        <v>0.0991</v>
      </c>
    </row>
    <row r="162" s="504" customFormat="1" ht="36" customHeight="1" spans="1:4">
      <c r="A162" s="514" t="s">
        <v>152</v>
      </c>
      <c r="B162" s="522"/>
      <c r="C162" s="522">
        <v>0</v>
      </c>
      <c r="D162" s="516" t="e">
        <f t="shared" si="2"/>
        <v>#DIV/0!</v>
      </c>
    </row>
    <row r="163" s="504" customFormat="1" ht="36" customHeight="1" spans="1:4">
      <c r="A163" s="514" t="s">
        <v>153</v>
      </c>
      <c r="B163" s="517"/>
      <c r="C163" s="517">
        <v>0</v>
      </c>
      <c r="D163" s="516" t="e">
        <f t="shared" si="2"/>
        <v>#DIV/0!</v>
      </c>
    </row>
    <row r="164" s="504" customFormat="1" ht="36" customHeight="1" spans="1:4">
      <c r="A164" s="514" t="s">
        <v>243</v>
      </c>
      <c r="B164" s="522"/>
      <c r="C164" s="522">
        <v>0</v>
      </c>
      <c r="D164" s="516" t="e">
        <f t="shared" si="2"/>
        <v>#DIV/0!</v>
      </c>
    </row>
    <row r="165" s="504" customFormat="1" ht="36" customHeight="1" spans="1:4">
      <c r="A165" s="514" t="s">
        <v>160</v>
      </c>
      <c r="B165" s="517">
        <v>46</v>
      </c>
      <c r="C165" s="517">
        <v>0</v>
      </c>
      <c r="D165" s="518">
        <f t="shared" si="2"/>
        <v>-1</v>
      </c>
    </row>
    <row r="166" s="504" customFormat="1" ht="36" customHeight="1" spans="1:4">
      <c r="A166" s="514" t="s">
        <v>244</v>
      </c>
      <c r="B166" s="517">
        <v>186</v>
      </c>
      <c r="C166" s="517">
        <v>117</v>
      </c>
      <c r="D166" s="518">
        <f t="shared" si="2"/>
        <v>-0.371</v>
      </c>
    </row>
    <row r="167" s="504" customFormat="1" ht="36" customHeight="1" spans="1:4">
      <c r="A167" s="514" t="s">
        <v>245</v>
      </c>
      <c r="B167" s="515">
        <f>SUM(B168:B173)</f>
        <v>1553</v>
      </c>
      <c r="C167" s="522">
        <f>SUM(C168:C173)</f>
        <v>1696</v>
      </c>
      <c r="D167" s="516">
        <f t="shared" si="2"/>
        <v>0.0921</v>
      </c>
    </row>
    <row r="168" s="504" customFormat="1" ht="36" customHeight="1" spans="1:4">
      <c r="A168" s="514" t="s">
        <v>151</v>
      </c>
      <c r="B168" s="521">
        <v>1045</v>
      </c>
      <c r="C168" s="521">
        <v>1171</v>
      </c>
      <c r="D168" s="518">
        <f t="shared" si="2"/>
        <v>0.1206</v>
      </c>
    </row>
    <row r="169" s="504" customFormat="1" ht="36" customHeight="1" spans="1:4">
      <c r="A169" s="514" t="s">
        <v>152</v>
      </c>
      <c r="B169" s="517">
        <v>186</v>
      </c>
      <c r="C169" s="517">
        <v>364</v>
      </c>
      <c r="D169" s="518">
        <f t="shared" si="2"/>
        <v>0.957</v>
      </c>
    </row>
    <row r="170" s="504" customFormat="1" ht="36" customHeight="1" spans="1:4">
      <c r="A170" s="514" t="s">
        <v>153</v>
      </c>
      <c r="B170" s="522"/>
      <c r="C170" s="522">
        <v>0</v>
      </c>
      <c r="D170" s="518" t="e">
        <f t="shared" si="2"/>
        <v>#DIV/0!</v>
      </c>
    </row>
    <row r="171" s="504" customFormat="1" ht="36" customHeight="1" spans="1:4">
      <c r="A171" s="514" t="s">
        <v>246</v>
      </c>
      <c r="B171" s="517">
        <v>262</v>
      </c>
      <c r="C171" s="517">
        <v>101</v>
      </c>
      <c r="D171" s="518">
        <f t="shared" si="2"/>
        <v>-0.6145</v>
      </c>
    </row>
    <row r="172" s="504" customFormat="1" ht="36" customHeight="1" spans="1:4">
      <c r="A172" s="514" t="s">
        <v>160</v>
      </c>
      <c r="B172" s="517"/>
      <c r="C172" s="517">
        <v>0</v>
      </c>
      <c r="D172" s="518" t="e">
        <f t="shared" si="2"/>
        <v>#DIV/0!</v>
      </c>
    </row>
    <row r="173" s="504" customFormat="1" ht="36" customHeight="1" spans="1:4">
      <c r="A173" s="520" t="s">
        <v>247</v>
      </c>
      <c r="B173" s="517">
        <v>60</v>
      </c>
      <c r="C173" s="517">
        <v>60</v>
      </c>
      <c r="D173" s="518">
        <f t="shared" si="2"/>
        <v>0</v>
      </c>
    </row>
    <row r="174" s="504" customFormat="1" ht="36" customHeight="1" spans="1:4">
      <c r="A174" s="514" t="s">
        <v>248</v>
      </c>
      <c r="B174" s="515">
        <f>SUM(B175:B180)</f>
        <v>3336</v>
      </c>
      <c r="C174" s="522">
        <f>SUM(C175:C180)</f>
        <v>2958</v>
      </c>
      <c r="D174" s="516">
        <f t="shared" si="2"/>
        <v>-0.1133</v>
      </c>
    </row>
    <row r="175" s="504" customFormat="1" ht="36" customHeight="1" spans="1:4">
      <c r="A175" s="514" t="s">
        <v>151</v>
      </c>
      <c r="B175" s="521">
        <v>398</v>
      </c>
      <c r="C175" s="521">
        <v>425</v>
      </c>
      <c r="D175" s="518">
        <f t="shared" si="2"/>
        <v>0.0678</v>
      </c>
    </row>
    <row r="176" s="504" customFormat="1" ht="36" customHeight="1" spans="1:4">
      <c r="A176" s="514" t="s">
        <v>152</v>
      </c>
      <c r="B176" s="517">
        <v>18</v>
      </c>
      <c r="C176" s="517">
        <v>0</v>
      </c>
      <c r="D176" s="516">
        <f t="shared" si="2"/>
        <v>-1</v>
      </c>
    </row>
    <row r="177" s="504" customFormat="1" ht="36" customHeight="1" spans="1:4">
      <c r="A177" s="514" t="s">
        <v>153</v>
      </c>
      <c r="B177" s="522"/>
      <c r="C177" s="522">
        <v>0</v>
      </c>
      <c r="D177" s="516" t="e">
        <f t="shared" si="2"/>
        <v>#DIV/0!</v>
      </c>
    </row>
    <row r="178" s="504" customFormat="1" ht="36" customHeight="1" spans="1:4">
      <c r="A178" s="514" t="s">
        <v>249</v>
      </c>
      <c r="B178" s="517"/>
      <c r="C178" s="517">
        <v>0</v>
      </c>
      <c r="D178" s="516" t="e">
        <f t="shared" si="2"/>
        <v>#DIV/0!</v>
      </c>
    </row>
    <row r="179" s="504" customFormat="1" ht="36" customHeight="1" spans="1:4">
      <c r="A179" s="514" t="s">
        <v>160</v>
      </c>
      <c r="B179" s="517"/>
      <c r="C179" s="517">
        <v>0</v>
      </c>
      <c r="D179" s="516" t="e">
        <f t="shared" si="2"/>
        <v>#DIV/0!</v>
      </c>
    </row>
    <row r="180" s="504" customFormat="1" ht="36" customHeight="1" spans="1:4">
      <c r="A180" s="514" t="s">
        <v>250</v>
      </c>
      <c r="B180" s="517">
        <v>2920</v>
      </c>
      <c r="C180" s="517">
        <v>2533</v>
      </c>
      <c r="D180" s="518">
        <f t="shared" si="2"/>
        <v>-0.1325</v>
      </c>
    </row>
    <row r="181" s="504" customFormat="1" ht="36" customHeight="1" spans="1:4">
      <c r="A181" s="514" t="s">
        <v>251</v>
      </c>
      <c r="B181" s="515">
        <f>SUM(B182:B187)</f>
        <v>1001</v>
      </c>
      <c r="C181" s="522">
        <f>SUM(C182:C187)</f>
        <v>769</v>
      </c>
      <c r="D181" s="516">
        <f t="shared" si="2"/>
        <v>-0.2318</v>
      </c>
    </row>
    <row r="182" s="504" customFormat="1" ht="36" customHeight="1" spans="1:4">
      <c r="A182" s="514" t="s">
        <v>151</v>
      </c>
      <c r="B182" s="521">
        <v>309</v>
      </c>
      <c r="C182" s="521">
        <v>339</v>
      </c>
      <c r="D182" s="518">
        <f t="shared" si="2"/>
        <v>0.0971</v>
      </c>
    </row>
    <row r="183" s="504" customFormat="1" ht="36" customHeight="1" spans="1:4">
      <c r="A183" s="514" t="s">
        <v>152</v>
      </c>
      <c r="B183" s="517">
        <v>1</v>
      </c>
      <c r="C183" s="517">
        <v>0</v>
      </c>
      <c r="D183" s="516">
        <f t="shared" si="2"/>
        <v>-1</v>
      </c>
    </row>
    <row r="184" s="504" customFormat="1" ht="36" customHeight="1" spans="1:4">
      <c r="A184" s="514" t="s">
        <v>153</v>
      </c>
      <c r="B184" s="521"/>
      <c r="C184" s="521">
        <v>0</v>
      </c>
      <c r="D184" s="516" t="e">
        <f t="shared" si="2"/>
        <v>#DIV/0!</v>
      </c>
    </row>
    <row r="185" s="504" customFormat="1" ht="36" customHeight="1" spans="1:4">
      <c r="A185" s="514" t="s">
        <v>252</v>
      </c>
      <c r="B185" s="517">
        <v>30</v>
      </c>
      <c r="C185" s="517">
        <v>30</v>
      </c>
      <c r="D185" s="516">
        <f t="shared" si="2"/>
        <v>0</v>
      </c>
    </row>
    <row r="186" s="504" customFormat="1" ht="36" customHeight="1" spans="1:4">
      <c r="A186" s="514" t="s">
        <v>160</v>
      </c>
      <c r="B186" s="517">
        <v>368</v>
      </c>
      <c r="C186" s="517">
        <v>304</v>
      </c>
      <c r="D186" s="518">
        <f t="shared" si="2"/>
        <v>-0.1739</v>
      </c>
    </row>
    <row r="187" s="504" customFormat="1" ht="36" customHeight="1" spans="1:4">
      <c r="A187" s="514" t="s">
        <v>253</v>
      </c>
      <c r="B187" s="517">
        <v>293</v>
      </c>
      <c r="C187" s="517">
        <v>96</v>
      </c>
      <c r="D187" s="518">
        <f t="shared" si="2"/>
        <v>-0.6724</v>
      </c>
    </row>
    <row r="188" s="504" customFormat="1" ht="36" customHeight="1" spans="1:4">
      <c r="A188" s="514" t="s">
        <v>254</v>
      </c>
      <c r="B188" s="515">
        <f>SUM(B189:B195)</f>
        <v>148</v>
      </c>
      <c r="C188" s="522">
        <f>SUM(C189:C195)</f>
        <v>111</v>
      </c>
      <c r="D188" s="516">
        <f t="shared" si="2"/>
        <v>-0.25</v>
      </c>
    </row>
    <row r="189" s="504" customFormat="1" ht="36" customHeight="1" spans="1:4">
      <c r="A189" s="514" t="s">
        <v>151</v>
      </c>
      <c r="B189" s="521">
        <v>103</v>
      </c>
      <c r="C189" s="521">
        <v>94</v>
      </c>
      <c r="D189" s="518">
        <f t="shared" si="2"/>
        <v>-0.0874</v>
      </c>
    </row>
    <row r="190" s="504" customFormat="1" ht="36" customHeight="1" spans="1:4">
      <c r="A190" s="514" t="s">
        <v>152</v>
      </c>
      <c r="B190" s="517">
        <v>3</v>
      </c>
      <c r="C190" s="517">
        <v>0</v>
      </c>
      <c r="D190" s="516">
        <f t="shared" si="2"/>
        <v>-1</v>
      </c>
    </row>
    <row r="191" s="504" customFormat="1" ht="36" customHeight="1" spans="1:4">
      <c r="A191" s="514" t="s">
        <v>153</v>
      </c>
      <c r="B191" s="522"/>
      <c r="C191" s="522">
        <v>0</v>
      </c>
      <c r="D191" s="516" t="e">
        <f t="shared" si="2"/>
        <v>#DIV/0!</v>
      </c>
    </row>
    <row r="192" s="504" customFormat="1" ht="36" customHeight="1" spans="1:4">
      <c r="A192" s="514" t="s">
        <v>255</v>
      </c>
      <c r="B192" s="517">
        <v>17</v>
      </c>
      <c r="C192" s="517">
        <v>17</v>
      </c>
      <c r="D192" s="516">
        <f t="shared" si="2"/>
        <v>0</v>
      </c>
    </row>
    <row r="193" s="504" customFormat="1" ht="36" customHeight="1" spans="1:4">
      <c r="A193" s="514" t="s">
        <v>256</v>
      </c>
      <c r="B193" s="517"/>
      <c r="C193" s="517">
        <v>0</v>
      </c>
      <c r="D193" s="516" t="e">
        <f t="shared" si="2"/>
        <v>#DIV/0!</v>
      </c>
    </row>
    <row r="194" s="504" customFormat="1" ht="36" customHeight="1" spans="1:4">
      <c r="A194" s="514" t="s">
        <v>160</v>
      </c>
      <c r="B194" s="517"/>
      <c r="C194" s="517">
        <v>0</v>
      </c>
      <c r="D194" s="516" t="e">
        <f t="shared" si="2"/>
        <v>#DIV/0!</v>
      </c>
    </row>
    <row r="195" s="504" customFormat="1" ht="36" customHeight="1" spans="1:4">
      <c r="A195" s="514" t="s">
        <v>257</v>
      </c>
      <c r="B195" s="517">
        <v>25</v>
      </c>
      <c r="C195" s="517">
        <v>0</v>
      </c>
      <c r="D195" s="518">
        <f t="shared" si="2"/>
        <v>-1</v>
      </c>
    </row>
    <row r="196" s="504" customFormat="1" ht="36" customHeight="1" spans="1:4">
      <c r="A196" s="514" t="s">
        <v>258</v>
      </c>
      <c r="B196" s="515">
        <f>SUM(B197:B201)</f>
        <v>0</v>
      </c>
      <c r="C196" s="522">
        <v>0</v>
      </c>
      <c r="D196" s="516" t="e">
        <f t="shared" ref="D196:D259" si="3">(C196-B196)/B196</f>
        <v>#DIV/0!</v>
      </c>
    </row>
    <row r="197" s="504" customFormat="1" ht="36" customHeight="1" spans="1:4">
      <c r="A197" s="514" t="s">
        <v>151</v>
      </c>
      <c r="B197" s="523"/>
      <c r="C197" s="517">
        <v>0</v>
      </c>
      <c r="D197" s="516" t="e">
        <f t="shared" si="3"/>
        <v>#DIV/0!</v>
      </c>
    </row>
    <row r="198" s="504" customFormat="1" ht="36" customHeight="1" spans="1:4">
      <c r="A198" s="514" t="s">
        <v>152</v>
      </c>
      <c r="B198" s="523"/>
      <c r="C198" s="521">
        <v>0</v>
      </c>
      <c r="D198" s="516" t="e">
        <f t="shared" si="3"/>
        <v>#DIV/0!</v>
      </c>
    </row>
    <row r="199" s="504" customFormat="1" ht="36" customHeight="1" spans="1:4">
      <c r="A199" s="514" t="s">
        <v>153</v>
      </c>
      <c r="B199" s="523"/>
      <c r="C199" s="517">
        <v>0</v>
      </c>
      <c r="D199" s="516" t="e">
        <f t="shared" si="3"/>
        <v>#DIV/0!</v>
      </c>
    </row>
    <row r="200" s="504" customFormat="1" ht="36" customHeight="1" spans="1:4">
      <c r="A200" s="514" t="s">
        <v>160</v>
      </c>
      <c r="B200" s="523"/>
      <c r="C200" s="517">
        <v>0</v>
      </c>
      <c r="D200" s="516" t="e">
        <f t="shared" si="3"/>
        <v>#DIV/0!</v>
      </c>
    </row>
    <row r="201" s="504" customFormat="1" ht="36" customHeight="1" spans="1:4">
      <c r="A201" s="514" t="s">
        <v>259</v>
      </c>
      <c r="B201" s="523"/>
      <c r="C201" s="517">
        <v>0</v>
      </c>
      <c r="D201" s="516" t="e">
        <f t="shared" si="3"/>
        <v>#DIV/0!</v>
      </c>
    </row>
    <row r="202" s="504" customFormat="1" ht="36" customHeight="1" spans="1:4">
      <c r="A202" s="514" t="s">
        <v>260</v>
      </c>
      <c r="B202" s="515">
        <f>SUM(B203:B207)</f>
        <v>23</v>
      </c>
      <c r="C202" s="522">
        <f>SUM(C203:C207)</f>
        <v>16</v>
      </c>
      <c r="D202" s="516">
        <f t="shared" si="3"/>
        <v>-0.3043</v>
      </c>
    </row>
    <row r="203" s="504" customFormat="1" ht="36" customHeight="1" spans="1:4">
      <c r="A203" s="514" t="s">
        <v>151</v>
      </c>
      <c r="B203" s="523"/>
      <c r="C203" s="522">
        <v>0</v>
      </c>
      <c r="D203" s="516" t="e">
        <f t="shared" si="3"/>
        <v>#DIV/0!</v>
      </c>
    </row>
    <row r="204" s="504" customFormat="1" ht="36" customHeight="1" spans="1:4">
      <c r="A204" s="514" t="s">
        <v>152</v>
      </c>
      <c r="B204" s="523"/>
      <c r="C204" s="521">
        <v>0</v>
      </c>
      <c r="D204" s="516" t="e">
        <f t="shared" si="3"/>
        <v>#DIV/0!</v>
      </c>
    </row>
    <row r="205" s="504" customFormat="1" ht="36" customHeight="1" spans="1:4">
      <c r="A205" s="514" t="s">
        <v>153</v>
      </c>
      <c r="B205" s="523"/>
      <c r="C205" s="517">
        <v>0</v>
      </c>
      <c r="D205" s="516" t="e">
        <f t="shared" si="3"/>
        <v>#DIV/0!</v>
      </c>
    </row>
    <row r="206" s="504" customFormat="1" ht="36" customHeight="1" spans="1:4">
      <c r="A206" s="514" t="s">
        <v>160</v>
      </c>
      <c r="B206" s="523"/>
      <c r="C206" s="517">
        <v>0</v>
      </c>
      <c r="D206" s="516" t="e">
        <f t="shared" si="3"/>
        <v>#DIV/0!</v>
      </c>
    </row>
    <row r="207" s="504" customFormat="1" ht="36" customHeight="1" spans="1:4">
      <c r="A207" s="514" t="s">
        <v>261</v>
      </c>
      <c r="B207" s="523">
        <v>23</v>
      </c>
      <c r="C207" s="517">
        <v>16</v>
      </c>
      <c r="D207" s="516">
        <f t="shared" si="3"/>
        <v>-0.3043</v>
      </c>
    </row>
    <row r="208" s="504" customFormat="1" ht="36" customHeight="1" spans="1:4">
      <c r="A208" s="514" t="s">
        <v>262</v>
      </c>
      <c r="B208" s="524">
        <f>SUM(B209:B214)</f>
        <v>0</v>
      </c>
      <c r="C208" s="524">
        <f>SUM(C209:C214)</f>
        <v>10</v>
      </c>
      <c r="D208" s="516" t="e">
        <f t="shared" si="3"/>
        <v>#DIV/0!</v>
      </c>
    </row>
    <row r="209" s="504" customFormat="1" ht="36" customHeight="1" spans="1:4">
      <c r="A209" s="514" t="s">
        <v>151</v>
      </c>
      <c r="B209" s="523"/>
      <c r="C209" s="517">
        <v>10</v>
      </c>
      <c r="D209" s="516" t="e">
        <f t="shared" si="3"/>
        <v>#DIV/0!</v>
      </c>
    </row>
    <row r="210" s="504" customFormat="1" ht="36" customHeight="1" spans="1:4">
      <c r="A210" s="514" t="s">
        <v>152</v>
      </c>
      <c r="B210" s="523"/>
      <c r="C210" s="517">
        <v>0</v>
      </c>
      <c r="D210" s="516" t="e">
        <f t="shared" si="3"/>
        <v>#DIV/0!</v>
      </c>
    </row>
    <row r="211" s="504" customFormat="1" ht="36" customHeight="1" spans="1:4">
      <c r="A211" s="514" t="s">
        <v>153</v>
      </c>
      <c r="B211" s="523"/>
      <c r="C211" s="522">
        <v>0</v>
      </c>
      <c r="D211" s="516" t="e">
        <f t="shared" si="3"/>
        <v>#DIV/0!</v>
      </c>
    </row>
    <row r="212" s="504" customFormat="1" ht="36" customHeight="1" spans="1:4">
      <c r="A212" s="514" t="s">
        <v>263</v>
      </c>
      <c r="B212" s="523"/>
      <c r="C212" s="521">
        <v>0</v>
      </c>
      <c r="D212" s="516" t="e">
        <f t="shared" si="3"/>
        <v>#DIV/0!</v>
      </c>
    </row>
    <row r="213" s="504" customFormat="1" ht="36" customHeight="1" spans="1:4">
      <c r="A213" s="514" t="s">
        <v>160</v>
      </c>
      <c r="B213" s="523"/>
      <c r="C213" s="517">
        <v>0</v>
      </c>
      <c r="D213" s="516" t="e">
        <f t="shared" si="3"/>
        <v>#DIV/0!</v>
      </c>
    </row>
    <row r="214" s="504" customFormat="1" ht="36" customHeight="1" spans="1:4">
      <c r="A214" s="514" t="s">
        <v>264</v>
      </c>
      <c r="B214" s="523"/>
      <c r="C214" s="517">
        <v>0</v>
      </c>
      <c r="D214" s="516" t="e">
        <f t="shared" si="3"/>
        <v>#DIV/0!</v>
      </c>
    </row>
    <row r="215" s="504" customFormat="1" ht="36" customHeight="1" spans="1:4">
      <c r="A215" s="514" t="s">
        <v>265</v>
      </c>
      <c r="B215" s="524">
        <f>SUM(B216:B229)</f>
        <v>1048</v>
      </c>
      <c r="C215" s="525">
        <f>SUM(C216:C229)</f>
        <v>992</v>
      </c>
      <c r="D215" s="516">
        <f t="shared" si="3"/>
        <v>-0.0534</v>
      </c>
    </row>
    <row r="216" s="504" customFormat="1" ht="36" customHeight="1" spans="1:4">
      <c r="A216" s="514" t="s">
        <v>151</v>
      </c>
      <c r="B216" s="517">
        <v>962</v>
      </c>
      <c r="C216" s="517">
        <v>937</v>
      </c>
      <c r="D216" s="518">
        <f t="shared" si="3"/>
        <v>-0.026</v>
      </c>
    </row>
    <row r="217" s="504" customFormat="1" ht="36" customHeight="1" spans="1:4">
      <c r="A217" s="514" t="s">
        <v>152</v>
      </c>
      <c r="B217" s="521">
        <v>6</v>
      </c>
      <c r="C217" s="521">
        <v>20</v>
      </c>
      <c r="D217" s="516">
        <f t="shared" si="3"/>
        <v>2.3333</v>
      </c>
    </row>
    <row r="218" s="504" customFormat="1" ht="36" customHeight="1" spans="1:4">
      <c r="A218" s="514" t="s">
        <v>153</v>
      </c>
      <c r="B218" s="522"/>
      <c r="C218" s="522">
        <v>0</v>
      </c>
      <c r="D218" s="516" t="e">
        <f t="shared" si="3"/>
        <v>#DIV/0!</v>
      </c>
    </row>
    <row r="219" s="504" customFormat="1" ht="36" customHeight="1" spans="1:4">
      <c r="A219" s="514" t="s">
        <v>266</v>
      </c>
      <c r="B219" s="517"/>
      <c r="C219" s="517">
        <v>0</v>
      </c>
      <c r="D219" s="516" t="e">
        <f t="shared" si="3"/>
        <v>#DIV/0!</v>
      </c>
    </row>
    <row r="220" s="504" customFormat="1" ht="36" customHeight="1" spans="1:4">
      <c r="A220" s="514" t="s">
        <v>267</v>
      </c>
      <c r="B220" s="517">
        <v>41</v>
      </c>
      <c r="C220" s="517">
        <v>10</v>
      </c>
      <c r="D220" s="518">
        <f t="shared" si="3"/>
        <v>-0.7561</v>
      </c>
    </row>
    <row r="221" s="504" customFormat="1" ht="36" customHeight="1" spans="1:4">
      <c r="A221" s="514" t="s">
        <v>192</v>
      </c>
      <c r="B221" s="517"/>
      <c r="C221" s="517">
        <v>0</v>
      </c>
      <c r="D221" s="516" t="e">
        <f t="shared" si="3"/>
        <v>#DIV/0!</v>
      </c>
    </row>
    <row r="222" s="504" customFormat="1" ht="36" customHeight="1" spans="1:4">
      <c r="A222" s="514" t="s">
        <v>268</v>
      </c>
      <c r="B222" s="517">
        <v>5</v>
      </c>
      <c r="C222" s="517">
        <v>5</v>
      </c>
      <c r="D222" s="516">
        <f t="shared" si="3"/>
        <v>0</v>
      </c>
    </row>
    <row r="223" s="504" customFormat="1" ht="36" customHeight="1" spans="1:4">
      <c r="A223" s="514" t="s">
        <v>269</v>
      </c>
      <c r="B223" s="517">
        <v>4</v>
      </c>
      <c r="C223" s="517">
        <v>0</v>
      </c>
      <c r="D223" s="516">
        <f t="shared" si="3"/>
        <v>-1</v>
      </c>
    </row>
    <row r="224" s="504" customFormat="1" ht="36" customHeight="1" spans="1:4">
      <c r="A224" s="514" t="s">
        <v>270</v>
      </c>
      <c r="B224" s="525"/>
      <c r="C224" s="525">
        <v>0</v>
      </c>
      <c r="D224" s="516" t="e">
        <f t="shared" si="3"/>
        <v>#DIV/0!</v>
      </c>
    </row>
    <row r="225" s="504" customFormat="1" ht="36" customHeight="1" spans="1:4">
      <c r="A225" s="514" t="s">
        <v>271</v>
      </c>
      <c r="B225" s="517"/>
      <c r="C225" s="517">
        <v>0</v>
      </c>
      <c r="D225" s="516" t="e">
        <f t="shared" si="3"/>
        <v>#DIV/0!</v>
      </c>
    </row>
    <row r="226" s="504" customFormat="1" ht="36" customHeight="1" spans="1:4">
      <c r="A226" s="514" t="s">
        <v>272</v>
      </c>
      <c r="B226" s="517"/>
      <c r="C226" s="517">
        <v>0</v>
      </c>
      <c r="D226" s="516" t="e">
        <f t="shared" si="3"/>
        <v>#DIV/0!</v>
      </c>
    </row>
    <row r="227" s="504" customFormat="1" ht="36" customHeight="1" spans="1:4">
      <c r="A227" s="514" t="s">
        <v>273</v>
      </c>
      <c r="B227" s="517">
        <v>26</v>
      </c>
      <c r="C227" s="517">
        <v>20</v>
      </c>
      <c r="D227" s="516">
        <f t="shared" si="3"/>
        <v>-0.2308</v>
      </c>
    </row>
    <row r="228" s="504" customFormat="1" ht="36" customHeight="1" spans="1:4">
      <c r="A228" s="514" t="s">
        <v>160</v>
      </c>
      <c r="B228" s="517"/>
      <c r="C228" s="517">
        <v>0</v>
      </c>
      <c r="D228" s="516" t="e">
        <f t="shared" si="3"/>
        <v>#DIV/0!</v>
      </c>
    </row>
    <row r="229" s="504" customFormat="1" ht="36" customHeight="1" spans="1:4">
      <c r="A229" s="514" t="s">
        <v>274</v>
      </c>
      <c r="B229" s="517">
        <v>4</v>
      </c>
      <c r="C229" s="517">
        <v>0</v>
      </c>
      <c r="D229" s="518">
        <f t="shared" si="3"/>
        <v>-1</v>
      </c>
    </row>
    <row r="230" s="504" customFormat="1" ht="36" customHeight="1" spans="1:4">
      <c r="A230" s="514" t="s">
        <v>275</v>
      </c>
      <c r="B230" s="515">
        <f>SUM(B231:B232)</f>
        <v>5698</v>
      </c>
      <c r="C230" s="522">
        <f>SUM(C231:C232)</f>
        <v>9173</v>
      </c>
      <c r="D230" s="516">
        <f t="shared" si="3"/>
        <v>0.6099</v>
      </c>
    </row>
    <row r="231" s="504" customFormat="1" ht="36" customHeight="1" spans="1:4">
      <c r="A231" s="514" t="s">
        <v>276</v>
      </c>
      <c r="B231" s="523"/>
      <c r="C231" s="517">
        <v>0</v>
      </c>
      <c r="D231" s="516" t="e">
        <f t="shared" si="3"/>
        <v>#DIV/0!</v>
      </c>
    </row>
    <row r="232" s="504" customFormat="1" ht="36" customHeight="1" spans="1:4">
      <c r="A232" s="514" t="s">
        <v>277</v>
      </c>
      <c r="B232" s="523">
        <v>5698</v>
      </c>
      <c r="C232" s="517">
        <v>9173</v>
      </c>
      <c r="D232" s="518">
        <f t="shared" si="3"/>
        <v>0.6099</v>
      </c>
    </row>
    <row r="233" s="504" customFormat="1" ht="36" customHeight="1" spans="1:4">
      <c r="A233" s="513" t="s">
        <v>278</v>
      </c>
      <c r="B233" s="526">
        <f>SUM(B234,B241,B244,B247,B253,B258,B260,B265,B271)</f>
        <v>0</v>
      </c>
      <c r="C233" s="526">
        <v>0</v>
      </c>
      <c r="D233" s="516" t="e">
        <f t="shared" si="3"/>
        <v>#DIV/0!</v>
      </c>
    </row>
    <row r="234" s="504" customFormat="1" ht="36" customHeight="1" spans="1:4">
      <c r="A234" s="514" t="s">
        <v>279</v>
      </c>
      <c r="B234" s="526">
        <f>SUM(B235:B240)</f>
        <v>0</v>
      </c>
      <c r="C234" s="526">
        <v>0</v>
      </c>
      <c r="D234" s="516" t="e">
        <f t="shared" si="3"/>
        <v>#DIV/0!</v>
      </c>
    </row>
    <row r="235" s="504" customFormat="1" ht="36" customHeight="1" spans="1:4">
      <c r="A235" s="527" t="s">
        <v>280</v>
      </c>
      <c r="B235" s="523"/>
      <c r="C235" s="517">
        <v>0</v>
      </c>
      <c r="D235" s="516" t="e">
        <f t="shared" si="3"/>
        <v>#DIV/0!</v>
      </c>
    </row>
    <row r="236" s="504" customFormat="1" ht="36" customHeight="1" spans="1:4">
      <c r="A236" s="527" t="s">
        <v>281</v>
      </c>
      <c r="B236" s="523"/>
      <c r="C236" s="517">
        <v>0</v>
      </c>
      <c r="D236" s="516" t="e">
        <f t="shared" si="3"/>
        <v>#DIV/0!</v>
      </c>
    </row>
    <row r="237" s="504" customFormat="1" ht="36" customHeight="1" spans="1:4">
      <c r="A237" s="527" t="s">
        <v>282</v>
      </c>
      <c r="B237" s="523"/>
      <c r="C237" s="517">
        <v>0</v>
      </c>
      <c r="D237" s="516" t="e">
        <f t="shared" si="3"/>
        <v>#DIV/0!</v>
      </c>
    </row>
    <row r="238" s="504" customFormat="1" ht="36" customHeight="1" spans="1:4">
      <c r="A238" s="527" t="s">
        <v>283</v>
      </c>
      <c r="B238" s="523"/>
      <c r="C238" s="517">
        <v>0</v>
      </c>
      <c r="D238" s="516" t="e">
        <f t="shared" si="3"/>
        <v>#DIV/0!</v>
      </c>
    </row>
    <row r="239" s="504" customFormat="1" ht="36" customHeight="1" spans="1:4">
      <c r="A239" s="527" t="s">
        <v>284</v>
      </c>
      <c r="B239" s="523"/>
      <c r="C239" s="517">
        <v>0</v>
      </c>
      <c r="D239" s="516" t="e">
        <f t="shared" si="3"/>
        <v>#DIV/0!</v>
      </c>
    </row>
    <row r="240" s="504" customFormat="1" ht="36" customHeight="1" spans="1:4">
      <c r="A240" s="527" t="s">
        <v>285</v>
      </c>
      <c r="B240" s="523"/>
      <c r="C240" s="517">
        <v>0</v>
      </c>
      <c r="D240" s="516" t="e">
        <f t="shared" si="3"/>
        <v>#DIV/0!</v>
      </c>
    </row>
    <row r="241" s="504" customFormat="1" ht="36" customHeight="1" spans="1:4">
      <c r="A241" s="514" t="s">
        <v>286</v>
      </c>
      <c r="B241" s="526">
        <f>SUM(B242:B243)</f>
        <v>0</v>
      </c>
      <c r="C241" s="526">
        <v>0</v>
      </c>
      <c r="D241" s="516" t="e">
        <f t="shared" si="3"/>
        <v>#DIV/0!</v>
      </c>
    </row>
    <row r="242" s="504" customFormat="1" ht="36" customHeight="1" spans="1:4">
      <c r="A242" s="527" t="s">
        <v>287</v>
      </c>
      <c r="B242" s="523"/>
      <c r="C242" s="517">
        <v>0</v>
      </c>
      <c r="D242" s="516" t="e">
        <f t="shared" si="3"/>
        <v>#DIV/0!</v>
      </c>
    </row>
    <row r="243" s="504" customFormat="1" ht="36" customHeight="1" spans="1:4">
      <c r="A243" s="527" t="s">
        <v>288</v>
      </c>
      <c r="B243" s="523"/>
      <c r="C243" s="517">
        <v>0</v>
      </c>
      <c r="D243" s="516" t="e">
        <f t="shared" si="3"/>
        <v>#DIV/0!</v>
      </c>
    </row>
    <row r="244" s="504" customFormat="1" ht="36" customHeight="1" spans="1:4">
      <c r="A244" s="514" t="s">
        <v>289</v>
      </c>
      <c r="B244" s="526">
        <f>SUM(B245:B246)</f>
        <v>0</v>
      </c>
      <c r="C244" s="526">
        <v>0</v>
      </c>
      <c r="D244" s="516" t="e">
        <f t="shared" si="3"/>
        <v>#DIV/0!</v>
      </c>
    </row>
    <row r="245" s="504" customFormat="1" ht="36" customHeight="1" spans="1:4">
      <c r="A245" s="527" t="s">
        <v>290</v>
      </c>
      <c r="B245" s="523"/>
      <c r="C245" s="522">
        <v>0</v>
      </c>
      <c r="D245" s="516" t="e">
        <f t="shared" si="3"/>
        <v>#DIV/0!</v>
      </c>
    </row>
    <row r="246" s="504" customFormat="1" ht="36" customHeight="1" spans="1:4">
      <c r="A246" s="527" t="s">
        <v>291</v>
      </c>
      <c r="B246" s="523"/>
      <c r="C246" s="517">
        <v>0</v>
      </c>
      <c r="D246" s="516" t="e">
        <f t="shared" si="3"/>
        <v>#DIV/0!</v>
      </c>
    </row>
    <row r="247" s="504" customFormat="1" ht="36" customHeight="1" spans="1:4">
      <c r="A247" s="514" t="s">
        <v>292</v>
      </c>
      <c r="B247" s="526">
        <f>SUM(B248:B252)</f>
        <v>0</v>
      </c>
      <c r="C247" s="526">
        <v>0</v>
      </c>
      <c r="D247" s="516" t="e">
        <f t="shared" si="3"/>
        <v>#DIV/0!</v>
      </c>
    </row>
    <row r="248" s="504" customFormat="1" ht="36" customHeight="1" spans="1:4">
      <c r="A248" s="527" t="s">
        <v>293</v>
      </c>
      <c r="B248" s="523"/>
      <c r="C248" s="521">
        <v>0</v>
      </c>
      <c r="D248" s="516" t="e">
        <f t="shared" si="3"/>
        <v>#DIV/0!</v>
      </c>
    </row>
    <row r="249" s="504" customFormat="1" ht="36" customHeight="1" spans="1:4">
      <c r="A249" s="527" t="s">
        <v>294</v>
      </c>
      <c r="B249" s="523"/>
      <c r="C249" s="521">
        <v>0</v>
      </c>
      <c r="D249" s="516" t="e">
        <f t="shared" si="3"/>
        <v>#DIV/0!</v>
      </c>
    </row>
    <row r="250" s="504" customFormat="1" ht="36" customHeight="1" spans="1:4">
      <c r="A250" s="527" t="s">
        <v>295</v>
      </c>
      <c r="B250" s="523"/>
      <c r="C250" s="521">
        <v>0</v>
      </c>
      <c r="D250" s="516" t="e">
        <f t="shared" si="3"/>
        <v>#DIV/0!</v>
      </c>
    </row>
    <row r="251" s="504" customFormat="1" ht="36" customHeight="1" spans="1:4">
      <c r="A251" s="527" t="s">
        <v>296</v>
      </c>
      <c r="B251" s="523"/>
      <c r="C251" s="521">
        <v>0</v>
      </c>
      <c r="D251" s="516" t="e">
        <f t="shared" si="3"/>
        <v>#DIV/0!</v>
      </c>
    </row>
    <row r="252" s="504" customFormat="1" ht="36" customHeight="1" spans="1:4">
      <c r="A252" s="527" t="s">
        <v>297</v>
      </c>
      <c r="B252" s="523"/>
      <c r="C252" s="521">
        <v>0</v>
      </c>
      <c r="D252" s="516" t="e">
        <f t="shared" si="3"/>
        <v>#DIV/0!</v>
      </c>
    </row>
    <row r="253" s="504" customFormat="1" ht="36" customHeight="1" spans="1:4">
      <c r="A253" s="514" t="s">
        <v>298</v>
      </c>
      <c r="B253" s="523">
        <f>SUM(B254:B257)</f>
        <v>0</v>
      </c>
      <c r="C253" s="523">
        <v>0</v>
      </c>
      <c r="D253" s="516" t="e">
        <f t="shared" si="3"/>
        <v>#DIV/0!</v>
      </c>
    </row>
    <row r="254" s="504" customFormat="1" ht="36" customHeight="1" spans="1:4">
      <c r="A254" s="527" t="s">
        <v>299</v>
      </c>
      <c r="B254" s="523"/>
      <c r="C254" s="521">
        <v>0</v>
      </c>
      <c r="D254" s="516" t="e">
        <f t="shared" si="3"/>
        <v>#DIV/0!</v>
      </c>
    </row>
    <row r="255" s="504" customFormat="1" ht="36" customHeight="1" spans="1:4">
      <c r="A255" s="527" t="s">
        <v>300</v>
      </c>
      <c r="B255" s="523"/>
      <c r="C255" s="521">
        <v>0</v>
      </c>
      <c r="D255" s="516" t="e">
        <f t="shared" si="3"/>
        <v>#DIV/0!</v>
      </c>
    </row>
    <row r="256" s="504" customFormat="1" ht="36" customHeight="1" spans="1:4">
      <c r="A256" s="527" t="s">
        <v>301</v>
      </c>
      <c r="B256" s="523"/>
      <c r="C256" s="521">
        <v>0</v>
      </c>
      <c r="D256" s="516" t="e">
        <f t="shared" si="3"/>
        <v>#DIV/0!</v>
      </c>
    </row>
    <row r="257" s="504" customFormat="1" ht="36" customHeight="1" spans="1:4">
      <c r="A257" s="527" t="s">
        <v>302</v>
      </c>
      <c r="B257" s="523"/>
      <c r="C257" s="521">
        <v>0</v>
      </c>
      <c r="D257" s="516" t="e">
        <f t="shared" si="3"/>
        <v>#DIV/0!</v>
      </c>
    </row>
    <row r="258" s="504" customFormat="1" ht="36" customHeight="1" spans="1:4">
      <c r="A258" s="514" t="s">
        <v>303</v>
      </c>
      <c r="B258" s="523">
        <f>SUM(B259)</f>
        <v>0</v>
      </c>
      <c r="C258" s="523">
        <v>0</v>
      </c>
      <c r="D258" s="516" t="e">
        <f t="shared" si="3"/>
        <v>#DIV/0!</v>
      </c>
    </row>
    <row r="259" s="504" customFormat="1" ht="36" customHeight="1" spans="1:4">
      <c r="A259" s="527" t="s">
        <v>304</v>
      </c>
      <c r="B259" s="523"/>
      <c r="C259" s="521">
        <v>0</v>
      </c>
      <c r="D259" s="516" t="e">
        <f t="shared" si="3"/>
        <v>#DIV/0!</v>
      </c>
    </row>
    <row r="260" s="504" customFormat="1" ht="36" customHeight="1" spans="1:4">
      <c r="A260" s="514" t="s">
        <v>305</v>
      </c>
      <c r="B260" s="523">
        <f>SUM(B261:B264)</f>
        <v>0</v>
      </c>
      <c r="C260" s="523">
        <v>0</v>
      </c>
      <c r="D260" s="516" t="e">
        <f t="shared" ref="D260:D323" si="4">(C260-B260)/B260</f>
        <v>#DIV/0!</v>
      </c>
    </row>
    <row r="261" s="504" customFormat="1" ht="36" customHeight="1" spans="1:4">
      <c r="A261" s="527" t="s">
        <v>306</v>
      </c>
      <c r="B261" s="523"/>
      <c r="C261" s="521">
        <v>0</v>
      </c>
      <c r="D261" s="516" t="e">
        <f t="shared" si="4"/>
        <v>#DIV/0!</v>
      </c>
    </row>
    <row r="262" s="504" customFormat="1" ht="36" customHeight="1" spans="1:4">
      <c r="A262" s="527" t="s">
        <v>307</v>
      </c>
      <c r="B262" s="523"/>
      <c r="C262" s="521">
        <v>0</v>
      </c>
      <c r="D262" s="516" t="e">
        <f t="shared" si="4"/>
        <v>#DIV/0!</v>
      </c>
    </row>
    <row r="263" s="504" customFormat="1" ht="36" customHeight="1" spans="1:4">
      <c r="A263" s="527" t="s">
        <v>308</v>
      </c>
      <c r="B263" s="523"/>
      <c r="C263" s="521">
        <v>0</v>
      </c>
      <c r="D263" s="516" t="e">
        <f t="shared" si="4"/>
        <v>#DIV/0!</v>
      </c>
    </row>
    <row r="264" s="504" customFormat="1" ht="36" customHeight="1" spans="1:4">
      <c r="A264" s="527" t="s">
        <v>309</v>
      </c>
      <c r="B264" s="523"/>
      <c r="C264" s="521">
        <v>0</v>
      </c>
      <c r="D264" s="516" t="e">
        <f t="shared" si="4"/>
        <v>#DIV/0!</v>
      </c>
    </row>
    <row r="265" s="504" customFormat="1" ht="36" customHeight="1" spans="1:4">
      <c r="A265" s="514" t="s">
        <v>310</v>
      </c>
      <c r="B265" s="523">
        <f>SUM(B266:B270)</f>
        <v>0</v>
      </c>
      <c r="C265" s="523">
        <v>0</v>
      </c>
      <c r="D265" s="516" t="e">
        <f t="shared" si="4"/>
        <v>#DIV/0!</v>
      </c>
    </row>
    <row r="266" s="504" customFormat="1" ht="36" customHeight="1" spans="1:4">
      <c r="A266" s="527" t="s">
        <v>280</v>
      </c>
      <c r="B266" s="523"/>
      <c r="C266" s="521">
        <v>0</v>
      </c>
      <c r="D266" s="516" t="e">
        <f t="shared" si="4"/>
        <v>#DIV/0!</v>
      </c>
    </row>
    <row r="267" s="504" customFormat="1" ht="36" customHeight="1" spans="1:4">
      <c r="A267" s="527" t="s">
        <v>281</v>
      </c>
      <c r="B267" s="523"/>
      <c r="C267" s="521">
        <v>0</v>
      </c>
      <c r="D267" s="516" t="e">
        <f t="shared" si="4"/>
        <v>#DIV/0!</v>
      </c>
    </row>
    <row r="268" s="504" customFormat="1" ht="36" customHeight="1" spans="1:4">
      <c r="A268" s="527" t="s">
        <v>282</v>
      </c>
      <c r="B268" s="523"/>
      <c r="C268" s="517">
        <v>0</v>
      </c>
      <c r="D268" s="516" t="e">
        <f t="shared" si="4"/>
        <v>#DIV/0!</v>
      </c>
    </row>
    <row r="269" s="504" customFormat="1" ht="36" customHeight="1" spans="1:4">
      <c r="A269" s="527" t="s">
        <v>284</v>
      </c>
      <c r="B269" s="523"/>
      <c r="C269" s="521">
        <v>0</v>
      </c>
      <c r="D269" s="516" t="e">
        <f t="shared" si="4"/>
        <v>#DIV/0!</v>
      </c>
    </row>
    <row r="270" s="504" customFormat="1" ht="36" customHeight="1" spans="1:4">
      <c r="A270" s="527" t="s">
        <v>311</v>
      </c>
      <c r="B270" s="523"/>
      <c r="C270" s="517">
        <v>0</v>
      </c>
      <c r="D270" s="516" t="e">
        <f t="shared" si="4"/>
        <v>#DIV/0!</v>
      </c>
    </row>
    <row r="271" s="504" customFormat="1" ht="36" customHeight="1" spans="1:4">
      <c r="A271" s="514" t="s">
        <v>312</v>
      </c>
      <c r="B271" s="524">
        <f>SUM(B272)</f>
        <v>0</v>
      </c>
      <c r="C271" s="524">
        <v>0</v>
      </c>
      <c r="D271" s="516" t="e">
        <f t="shared" si="4"/>
        <v>#DIV/0!</v>
      </c>
    </row>
    <row r="272" s="504" customFormat="1" ht="36" customHeight="1" spans="1:4">
      <c r="A272" s="527" t="s">
        <v>313</v>
      </c>
      <c r="B272" s="523"/>
      <c r="C272" s="517">
        <v>0</v>
      </c>
      <c r="D272" s="516" t="e">
        <f t="shared" si="4"/>
        <v>#DIV/0!</v>
      </c>
    </row>
    <row r="273" s="504" customFormat="1" ht="36" customHeight="1" spans="1:4">
      <c r="A273" s="513" t="s">
        <v>314</v>
      </c>
      <c r="B273" s="515">
        <f>SUM(B274,B278,B280,B282,B290)</f>
        <v>76</v>
      </c>
      <c r="C273" s="522">
        <f>SUM(C274,C278,C280,C282,C290)</f>
        <v>0</v>
      </c>
      <c r="D273" s="516">
        <f t="shared" si="4"/>
        <v>-1</v>
      </c>
    </row>
    <row r="274" s="504" customFormat="1" ht="36" customHeight="1" spans="1:4">
      <c r="A274" s="514" t="s">
        <v>315</v>
      </c>
      <c r="B274" s="515">
        <f>SUM(B275:B277)</f>
        <v>0</v>
      </c>
      <c r="C274" s="517">
        <v>0</v>
      </c>
      <c r="D274" s="516" t="e">
        <f t="shared" si="4"/>
        <v>#DIV/0!</v>
      </c>
    </row>
    <row r="275" s="504" customFormat="1" ht="36" customHeight="1" spans="1:4">
      <c r="A275" s="527" t="s">
        <v>316</v>
      </c>
      <c r="B275" s="523"/>
      <c r="C275" s="517">
        <v>0</v>
      </c>
      <c r="D275" s="516" t="e">
        <f t="shared" si="4"/>
        <v>#DIV/0!</v>
      </c>
    </row>
    <row r="276" s="504" customFormat="1" ht="36" customHeight="1" spans="1:4">
      <c r="A276" s="527" t="s">
        <v>317</v>
      </c>
      <c r="B276" s="523"/>
      <c r="C276" s="517">
        <v>0</v>
      </c>
      <c r="D276" s="516" t="e">
        <f t="shared" si="4"/>
        <v>#DIV/0!</v>
      </c>
    </row>
    <row r="277" s="504" customFormat="1" ht="36" customHeight="1" spans="1:4">
      <c r="A277" s="527" t="s">
        <v>318</v>
      </c>
      <c r="B277" s="523"/>
      <c r="C277" s="517">
        <v>0</v>
      </c>
      <c r="D277" s="516" t="e">
        <f t="shared" si="4"/>
        <v>#DIV/0!</v>
      </c>
    </row>
    <row r="278" s="504" customFormat="1" ht="36" customHeight="1" spans="1:4">
      <c r="A278" s="514" t="s">
        <v>319</v>
      </c>
      <c r="B278" s="515">
        <f>SUM(B279)</f>
        <v>0</v>
      </c>
      <c r="C278" s="515">
        <v>0</v>
      </c>
      <c r="D278" s="516" t="e">
        <f t="shared" si="4"/>
        <v>#DIV/0!</v>
      </c>
    </row>
    <row r="279" s="504" customFormat="1" ht="36" customHeight="1" spans="1:4">
      <c r="A279" s="527" t="s">
        <v>320</v>
      </c>
      <c r="B279" s="523"/>
      <c r="C279" s="517">
        <v>0</v>
      </c>
      <c r="D279" s="516" t="e">
        <f t="shared" si="4"/>
        <v>#DIV/0!</v>
      </c>
    </row>
    <row r="280" s="504" customFormat="1" ht="36" customHeight="1" spans="1:4">
      <c r="A280" s="514" t="s">
        <v>321</v>
      </c>
      <c r="B280" s="515">
        <f>SUM(B281)</f>
        <v>0</v>
      </c>
      <c r="C280" s="515">
        <v>0</v>
      </c>
      <c r="D280" s="516" t="e">
        <f t="shared" si="4"/>
        <v>#DIV/0!</v>
      </c>
    </row>
    <row r="281" s="504" customFormat="1" ht="36" customHeight="1" spans="1:4">
      <c r="A281" s="527" t="s">
        <v>322</v>
      </c>
      <c r="B281" s="523"/>
      <c r="C281" s="517">
        <v>0</v>
      </c>
      <c r="D281" s="516" t="e">
        <f t="shared" si="4"/>
        <v>#DIV/0!</v>
      </c>
    </row>
    <row r="282" s="504" customFormat="1" ht="36" customHeight="1" spans="1:4">
      <c r="A282" s="514" t="s">
        <v>323</v>
      </c>
      <c r="B282" s="515">
        <f>SUM(B283:B289)</f>
        <v>76</v>
      </c>
      <c r="C282" s="522">
        <f>SUM(C283:C289)</f>
        <v>0</v>
      </c>
      <c r="D282" s="516">
        <f t="shared" si="4"/>
        <v>-1</v>
      </c>
    </row>
    <row r="283" s="504" customFormat="1" ht="36" customHeight="1" spans="1:4">
      <c r="A283" s="514" t="s">
        <v>324</v>
      </c>
      <c r="B283" s="523"/>
      <c r="C283" s="517">
        <v>0</v>
      </c>
      <c r="D283" s="516" t="e">
        <f t="shared" si="4"/>
        <v>#DIV/0!</v>
      </c>
    </row>
    <row r="284" s="504" customFormat="1" ht="36" customHeight="1" spans="1:4">
      <c r="A284" s="514" t="s">
        <v>325</v>
      </c>
      <c r="B284" s="523"/>
      <c r="C284" s="517">
        <v>0</v>
      </c>
      <c r="D284" s="516" t="e">
        <f t="shared" si="4"/>
        <v>#DIV/0!</v>
      </c>
    </row>
    <row r="285" s="504" customFormat="1" ht="36" customHeight="1" spans="1:4">
      <c r="A285" s="514" t="s">
        <v>326</v>
      </c>
      <c r="B285" s="523">
        <v>5</v>
      </c>
      <c r="C285" s="517">
        <v>0</v>
      </c>
      <c r="D285" s="516">
        <f t="shared" si="4"/>
        <v>-1</v>
      </c>
    </row>
    <row r="286" s="504" customFormat="1" ht="36" customHeight="1" spans="1:4">
      <c r="A286" s="514" t="s">
        <v>327</v>
      </c>
      <c r="B286" s="523"/>
      <c r="C286" s="517">
        <v>0</v>
      </c>
      <c r="D286" s="516" t="e">
        <f t="shared" si="4"/>
        <v>#DIV/0!</v>
      </c>
    </row>
    <row r="287" s="504" customFormat="1" ht="36" customHeight="1" spans="1:4">
      <c r="A287" s="514" t="s">
        <v>328</v>
      </c>
      <c r="B287" s="523"/>
      <c r="C287" s="517">
        <v>0</v>
      </c>
      <c r="D287" s="516" t="e">
        <f t="shared" si="4"/>
        <v>#DIV/0!</v>
      </c>
    </row>
    <row r="288" s="504" customFormat="1" ht="36" customHeight="1" spans="1:4">
      <c r="A288" s="514" t="s">
        <v>329</v>
      </c>
      <c r="B288" s="523">
        <v>71</v>
      </c>
      <c r="C288" s="521">
        <v>0</v>
      </c>
      <c r="D288" s="516">
        <f t="shared" si="4"/>
        <v>-1</v>
      </c>
    </row>
    <row r="289" s="504" customFormat="1" ht="36" customHeight="1" spans="1:4">
      <c r="A289" s="514" t="s">
        <v>330</v>
      </c>
      <c r="B289" s="523"/>
      <c r="C289" s="521">
        <v>0</v>
      </c>
      <c r="D289" s="516" t="e">
        <f t="shared" si="4"/>
        <v>#DIV/0!</v>
      </c>
    </row>
    <row r="290" s="504" customFormat="1" ht="36" customHeight="1" spans="1:4">
      <c r="A290" s="514" t="s">
        <v>331</v>
      </c>
      <c r="B290" s="524">
        <f>SUM(B291)</f>
        <v>0</v>
      </c>
      <c r="C290" s="524">
        <v>0</v>
      </c>
      <c r="D290" s="516" t="e">
        <f t="shared" si="4"/>
        <v>#DIV/0!</v>
      </c>
    </row>
    <row r="291" s="504" customFormat="1" ht="36" customHeight="1" spans="1:4">
      <c r="A291" s="527" t="s">
        <v>332</v>
      </c>
      <c r="B291" s="523"/>
      <c r="C291" s="521">
        <v>0</v>
      </c>
      <c r="D291" s="516" t="e">
        <f t="shared" si="4"/>
        <v>#DIV/0!</v>
      </c>
    </row>
    <row r="292" s="504" customFormat="1" ht="36" customHeight="1" spans="1:4">
      <c r="A292" s="513" t="s">
        <v>333</v>
      </c>
      <c r="B292" s="515">
        <f>B293+B296+B307+B314+B322+B331+B345+B355+B365+B373+B379</f>
        <v>17433</v>
      </c>
      <c r="C292" s="515">
        <f>C293+C296+C307+C314+C322+C331+C345+C355+C365+C373+C379</f>
        <v>18468</v>
      </c>
      <c r="D292" s="516">
        <f t="shared" si="4"/>
        <v>0.0594</v>
      </c>
    </row>
    <row r="293" s="504" customFormat="1" ht="36" customHeight="1" spans="1:4">
      <c r="A293" s="514" t="s">
        <v>334</v>
      </c>
      <c r="B293" s="515">
        <f>SUM(B294:B295)</f>
        <v>1388</v>
      </c>
      <c r="C293" s="515">
        <f>SUM(C294:C295)</f>
        <v>210</v>
      </c>
      <c r="D293" s="516">
        <f t="shared" si="4"/>
        <v>-0.8487</v>
      </c>
    </row>
    <row r="294" s="504" customFormat="1" ht="36" customHeight="1" spans="1:4">
      <c r="A294" s="514" t="s">
        <v>335</v>
      </c>
      <c r="B294" s="521">
        <v>96</v>
      </c>
      <c r="C294" s="521">
        <v>190</v>
      </c>
      <c r="D294" s="518">
        <f t="shared" si="4"/>
        <v>0.9792</v>
      </c>
    </row>
    <row r="295" s="504" customFormat="1" ht="36" customHeight="1" spans="1:4">
      <c r="A295" s="514" t="s">
        <v>336</v>
      </c>
      <c r="B295" s="521">
        <v>1292</v>
      </c>
      <c r="C295" s="521">
        <v>20</v>
      </c>
      <c r="D295" s="516">
        <f t="shared" si="4"/>
        <v>-0.9845</v>
      </c>
    </row>
    <row r="296" s="504" customFormat="1" ht="36" customHeight="1" spans="1:4">
      <c r="A296" s="514" t="s">
        <v>337</v>
      </c>
      <c r="B296" s="515">
        <f>SUM(B297:B306)</f>
        <v>14890</v>
      </c>
      <c r="C296" s="515">
        <f>SUM(C297:C306)</f>
        <v>11912</v>
      </c>
      <c r="D296" s="516">
        <f t="shared" si="4"/>
        <v>-0.2</v>
      </c>
    </row>
    <row r="297" s="504" customFormat="1" ht="36" customHeight="1" spans="1:4">
      <c r="A297" s="514" t="s">
        <v>151</v>
      </c>
      <c r="B297" s="517">
        <v>9257</v>
      </c>
      <c r="C297" s="517">
        <v>9681</v>
      </c>
      <c r="D297" s="518">
        <f t="shared" si="4"/>
        <v>0.0458</v>
      </c>
    </row>
    <row r="298" s="504" customFormat="1" ht="36" customHeight="1" spans="1:4">
      <c r="A298" s="514" t="s">
        <v>152</v>
      </c>
      <c r="B298" s="517"/>
      <c r="C298" s="517">
        <v>0</v>
      </c>
      <c r="D298" s="516" t="e">
        <f t="shared" si="4"/>
        <v>#DIV/0!</v>
      </c>
    </row>
    <row r="299" s="504" customFormat="1" ht="36" customHeight="1" spans="1:4">
      <c r="A299" s="514" t="s">
        <v>153</v>
      </c>
      <c r="B299" s="517"/>
      <c r="C299" s="517">
        <v>0</v>
      </c>
      <c r="D299" s="516" t="e">
        <f t="shared" si="4"/>
        <v>#DIV/0!</v>
      </c>
    </row>
    <row r="300" s="504" customFormat="1" ht="36" customHeight="1" spans="1:4">
      <c r="A300" s="514" t="s">
        <v>192</v>
      </c>
      <c r="B300" s="517">
        <v>470</v>
      </c>
      <c r="C300" s="517">
        <v>306</v>
      </c>
      <c r="D300" s="516">
        <f t="shared" si="4"/>
        <v>-0.3489</v>
      </c>
    </row>
    <row r="301" s="504" customFormat="1" ht="36" customHeight="1" spans="1:4">
      <c r="A301" s="514" t="s">
        <v>338</v>
      </c>
      <c r="B301" s="517">
        <v>505</v>
      </c>
      <c r="C301" s="517">
        <v>224</v>
      </c>
      <c r="D301" s="518">
        <f t="shared" si="4"/>
        <v>-0.5564</v>
      </c>
    </row>
    <row r="302" s="504" customFormat="1" ht="36" customHeight="1" spans="1:4">
      <c r="A302" s="514" t="s">
        <v>339</v>
      </c>
      <c r="B302" s="517">
        <v>595</v>
      </c>
      <c r="C302" s="517">
        <v>0</v>
      </c>
      <c r="D302" s="518">
        <f t="shared" si="4"/>
        <v>-1</v>
      </c>
    </row>
    <row r="303" s="504" customFormat="1" ht="36" customHeight="1" spans="1:4">
      <c r="A303" s="514" t="s">
        <v>340</v>
      </c>
      <c r="B303" s="517"/>
      <c r="C303" s="517">
        <v>0</v>
      </c>
      <c r="D303" s="518" t="e">
        <f t="shared" si="4"/>
        <v>#DIV/0!</v>
      </c>
    </row>
    <row r="304" s="504" customFormat="1" ht="36" customHeight="1" spans="1:4">
      <c r="A304" s="514" t="s">
        <v>341</v>
      </c>
      <c r="B304" s="517"/>
      <c r="C304" s="517">
        <v>0</v>
      </c>
      <c r="D304" s="518" t="e">
        <f t="shared" si="4"/>
        <v>#DIV/0!</v>
      </c>
    </row>
    <row r="305" s="504" customFormat="1" ht="36" customHeight="1" spans="1:4">
      <c r="A305" s="514" t="s">
        <v>160</v>
      </c>
      <c r="B305" s="517"/>
      <c r="C305" s="517">
        <v>0</v>
      </c>
      <c r="D305" s="518" t="e">
        <f t="shared" si="4"/>
        <v>#DIV/0!</v>
      </c>
    </row>
    <row r="306" s="504" customFormat="1" ht="36" customHeight="1" spans="1:4">
      <c r="A306" s="514" t="s">
        <v>342</v>
      </c>
      <c r="B306" s="517">
        <v>4063</v>
      </c>
      <c r="C306" s="517">
        <v>1701</v>
      </c>
      <c r="D306" s="518">
        <f t="shared" si="4"/>
        <v>-0.5813</v>
      </c>
    </row>
    <row r="307" s="504" customFormat="1" ht="36" customHeight="1" spans="1:4">
      <c r="A307" s="514" t="s">
        <v>343</v>
      </c>
      <c r="B307" s="515">
        <f>SUM(B308:B313)</f>
        <v>0</v>
      </c>
      <c r="C307" s="515">
        <v>0</v>
      </c>
      <c r="D307" s="516" t="e">
        <f t="shared" si="4"/>
        <v>#DIV/0!</v>
      </c>
    </row>
    <row r="308" s="504" customFormat="1" ht="36" customHeight="1" spans="1:4">
      <c r="A308" s="514" t="s">
        <v>151</v>
      </c>
      <c r="B308" s="523"/>
      <c r="C308" s="522">
        <v>0</v>
      </c>
      <c r="D308" s="516" t="e">
        <f t="shared" si="4"/>
        <v>#DIV/0!</v>
      </c>
    </row>
    <row r="309" s="504" customFormat="1" ht="36" customHeight="1" spans="1:4">
      <c r="A309" s="514" t="s">
        <v>152</v>
      </c>
      <c r="B309" s="523"/>
      <c r="C309" s="521">
        <v>0</v>
      </c>
      <c r="D309" s="516" t="e">
        <f t="shared" si="4"/>
        <v>#DIV/0!</v>
      </c>
    </row>
    <row r="310" s="504" customFormat="1" ht="36" customHeight="1" spans="1:4">
      <c r="A310" s="514" t="s">
        <v>153</v>
      </c>
      <c r="B310" s="523"/>
      <c r="C310" s="517">
        <v>0</v>
      </c>
      <c r="D310" s="516" t="e">
        <f t="shared" si="4"/>
        <v>#DIV/0!</v>
      </c>
    </row>
    <row r="311" s="504" customFormat="1" ht="36" customHeight="1" spans="1:4">
      <c r="A311" s="514" t="s">
        <v>344</v>
      </c>
      <c r="B311" s="523"/>
      <c r="C311" s="522">
        <v>0</v>
      </c>
      <c r="D311" s="516" t="e">
        <f t="shared" si="4"/>
        <v>#DIV/0!</v>
      </c>
    </row>
    <row r="312" s="504" customFormat="1" ht="36" customHeight="1" spans="1:4">
      <c r="A312" s="514" t="s">
        <v>160</v>
      </c>
      <c r="B312" s="523"/>
      <c r="C312" s="521">
        <v>0</v>
      </c>
      <c r="D312" s="516" t="e">
        <f t="shared" si="4"/>
        <v>#DIV/0!</v>
      </c>
    </row>
    <row r="313" s="504" customFormat="1" ht="36" customHeight="1" spans="1:4">
      <c r="A313" s="514" t="s">
        <v>345</v>
      </c>
      <c r="B313" s="523"/>
      <c r="C313" s="517">
        <v>0</v>
      </c>
      <c r="D313" s="516" t="e">
        <f t="shared" si="4"/>
        <v>#DIV/0!</v>
      </c>
    </row>
    <row r="314" s="504" customFormat="1" ht="36" customHeight="1" spans="1:4">
      <c r="A314" s="514" t="s">
        <v>346</v>
      </c>
      <c r="B314" s="515">
        <f>SUM(B315:B321)</f>
        <v>42</v>
      </c>
      <c r="C314" s="515">
        <f>SUM(C315:C321)</f>
        <v>49</v>
      </c>
      <c r="D314" s="516">
        <f t="shared" si="4"/>
        <v>0.1667</v>
      </c>
    </row>
    <row r="315" s="504" customFormat="1" ht="36" customHeight="1" spans="1:4">
      <c r="A315" s="514" t="s">
        <v>151</v>
      </c>
      <c r="B315" s="523">
        <v>42</v>
      </c>
      <c r="C315" s="517">
        <v>49</v>
      </c>
      <c r="D315" s="518">
        <f t="shared" si="4"/>
        <v>0.1667</v>
      </c>
    </row>
    <row r="316" s="504" customFormat="1" ht="36" customHeight="1" spans="1:4">
      <c r="A316" s="514" t="s">
        <v>152</v>
      </c>
      <c r="B316" s="523"/>
      <c r="C316" s="517">
        <v>0</v>
      </c>
      <c r="D316" s="516" t="e">
        <f t="shared" si="4"/>
        <v>#DIV/0!</v>
      </c>
    </row>
    <row r="317" s="504" customFormat="1" ht="36" customHeight="1" spans="1:4">
      <c r="A317" s="514" t="s">
        <v>153</v>
      </c>
      <c r="B317" s="523"/>
      <c r="C317" s="517">
        <v>0</v>
      </c>
      <c r="D317" s="516" t="e">
        <f t="shared" si="4"/>
        <v>#DIV/0!</v>
      </c>
    </row>
    <row r="318" s="504" customFormat="1" ht="36" customHeight="1" spans="1:4">
      <c r="A318" s="514" t="s">
        <v>347</v>
      </c>
      <c r="B318" s="523"/>
      <c r="C318" s="517">
        <v>0</v>
      </c>
      <c r="D318" s="516" t="e">
        <f t="shared" si="4"/>
        <v>#DIV/0!</v>
      </c>
    </row>
    <row r="319" s="504" customFormat="1" ht="36" customHeight="1" spans="1:4">
      <c r="A319" s="514" t="s">
        <v>348</v>
      </c>
      <c r="B319" s="523"/>
      <c r="C319" s="517">
        <v>0</v>
      </c>
      <c r="D319" s="516" t="e">
        <f t="shared" si="4"/>
        <v>#DIV/0!</v>
      </c>
    </row>
    <row r="320" s="504" customFormat="1" ht="36" customHeight="1" spans="1:4">
      <c r="A320" s="514" t="s">
        <v>160</v>
      </c>
      <c r="B320" s="523"/>
      <c r="C320" s="517">
        <v>0</v>
      </c>
      <c r="D320" s="516" t="e">
        <f t="shared" si="4"/>
        <v>#DIV/0!</v>
      </c>
    </row>
    <row r="321" s="504" customFormat="1" ht="36" customHeight="1" spans="1:4">
      <c r="A321" s="514" t="s">
        <v>349</v>
      </c>
      <c r="B321" s="523"/>
      <c r="C321" s="522">
        <v>0</v>
      </c>
      <c r="D321" s="516" t="e">
        <f t="shared" si="4"/>
        <v>#DIV/0!</v>
      </c>
    </row>
    <row r="322" s="504" customFormat="1" ht="36" customHeight="1" spans="1:4">
      <c r="A322" s="514" t="s">
        <v>350</v>
      </c>
      <c r="B322" s="515">
        <f>SUM(B323:B330)</f>
        <v>63</v>
      </c>
      <c r="C322" s="515">
        <f>SUM(C323:C330)</f>
        <v>579</v>
      </c>
      <c r="D322" s="516">
        <f t="shared" si="4"/>
        <v>8.1905</v>
      </c>
    </row>
    <row r="323" s="504" customFormat="1" ht="36" customHeight="1" spans="1:4">
      <c r="A323" s="514" t="s">
        <v>151</v>
      </c>
      <c r="B323" s="523">
        <v>63</v>
      </c>
      <c r="C323" s="517">
        <v>72</v>
      </c>
      <c r="D323" s="518">
        <f t="shared" si="4"/>
        <v>0.1429</v>
      </c>
    </row>
    <row r="324" s="504" customFormat="1" ht="36" customHeight="1" spans="1:4">
      <c r="A324" s="514" t="s">
        <v>152</v>
      </c>
      <c r="B324" s="523"/>
      <c r="C324" s="517">
        <v>0</v>
      </c>
      <c r="D324" s="516" t="e">
        <f t="shared" ref="D324:D387" si="5">(C324-B324)/B324</f>
        <v>#DIV/0!</v>
      </c>
    </row>
    <row r="325" s="504" customFormat="1" ht="36" customHeight="1" spans="1:4">
      <c r="A325" s="514" t="s">
        <v>153</v>
      </c>
      <c r="B325" s="523"/>
      <c r="C325" s="517">
        <v>0</v>
      </c>
      <c r="D325" s="516" t="e">
        <f t="shared" si="5"/>
        <v>#DIV/0!</v>
      </c>
    </row>
    <row r="326" s="504" customFormat="1" ht="36" customHeight="1" spans="1:4">
      <c r="A326" s="514" t="s">
        <v>351</v>
      </c>
      <c r="B326" s="523"/>
      <c r="C326" s="517">
        <v>0</v>
      </c>
      <c r="D326" s="516" t="e">
        <f t="shared" si="5"/>
        <v>#DIV/0!</v>
      </c>
    </row>
    <row r="327" s="504" customFormat="1" ht="36" customHeight="1" spans="1:4">
      <c r="A327" s="514" t="s">
        <v>352</v>
      </c>
      <c r="B327" s="523"/>
      <c r="C327" s="517">
        <v>0</v>
      </c>
      <c r="D327" s="516" t="e">
        <f t="shared" si="5"/>
        <v>#DIV/0!</v>
      </c>
    </row>
    <row r="328" s="504" customFormat="1" ht="36" customHeight="1" spans="1:4">
      <c r="A328" s="514" t="s">
        <v>353</v>
      </c>
      <c r="B328" s="523"/>
      <c r="C328" s="522">
        <v>0</v>
      </c>
      <c r="D328" s="516" t="e">
        <f t="shared" si="5"/>
        <v>#DIV/0!</v>
      </c>
    </row>
    <row r="329" s="504" customFormat="1" ht="36" customHeight="1" spans="1:4">
      <c r="A329" s="514" t="s">
        <v>160</v>
      </c>
      <c r="B329" s="523"/>
      <c r="C329" s="522">
        <v>0</v>
      </c>
      <c r="D329" s="516" t="e">
        <f t="shared" si="5"/>
        <v>#DIV/0!</v>
      </c>
    </row>
    <row r="330" s="504" customFormat="1" ht="36" customHeight="1" spans="1:4">
      <c r="A330" s="514" t="s">
        <v>354</v>
      </c>
      <c r="B330" s="523"/>
      <c r="C330" s="517">
        <v>507</v>
      </c>
      <c r="D330" s="516" t="e">
        <f t="shared" si="5"/>
        <v>#DIV/0!</v>
      </c>
    </row>
    <row r="331" s="504" customFormat="1" ht="36" customHeight="1" spans="1:4">
      <c r="A331" s="514" t="s">
        <v>355</v>
      </c>
      <c r="B331" s="515">
        <f>SUM(B332:B344)</f>
        <v>930</v>
      </c>
      <c r="C331" s="515">
        <f>SUM(C332:C344)</f>
        <v>708</v>
      </c>
      <c r="D331" s="516">
        <f t="shared" si="5"/>
        <v>-0.2387</v>
      </c>
    </row>
    <row r="332" s="504" customFormat="1" ht="36" customHeight="1" spans="1:4">
      <c r="A332" s="514" t="s">
        <v>151</v>
      </c>
      <c r="B332" s="517">
        <v>489</v>
      </c>
      <c r="C332" s="517">
        <v>524</v>
      </c>
      <c r="D332" s="518">
        <f t="shared" si="5"/>
        <v>0.0716</v>
      </c>
    </row>
    <row r="333" s="504" customFormat="1" ht="36" customHeight="1" spans="1:4">
      <c r="A333" s="514" t="s">
        <v>152</v>
      </c>
      <c r="B333" s="517"/>
      <c r="C333" s="517">
        <v>0</v>
      </c>
      <c r="D333" s="518" t="e">
        <f t="shared" si="5"/>
        <v>#DIV/0!</v>
      </c>
    </row>
    <row r="334" s="504" customFormat="1" ht="36" customHeight="1" spans="1:4">
      <c r="A334" s="514" t="s">
        <v>153</v>
      </c>
      <c r="B334" s="517"/>
      <c r="C334" s="517">
        <v>0</v>
      </c>
      <c r="D334" s="518" t="e">
        <f t="shared" si="5"/>
        <v>#DIV/0!</v>
      </c>
    </row>
    <row r="335" s="504" customFormat="1" ht="36" customHeight="1" spans="1:4">
      <c r="A335" s="514" t="s">
        <v>356</v>
      </c>
      <c r="B335" s="517">
        <v>72</v>
      </c>
      <c r="C335" s="517">
        <v>0</v>
      </c>
      <c r="D335" s="518">
        <f t="shared" si="5"/>
        <v>-1</v>
      </c>
    </row>
    <row r="336" s="504" customFormat="1" ht="36" customHeight="1" spans="1:4">
      <c r="A336" s="514" t="s">
        <v>357</v>
      </c>
      <c r="B336" s="521">
        <v>83</v>
      </c>
      <c r="C336" s="521">
        <v>29</v>
      </c>
      <c r="D336" s="518">
        <f t="shared" si="5"/>
        <v>-0.6506</v>
      </c>
    </row>
    <row r="337" s="504" customFormat="1" ht="36" customHeight="1" spans="1:4">
      <c r="A337" s="514" t="s">
        <v>358</v>
      </c>
      <c r="B337" s="521">
        <v>31</v>
      </c>
      <c r="C337" s="521">
        <v>30</v>
      </c>
      <c r="D337" s="518">
        <f t="shared" si="5"/>
        <v>-0.0323</v>
      </c>
    </row>
    <row r="338" s="504" customFormat="1" ht="36" customHeight="1" spans="1:4">
      <c r="A338" s="514" t="s">
        <v>359</v>
      </c>
      <c r="B338" s="517">
        <v>43</v>
      </c>
      <c r="C338" s="517">
        <v>15</v>
      </c>
      <c r="D338" s="518">
        <f t="shared" si="5"/>
        <v>-0.6512</v>
      </c>
    </row>
    <row r="339" s="504" customFormat="1" ht="36" customHeight="1" spans="1:4">
      <c r="A339" s="514" t="s">
        <v>360</v>
      </c>
      <c r="B339" s="517"/>
      <c r="C339" s="517">
        <v>0</v>
      </c>
      <c r="D339" s="518" t="e">
        <f t="shared" si="5"/>
        <v>#DIV/0!</v>
      </c>
    </row>
    <row r="340" s="504" customFormat="1" ht="36" customHeight="1" spans="1:4">
      <c r="A340" s="527" t="s">
        <v>361</v>
      </c>
      <c r="B340" s="517">
        <v>57</v>
      </c>
      <c r="C340" s="517">
        <v>22</v>
      </c>
      <c r="D340" s="518">
        <f t="shared" si="5"/>
        <v>-0.614</v>
      </c>
    </row>
    <row r="341" s="504" customFormat="1" ht="36" customHeight="1" spans="1:4">
      <c r="A341" s="527" t="s">
        <v>362</v>
      </c>
      <c r="B341" s="517">
        <v>10</v>
      </c>
      <c r="C341" s="517">
        <v>23</v>
      </c>
      <c r="D341" s="518">
        <f t="shared" si="5"/>
        <v>1.3</v>
      </c>
    </row>
    <row r="342" s="504" customFormat="1" ht="36" customHeight="1" spans="1:4">
      <c r="A342" s="527" t="s">
        <v>363</v>
      </c>
      <c r="B342" s="517"/>
      <c r="C342" s="517">
        <v>0</v>
      </c>
      <c r="D342" s="518" t="e">
        <f t="shared" si="5"/>
        <v>#DIV/0!</v>
      </c>
    </row>
    <row r="343" s="504" customFormat="1" ht="36" customHeight="1" spans="1:4">
      <c r="A343" s="514" t="s">
        <v>160</v>
      </c>
      <c r="B343" s="517"/>
      <c r="C343" s="517">
        <v>0</v>
      </c>
      <c r="D343" s="518" t="e">
        <f t="shared" si="5"/>
        <v>#DIV/0!</v>
      </c>
    </row>
    <row r="344" s="504" customFormat="1" ht="36" customHeight="1" spans="1:4">
      <c r="A344" s="514" t="s">
        <v>364</v>
      </c>
      <c r="B344" s="517">
        <v>145</v>
      </c>
      <c r="C344" s="517">
        <v>65</v>
      </c>
      <c r="D344" s="518">
        <f t="shared" si="5"/>
        <v>-0.5517</v>
      </c>
    </row>
    <row r="345" s="504" customFormat="1" ht="36" customHeight="1" spans="1:4">
      <c r="A345" s="514" t="s">
        <v>365</v>
      </c>
      <c r="B345" s="515">
        <f>SUM(B346:B354)</f>
        <v>0</v>
      </c>
      <c r="C345" s="515">
        <v>0</v>
      </c>
      <c r="D345" s="516" t="e">
        <f t="shared" si="5"/>
        <v>#DIV/0!</v>
      </c>
    </row>
    <row r="346" s="504" customFormat="1" ht="36" customHeight="1" spans="1:4">
      <c r="A346" s="514" t="s">
        <v>151</v>
      </c>
      <c r="B346" s="523"/>
      <c r="C346" s="522">
        <v>0</v>
      </c>
      <c r="D346" s="516" t="e">
        <f t="shared" si="5"/>
        <v>#DIV/0!</v>
      </c>
    </row>
    <row r="347" s="504" customFormat="1" ht="36" customHeight="1" spans="1:4">
      <c r="A347" s="514" t="s">
        <v>152</v>
      </c>
      <c r="B347" s="523"/>
      <c r="C347" s="517">
        <v>0</v>
      </c>
      <c r="D347" s="516" t="e">
        <f t="shared" si="5"/>
        <v>#DIV/0!</v>
      </c>
    </row>
    <row r="348" s="504" customFormat="1" ht="36" customHeight="1" spans="1:4">
      <c r="A348" s="514" t="s">
        <v>153</v>
      </c>
      <c r="B348" s="523"/>
      <c r="C348" s="517">
        <v>0</v>
      </c>
      <c r="D348" s="516" t="e">
        <f t="shared" si="5"/>
        <v>#DIV/0!</v>
      </c>
    </row>
    <row r="349" s="504" customFormat="1" ht="36" customHeight="1" spans="1:4">
      <c r="A349" s="514" t="s">
        <v>366</v>
      </c>
      <c r="B349" s="523"/>
      <c r="C349" s="517">
        <v>0</v>
      </c>
      <c r="D349" s="516" t="e">
        <f t="shared" si="5"/>
        <v>#DIV/0!</v>
      </c>
    </row>
    <row r="350" s="504" customFormat="1" ht="36" customHeight="1" spans="1:4">
      <c r="A350" s="514" t="s">
        <v>367</v>
      </c>
      <c r="B350" s="523"/>
      <c r="C350" s="517">
        <v>0</v>
      </c>
      <c r="D350" s="516" t="e">
        <f t="shared" si="5"/>
        <v>#DIV/0!</v>
      </c>
    </row>
    <row r="351" s="504" customFormat="1" ht="36" customHeight="1" spans="1:4">
      <c r="A351" s="514" t="s">
        <v>368</v>
      </c>
      <c r="B351" s="523"/>
      <c r="C351" s="517">
        <v>0</v>
      </c>
      <c r="D351" s="516" t="e">
        <f t="shared" si="5"/>
        <v>#DIV/0!</v>
      </c>
    </row>
    <row r="352" s="504" customFormat="1" ht="36" customHeight="1" spans="1:4">
      <c r="A352" s="514" t="s">
        <v>192</v>
      </c>
      <c r="B352" s="523"/>
      <c r="C352" s="517">
        <v>0</v>
      </c>
      <c r="D352" s="516" t="e">
        <f t="shared" si="5"/>
        <v>#DIV/0!</v>
      </c>
    </row>
    <row r="353" s="504" customFormat="1" ht="36" customHeight="1" spans="1:4">
      <c r="A353" s="514" t="s">
        <v>160</v>
      </c>
      <c r="B353" s="523"/>
      <c r="C353" s="517">
        <v>0</v>
      </c>
      <c r="D353" s="516" t="e">
        <f t="shared" si="5"/>
        <v>#DIV/0!</v>
      </c>
    </row>
    <row r="354" s="504" customFormat="1" ht="36" customHeight="1" spans="1:4">
      <c r="A354" s="514" t="s">
        <v>369</v>
      </c>
      <c r="B354" s="523"/>
      <c r="C354" s="517">
        <v>0</v>
      </c>
      <c r="D354" s="516" t="e">
        <f t="shared" si="5"/>
        <v>#DIV/0!</v>
      </c>
    </row>
    <row r="355" s="504" customFormat="1" ht="36" customHeight="1" spans="1:4">
      <c r="A355" s="514" t="s">
        <v>370</v>
      </c>
      <c r="B355" s="515">
        <f>SUM(B356:B364)</f>
        <v>0</v>
      </c>
      <c r="C355" s="515">
        <v>0</v>
      </c>
      <c r="D355" s="516" t="e">
        <f t="shared" si="5"/>
        <v>#DIV/0!</v>
      </c>
    </row>
    <row r="356" s="504" customFormat="1" ht="36" customHeight="1" spans="1:4">
      <c r="A356" s="514" t="s">
        <v>151</v>
      </c>
      <c r="B356" s="523"/>
      <c r="C356" s="517">
        <v>0</v>
      </c>
      <c r="D356" s="516" t="e">
        <f t="shared" si="5"/>
        <v>#DIV/0!</v>
      </c>
    </row>
    <row r="357" s="504" customFormat="1" ht="36" customHeight="1" spans="1:4">
      <c r="A357" s="514" t="s">
        <v>152</v>
      </c>
      <c r="B357" s="523"/>
      <c r="C357" s="517">
        <v>0</v>
      </c>
      <c r="D357" s="516" t="e">
        <f t="shared" si="5"/>
        <v>#DIV/0!</v>
      </c>
    </row>
    <row r="358" s="504" customFormat="1" ht="36" customHeight="1" spans="1:4">
      <c r="A358" s="514" t="s">
        <v>153</v>
      </c>
      <c r="B358" s="523"/>
      <c r="C358" s="517">
        <v>0</v>
      </c>
      <c r="D358" s="516" t="e">
        <f t="shared" si="5"/>
        <v>#DIV/0!</v>
      </c>
    </row>
    <row r="359" s="504" customFormat="1" ht="36" customHeight="1" spans="1:4">
      <c r="A359" s="514" t="s">
        <v>371</v>
      </c>
      <c r="B359" s="523"/>
      <c r="C359" s="517">
        <v>0</v>
      </c>
      <c r="D359" s="516" t="e">
        <f t="shared" si="5"/>
        <v>#DIV/0!</v>
      </c>
    </row>
    <row r="360" s="504" customFormat="1" ht="36" customHeight="1" spans="1:4">
      <c r="A360" s="514" t="s">
        <v>372</v>
      </c>
      <c r="B360" s="523"/>
      <c r="C360" s="517">
        <v>0</v>
      </c>
      <c r="D360" s="516" t="e">
        <f t="shared" si="5"/>
        <v>#DIV/0!</v>
      </c>
    </row>
    <row r="361" s="504" customFormat="1" ht="36" customHeight="1" spans="1:4">
      <c r="A361" s="514" t="s">
        <v>373</v>
      </c>
      <c r="B361" s="523"/>
      <c r="C361" s="517">
        <v>0</v>
      </c>
      <c r="D361" s="516" t="e">
        <f t="shared" si="5"/>
        <v>#DIV/0!</v>
      </c>
    </row>
    <row r="362" s="504" customFormat="1" ht="36" customHeight="1" spans="1:4">
      <c r="A362" s="514" t="s">
        <v>192</v>
      </c>
      <c r="B362" s="523"/>
      <c r="C362" s="522">
        <v>0</v>
      </c>
      <c r="D362" s="516" t="e">
        <f t="shared" si="5"/>
        <v>#DIV/0!</v>
      </c>
    </row>
    <row r="363" s="504" customFormat="1" ht="36" customHeight="1" spans="1:4">
      <c r="A363" s="514" t="s">
        <v>160</v>
      </c>
      <c r="B363" s="523"/>
      <c r="C363" s="517">
        <v>0</v>
      </c>
      <c r="D363" s="516" t="e">
        <f t="shared" si="5"/>
        <v>#DIV/0!</v>
      </c>
    </row>
    <row r="364" s="504" customFormat="1" ht="36" customHeight="1" spans="1:4">
      <c r="A364" s="514" t="s">
        <v>374</v>
      </c>
      <c r="B364" s="523"/>
      <c r="C364" s="517">
        <v>0</v>
      </c>
      <c r="D364" s="516" t="e">
        <f t="shared" si="5"/>
        <v>#DIV/0!</v>
      </c>
    </row>
    <row r="365" s="504" customFormat="1" ht="36" customHeight="1" spans="1:4">
      <c r="A365" s="514" t="s">
        <v>375</v>
      </c>
      <c r="B365" s="515">
        <f>SUM(B366:B372)</f>
        <v>9</v>
      </c>
      <c r="C365" s="515">
        <f>SUM(C366:C372)</f>
        <v>9</v>
      </c>
      <c r="D365" s="516">
        <f t="shared" si="5"/>
        <v>0</v>
      </c>
    </row>
    <row r="366" s="504" customFormat="1" ht="36" customHeight="1" spans="1:4">
      <c r="A366" s="514" t="s">
        <v>151</v>
      </c>
      <c r="B366" s="523">
        <v>9</v>
      </c>
      <c r="C366" s="517"/>
      <c r="D366" s="516">
        <f t="shared" si="5"/>
        <v>-1</v>
      </c>
    </row>
    <row r="367" s="504" customFormat="1" ht="36" customHeight="1" spans="1:4">
      <c r="A367" s="514" t="s">
        <v>152</v>
      </c>
      <c r="B367" s="523"/>
      <c r="C367" s="517">
        <v>9</v>
      </c>
      <c r="D367" s="516" t="e">
        <f t="shared" si="5"/>
        <v>#DIV/0!</v>
      </c>
    </row>
    <row r="368" s="504" customFormat="1" ht="36" customHeight="1" spans="1:4">
      <c r="A368" s="514" t="s">
        <v>153</v>
      </c>
      <c r="B368" s="523"/>
      <c r="C368" s="517">
        <v>0</v>
      </c>
      <c r="D368" s="516" t="e">
        <f t="shared" si="5"/>
        <v>#DIV/0!</v>
      </c>
    </row>
    <row r="369" s="504" customFormat="1" ht="36" customHeight="1" spans="1:4">
      <c r="A369" s="514" t="s">
        <v>376</v>
      </c>
      <c r="B369" s="523"/>
      <c r="C369" s="517">
        <v>0</v>
      </c>
      <c r="D369" s="516" t="e">
        <f t="shared" si="5"/>
        <v>#DIV/0!</v>
      </c>
    </row>
    <row r="370" s="504" customFormat="1" ht="36" customHeight="1" spans="1:4">
      <c r="A370" s="514" t="s">
        <v>377</v>
      </c>
      <c r="B370" s="523"/>
      <c r="C370" s="517">
        <v>0</v>
      </c>
      <c r="D370" s="516" t="e">
        <f t="shared" si="5"/>
        <v>#DIV/0!</v>
      </c>
    </row>
    <row r="371" s="504" customFormat="1" ht="36" customHeight="1" spans="1:4">
      <c r="A371" s="514" t="s">
        <v>160</v>
      </c>
      <c r="B371" s="523"/>
      <c r="C371" s="522">
        <v>0</v>
      </c>
      <c r="D371" s="516" t="e">
        <f t="shared" si="5"/>
        <v>#DIV/0!</v>
      </c>
    </row>
    <row r="372" s="504" customFormat="1" ht="36" customHeight="1" spans="1:4">
      <c r="A372" s="514" t="s">
        <v>378</v>
      </c>
      <c r="B372" s="523"/>
      <c r="C372" s="522">
        <v>0</v>
      </c>
      <c r="D372" s="516" t="e">
        <f t="shared" si="5"/>
        <v>#DIV/0!</v>
      </c>
    </row>
    <row r="373" s="504" customFormat="1" ht="36" customHeight="1" spans="1:4">
      <c r="A373" s="514" t="s">
        <v>379</v>
      </c>
      <c r="B373" s="526">
        <f>SUM(B374:B378)</f>
        <v>0</v>
      </c>
      <c r="C373" s="526">
        <v>0</v>
      </c>
      <c r="D373" s="516" t="e">
        <f t="shared" si="5"/>
        <v>#DIV/0!</v>
      </c>
    </row>
    <row r="374" s="504" customFormat="1" ht="36" customHeight="1" spans="1:4">
      <c r="A374" s="514" t="s">
        <v>151</v>
      </c>
      <c r="B374" s="523"/>
      <c r="C374" s="517">
        <v>0</v>
      </c>
      <c r="D374" s="516" t="e">
        <f t="shared" si="5"/>
        <v>#DIV/0!</v>
      </c>
    </row>
    <row r="375" s="504" customFormat="1" ht="36" customHeight="1" spans="1:4">
      <c r="A375" s="514" t="s">
        <v>152</v>
      </c>
      <c r="B375" s="523"/>
      <c r="C375" s="517">
        <v>0</v>
      </c>
      <c r="D375" s="516" t="e">
        <f t="shared" si="5"/>
        <v>#DIV/0!</v>
      </c>
    </row>
    <row r="376" s="504" customFormat="1" ht="36" customHeight="1" spans="1:4">
      <c r="A376" s="514" t="s">
        <v>192</v>
      </c>
      <c r="B376" s="523"/>
      <c r="C376" s="517">
        <v>0</v>
      </c>
      <c r="D376" s="516" t="e">
        <f t="shared" si="5"/>
        <v>#DIV/0!</v>
      </c>
    </row>
    <row r="377" s="504" customFormat="1" ht="36" customHeight="1" spans="1:4">
      <c r="A377" s="514" t="s">
        <v>380</v>
      </c>
      <c r="B377" s="523"/>
      <c r="C377" s="517">
        <v>0</v>
      </c>
      <c r="D377" s="516" t="e">
        <f t="shared" si="5"/>
        <v>#DIV/0!</v>
      </c>
    </row>
    <row r="378" s="504" customFormat="1" ht="36" customHeight="1" spans="1:4">
      <c r="A378" s="514" t="s">
        <v>381</v>
      </c>
      <c r="B378" s="523"/>
      <c r="C378" s="517">
        <v>0</v>
      </c>
      <c r="D378" s="516" t="e">
        <f t="shared" si="5"/>
        <v>#DIV/0!</v>
      </c>
    </row>
    <row r="379" s="504" customFormat="1" ht="36" customHeight="1" spans="1:4">
      <c r="A379" s="514" t="s">
        <v>382</v>
      </c>
      <c r="B379" s="524">
        <f>SUM(B380:B381)</f>
        <v>111</v>
      </c>
      <c r="C379" s="525">
        <f>SUM(C380:C381)</f>
        <v>5001</v>
      </c>
      <c r="D379" s="516">
        <f t="shared" si="5"/>
        <v>44.0541</v>
      </c>
    </row>
    <row r="380" s="504" customFormat="1" ht="36" customHeight="1" spans="1:4">
      <c r="A380" s="514" t="s">
        <v>383</v>
      </c>
      <c r="B380" s="523"/>
      <c r="C380" s="517">
        <v>0</v>
      </c>
      <c r="D380" s="516" t="e">
        <f t="shared" si="5"/>
        <v>#DIV/0!</v>
      </c>
    </row>
    <row r="381" s="504" customFormat="1" ht="36" customHeight="1" spans="1:4">
      <c r="A381" s="527" t="s">
        <v>384</v>
      </c>
      <c r="B381" s="523">
        <v>111</v>
      </c>
      <c r="C381" s="521">
        <v>5001</v>
      </c>
      <c r="D381" s="518">
        <f t="shared" si="5"/>
        <v>44.0541</v>
      </c>
    </row>
    <row r="382" s="504" customFormat="1" ht="36" customHeight="1" spans="1:4">
      <c r="A382" s="513" t="s">
        <v>385</v>
      </c>
      <c r="B382" s="515">
        <f>B383+B388+B395+B401+B407+B411+B415+B419+B425+B432</f>
        <v>38582</v>
      </c>
      <c r="C382" s="515">
        <f>C383+C388+C395+C401+C407+C411+C415+C419+C425+C432</f>
        <v>55540</v>
      </c>
      <c r="D382" s="516">
        <f t="shared" si="5"/>
        <v>0.4395</v>
      </c>
    </row>
    <row r="383" s="504" customFormat="1" ht="36" customHeight="1" spans="1:4">
      <c r="A383" s="514" t="s">
        <v>386</v>
      </c>
      <c r="B383" s="515">
        <f>SUM(B384:B387)</f>
        <v>518</v>
      </c>
      <c r="C383" s="515">
        <f>SUM(C384:C387)</f>
        <v>778</v>
      </c>
      <c r="D383" s="516">
        <f t="shared" si="5"/>
        <v>0.5019</v>
      </c>
    </row>
    <row r="384" s="504" customFormat="1" ht="36" customHeight="1" spans="1:4">
      <c r="A384" s="514" t="s">
        <v>151</v>
      </c>
      <c r="B384" s="517">
        <v>404</v>
      </c>
      <c r="C384" s="517">
        <v>738</v>
      </c>
      <c r="D384" s="518">
        <f t="shared" si="5"/>
        <v>0.8267</v>
      </c>
    </row>
    <row r="385" s="504" customFormat="1" ht="36" customHeight="1" spans="1:4">
      <c r="A385" s="514" t="s">
        <v>152</v>
      </c>
      <c r="B385" s="517">
        <v>20</v>
      </c>
      <c r="C385" s="517">
        <v>0</v>
      </c>
      <c r="D385" s="516">
        <f t="shared" si="5"/>
        <v>-1</v>
      </c>
    </row>
    <row r="386" s="504" customFormat="1" ht="36" customHeight="1" spans="1:4">
      <c r="A386" s="514" t="s">
        <v>153</v>
      </c>
      <c r="B386" s="517"/>
      <c r="C386" s="517">
        <v>0</v>
      </c>
      <c r="D386" s="516" t="e">
        <f t="shared" si="5"/>
        <v>#DIV/0!</v>
      </c>
    </row>
    <row r="387" s="504" customFormat="1" ht="36" customHeight="1" spans="1:4">
      <c r="A387" s="514" t="s">
        <v>387</v>
      </c>
      <c r="B387" s="517">
        <v>94</v>
      </c>
      <c r="C387" s="517">
        <v>40</v>
      </c>
      <c r="D387" s="518">
        <f t="shared" si="5"/>
        <v>-0.5745</v>
      </c>
    </row>
    <row r="388" s="504" customFormat="1" ht="36" customHeight="1" spans="1:4">
      <c r="A388" s="514" t="s">
        <v>388</v>
      </c>
      <c r="B388" s="515">
        <f>SUM(B389:B394)</f>
        <v>35663</v>
      </c>
      <c r="C388" s="522">
        <f>SUM(C389:C394)</f>
        <v>31910</v>
      </c>
      <c r="D388" s="516">
        <f t="shared" ref="D388:D451" si="6">(C388-B388)/B388</f>
        <v>-0.1052</v>
      </c>
    </row>
    <row r="389" s="504" customFormat="1" ht="36" customHeight="1" spans="1:4">
      <c r="A389" s="514" t="s">
        <v>389</v>
      </c>
      <c r="B389" s="521">
        <v>3845</v>
      </c>
      <c r="C389" s="521">
        <v>2741</v>
      </c>
      <c r="D389" s="518">
        <f t="shared" si="6"/>
        <v>-0.2871</v>
      </c>
    </row>
    <row r="390" s="504" customFormat="1" ht="36" customHeight="1" spans="1:4">
      <c r="A390" s="514" t="s">
        <v>390</v>
      </c>
      <c r="B390" s="521">
        <v>17125</v>
      </c>
      <c r="C390" s="521">
        <v>15024</v>
      </c>
      <c r="D390" s="518">
        <f t="shared" si="6"/>
        <v>-0.1227</v>
      </c>
    </row>
    <row r="391" s="504" customFormat="1" ht="36" customHeight="1" spans="1:4">
      <c r="A391" s="514" t="s">
        <v>391</v>
      </c>
      <c r="B391" s="517">
        <v>10089</v>
      </c>
      <c r="C391" s="517">
        <v>9867</v>
      </c>
      <c r="D391" s="518">
        <f t="shared" si="6"/>
        <v>-0.022</v>
      </c>
    </row>
    <row r="392" s="504" customFormat="1" ht="36" customHeight="1" spans="1:4">
      <c r="A392" s="514" t="s">
        <v>392</v>
      </c>
      <c r="B392" s="517">
        <v>4538</v>
      </c>
      <c r="C392" s="517">
        <v>4261</v>
      </c>
      <c r="D392" s="518">
        <f t="shared" si="6"/>
        <v>-0.061</v>
      </c>
    </row>
    <row r="393" s="504" customFormat="1" ht="36" customHeight="1" spans="1:4">
      <c r="A393" s="514" t="s">
        <v>393</v>
      </c>
      <c r="B393" s="517">
        <v>46</v>
      </c>
      <c r="C393" s="517">
        <v>17</v>
      </c>
      <c r="D393" s="518">
        <f t="shared" si="6"/>
        <v>-0.6304</v>
      </c>
    </row>
    <row r="394" s="504" customFormat="1" ht="36" customHeight="1" spans="1:4">
      <c r="A394" s="514" t="s">
        <v>394</v>
      </c>
      <c r="B394" s="517">
        <v>20</v>
      </c>
      <c r="C394" s="517">
        <v>0</v>
      </c>
      <c r="D394" s="518">
        <f t="shared" si="6"/>
        <v>-1</v>
      </c>
    </row>
    <row r="395" s="504" customFormat="1" ht="36" customHeight="1" spans="1:4">
      <c r="A395" s="519" t="s">
        <v>395</v>
      </c>
      <c r="B395" s="515">
        <f>SUM(B396:B400)</f>
        <v>1464</v>
      </c>
      <c r="C395" s="522">
        <f>SUM(C396:C400)</f>
        <v>769</v>
      </c>
      <c r="D395" s="516">
        <f t="shared" si="6"/>
        <v>-0.4747</v>
      </c>
    </row>
    <row r="396" s="504" customFormat="1" ht="36" customHeight="1" spans="1:4">
      <c r="A396" s="514" t="s">
        <v>396</v>
      </c>
      <c r="B396" s="517"/>
      <c r="C396" s="517">
        <v>0</v>
      </c>
      <c r="D396" s="516" t="e">
        <f t="shared" si="6"/>
        <v>#DIV/0!</v>
      </c>
    </row>
    <row r="397" s="504" customFormat="1" ht="36" customHeight="1" spans="1:4">
      <c r="A397" s="528" t="s">
        <v>397</v>
      </c>
      <c r="B397" s="521">
        <v>1434</v>
      </c>
      <c r="C397" s="521">
        <v>769</v>
      </c>
      <c r="D397" s="518">
        <f t="shared" si="6"/>
        <v>-0.4637</v>
      </c>
    </row>
    <row r="398" s="504" customFormat="1" ht="36" customHeight="1" spans="1:4">
      <c r="A398" s="528" t="s">
        <v>398</v>
      </c>
      <c r="B398" s="521">
        <v>30</v>
      </c>
      <c r="C398" s="521">
        <v>0</v>
      </c>
      <c r="D398" s="516">
        <f t="shared" si="6"/>
        <v>-1</v>
      </c>
    </row>
    <row r="399" s="504" customFormat="1" ht="36" customHeight="1" spans="1:4">
      <c r="A399" s="528" t="s">
        <v>399</v>
      </c>
      <c r="B399" s="522"/>
      <c r="C399" s="522">
        <v>0</v>
      </c>
      <c r="D399" s="516" t="e">
        <f t="shared" si="6"/>
        <v>#DIV/0!</v>
      </c>
    </row>
    <row r="400" s="504" customFormat="1" ht="36" customHeight="1" spans="1:4">
      <c r="A400" s="528" t="s">
        <v>400</v>
      </c>
      <c r="B400" s="517"/>
      <c r="C400" s="517">
        <v>0</v>
      </c>
      <c r="D400" s="516" t="e">
        <f t="shared" si="6"/>
        <v>#DIV/0!</v>
      </c>
    </row>
    <row r="401" s="504" customFormat="1" ht="36" customHeight="1" spans="1:4">
      <c r="A401" s="528" t="s">
        <v>401</v>
      </c>
      <c r="B401" s="515">
        <f>SUM(B402:B406)</f>
        <v>62</v>
      </c>
      <c r="C401" s="522">
        <f>SUM(C402:C406)</f>
        <v>97</v>
      </c>
      <c r="D401" s="516">
        <f t="shared" si="6"/>
        <v>0.5645</v>
      </c>
    </row>
    <row r="402" s="504" customFormat="1" ht="36" customHeight="1" spans="1:4">
      <c r="A402" s="528" t="s">
        <v>402</v>
      </c>
      <c r="B402" s="523"/>
      <c r="C402" s="517">
        <v>0</v>
      </c>
      <c r="D402" s="516" t="e">
        <f t="shared" si="6"/>
        <v>#DIV/0!</v>
      </c>
    </row>
    <row r="403" s="504" customFormat="1" ht="36" customHeight="1" spans="1:4">
      <c r="A403" s="528" t="s">
        <v>403</v>
      </c>
      <c r="B403" s="523"/>
      <c r="C403" s="521">
        <v>0</v>
      </c>
      <c r="D403" s="516" t="e">
        <f t="shared" si="6"/>
        <v>#DIV/0!</v>
      </c>
    </row>
    <row r="404" s="504" customFormat="1" ht="36" customHeight="1" spans="1:4">
      <c r="A404" s="528" t="s">
        <v>404</v>
      </c>
      <c r="B404" s="523"/>
      <c r="C404" s="522">
        <v>0</v>
      </c>
      <c r="D404" s="516" t="e">
        <f t="shared" si="6"/>
        <v>#DIV/0!</v>
      </c>
    </row>
    <row r="405" s="504" customFormat="1" ht="36" customHeight="1" spans="1:4">
      <c r="A405" s="528" t="s">
        <v>405</v>
      </c>
      <c r="B405" s="523"/>
      <c r="C405" s="517">
        <v>0</v>
      </c>
      <c r="D405" s="516" t="e">
        <f t="shared" si="6"/>
        <v>#DIV/0!</v>
      </c>
    </row>
    <row r="406" s="504" customFormat="1" ht="36" customHeight="1" spans="1:4">
      <c r="A406" s="528" t="s">
        <v>406</v>
      </c>
      <c r="B406" s="523">
        <v>62</v>
      </c>
      <c r="C406" s="517">
        <v>97</v>
      </c>
      <c r="D406" s="516">
        <f t="shared" si="6"/>
        <v>0.5645</v>
      </c>
    </row>
    <row r="407" s="504" customFormat="1" ht="36" customHeight="1" spans="1:4">
      <c r="A407" s="528" t="s">
        <v>407</v>
      </c>
      <c r="B407" s="515">
        <f>SUM(B408:B410)</f>
        <v>0</v>
      </c>
      <c r="C407" s="515">
        <v>0</v>
      </c>
      <c r="D407" s="516" t="e">
        <f t="shared" si="6"/>
        <v>#DIV/0!</v>
      </c>
    </row>
    <row r="408" s="504" customFormat="1" ht="36" customHeight="1" spans="1:4">
      <c r="A408" s="528" t="s">
        <v>408</v>
      </c>
      <c r="B408" s="523"/>
      <c r="C408" s="517">
        <v>0</v>
      </c>
      <c r="D408" s="516" t="e">
        <f t="shared" si="6"/>
        <v>#DIV/0!</v>
      </c>
    </row>
    <row r="409" s="504" customFormat="1" ht="36" customHeight="1" spans="1:4">
      <c r="A409" s="528" t="s">
        <v>409</v>
      </c>
      <c r="B409" s="523"/>
      <c r="C409" s="517">
        <v>0</v>
      </c>
      <c r="D409" s="516" t="e">
        <f t="shared" si="6"/>
        <v>#DIV/0!</v>
      </c>
    </row>
    <row r="410" s="504" customFormat="1" ht="36" customHeight="1" spans="1:4">
      <c r="A410" s="528" t="s">
        <v>410</v>
      </c>
      <c r="B410" s="523"/>
      <c r="C410" s="517">
        <v>0</v>
      </c>
      <c r="D410" s="516" t="e">
        <f t="shared" si="6"/>
        <v>#DIV/0!</v>
      </c>
    </row>
    <row r="411" s="504" customFormat="1" ht="36" customHeight="1" spans="1:4">
      <c r="A411" s="528" t="s">
        <v>411</v>
      </c>
      <c r="B411" s="526">
        <f>SUM(B412:B414)</f>
        <v>0</v>
      </c>
      <c r="C411" s="526">
        <v>0</v>
      </c>
      <c r="D411" s="516" t="e">
        <f t="shared" si="6"/>
        <v>#DIV/0!</v>
      </c>
    </row>
    <row r="412" s="504" customFormat="1" ht="36" customHeight="1" spans="1:4">
      <c r="A412" s="528" t="s">
        <v>412</v>
      </c>
      <c r="B412" s="523"/>
      <c r="C412" s="521">
        <v>0</v>
      </c>
      <c r="D412" s="516" t="e">
        <f t="shared" si="6"/>
        <v>#DIV/0!</v>
      </c>
    </row>
    <row r="413" s="504" customFormat="1" ht="36" customHeight="1" spans="1:4">
      <c r="A413" s="528" t="s">
        <v>413</v>
      </c>
      <c r="B413" s="523"/>
      <c r="C413" s="522">
        <v>0</v>
      </c>
      <c r="D413" s="516" t="e">
        <f t="shared" si="6"/>
        <v>#DIV/0!</v>
      </c>
    </row>
    <row r="414" s="504" customFormat="1" ht="36" customHeight="1" spans="1:4">
      <c r="A414" s="528" t="s">
        <v>414</v>
      </c>
      <c r="B414" s="523"/>
      <c r="C414" s="517">
        <v>0</v>
      </c>
      <c r="D414" s="516" t="e">
        <f t="shared" si="6"/>
        <v>#DIV/0!</v>
      </c>
    </row>
    <row r="415" s="504" customFormat="1" ht="36" customHeight="1" spans="1:4">
      <c r="A415" s="528" t="s">
        <v>415</v>
      </c>
      <c r="B415" s="515">
        <f>SUM(B416:B418)</f>
        <v>45</v>
      </c>
      <c r="C415" s="522">
        <v>0</v>
      </c>
      <c r="D415" s="516">
        <f t="shared" si="6"/>
        <v>-1</v>
      </c>
    </row>
    <row r="416" s="504" customFormat="1" ht="36" customHeight="1" spans="1:4">
      <c r="A416" s="528" t="s">
        <v>416</v>
      </c>
      <c r="B416" s="523">
        <v>45</v>
      </c>
      <c r="C416" s="517">
        <v>0</v>
      </c>
      <c r="D416" s="516">
        <f t="shared" si="6"/>
        <v>-1</v>
      </c>
    </row>
    <row r="417" s="504" customFormat="1" ht="36" customHeight="1" spans="1:4">
      <c r="A417" s="528" t="s">
        <v>417</v>
      </c>
      <c r="B417" s="523"/>
      <c r="C417" s="517">
        <v>0</v>
      </c>
      <c r="D417" s="516" t="e">
        <f t="shared" si="6"/>
        <v>#DIV/0!</v>
      </c>
    </row>
    <row r="418" s="504" customFormat="1" ht="36" customHeight="1" spans="1:4">
      <c r="A418" s="528" t="s">
        <v>418</v>
      </c>
      <c r="B418" s="523"/>
      <c r="C418" s="517">
        <v>0</v>
      </c>
      <c r="D418" s="516" t="e">
        <f t="shared" si="6"/>
        <v>#DIV/0!</v>
      </c>
    </row>
    <row r="419" s="504" customFormat="1" ht="36" customHeight="1" spans="1:4">
      <c r="A419" s="528" t="s">
        <v>419</v>
      </c>
      <c r="B419" s="515">
        <f>SUM(B420:B424)</f>
        <v>758</v>
      </c>
      <c r="C419" s="522">
        <f>SUM(C420:C424)</f>
        <v>806</v>
      </c>
      <c r="D419" s="516">
        <f t="shared" si="6"/>
        <v>0.0633</v>
      </c>
    </row>
    <row r="420" s="504" customFormat="1" ht="36" customHeight="1" spans="1:4">
      <c r="A420" s="528" t="s">
        <v>420</v>
      </c>
      <c r="B420" s="517"/>
      <c r="C420" s="517">
        <v>0</v>
      </c>
      <c r="D420" s="516" t="e">
        <f t="shared" si="6"/>
        <v>#DIV/0!</v>
      </c>
    </row>
    <row r="421" s="504" customFormat="1" ht="36" customHeight="1" spans="1:4">
      <c r="A421" s="528" t="s">
        <v>421</v>
      </c>
      <c r="B421" s="517">
        <v>525</v>
      </c>
      <c r="C421" s="517">
        <v>570</v>
      </c>
      <c r="D421" s="518">
        <f t="shared" si="6"/>
        <v>0.0857</v>
      </c>
    </row>
    <row r="422" s="504" customFormat="1" ht="36" customHeight="1" spans="1:4">
      <c r="A422" s="528" t="s">
        <v>422</v>
      </c>
      <c r="B422" s="517">
        <v>233</v>
      </c>
      <c r="C422" s="517">
        <v>236</v>
      </c>
      <c r="D422" s="518">
        <f t="shared" si="6"/>
        <v>0.0129</v>
      </c>
    </row>
    <row r="423" s="504" customFormat="1" ht="36" customHeight="1" spans="1:4">
      <c r="A423" s="528" t="s">
        <v>423</v>
      </c>
      <c r="B423" s="517"/>
      <c r="C423" s="517">
        <v>0</v>
      </c>
      <c r="D423" s="516" t="e">
        <f t="shared" si="6"/>
        <v>#DIV/0!</v>
      </c>
    </row>
    <row r="424" s="504" customFormat="1" ht="36" customHeight="1" spans="1:4">
      <c r="A424" s="528" t="s">
        <v>424</v>
      </c>
      <c r="B424" s="517"/>
      <c r="C424" s="517">
        <v>0</v>
      </c>
      <c r="D424" s="516" t="e">
        <f t="shared" si="6"/>
        <v>#DIV/0!</v>
      </c>
    </row>
    <row r="425" s="504" customFormat="1" ht="36" customHeight="1" spans="1:4">
      <c r="A425" s="528" t="s">
        <v>425</v>
      </c>
      <c r="B425" s="515">
        <f>SUM(B426:B431)</f>
        <v>37</v>
      </c>
      <c r="C425" s="522">
        <f>SUM(C426:C431)</f>
        <v>3283</v>
      </c>
      <c r="D425" s="516">
        <f t="shared" si="6"/>
        <v>87.7297</v>
      </c>
    </row>
    <row r="426" s="504" customFormat="1" ht="36" customHeight="1" spans="1:4">
      <c r="A426" s="528" t="s">
        <v>426</v>
      </c>
      <c r="B426" s="523"/>
      <c r="C426" s="517">
        <v>0</v>
      </c>
      <c r="D426" s="516" t="e">
        <f t="shared" si="6"/>
        <v>#DIV/0!</v>
      </c>
    </row>
    <row r="427" s="504" customFormat="1" ht="36" customHeight="1" spans="1:4">
      <c r="A427" s="528" t="s">
        <v>427</v>
      </c>
      <c r="B427" s="523"/>
      <c r="C427" s="517">
        <v>0</v>
      </c>
      <c r="D427" s="516" t="e">
        <f t="shared" si="6"/>
        <v>#DIV/0!</v>
      </c>
    </row>
    <row r="428" s="504" customFormat="1" ht="36" customHeight="1" spans="1:4">
      <c r="A428" s="528" t="s">
        <v>428</v>
      </c>
      <c r="B428" s="523"/>
      <c r="C428" s="517">
        <v>0</v>
      </c>
      <c r="D428" s="516" t="e">
        <f t="shared" si="6"/>
        <v>#DIV/0!</v>
      </c>
    </row>
    <row r="429" s="504" customFormat="1" ht="36" customHeight="1" spans="1:4">
      <c r="A429" s="528" t="s">
        <v>429</v>
      </c>
      <c r="B429" s="523"/>
      <c r="C429" s="521">
        <v>0</v>
      </c>
      <c r="D429" s="516" t="e">
        <f t="shared" si="6"/>
        <v>#DIV/0!</v>
      </c>
    </row>
    <row r="430" s="504" customFormat="1" ht="36" customHeight="1" spans="1:4">
      <c r="A430" s="528" t="s">
        <v>430</v>
      </c>
      <c r="B430" s="523"/>
      <c r="C430" s="517">
        <v>0</v>
      </c>
      <c r="D430" s="516" t="e">
        <f t="shared" si="6"/>
        <v>#DIV/0!</v>
      </c>
    </row>
    <row r="431" s="504" customFormat="1" ht="36" customHeight="1" spans="1:4">
      <c r="A431" s="528" t="s">
        <v>431</v>
      </c>
      <c r="B431" s="523">
        <v>37</v>
      </c>
      <c r="C431" s="517">
        <v>3283</v>
      </c>
      <c r="D431" s="518">
        <f t="shared" si="6"/>
        <v>87.7297</v>
      </c>
    </row>
    <row r="432" s="504" customFormat="1" ht="36" customHeight="1" spans="1:4">
      <c r="A432" s="528" t="s">
        <v>432</v>
      </c>
      <c r="B432" s="524">
        <f>SUM(B433)</f>
        <v>35</v>
      </c>
      <c r="C432" s="525">
        <f>SUM(C433)</f>
        <v>17897</v>
      </c>
      <c r="D432" s="516">
        <f t="shared" si="6"/>
        <v>510.3429</v>
      </c>
    </row>
    <row r="433" s="504" customFormat="1" ht="36" customHeight="1" spans="1:4">
      <c r="A433" s="529" t="s">
        <v>433</v>
      </c>
      <c r="B433" s="523">
        <v>35</v>
      </c>
      <c r="C433" s="521">
        <v>17897</v>
      </c>
      <c r="D433" s="518">
        <f t="shared" si="6"/>
        <v>510.3429</v>
      </c>
    </row>
    <row r="434" s="504" customFormat="1" ht="36" customHeight="1" spans="1:4">
      <c r="A434" s="530" t="s">
        <v>434</v>
      </c>
      <c r="B434" s="515">
        <f>B435+B440+B449+B455+B460+B465+B470+B477+B481+B485</f>
        <v>484</v>
      </c>
      <c r="C434" s="522">
        <f>C435+C440+C449+C455+C460+C465+C470+C477+C481+C485</f>
        <v>192</v>
      </c>
      <c r="D434" s="516">
        <f t="shared" si="6"/>
        <v>-0.6033</v>
      </c>
    </row>
    <row r="435" s="504" customFormat="1" ht="36" customHeight="1" spans="1:4">
      <c r="A435" s="514" t="s">
        <v>435</v>
      </c>
      <c r="B435" s="515">
        <f>SUM(B436:B439)</f>
        <v>33</v>
      </c>
      <c r="C435" s="522">
        <f>SUM(C436:C439)</f>
        <v>5</v>
      </c>
      <c r="D435" s="516">
        <f t="shared" si="6"/>
        <v>-0.8485</v>
      </c>
    </row>
    <row r="436" s="504" customFormat="1" ht="36" customHeight="1" spans="1:4">
      <c r="A436" s="528" t="s">
        <v>151</v>
      </c>
      <c r="B436" s="523"/>
      <c r="C436" s="517">
        <v>0</v>
      </c>
      <c r="D436" s="516" t="e">
        <f t="shared" si="6"/>
        <v>#DIV/0!</v>
      </c>
    </row>
    <row r="437" s="504" customFormat="1" ht="36" customHeight="1" spans="1:4">
      <c r="A437" s="528" t="s">
        <v>152</v>
      </c>
      <c r="B437" s="523">
        <v>28</v>
      </c>
      <c r="C437" s="521">
        <v>0</v>
      </c>
      <c r="D437" s="516">
        <f t="shared" si="6"/>
        <v>-1</v>
      </c>
    </row>
    <row r="438" s="504" customFormat="1" ht="36" customHeight="1" spans="1:4">
      <c r="A438" s="514" t="s">
        <v>153</v>
      </c>
      <c r="B438" s="523"/>
      <c r="C438" s="517">
        <v>0</v>
      </c>
      <c r="D438" s="516" t="e">
        <f t="shared" si="6"/>
        <v>#DIV/0!</v>
      </c>
    </row>
    <row r="439" s="504" customFormat="1" ht="36" customHeight="1" spans="1:4">
      <c r="A439" s="528" t="s">
        <v>436</v>
      </c>
      <c r="B439" s="523">
        <v>5</v>
      </c>
      <c r="C439" s="517">
        <v>5</v>
      </c>
      <c r="D439" s="516">
        <f t="shared" si="6"/>
        <v>0</v>
      </c>
    </row>
    <row r="440" s="504" customFormat="1" ht="36" customHeight="1" spans="1:4">
      <c r="A440" s="514" t="s">
        <v>437</v>
      </c>
      <c r="B440" s="526">
        <f>SUM(B441:B448)</f>
        <v>0</v>
      </c>
      <c r="C440" s="526">
        <v>0</v>
      </c>
      <c r="D440" s="516" t="e">
        <f t="shared" si="6"/>
        <v>#DIV/0!</v>
      </c>
    </row>
    <row r="441" s="504" customFormat="1" ht="36" customHeight="1" spans="1:4">
      <c r="A441" s="528" t="s">
        <v>438</v>
      </c>
      <c r="B441" s="523"/>
      <c r="C441" s="517">
        <v>0</v>
      </c>
      <c r="D441" s="516" t="e">
        <f t="shared" si="6"/>
        <v>#DIV/0!</v>
      </c>
    </row>
    <row r="442" s="504" customFormat="1" ht="36" customHeight="1" spans="1:4">
      <c r="A442" s="528" t="s">
        <v>439</v>
      </c>
      <c r="B442" s="523"/>
      <c r="C442" s="517">
        <v>0</v>
      </c>
      <c r="D442" s="516" t="e">
        <f t="shared" si="6"/>
        <v>#DIV/0!</v>
      </c>
    </row>
    <row r="443" s="504" customFormat="1" ht="36" customHeight="1" spans="1:4">
      <c r="A443" s="528" t="s">
        <v>440</v>
      </c>
      <c r="B443" s="523"/>
      <c r="C443" s="522">
        <v>0</v>
      </c>
      <c r="D443" s="516" t="e">
        <f t="shared" si="6"/>
        <v>#DIV/0!</v>
      </c>
    </row>
    <row r="444" s="504" customFormat="1" ht="36" customHeight="1" spans="1:4">
      <c r="A444" s="528" t="s">
        <v>441</v>
      </c>
      <c r="B444" s="523"/>
      <c r="C444" s="517">
        <v>0</v>
      </c>
      <c r="D444" s="516" t="e">
        <f t="shared" si="6"/>
        <v>#DIV/0!</v>
      </c>
    </row>
    <row r="445" s="504" customFormat="1" ht="36" customHeight="1" spans="1:4">
      <c r="A445" s="528" t="s">
        <v>442</v>
      </c>
      <c r="B445" s="523"/>
      <c r="C445" s="517">
        <v>0</v>
      </c>
      <c r="D445" s="516" t="e">
        <f t="shared" si="6"/>
        <v>#DIV/0!</v>
      </c>
    </row>
    <row r="446" s="504" customFormat="1" ht="36" customHeight="1" spans="1:4">
      <c r="A446" s="528" t="s">
        <v>443</v>
      </c>
      <c r="B446" s="523"/>
      <c r="C446" s="517">
        <v>0</v>
      </c>
      <c r="D446" s="516" t="e">
        <f t="shared" si="6"/>
        <v>#DIV/0!</v>
      </c>
    </row>
    <row r="447" s="504" customFormat="1" ht="36" customHeight="1" spans="1:4">
      <c r="A447" s="528" t="s">
        <v>444</v>
      </c>
      <c r="B447" s="523"/>
      <c r="C447" s="517">
        <v>0</v>
      </c>
      <c r="D447" s="516" t="e">
        <f t="shared" si="6"/>
        <v>#DIV/0!</v>
      </c>
    </row>
    <row r="448" s="504" customFormat="1" ht="36" customHeight="1" spans="1:4">
      <c r="A448" s="528" t="s">
        <v>445</v>
      </c>
      <c r="B448" s="523"/>
      <c r="C448" s="517">
        <v>0</v>
      </c>
      <c r="D448" s="516" t="e">
        <f t="shared" si="6"/>
        <v>#DIV/0!</v>
      </c>
    </row>
    <row r="449" s="504" customFormat="1" ht="36" customHeight="1" spans="1:4">
      <c r="A449" s="519" t="s">
        <v>446</v>
      </c>
      <c r="B449" s="515">
        <f>SUM(B450:B454)</f>
        <v>0</v>
      </c>
      <c r="C449" s="515">
        <v>0</v>
      </c>
      <c r="D449" s="516" t="e">
        <f t="shared" si="6"/>
        <v>#DIV/0!</v>
      </c>
    </row>
    <row r="450" s="504" customFormat="1" ht="36" customHeight="1" spans="1:4">
      <c r="A450" s="528" t="s">
        <v>438</v>
      </c>
      <c r="B450" s="523"/>
      <c r="C450" s="525">
        <v>0</v>
      </c>
      <c r="D450" s="516" t="e">
        <f t="shared" si="6"/>
        <v>#DIV/0!</v>
      </c>
    </row>
    <row r="451" s="504" customFormat="1" ht="36" customHeight="1" spans="1:4">
      <c r="A451" s="528" t="s">
        <v>447</v>
      </c>
      <c r="B451" s="523"/>
      <c r="C451" s="517">
        <v>0</v>
      </c>
      <c r="D451" s="516" t="e">
        <f t="shared" si="6"/>
        <v>#DIV/0!</v>
      </c>
    </row>
    <row r="452" s="504" customFormat="1" ht="36" customHeight="1" spans="1:4">
      <c r="A452" s="528" t="s">
        <v>448</v>
      </c>
      <c r="B452" s="523"/>
      <c r="C452" s="522">
        <v>0</v>
      </c>
      <c r="D452" s="516" t="e">
        <f t="shared" ref="D452:D515" si="7">(C452-B452)/B452</f>
        <v>#DIV/0!</v>
      </c>
    </row>
    <row r="453" s="504" customFormat="1" ht="36" customHeight="1" spans="1:4">
      <c r="A453" s="528" t="s">
        <v>449</v>
      </c>
      <c r="B453" s="523"/>
      <c r="C453" s="522">
        <v>0</v>
      </c>
      <c r="D453" s="516" t="e">
        <f t="shared" si="7"/>
        <v>#DIV/0!</v>
      </c>
    </row>
    <row r="454" s="504" customFormat="1" ht="36" customHeight="1" spans="1:4">
      <c r="A454" s="528" t="s">
        <v>450</v>
      </c>
      <c r="B454" s="523"/>
      <c r="C454" s="517">
        <v>0</v>
      </c>
      <c r="D454" s="516" t="e">
        <f t="shared" si="7"/>
        <v>#DIV/0!</v>
      </c>
    </row>
    <row r="455" s="504" customFormat="1" ht="36" customHeight="1" spans="1:4">
      <c r="A455" s="528" t="s">
        <v>451</v>
      </c>
      <c r="B455" s="515">
        <f>SUM(B456:B459)</f>
        <v>45</v>
      </c>
      <c r="C455" s="522">
        <f>SUM(C456:C459)</f>
        <v>0</v>
      </c>
      <c r="D455" s="516">
        <f t="shared" si="7"/>
        <v>-1</v>
      </c>
    </row>
    <row r="456" s="504" customFormat="1" ht="36" customHeight="1" spans="1:4">
      <c r="A456" s="528" t="s">
        <v>438</v>
      </c>
      <c r="B456" s="523"/>
      <c r="C456" s="517">
        <v>0</v>
      </c>
      <c r="D456" s="516" t="e">
        <f t="shared" si="7"/>
        <v>#DIV/0!</v>
      </c>
    </row>
    <row r="457" s="504" customFormat="1" ht="36" customHeight="1" spans="1:4">
      <c r="A457" s="528" t="s">
        <v>452</v>
      </c>
      <c r="B457" s="523"/>
      <c r="C457" s="517">
        <v>0</v>
      </c>
      <c r="D457" s="516" t="e">
        <f t="shared" si="7"/>
        <v>#DIV/0!</v>
      </c>
    </row>
    <row r="458" s="504" customFormat="1" ht="36" customHeight="1" spans="1:4">
      <c r="A458" s="528" t="s">
        <v>453</v>
      </c>
      <c r="B458" s="523"/>
      <c r="C458" s="521">
        <v>0</v>
      </c>
      <c r="D458" s="516" t="e">
        <f t="shared" si="7"/>
        <v>#DIV/0!</v>
      </c>
    </row>
    <row r="459" s="504" customFormat="1" ht="36" customHeight="1" spans="1:4">
      <c r="A459" s="528" t="s">
        <v>454</v>
      </c>
      <c r="B459" s="523">
        <v>45</v>
      </c>
      <c r="C459" s="517">
        <v>0</v>
      </c>
      <c r="D459" s="518">
        <f t="shared" si="7"/>
        <v>-1</v>
      </c>
    </row>
    <row r="460" s="504" customFormat="1" ht="36" customHeight="1" spans="1:4">
      <c r="A460" s="528" t="s">
        <v>455</v>
      </c>
      <c r="B460" s="515">
        <f>SUM(B461:B464)</f>
        <v>0</v>
      </c>
      <c r="C460" s="515">
        <v>0</v>
      </c>
      <c r="D460" s="516" t="e">
        <f t="shared" si="7"/>
        <v>#DIV/0!</v>
      </c>
    </row>
    <row r="461" s="504" customFormat="1" ht="36" customHeight="1" spans="1:4">
      <c r="A461" s="528" t="s">
        <v>438</v>
      </c>
      <c r="B461" s="523"/>
      <c r="C461" s="517">
        <v>0</v>
      </c>
      <c r="D461" s="516" t="e">
        <f t="shared" si="7"/>
        <v>#DIV/0!</v>
      </c>
    </row>
    <row r="462" s="504" customFormat="1" ht="36" customHeight="1" spans="1:4">
      <c r="A462" s="528" t="s">
        <v>456</v>
      </c>
      <c r="B462" s="523"/>
      <c r="C462" s="517">
        <v>0</v>
      </c>
      <c r="D462" s="516" t="e">
        <f t="shared" si="7"/>
        <v>#DIV/0!</v>
      </c>
    </row>
    <row r="463" s="504" customFormat="1" ht="36" customHeight="1" spans="1:4">
      <c r="A463" s="528" t="s">
        <v>457</v>
      </c>
      <c r="B463" s="523"/>
      <c r="C463" s="517">
        <v>0</v>
      </c>
      <c r="D463" s="516" t="e">
        <f t="shared" si="7"/>
        <v>#DIV/0!</v>
      </c>
    </row>
    <row r="464" s="504" customFormat="1" ht="36" customHeight="1" spans="1:4">
      <c r="A464" s="528" t="s">
        <v>458</v>
      </c>
      <c r="B464" s="523"/>
      <c r="C464" s="517">
        <v>0</v>
      </c>
      <c r="D464" s="516" t="e">
        <f t="shared" si="7"/>
        <v>#DIV/0!</v>
      </c>
    </row>
    <row r="465" s="504" customFormat="1" ht="36" customHeight="1" spans="1:4">
      <c r="A465" s="528" t="s">
        <v>459</v>
      </c>
      <c r="B465" s="526">
        <f>SUM(B466:B469)</f>
        <v>0</v>
      </c>
      <c r="C465" s="526">
        <v>0</v>
      </c>
      <c r="D465" s="516" t="e">
        <f t="shared" si="7"/>
        <v>#DIV/0!</v>
      </c>
    </row>
    <row r="466" s="504" customFormat="1" ht="36" customHeight="1" spans="1:4">
      <c r="A466" s="528" t="s">
        <v>460</v>
      </c>
      <c r="B466" s="523"/>
      <c r="C466" s="522">
        <v>0</v>
      </c>
      <c r="D466" s="516" t="e">
        <f t="shared" si="7"/>
        <v>#DIV/0!</v>
      </c>
    </row>
    <row r="467" s="504" customFormat="1" ht="36" customHeight="1" spans="1:4">
      <c r="A467" s="528" t="s">
        <v>461</v>
      </c>
      <c r="B467" s="523"/>
      <c r="C467" s="522">
        <v>0</v>
      </c>
      <c r="D467" s="516" t="e">
        <f t="shared" si="7"/>
        <v>#DIV/0!</v>
      </c>
    </row>
    <row r="468" s="504" customFormat="1" ht="36" customHeight="1" spans="1:4">
      <c r="A468" s="528" t="s">
        <v>462</v>
      </c>
      <c r="B468" s="523"/>
      <c r="C468" s="517">
        <v>0</v>
      </c>
      <c r="D468" s="516" t="e">
        <f t="shared" si="7"/>
        <v>#DIV/0!</v>
      </c>
    </row>
    <row r="469" s="504" customFormat="1" ht="36" customHeight="1" spans="1:4">
      <c r="A469" s="528" t="s">
        <v>463</v>
      </c>
      <c r="B469" s="523"/>
      <c r="C469" s="517">
        <v>0</v>
      </c>
      <c r="D469" s="516" t="e">
        <f t="shared" si="7"/>
        <v>#DIV/0!</v>
      </c>
    </row>
    <row r="470" s="504" customFormat="1" ht="36" customHeight="1" spans="1:4">
      <c r="A470" s="528" t="s">
        <v>464</v>
      </c>
      <c r="B470" s="515">
        <f>SUM(B471:B476)</f>
        <v>388</v>
      </c>
      <c r="C470" s="522">
        <f>SUM(C471:C476)</f>
        <v>187</v>
      </c>
      <c r="D470" s="516">
        <f t="shared" si="7"/>
        <v>-0.518</v>
      </c>
    </row>
    <row r="471" s="504" customFormat="1" ht="36" customHeight="1" spans="1:4">
      <c r="A471" s="528" t="s">
        <v>438</v>
      </c>
      <c r="B471" s="523">
        <v>135</v>
      </c>
      <c r="C471" s="517">
        <v>150</v>
      </c>
      <c r="D471" s="518">
        <f t="shared" si="7"/>
        <v>0.1111</v>
      </c>
    </row>
    <row r="472" s="504" customFormat="1" ht="36" customHeight="1" spans="1:4">
      <c r="A472" s="528" t="s">
        <v>465</v>
      </c>
      <c r="B472" s="523">
        <v>202</v>
      </c>
      <c r="C472" s="521">
        <v>37</v>
      </c>
      <c r="D472" s="518">
        <f t="shared" si="7"/>
        <v>-0.8168</v>
      </c>
    </row>
    <row r="473" s="504" customFormat="1" ht="36" customHeight="1" spans="1:4">
      <c r="A473" s="528" t="s">
        <v>466</v>
      </c>
      <c r="B473" s="523"/>
      <c r="C473" s="522">
        <v>0</v>
      </c>
      <c r="D473" s="516" t="e">
        <f t="shared" si="7"/>
        <v>#DIV/0!</v>
      </c>
    </row>
    <row r="474" s="504" customFormat="1" ht="36" customHeight="1" spans="1:4">
      <c r="A474" s="528" t="s">
        <v>467</v>
      </c>
      <c r="B474" s="523"/>
      <c r="C474" s="517">
        <v>0</v>
      </c>
      <c r="D474" s="516" t="e">
        <f t="shared" si="7"/>
        <v>#DIV/0!</v>
      </c>
    </row>
    <row r="475" s="504" customFormat="1" ht="36" customHeight="1" spans="1:4">
      <c r="A475" s="528" t="s">
        <v>468</v>
      </c>
      <c r="B475" s="523"/>
      <c r="C475" s="517">
        <v>0</v>
      </c>
      <c r="D475" s="516" t="e">
        <f t="shared" si="7"/>
        <v>#DIV/0!</v>
      </c>
    </row>
    <row r="476" s="504" customFormat="1" ht="36" customHeight="1" spans="1:4">
      <c r="A476" s="528" t="s">
        <v>469</v>
      </c>
      <c r="B476" s="523">
        <v>51</v>
      </c>
      <c r="C476" s="521">
        <v>0</v>
      </c>
      <c r="D476" s="518">
        <f t="shared" si="7"/>
        <v>-1</v>
      </c>
    </row>
    <row r="477" s="504" customFormat="1" ht="36" customHeight="1" spans="1:4">
      <c r="A477" s="528" t="s">
        <v>470</v>
      </c>
      <c r="B477" s="526">
        <f>SUM(B478:B480)</f>
        <v>0</v>
      </c>
      <c r="C477" s="526">
        <v>0</v>
      </c>
      <c r="D477" s="516" t="e">
        <f t="shared" si="7"/>
        <v>#DIV/0!</v>
      </c>
    </row>
    <row r="478" s="504" customFormat="1" ht="36" customHeight="1" spans="1:4">
      <c r="A478" s="528" t="s">
        <v>471</v>
      </c>
      <c r="B478" s="523"/>
      <c r="C478" s="517">
        <v>0</v>
      </c>
      <c r="D478" s="516" t="e">
        <f t="shared" si="7"/>
        <v>#DIV/0!</v>
      </c>
    </row>
    <row r="479" s="504" customFormat="1" ht="36" customHeight="1" spans="1:4">
      <c r="A479" s="528" t="s">
        <v>472</v>
      </c>
      <c r="B479" s="523"/>
      <c r="C479" s="522">
        <v>0</v>
      </c>
      <c r="D479" s="516" t="e">
        <f t="shared" si="7"/>
        <v>#DIV/0!</v>
      </c>
    </row>
    <row r="480" s="504" customFormat="1" ht="36" customHeight="1" spans="1:4">
      <c r="A480" s="528" t="s">
        <v>473</v>
      </c>
      <c r="B480" s="523"/>
      <c r="C480" s="517">
        <v>0</v>
      </c>
      <c r="D480" s="516" t="e">
        <f t="shared" si="7"/>
        <v>#DIV/0!</v>
      </c>
    </row>
    <row r="481" s="504" customFormat="1" ht="36" customHeight="1" spans="1:4">
      <c r="A481" s="528" t="s">
        <v>474</v>
      </c>
      <c r="B481" s="524">
        <f>SUM(B482:B484)</f>
        <v>0</v>
      </c>
      <c r="C481" s="524">
        <v>0</v>
      </c>
      <c r="D481" s="516" t="e">
        <f t="shared" si="7"/>
        <v>#DIV/0!</v>
      </c>
    </row>
    <row r="482" s="504" customFormat="1" ht="36" customHeight="1" spans="1:4">
      <c r="A482" s="529" t="s">
        <v>475</v>
      </c>
      <c r="B482" s="523"/>
      <c r="C482" s="517">
        <v>0</v>
      </c>
      <c r="D482" s="516" t="e">
        <f t="shared" si="7"/>
        <v>#DIV/0!</v>
      </c>
    </row>
    <row r="483" s="504" customFormat="1" ht="36" customHeight="1" spans="1:4">
      <c r="A483" s="529" t="s">
        <v>476</v>
      </c>
      <c r="B483" s="523"/>
      <c r="C483" s="517">
        <v>0</v>
      </c>
      <c r="D483" s="516" t="e">
        <f t="shared" si="7"/>
        <v>#DIV/0!</v>
      </c>
    </row>
    <row r="484" s="504" customFormat="1" ht="36" customHeight="1" spans="1:4">
      <c r="A484" s="529" t="s">
        <v>477</v>
      </c>
      <c r="B484" s="523"/>
      <c r="C484" s="521">
        <v>0</v>
      </c>
      <c r="D484" s="516" t="e">
        <f t="shared" si="7"/>
        <v>#DIV/0!</v>
      </c>
    </row>
    <row r="485" s="504" customFormat="1" ht="36" customHeight="1" spans="1:4">
      <c r="A485" s="528" t="s">
        <v>478</v>
      </c>
      <c r="B485" s="515">
        <f>SUM(B486:B489)</f>
        <v>18</v>
      </c>
      <c r="C485" s="522">
        <v>0</v>
      </c>
      <c r="D485" s="516">
        <f t="shared" si="7"/>
        <v>-1</v>
      </c>
    </row>
    <row r="486" s="504" customFormat="1" ht="36" customHeight="1" spans="1:4">
      <c r="A486" s="528" t="s">
        <v>479</v>
      </c>
      <c r="B486" s="523"/>
      <c r="C486" s="522">
        <v>0</v>
      </c>
      <c r="D486" s="516" t="e">
        <f t="shared" si="7"/>
        <v>#DIV/0!</v>
      </c>
    </row>
    <row r="487" s="504" customFormat="1" ht="36" customHeight="1" spans="1:4">
      <c r="A487" s="528" t="s">
        <v>480</v>
      </c>
      <c r="B487" s="523"/>
      <c r="C487" s="517">
        <v>0</v>
      </c>
      <c r="D487" s="516" t="e">
        <f t="shared" si="7"/>
        <v>#DIV/0!</v>
      </c>
    </row>
    <row r="488" s="504" customFormat="1" ht="36" customHeight="1" spans="1:4">
      <c r="A488" s="528" t="s">
        <v>481</v>
      </c>
      <c r="B488" s="523"/>
      <c r="C488" s="517">
        <v>0</v>
      </c>
      <c r="D488" s="516" t="e">
        <f t="shared" si="7"/>
        <v>#DIV/0!</v>
      </c>
    </row>
    <row r="489" s="504" customFormat="1" ht="36" customHeight="1" spans="1:4">
      <c r="A489" s="528" t="s">
        <v>482</v>
      </c>
      <c r="B489" s="523">
        <v>18</v>
      </c>
      <c r="C489" s="521">
        <v>0</v>
      </c>
      <c r="D489" s="516">
        <f t="shared" si="7"/>
        <v>-1</v>
      </c>
    </row>
    <row r="490" s="504" customFormat="1" ht="36" customHeight="1" spans="1:4">
      <c r="A490" s="530" t="s">
        <v>483</v>
      </c>
      <c r="B490" s="515">
        <f>B491+B507+B515+B526+B535+B543</f>
        <v>3295</v>
      </c>
      <c r="C490" s="522">
        <f>C491+C507+C515+C526+C535+C543</f>
        <v>6941</v>
      </c>
      <c r="D490" s="516">
        <f t="shared" si="7"/>
        <v>1.1065</v>
      </c>
    </row>
    <row r="491" s="504" customFormat="1" ht="36" customHeight="1" spans="1:4">
      <c r="A491" s="528" t="s">
        <v>484</v>
      </c>
      <c r="B491" s="515">
        <f>SUM(B492:B506)</f>
        <v>2194</v>
      </c>
      <c r="C491" s="522">
        <f>SUM(C492:C506)</f>
        <v>1274</v>
      </c>
      <c r="D491" s="516">
        <f t="shared" si="7"/>
        <v>-0.4193</v>
      </c>
    </row>
    <row r="492" s="504" customFormat="1" ht="36" customHeight="1" spans="1:4">
      <c r="A492" s="528" t="s">
        <v>151</v>
      </c>
      <c r="B492" s="517">
        <v>480</v>
      </c>
      <c r="C492" s="517">
        <v>431</v>
      </c>
      <c r="D492" s="518">
        <f t="shared" si="7"/>
        <v>-0.1021</v>
      </c>
    </row>
    <row r="493" s="504" customFormat="1" ht="36" customHeight="1" spans="1:4">
      <c r="A493" s="528" t="s">
        <v>152</v>
      </c>
      <c r="B493" s="521">
        <v>1</v>
      </c>
      <c r="C493" s="521">
        <v>0</v>
      </c>
      <c r="D493" s="516">
        <f t="shared" si="7"/>
        <v>-1</v>
      </c>
    </row>
    <row r="494" s="504" customFormat="1" ht="36" customHeight="1" spans="1:4">
      <c r="A494" s="528" t="s">
        <v>153</v>
      </c>
      <c r="B494" s="517"/>
      <c r="C494" s="517">
        <v>0</v>
      </c>
      <c r="D494" s="516" t="e">
        <f t="shared" si="7"/>
        <v>#DIV/0!</v>
      </c>
    </row>
    <row r="495" s="504" customFormat="1" ht="36" customHeight="1" spans="1:4">
      <c r="A495" s="528" t="s">
        <v>485</v>
      </c>
      <c r="B495" s="517">
        <v>19</v>
      </c>
      <c r="C495" s="517">
        <v>21</v>
      </c>
      <c r="D495" s="516">
        <f t="shared" si="7"/>
        <v>0.1053</v>
      </c>
    </row>
    <row r="496" s="504" customFormat="1" ht="36" customHeight="1" spans="1:4">
      <c r="A496" s="528" t="s">
        <v>486</v>
      </c>
      <c r="B496" s="521">
        <v>50</v>
      </c>
      <c r="C496" s="521">
        <v>50</v>
      </c>
      <c r="D496" s="516">
        <f t="shared" si="7"/>
        <v>0</v>
      </c>
    </row>
    <row r="497" s="504" customFormat="1" ht="36" customHeight="1" spans="1:4">
      <c r="A497" s="528" t="s">
        <v>487</v>
      </c>
      <c r="B497" s="525"/>
      <c r="C497" s="525">
        <v>0</v>
      </c>
      <c r="D497" s="516" t="e">
        <f t="shared" si="7"/>
        <v>#DIV/0!</v>
      </c>
    </row>
    <row r="498" s="504" customFormat="1" ht="36" customHeight="1" spans="1:4">
      <c r="A498" s="528" t="s">
        <v>488</v>
      </c>
      <c r="B498" s="517">
        <v>570</v>
      </c>
      <c r="C498" s="517">
        <v>579</v>
      </c>
      <c r="D498" s="518">
        <f t="shared" si="7"/>
        <v>0.0158</v>
      </c>
    </row>
    <row r="499" s="504" customFormat="1" ht="36" customHeight="1" spans="1:4">
      <c r="A499" s="528" t="s">
        <v>489</v>
      </c>
      <c r="B499" s="517"/>
      <c r="C499" s="517">
        <v>0</v>
      </c>
      <c r="D499" s="516" t="e">
        <f t="shared" si="7"/>
        <v>#DIV/0!</v>
      </c>
    </row>
    <row r="500" s="504" customFormat="1" ht="36" customHeight="1" spans="1:4">
      <c r="A500" s="528" t="s">
        <v>490</v>
      </c>
      <c r="B500" s="517">
        <v>769</v>
      </c>
      <c r="C500" s="517">
        <v>24</v>
      </c>
      <c r="D500" s="516">
        <f t="shared" si="7"/>
        <v>-0.9688</v>
      </c>
    </row>
    <row r="501" s="504" customFormat="1" ht="36" customHeight="1" spans="1:4">
      <c r="A501" s="528" t="s">
        <v>491</v>
      </c>
      <c r="B501" s="522"/>
      <c r="C501" s="522">
        <v>0</v>
      </c>
      <c r="D501" s="516" t="e">
        <f t="shared" si="7"/>
        <v>#DIV/0!</v>
      </c>
    </row>
    <row r="502" s="504" customFormat="1" ht="36" customHeight="1" spans="1:4">
      <c r="A502" s="528" t="s">
        <v>492</v>
      </c>
      <c r="B502" s="517">
        <v>25</v>
      </c>
      <c r="C502" s="517">
        <v>16</v>
      </c>
      <c r="D502" s="518">
        <f t="shared" si="7"/>
        <v>-0.36</v>
      </c>
    </row>
    <row r="503" s="504" customFormat="1" ht="36" customHeight="1" spans="1:4">
      <c r="A503" s="528" t="s">
        <v>493</v>
      </c>
      <c r="B503" s="522"/>
      <c r="C503" s="522">
        <v>0</v>
      </c>
      <c r="D503" s="516" t="e">
        <f t="shared" si="7"/>
        <v>#DIV/0!</v>
      </c>
    </row>
    <row r="504" s="504" customFormat="1" ht="36" customHeight="1" spans="1:4">
      <c r="A504" s="528" t="s">
        <v>494</v>
      </c>
      <c r="B504" s="517">
        <v>20</v>
      </c>
      <c r="C504" s="517">
        <v>0</v>
      </c>
      <c r="D504" s="516">
        <f t="shared" si="7"/>
        <v>-1</v>
      </c>
    </row>
    <row r="505" s="504" customFormat="1" ht="36" customHeight="1" spans="1:4">
      <c r="A505" s="528" t="s">
        <v>495</v>
      </c>
      <c r="B505" s="517"/>
      <c r="C505" s="517">
        <v>0</v>
      </c>
      <c r="D505" s="516" t="e">
        <f t="shared" si="7"/>
        <v>#DIV/0!</v>
      </c>
    </row>
    <row r="506" s="504" customFormat="1" ht="36" customHeight="1" spans="1:4">
      <c r="A506" s="528" t="s">
        <v>496</v>
      </c>
      <c r="B506" s="521">
        <v>260</v>
      </c>
      <c r="C506" s="521">
        <v>153</v>
      </c>
      <c r="D506" s="518">
        <f t="shared" si="7"/>
        <v>-0.4115</v>
      </c>
    </row>
    <row r="507" s="504" customFormat="1" ht="36" customHeight="1" spans="1:4">
      <c r="A507" s="519" t="s">
        <v>497</v>
      </c>
      <c r="B507" s="515">
        <f>SUM(B508:B514)</f>
        <v>66</v>
      </c>
      <c r="C507" s="522">
        <f>SUM(C508:C514)</f>
        <v>66</v>
      </c>
      <c r="D507" s="516">
        <f t="shared" si="7"/>
        <v>0</v>
      </c>
    </row>
    <row r="508" s="504" customFormat="1" ht="36" customHeight="1" spans="1:4">
      <c r="A508" s="528" t="s">
        <v>151</v>
      </c>
      <c r="B508" s="523"/>
      <c r="C508" s="521">
        <v>0</v>
      </c>
      <c r="D508" s="516" t="e">
        <f t="shared" si="7"/>
        <v>#DIV/0!</v>
      </c>
    </row>
    <row r="509" s="504" customFormat="1" ht="36" customHeight="1" spans="1:4">
      <c r="A509" s="528" t="s">
        <v>152</v>
      </c>
      <c r="B509" s="523"/>
      <c r="C509" s="522">
        <v>0</v>
      </c>
      <c r="D509" s="516" t="e">
        <f t="shared" si="7"/>
        <v>#DIV/0!</v>
      </c>
    </row>
    <row r="510" s="504" customFormat="1" ht="36" customHeight="1" spans="1:4">
      <c r="A510" s="528" t="s">
        <v>153</v>
      </c>
      <c r="B510" s="523"/>
      <c r="C510" s="517">
        <v>0</v>
      </c>
      <c r="D510" s="516" t="e">
        <f t="shared" si="7"/>
        <v>#DIV/0!</v>
      </c>
    </row>
    <row r="511" s="504" customFormat="1" ht="36" customHeight="1" spans="1:4">
      <c r="A511" s="528" t="s">
        <v>498</v>
      </c>
      <c r="B511" s="523">
        <v>66</v>
      </c>
      <c r="C511" s="517">
        <v>66</v>
      </c>
      <c r="D511" s="518">
        <f t="shared" si="7"/>
        <v>0</v>
      </c>
    </row>
    <row r="512" s="504" customFormat="1" ht="36" customHeight="1" spans="1:4">
      <c r="A512" s="528" t="s">
        <v>499</v>
      </c>
      <c r="B512" s="523"/>
      <c r="C512" s="517">
        <v>0</v>
      </c>
      <c r="D512" s="516" t="e">
        <f t="shared" si="7"/>
        <v>#DIV/0!</v>
      </c>
    </row>
    <row r="513" s="504" customFormat="1" ht="36" customHeight="1" spans="1:4">
      <c r="A513" s="528" t="s">
        <v>500</v>
      </c>
      <c r="B513" s="523"/>
      <c r="C513" s="517">
        <v>0</v>
      </c>
      <c r="D513" s="516" t="e">
        <f t="shared" si="7"/>
        <v>#DIV/0!</v>
      </c>
    </row>
    <row r="514" s="504" customFormat="1" ht="36" customHeight="1" spans="1:4">
      <c r="A514" s="528" t="s">
        <v>501</v>
      </c>
      <c r="B514" s="523"/>
      <c r="C514" s="517">
        <v>0</v>
      </c>
      <c r="D514" s="516" t="e">
        <f t="shared" si="7"/>
        <v>#DIV/0!</v>
      </c>
    </row>
    <row r="515" s="504" customFormat="1" ht="36" customHeight="1" spans="1:4">
      <c r="A515" s="528" t="s">
        <v>502</v>
      </c>
      <c r="B515" s="515">
        <f>SUM(B516:B525)</f>
        <v>259</v>
      </c>
      <c r="C515" s="522">
        <f>SUM(C516:C525)</f>
        <v>301</v>
      </c>
      <c r="D515" s="516">
        <f t="shared" si="7"/>
        <v>0.1622</v>
      </c>
    </row>
    <row r="516" s="504" customFormat="1" ht="36" customHeight="1" spans="1:4">
      <c r="A516" s="528" t="s">
        <v>151</v>
      </c>
      <c r="B516" s="523"/>
      <c r="C516" s="517">
        <v>0</v>
      </c>
      <c r="D516" s="516" t="e">
        <f t="shared" ref="D516:D579" si="8">(C516-B516)/B516</f>
        <v>#DIV/0!</v>
      </c>
    </row>
    <row r="517" s="504" customFormat="1" ht="36" customHeight="1" spans="1:4">
      <c r="A517" s="528" t="s">
        <v>152</v>
      </c>
      <c r="B517" s="523"/>
      <c r="C517" s="517">
        <v>0</v>
      </c>
      <c r="D517" s="516" t="e">
        <f t="shared" si="8"/>
        <v>#DIV/0!</v>
      </c>
    </row>
    <row r="518" s="504" customFormat="1" ht="36" customHeight="1" spans="1:4">
      <c r="A518" s="528" t="s">
        <v>153</v>
      </c>
      <c r="B518" s="523"/>
      <c r="C518" s="517">
        <v>0</v>
      </c>
      <c r="D518" s="516" t="e">
        <f t="shared" si="8"/>
        <v>#DIV/0!</v>
      </c>
    </row>
    <row r="519" s="504" customFormat="1" ht="36" customHeight="1" spans="1:4">
      <c r="A519" s="528" t="s">
        <v>503</v>
      </c>
      <c r="B519" s="523"/>
      <c r="C519" s="517">
        <v>0</v>
      </c>
      <c r="D519" s="516" t="e">
        <f t="shared" si="8"/>
        <v>#DIV/0!</v>
      </c>
    </row>
    <row r="520" s="504" customFormat="1" ht="36" customHeight="1" spans="1:4">
      <c r="A520" s="528" t="s">
        <v>504</v>
      </c>
      <c r="B520" s="523"/>
      <c r="C520" s="517">
        <v>0</v>
      </c>
      <c r="D520" s="516" t="e">
        <f t="shared" si="8"/>
        <v>#DIV/0!</v>
      </c>
    </row>
    <row r="521" s="504" customFormat="1" ht="36" customHeight="1" spans="1:4">
      <c r="A521" s="528" t="s">
        <v>505</v>
      </c>
      <c r="B521" s="523"/>
      <c r="C521" s="517">
        <v>0</v>
      </c>
      <c r="D521" s="516" t="e">
        <f t="shared" si="8"/>
        <v>#DIV/0!</v>
      </c>
    </row>
    <row r="522" s="504" customFormat="1" ht="36" customHeight="1" spans="1:4">
      <c r="A522" s="528" t="s">
        <v>506</v>
      </c>
      <c r="B522" s="523">
        <v>229</v>
      </c>
      <c r="C522" s="517">
        <v>30</v>
      </c>
      <c r="D522" s="518">
        <f t="shared" si="8"/>
        <v>-0.869</v>
      </c>
    </row>
    <row r="523" s="504" customFormat="1" ht="36" customHeight="1" spans="1:4">
      <c r="A523" s="528" t="s">
        <v>507</v>
      </c>
      <c r="B523" s="523"/>
      <c r="C523" s="521">
        <v>251</v>
      </c>
      <c r="D523" s="516" t="e">
        <f t="shared" si="8"/>
        <v>#DIV/0!</v>
      </c>
    </row>
    <row r="524" s="504" customFormat="1" ht="36" customHeight="1" spans="1:4">
      <c r="A524" s="528" t="s">
        <v>508</v>
      </c>
      <c r="B524" s="523"/>
      <c r="C524" s="517">
        <v>0</v>
      </c>
      <c r="D524" s="516" t="e">
        <f t="shared" si="8"/>
        <v>#DIV/0!</v>
      </c>
    </row>
    <row r="525" s="504" customFormat="1" ht="36" customHeight="1" spans="1:4">
      <c r="A525" s="528" t="s">
        <v>509</v>
      </c>
      <c r="B525" s="523">
        <v>30</v>
      </c>
      <c r="C525" s="521">
        <v>20</v>
      </c>
      <c r="D525" s="516">
        <f t="shared" si="8"/>
        <v>-0.3333</v>
      </c>
    </row>
    <row r="526" s="504" customFormat="1" ht="36" customHeight="1" spans="1:4">
      <c r="A526" s="528" t="s">
        <v>510</v>
      </c>
      <c r="B526" s="515">
        <f>SUM(B527:B534)</f>
        <v>0</v>
      </c>
      <c r="C526" s="515">
        <v>0</v>
      </c>
      <c r="D526" s="516" t="e">
        <f t="shared" si="8"/>
        <v>#DIV/0!</v>
      </c>
    </row>
    <row r="527" s="504" customFormat="1" ht="36" customHeight="1" spans="1:4">
      <c r="A527" s="528" t="s">
        <v>151</v>
      </c>
      <c r="B527" s="523"/>
      <c r="C527" s="517">
        <v>0</v>
      </c>
      <c r="D527" s="516" t="e">
        <f t="shared" si="8"/>
        <v>#DIV/0!</v>
      </c>
    </row>
    <row r="528" s="504" customFormat="1" ht="36" customHeight="1" spans="1:4">
      <c r="A528" s="528" t="s">
        <v>152</v>
      </c>
      <c r="B528" s="523"/>
      <c r="C528" s="517">
        <v>0</v>
      </c>
      <c r="D528" s="516" t="e">
        <f t="shared" si="8"/>
        <v>#DIV/0!</v>
      </c>
    </row>
    <row r="529" s="504" customFormat="1" ht="36" customHeight="1" spans="1:4">
      <c r="A529" s="528" t="s">
        <v>153</v>
      </c>
      <c r="B529" s="523"/>
      <c r="C529" s="517">
        <v>0</v>
      </c>
      <c r="D529" s="516" t="e">
        <f t="shared" si="8"/>
        <v>#DIV/0!</v>
      </c>
    </row>
    <row r="530" s="504" customFormat="1" ht="36" customHeight="1" spans="1:4">
      <c r="A530" s="529" t="s">
        <v>511</v>
      </c>
      <c r="B530" s="523"/>
      <c r="C530" s="517">
        <v>0</v>
      </c>
      <c r="D530" s="516" t="e">
        <f t="shared" si="8"/>
        <v>#DIV/0!</v>
      </c>
    </row>
    <row r="531" s="504" customFormat="1" ht="36" customHeight="1" spans="1:4">
      <c r="A531" s="529" t="s">
        <v>512</v>
      </c>
      <c r="B531" s="523"/>
      <c r="C531" s="522">
        <v>0</v>
      </c>
      <c r="D531" s="516" t="e">
        <f t="shared" si="8"/>
        <v>#DIV/0!</v>
      </c>
    </row>
    <row r="532" s="504" customFormat="1" ht="36" customHeight="1" spans="1:4">
      <c r="A532" s="529" t="s">
        <v>513</v>
      </c>
      <c r="B532" s="523"/>
      <c r="C532" s="517">
        <v>0</v>
      </c>
      <c r="D532" s="516" t="e">
        <f t="shared" si="8"/>
        <v>#DIV/0!</v>
      </c>
    </row>
    <row r="533" s="504" customFormat="1" ht="36" customHeight="1" spans="1:4">
      <c r="A533" s="529" t="s">
        <v>514</v>
      </c>
      <c r="B533" s="523"/>
      <c r="C533" s="522">
        <v>0</v>
      </c>
      <c r="D533" s="516" t="e">
        <f t="shared" si="8"/>
        <v>#DIV/0!</v>
      </c>
    </row>
    <row r="534" s="504" customFormat="1" ht="36" customHeight="1" spans="1:4">
      <c r="A534" s="529" t="s">
        <v>515</v>
      </c>
      <c r="B534" s="523"/>
      <c r="C534" s="517">
        <v>0</v>
      </c>
      <c r="D534" s="516" t="e">
        <f t="shared" si="8"/>
        <v>#DIV/0!</v>
      </c>
    </row>
    <row r="535" s="504" customFormat="1" ht="36" customHeight="1" spans="1:4">
      <c r="A535" s="528" t="s">
        <v>516</v>
      </c>
      <c r="B535" s="524">
        <f>SUM(B536:B542)</f>
        <v>90</v>
      </c>
      <c r="C535" s="525">
        <f>SUM(C536:C542)</f>
        <v>300</v>
      </c>
      <c r="D535" s="516">
        <f t="shared" si="8"/>
        <v>2.3333</v>
      </c>
    </row>
    <row r="536" s="504" customFormat="1" ht="36" customHeight="1" spans="1:4">
      <c r="A536" s="529" t="s">
        <v>280</v>
      </c>
      <c r="B536" s="523"/>
      <c r="C536" s="517">
        <v>0</v>
      </c>
      <c r="D536" s="516" t="e">
        <f t="shared" si="8"/>
        <v>#DIV/0!</v>
      </c>
    </row>
    <row r="537" s="504" customFormat="1" ht="36" customHeight="1" spans="1:4">
      <c r="A537" s="529" t="s">
        <v>281</v>
      </c>
      <c r="B537" s="523"/>
      <c r="C537" s="517">
        <v>0</v>
      </c>
      <c r="D537" s="516" t="e">
        <f t="shared" si="8"/>
        <v>#DIV/0!</v>
      </c>
    </row>
    <row r="538" s="504" customFormat="1" ht="36" customHeight="1" spans="1:4">
      <c r="A538" s="529" t="s">
        <v>282</v>
      </c>
      <c r="B538" s="523"/>
      <c r="C538" s="517">
        <v>0</v>
      </c>
      <c r="D538" s="516" t="e">
        <f t="shared" si="8"/>
        <v>#DIV/0!</v>
      </c>
    </row>
    <row r="539" s="504" customFormat="1" ht="36" customHeight="1" spans="1:4">
      <c r="A539" s="529" t="s">
        <v>517</v>
      </c>
      <c r="B539" s="523"/>
      <c r="C539" s="517">
        <v>0</v>
      </c>
      <c r="D539" s="516" t="e">
        <f t="shared" si="8"/>
        <v>#DIV/0!</v>
      </c>
    </row>
    <row r="540" s="504" customFormat="1" ht="36" customHeight="1" spans="1:4">
      <c r="A540" s="529" t="s">
        <v>518</v>
      </c>
      <c r="B540" s="523"/>
      <c r="C540" s="517">
        <v>0</v>
      </c>
      <c r="D540" s="516" t="e">
        <f t="shared" si="8"/>
        <v>#DIV/0!</v>
      </c>
    </row>
    <row r="541" s="504" customFormat="1" ht="36" customHeight="1" spans="1:4">
      <c r="A541" s="529" t="s">
        <v>519</v>
      </c>
      <c r="B541" s="523"/>
      <c r="C541" s="517">
        <v>0</v>
      </c>
      <c r="D541" s="516" t="e">
        <f t="shared" si="8"/>
        <v>#DIV/0!</v>
      </c>
    </row>
    <row r="542" s="504" customFormat="1" ht="36" customHeight="1" spans="1:4">
      <c r="A542" s="529" t="s">
        <v>520</v>
      </c>
      <c r="B542" s="523">
        <v>90</v>
      </c>
      <c r="C542" s="521">
        <v>300</v>
      </c>
      <c r="D542" s="518">
        <f t="shared" si="8"/>
        <v>2.3333</v>
      </c>
    </row>
    <row r="543" s="504" customFormat="1" ht="36" customHeight="1" spans="1:4">
      <c r="A543" s="528" t="s">
        <v>521</v>
      </c>
      <c r="B543" s="515">
        <f>SUM(B544:B546)</f>
        <v>686</v>
      </c>
      <c r="C543" s="522">
        <f>SUM(C544:C546)</f>
        <v>5000</v>
      </c>
      <c r="D543" s="516">
        <f t="shared" si="8"/>
        <v>6.2886</v>
      </c>
    </row>
    <row r="544" s="504" customFormat="1" ht="36" customHeight="1" spans="1:4">
      <c r="A544" s="528" t="s">
        <v>522</v>
      </c>
      <c r="B544" s="521">
        <v>210</v>
      </c>
      <c r="C544" s="521">
        <v>0</v>
      </c>
      <c r="D544" s="516">
        <f t="shared" si="8"/>
        <v>-1</v>
      </c>
    </row>
    <row r="545" s="504" customFormat="1" ht="36" customHeight="1" spans="1:4">
      <c r="A545" s="528" t="s">
        <v>523</v>
      </c>
      <c r="B545" s="517"/>
      <c r="C545" s="517">
        <v>0</v>
      </c>
      <c r="D545" s="516" t="e">
        <f t="shared" si="8"/>
        <v>#DIV/0!</v>
      </c>
    </row>
    <row r="546" s="504" customFormat="1" ht="36" customHeight="1" spans="1:4">
      <c r="A546" s="528" t="s">
        <v>524</v>
      </c>
      <c r="B546" s="517">
        <v>476</v>
      </c>
      <c r="C546" s="517">
        <v>5000</v>
      </c>
      <c r="D546" s="518">
        <f t="shared" si="8"/>
        <v>9.5042</v>
      </c>
    </row>
    <row r="547" s="504" customFormat="1" ht="36" customHeight="1" spans="1:4">
      <c r="A547" s="530" t="s">
        <v>525</v>
      </c>
      <c r="B547" s="515">
        <f>B548+B567+B575+B577+B586+B590+B600+B609+B616+B624+B633+B639+B642+B645+B648+B651+B654+B658+B662+B670+B673</f>
        <v>35359</v>
      </c>
      <c r="C547" s="522">
        <f>C548+C567+C575+C577+C586+C590+C600+C609+C616+C624+C633+C639+C642+C645+C648+C651+C654+C658+C662+C670+C673</f>
        <v>49120</v>
      </c>
      <c r="D547" s="516">
        <f t="shared" si="8"/>
        <v>0.3892</v>
      </c>
    </row>
    <row r="548" s="504" customFormat="1" ht="36" customHeight="1" spans="1:4">
      <c r="A548" s="528" t="s">
        <v>526</v>
      </c>
      <c r="B548" s="515">
        <f>SUM(B549:B566)</f>
        <v>1094</v>
      </c>
      <c r="C548" s="522">
        <f>SUM(C549:C566)</f>
        <v>1142</v>
      </c>
      <c r="D548" s="516">
        <f t="shared" si="8"/>
        <v>0.0439</v>
      </c>
    </row>
    <row r="549" s="504" customFormat="1" ht="36" customHeight="1" spans="1:4">
      <c r="A549" s="528" t="s">
        <v>151</v>
      </c>
      <c r="B549" s="517">
        <v>646</v>
      </c>
      <c r="C549" s="517">
        <v>621</v>
      </c>
      <c r="D549" s="518">
        <f t="shared" si="8"/>
        <v>-0.0387</v>
      </c>
    </row>
    <row r="550" s="504" customFormat="1" ht="36" customHeight="1" spans="1:4">
      <c r="A550" s="528" t="s">
        <v>152</v>
      </c>
      <c r="B550" s="517">
        <v>59</v>
      </c>
      <c r="C550" s="517">
        <v>57</v>
      </c>
      <c r="D550" s="518">
        <f t="shared" si="8"/>
        <v>-0.0339</v>
      </c>
    </row>
    <row r="551" s="504" customFormat="1" ht="36" customHeight="1" spans="1:4">
      <c r="A551" s="531" t="s">
        <v>153</v>
      </c>
      <c r="B551" s="525"/>
      <c r="C551" s="525">
        <v>0</v>
      </c>
      <c r="D551" s="516" t="e">
        <f t="shared" si="8"/>
        <v>#DIV/0!</v>
      </c>
    </row>
    <row r="552" s="504" customFormat="1" ht="36" customHeight="1" spans="1:4">
      <c r="A552" s="531" t="s">
        <v>527</v>
      </c>
      <c r="B552" s="517"/>
      <c r="C552" s="517">
        <v>0</v>
      </c>
      <c r="D552" s="516" t="e">
        <f t="shared" si="8"/>
        <v>#DIV/0!</v>
      </c>
    </row>
    <row r="553" s="504" customFormat="1" ht="36" customHeight="1" spans="1:4">
      <c r="A553" s="531" t="s">
        <v>528</v>
      </c>
      <c r="B553" s="525"/>
      <c r="C553" s="525">
        <v>0</v>
      </c>
      <c r="D553" s="516" t="e">
        <f t="shared" si="8"/>
        <v>#DIV/0!</v>
      </c>
    </row>
    <row r="554" s="504" customFormat="1" ht="36" customHeight="1" spans="1:4">
      <c r="A554" s="531" t="s">
        <v>529</v>
      </c>
      <c r="B554" s="517">
        <v>22</v>
      </c>
      <c r="C554" s="517">
        <v>22</v>
      </c>
      <c r="D554" s="516">
        <f t="shared" si="8"/>
        <v>0</v>
      </c>
    </row>
    <row r="555" s="504" customFormat="1" ht="36" customHeight="1" spans="1:4">
      <c r="A555" s="531" t="s">
        <v>530</v>
      </c>
      <c r="B555" s="517"/>
      <c r="C555" s="517">
        <v>0</v>
      </c>
      <c r="D555" s="516" t="e">
        <f t="shared" si="8"/>
        <v>#DIV/0!</v>
      </c>
    </row>
    <row r="556" s="504" customFormat="1" ht="36" customHeight="1" spans="1:4">
      <c r="A556" s="531" t="s">
        <v>192</v>
      </c>
      <c r="B556" s="517"/>
      <c r="C556" s="517">
        <v>0</v>
      </c>
      <c r="D556" s="516" t="e">
        <f t="shared" si="8"/>
        <v>#DIV/0!</v>
      </c>
    </row>
    <row r="557" s="504" customFormat="1" ht="36" customHeight="1" spans="1:4">
      <c r="A557" s="531" t="s">
        <v>531</v>
      </c>
      <c r="B557" s="517">
        <v>25</v>
      </c>
      <c r="C557" s="517">
        <v>25</v>
      </c>
      <c r="D557" s="518">
        <f t="shared" si="8"/>
        <v>0</v>
      </c>
    </row>
    <row r="558" s="504" customFormat="1" ht="36" customHeight="1" spans="1:4">
      <c r="A558" s="531" t="s">
        <v>532</v>
      </c>
      <c r="B558" s="517"/>
      <c r="C558" s="517">
        <v>0</v>
      </c>
      <c r="D558" s="516" t="e">
        <f t="shared" si="8"/>
        <v>#DIV/0!</v>
      </c>
    </row>
    <row r="559" s="504" customFormat="1" ht="36" customHeight="1" spans="1:4">
      <c r="A559" s="528" t="s">
        <v>533</v>
      </c>
      <c r="B559" s="522"/>
      <c r="C559" s="522">
        <v>0</v>
      </c>
      <c r="D559" s="516" t="e">
        <f t="shared" si="8"/>
        <v>#DIV/0!</v>
      </c>
    </row>
    <row r="560" s="504" customFormat="1" ht="36" customHeight="1" spans="1:4">
      <c r="A560" s="528" t="s">
        <v>534</v>
      </c>
      <c r="B560" s="522"/>
      <c r="C560" s="522">
        <v>0</v>
      </c>
      <c r="D560" s="516" t="e">
        <f t="shared" si="8"/>
        <v>#DIV/0!</v>
      </c>
    </row>
    <row r="561" s="504" customFormat="1" ht="36" customHeight="1" spans="1:4">
      <c r="A561" s="528" t="s">
        <v>535</v>
      </c>
      <c r="B561" s="517"/>
      <c r="C561" s="517">
        <v>0</v>
      </c>
      <c r="D561" s="516" t="e">
        <f t="shared" si="8"/>
        <v>#DIV/0!</v>
      </c>
    </row>
    <row r="562" s="504" customFormat="1" ht="36" customHeight="1" spans="1:4">
      <c r="A562" s="528" t="s">
        <v>536</v>
      </c>
      <c r="B562" s="517"/>
      <c r="C562" s="517">
        <v>0</v>
      </c>
      <c r="D562" s="516" t="e">
        <f t="shared" si="8"/>
        <v>#DIV/0!</v>
      </c>
    </row>
    <row r="563" s="504" customFormat="1" ht="36" customHeight="1" spans="1:4">
      <c r="A563" s="528" t="s">
        <v>537</v>
      </c>
      <c r="B563" s="522"/>
      <c r="C563" s="522">
        <v>0</v>
      </c>
      <c r="D563" s="516" t="e">
        <f t="shared" si="8"/>
        <v>#DIV/0!</v>
      </c>
    </row>
    <row r="564" s="504" customFormat="1" ht="36" customHeight="1" spans="1:4">
      <c r="A564" s="528" t="s">
        <v>538</v>
      </c>
      <c r="B564" s="522"/>
      <c r="C564" s="522">
        <v>0</v>
      </c>
      <c r="D564" s="516" t="e">
        <f t="shared" si="8"/>
        <v>#DIV/0!</v>
      </c>
    </row>
    <row r="565" s="504" customFormat="1" ht="36" customHeight="1" spans="1:4">
      <c r="A565" s="528" t="s">
        <v>160</v>
      </c>
      <c r="B565" s="521"/>
      <c r="C565" s="521">
        <v>0</v>
      </c>
      <c r="D565" s="516" t="e">
        <f t="shared" si="8"/>
        <v>#DIV/0!</v>
      </c>
    </row>
    <row r="566" s="504" customFormat="1" ht="36" customHeight="1" spans="1:4">
      <c r="A566" s="532" t="s">
        <v>539</v>
      </c>
      <c r="B566" s="517">
        <v>342</v>
      </c>
      <c r="C566" s="517">
        <v>417</v>
      </c>
      <c r="D566" s="518">
        <f t="shared" si="8"/>
        <v>0.2193</v>
      </c>
    </row>
    <row r="567" s="504" customFormat="1" ht="36" customHeight="1" spans="1:4">
      <c r="A567" s="528" t="s">
        <v>540</v>
      </c>
      <c r="B567" s="515">
        <f>SUM(B568:B574)</f>
        <v>9286</v>
      </c>
      <c r="C567" s="522">
        <f>SUM(C568:C574)</f>
        <v>6619</v>
      </c>
      <c r="D567" s="516">
        <f t="shared" si="8"/>
        <v>-0.2872</v>
      </c>
    </row>
    <row r="568" s="504" customFormat="1" ht="36" customHeight="1" spans="1:4">
      <c r="A568" s="514" t="s">
        <v>151</v>
      </c>
      <c r="B568" s="517">
        <v>615</v>
      </c>
      <c r="C568" s="517">
        <v>647</v>
      </c>
      <c r="D568" s="518">
        <f t="shared" si="8"/>
        <v>0.052</v>
      </c>
    </row>
    <row r="569" s="504" customFormat="1" ht="36" customHeight="1" spans="1:4">
      <c r="A569" s="528" t="s">
        <v>152</v>
      </c>
      <c r="B569" s="517"/>
      <c r="C569" s="517">
        <v>0</v>
      </c>
      <c r="D569" s="516" t="e">
        <f t="shared" si="8"/>
        <v>#DIV/0!</v>
      </c>
    </row>
    <row r="570" s="504" customFormat="1" ht="36" customHeight="1" spans="1:4">
      <c r="A570" s="528" t="s">
        <v>153</v>
      </c>
      <c r="B570" s="517"/>
      <c r="C570" s="517">
        <v>0</v>
      </c>
      <c r="D570" s="516" t="e">
        <f t="shared" si="8"/>
        <v>#DIV/0!</v>
      </c>
    </row>
    <row r="571" s="504" customFormat="1" ht="36" customHeight="1" spans="1:4">
      <c r="A571" s="528" t="s">
        <v>541</v>
      </c>
      <c r="B571" s="517">
        <v>1</v>
      </c>
      <c r="C571" s="517">
        <v>2</v>
      </c>
      <c r="D571" s="516">
        <f t="shared" si="8"/>
        <v>1</v>
      </c>
    </row>
    <row r="572" s="504" customFormat="1" ht="36" customHeight="1" spans="1:4">
      <c r="A572" s="528" t="s">
        <v>542</v>
      </c>
      <c r="B572" s="517">
        <v>2</v>
      </c>
      <c r="C572" s="517">
        <v>2</v>
      </c>
      <c r="D572" s="518">
        <f t="shared" si="8"/>
        <v>0</v>
      </c>
    </row>
    <row r="573" s="504" customFormat="1" ht="36" customHeight="1" spans="1:4">
      <c r="A573" s="528" t="s">
        <v>543</v>
      </c>
      <c r="B573" s="517"/>
      <c r="C573" s="517">
        <v>0</v>
      </c>
      <c r="D573" s="516" t="e">
        <f t="shared" si="8"/>
        <v>#DIV/0!</v>
      </c>
    </row>
    <row r="574" s="504" customFormat="1" ht="36" customHeight="1" spans="1:4">
      <c r="A574" s="528" t="s">
        <v>544</v>
      </c>
      <c r="B574" s="517">
        <v>8668</v>
      </c>
      <c r="C574" s="517">
        <v>5968</v>
      </c>
      <c r="D574" s="518">
        <f t="shared" si="8"/>
        <v>-0.3115</v>
      </c>
    </row>
    <row r="575" s="504" customFormat="1" ht="36" customHeight="1" spans="1:4">
      <c r="A575" s="528" t="s">
        <v>545</v>
      </c>
      <c r="B575" s="515">
        <f>SUM(B576:B576)</f>
        <v>0</v>
      </c>
      <c r="C575" s="515">
        <v>0</v>
      </c>
      <c r="D575" s="516" t="e">
        <f t="shared" si="8"/>
        <v>#DIV/0!</v>
      </c>
    </row>
    <row r="576" s="504" customFormat="1" ht="36" customHeight="1" spans="1:4">
      <c r="A576" s="529" t="s">
        <v>546</v>
      </c>
      <c r="B576" s="523"/>
      <c r="C576" s="517">
        <v>0</v>
      </c>
      <c r="D576" s="516" t="e">
        <f t="shared" si="8"/>
        <v>#DIV/0!</v>
      </c>
    </row>
    <row r="577" s="504" customFormat="1" ht="36" customHeight="1" spans="1:4">
      <c r="A577" s="528" t="s">
        <v>547</v>
      </c>
      <c r="B577" s="515">
        <f>SUM(B578:B585)</f>
        <v>18138</v>
      </c>
      <c r="C577" s="522">
        <f>SUM(C578:C585)</f>
        <v>22401</v>
      </c>
      <c r="D577" s="516">
        <f t="shared" si="8"/>
        <v>0.235</v>
      </c>
    </row>
    <row r="578" s="504" customFormat="1" ht="36" customHeight="1" spans="1:4">
      <c r="A578" s="529" t="s">
        <v>548</v>
      </c>
      <c r="B578" s="521">
        <v>3526</v>
      </c>
      <c r="C578" s="521">
        <v>3332</v>
      </c>
      <c r="D578" s="518">
        <f t="shared" si="8"/>
        <v>-0.055</v>
      </c>
    </row>
    <row r="579" s="504" customFormat="1" ht="36" customHeight="1" spans="1:4">
      <c r="A579" s="529" t="s">
        <v>549</v>
      </c>
      <c r="B579" s="521">
        <v>3486</v>
      </c>
      <c r="C579" s="521">
        <v>4280</v>
      </c>
      <c r="D579" s="518">
        <f t="shared" si="8"/>
        <v>0.2278</v>
      </c>
    </row>
    <row r="580" s="504" customFormat="1" ht="36" customHeight="1" spans="1:4">
      <c r="A580" s="529" t="s">
        <v>550</v>
      </c>
      <c r="B580" s="517"/>
      <c r="C580" s="517">
        <v>0</v>
      </c>
      <c r="D580" s="516" t="e">
        <f t="shared" ref="D580:D643" si="9">(C580-B580)/B580</f>
        <v>#DIV/0!</v>
      </c>
    </row>
    <row r="581" s="504" customFormat="1" ht="36" customHeight="1" spans="1:4">
      <c r="A581" s="529" t="s">
        <v>551</v>
      </c>
      <c r="B581" s="517">
        <v>6816</v>
      </c>
      <c r="C581" s="517">
        <v>8387</v>
      </c>
      <c r="D581" s="518">
        <f t="shared" si="9"/>
        <v>0.2305</v>
      </c>
    </row>
    <row r="582" s="504" customFormat="1" ht="36" customHeight="1" spans="1:4">
      <c r="A582" s="529" t="s">
        <v>552</v>
      </c>
      <c r="B582" s="517">
        <v>1142</v>
      </c>
      <c r="C582" s="517">
        <v>1036</v>
      </c>
      <c r="D582" s="518">
        <f t="shared" si="9"/>
        <v>-0.0928</v>
      </c>
    </row>
    <row r="583" s="504" customFormat="1" ht="36" customHeight="1" spans="1:4">
      <c r="A583" s="529" t="s">
        <v>553</v>
      </c>
      <c r="B583" s="517">
        <v>3168</v>
      </c>
      <c r="C583" s="517">
        <v>5366</v>
      </c>
      <c r="D583" s="518">
        <f t="shared" si="9"/>
        <v>0.6938</v>
      </c>
    </row>
    <row r="584" s="504" customFormat="1" ht="36" customHeight="1" spans="1:4">
      <c r="A584" s="529" t="s">
        <v>554</v>
      </c>
      <c r="B584" s="517"/>
      <c r="C584" s="517">
        <v>0</v>
      </c>
      <c r="D584" s="516" t="e">
        <f t="shared" si="9"/>
        <v>#DIV/0!</v>
      </c>
    </row>
    <row r="585" s="504" customFormat="1" ht="36" customHeight="1" spans="1:4">
      <c r="A585" s="528" t="s">
        <v>555</v>
      </c>
      <c r="B585" s="517"/>
      <c r="C585" s="517">
        <v>0</v>
      </c>
      <c r="D585" s="516" t="e">
        <f t="shared" si="9"/>
        <v>#DIV/0!</v>
      </c>
    </row>
    <row r="586" s="504" customFormat="1" ht="36" customHeight="1" spans="1:4">
      <c r="A586" s="528" t="s">
        <v>556</v>
      </c>
      <c r="B586" s="526">
        <f>SUM(B587:B589)</f>
        <v>0</v>
      </c>
      <c r="C586" s="526">
        <v>0</v>
      </c>
      <c r="D586" s="516" t="e">
        <f t="shared" si="9"/>
        <v>#DIV/0!</v>
      </c>
    </row>
    <row r="587" s="504" customFormat="1" ht="36" customHeight="1" spans="1:4">
      <c r="A587" s="528" t="s">
        <v>557</v>
      </c>
      <c r="B587" s="523"/>
      <c r="C587" s="522">
        <v>0</v>
      </c>
      <c r="D587" s="516" t="e">
        <f t="shared" si="9"/>
        <v>#DIV/0!</v>
      </c>
    </row>
    <row r="588" s="504" customFormat="1" ht="36" customHeight="1" spans="1:4">
      <c r="A588" s="528" t="s">
        <v>558</v>
      </c>
      <c r="B588" s="523"/>
      <c r="C588" s="522">
        <v>0</v>
      </c>
      <c r="D588" s="516" t="e">
        <f t="shared" si="9"/>
        <v>#DIV/0!</v>
      </c>
    </row>
    <row r="589" s="504" customFormat="1" ht="36" customHeight="1" spans="1:4">
      <c r="A589" s="528" t="s">
        <v>559</v>
      </c>
      <c r="B589" s="523"/>
      <c r="C589" s="521">
        <v>0</v>
      </c>
      <c r="D589" s="516" t="e">
        <f t="shared" si="9"/>
        <v>#DIV/0!</v>
      </c>
    </row>
    <row r="590" s="504" customFormat="1" ht="36" customHeight="1" spans="1:4">
      <c r="A590" s="528" t="s">
        <v>560</v>
      </c>
      <c r="B590" s="515">
        <f>SUM(B591:B599)</f>
        <v>711</v>
      </c>
      <c r="C590" s="522">
        <f>SUM(C591:C599)</f>
        <v>1451</v>
      </c>
      <c r="D590" s="516">
        <f t="shared" si="9"/>
        <v>1.0408</v>
      </c>
    </row>
    <row r="591" s="504" customFormat="1" ht="36" customHeight="1" spans="1:4">
      <c r="A591" s="528" t="s">
        <v>561</v>
      </c>
      <c r="B591" s="523"/>
      <c r="C591" s="517">
        <v>0</v>
      </c>
      <c r="D591" s="516" t="e">
        <f t="shared" si="9"/>
        <v>#DIV/0!</v>
      </c>
    </row>
    <row r="592" s="504" customFormat="1" ht="36" customHeight="1" spans="1:4">
      <c r="A592" s="528" t="s">
        <v>562</v>
      </c>
      <c r="B592" s="523"/>
      <c r="C592" s="517">
        <v>0</v>
      </c>
      <c r="D592" s="516" t="e">
        <f t="shared" si="9"/>
        <v>#DIV/0!</v>
      </c>
    </row>
    <row r="593" s="504" customFormat="1" ht="36" customHeight="1" spans="1:4">
      <c r="A593" s="519" t="s">
        <v>563</v>
      </c>
      <c r="B593" s="523">
        <v>34</v>
      </c>
      <c r="C593" s="517">
        <v>51</v>
      </c>
      <c r="D593" s="518">
        <f t="shared" si="9"/>
        <v>0.5</v>
      </c>
    </row>
    <row r="594" s="504" customFormat="1" ht="36" customHeight="1" spans="1:4">
      <c r="A594" s="528" t="s">
        <v>564</v>
      </c>
      <c r="B594" s="523"/>
      <c r="C594" s="517">
        <v>0</v>
      </c>
      <c r="D594" s="516" t="e">
        <f t="shared" si="9"/>
        <v>#DIV/0!</v>
      </c>
    </row>
    <row r="595" s="504" customFormat="1" ht="36" customHeight="1" spans="1:4">
      <c r="A595" s="528" t="s">
        <v>565</v>
      </c>
      <c r="B595" s="523"/>
      <c r="C595" s="517">
        <v>0</v>
      </c>
      <c r="D595" s="516" t="e">
        <f t="shared" si="9"/>
        <v>#DIV/0!</v>
      </c>
    </row>
    <row r="596" s="504" customFormat="1" ht="36" customHeight="1" spans="1:4">
      <c r="A596" s="528" t="s">
        <v>566</v>
      </c>
      <c r="B596" s="523">
        <v>4</v>
      </c>
      <c r="C596" s="521">
        <v>0</v>
      </c>
      <c r="D596" s="516">
        <f t="shared" si="9"/>
        <v>-1</v>
      </c>
    </row>
    <row r="597" s="504" customFormat="1" ht="36" customHeight="1" spans="1:4">
      <c r="A597" s="528" t="s">
        <v>567</v>
      </c>
      <c r="B597" s="523"/>
      <c r="C597" s="517">
        <v>0</v>
      </c>
      <c r="D597" s="516" t="e">
        <f t="shared" si="9"/>
        <v>#DIV/0!</v>
      </c>
    </row>
    <row r="598" s="504" customFormat="1" ht="36" customHeight="1" spans="1:4">
      <c r="A598" s="528" t="s">
        <v>568</v>
      </c>
      <c r="B598" s="523"/>
      <c r="C598" s="521">
        <v>0</v>
      </c>
      <c r="D598" s="516" t="e">
        <f t="shared" si="9"/>
        <v>#DIV/0!</v>
      </c>
    </row>
    <row r="599" s="504" customFormat="1" ht="36" customHeight="1" spans="1:4">
      <c r="A599" s="528" t="s">
        <v>569</v>
      </c>
      <c r="B599" s="523">
        <v>673</v>
      </c>
      <c r="C599" s="517">
        <v>1400</v>
      </c>
      <c r="D599" s="518">
        <f t="shared" si="9"/>
        <v>1.0802</v>
      </c>
    </row>
    <row r="600" s="504" customFormat="1" ht="36" customHeight="1" spans="1:4">
      <c r="A600" s="528" t="s">
        <v>570</v>
      </c>
      <c r="B600" s="515">
        <f>SUM(B601:B608)</f>
        <v>1934</v>
      </c>
      <c r="C600" s="522">
        <f>SUM(C601:C608)</f>
        <v>1822</v>
      </c>
      <c r="D600" s="516">
        <f t="shared" si="9"/>
        <v>-0.0579</v>
      </c>
    </row>
    <row r="601" s="504" customFormat="1" ht="36" customHeight="1" spans="1:4">
      <c r="A601" s="528" t="s">
        <v>571</v>
      </c>
      <c r="B601" s="517">
        <v>1614</v>
      </c>
      <c r="C601" s="517">
        <v>1644</v>
      </c>
      <c r="D601" s="518">
        <f t="shared" si="9"/>
        <v>0.0186</v>
      </c>
    </row>
    <row r="602" s="504" customFormat="1" ht="36" customHeight="1" spans="1:4">
      <c r="A602" s="528" t="s">
        <v>572</v>
      </c>
      <c r="B602" s="521">
        <v>29</v>
      </c>
      <c r="C602" s="521">
        <v>14</v>
      </c>
      <c r="D602" s="518">
        <f t="shared" si="9"/>
        <v>-0.5172</v>
      </c>
    </row>
    <row r="603" s="504" customFormat="1" ht="36" customHeight="1" spans="1:4">
      <c r="A603" s="528" t="s">
        <v>573</v>
      </c>
      <c r="B603" s="517">
        <v>38</v>
      </c>
      <c r="C603" s="517">
        <v>5</v>
      </c>
      <c r="D603" s="518">
        <f t="shared" si="9"/>
        <v>-0.8684</v>
      </c>
    </row>
    <row r="604" s="504" customFormat="1" ht="36" customHeight="1" spans="1:4">
      <c r="A604" s="528" t="s">
        <v>574</v>
      </c>
      <c r="B604" s="517">
        <v>17</v>
      </c>
      <c r="C604" s="517">
        <v>16</v>
      </c>
      <c r="D604" s="518">
        <f t="shared" si="9"/>
        <v>-0.0588</v>
      </c>
    </row>
    <row r="605" s="504" customFormat="1" ht="36" customHeight="1" spans="1:4">
      <c r="A605" s="528" t="s">
        <v>575</v>
      </c>
      <c r="B605" s="517">
        <v>44</v>
      </c>
      <c r="C605" s="517">
        <v>44</v>
      </c>
      <c r="D605" s="518">
        <f t="shared" si="9"/>
        <v>0</v>
      </c>
    </row>
    <row r="606" s="504" customFormat="1" ht="36" customHeight="1" spans="1:4">
      <c r="A606" s="528" t="s">
        <v>576</v>
      </c>
      <c r="B606" s="517"/>
      <c r="C606" s="517">
        <v>0</v>
      </c>
      <c r="D606" s="518" t="e">
        <f t="shared" si="9"/>
        <v>#DIV/0!</v>
      </c>
    </row>
    <row r="607" s="504" customFormat="1" ht="36" customHeight="1" spans="1:4">
      <c r="A607" s="528" t="s">
        <v>577</v>
      </c>
      <c r="B607" s="517">
        <v>6</v>
      </c>
      <c r="C607" s="517">
        <v>6</v>
      </c>
      <c r="D607" s="518">
        <f t="shared" si="9"/>
        <v>0</v>
      </c>
    </row>
    <row r="608" s="504" customFormat="1" ht="36" customHeight="1" spans="1:4">
      <c r="A608" s="528" t="s">
        <v>578</v>
      </c>
      <c r="B608" s="521">
        <v>186</v>
      </c>
      <c r="C608" s="521">
        <v>93</v>
      </c>
      <c r="D608" s="518">
        <f t="shared" si="9"/>
        <v>-0.5</v>
      </c>
    </row>
    <row r="609" s="504" customFormat="1" ht="36" customHeight="1" spans="1:4">
      <c r="A609" s="528" t="s">
        <v>579</v>
      </c>
      <c r="B609" s="515">
        <f>SUM(B610:B615)</f>
        <v>336</v>
      </c>
      <c r="C609" s="522">
        <f>SUM(C610:C615)</f>
        <v>100</v>
      </c>
      <c r="D609" s="516">
        <f t="shared" si="9"/>
        <v>-0.7024</v>
      </c>
    </row>
    <row r="610" s="504" customFormat="1" ht="36" customHeight="1" spans="1:4">
      <c r="A610" s="528" t="s">
        <v>580</v>
      </c>
      <c r="B610" s="521">
        <v>85</v>
      </c>
      <c r="C610" s="521">
        <v>45</v>
      </c>
      <c r="D610" s="518">
        <f t="shared" si="9"/>
        <v>-0.4706</v>
      </c>
    </row>
    <row r="611" s="504" customFormat="1" ht="36" customHeight="1" spans="1:4">
      <c r="A611" s="528" t="s">
        <v>581</v>
      </c>
      <c r="B611" s="517">
        <v>148</v>
      </c>
      <c r="C611" s="517">
        <v>5</v>
      </c>
      <c r="D611" s="518">
        <f t="shared" si="9"/>
        <v>-0.9662</v>
      </c>
    </row>
    <row r="612" s="504" customFormat="1" ht="36" customHeight="1" spans="1:4">
      <c r="A612" s="528" t="s">
        <v>582</v>
      </c>
      <c r="B612" s="521">
        <v>9</v>
      </c>
      <c r="C612" s="521">
        <v>0</v>
      </c>
      <c r="D612" s="518">
        <f t="shared" si="9"/>
        <v>-1</v>
      </c>
    </row>
    <row r="613" s="504" customFormat="1" ht="36" customHeight="1" spans="1:4">
      <c r="A613" s="528" t="s">
        <v>583</v>
      </c>
      <c r="B613" s="517">
        <v>33</v>
      </c>
      <c r="C613" s="517">
        <v>17</v>
      </c>
      <c r="D613" s="518">
        <f t="shared" si="9"/>
        <v>-0.4848</v>
      </c>
    </row>
    <row r="614" s="504" customFormat="1" ht="36" customHeight="1" spans="1:4">
      <c r="A614" s="528" t="s">
        <v>584</v>
      </c>
      <c r="B614" s="517">
        <v>4</v>
      </c>
      <c r="C614" s="517">
        <v>0</v>
      </c>
      <c r="D614" s="518">
        <f t="shared" si="9"/>
        <v>-1</v>
      </c>
    </row>
    <row r="615" s="504" customFormat="1" ht="36" customHeight="1" spans="1:4">
      <c r="A615" s="531" t="s">
        <v>585</v>
      </c>
      <c r="B615" s="521">
        <v>57</v>
      </c>
      <c r="C615" s="521">
        <v>33</v>
      </c>
      <c r="D615" s="518">
        <f t="shared" si="9"/>
        <v>-0.4211</v>
      </c>
    </row>
    <row r="616" s="504" customFormat="1" ht="36" customHeight="1" spans="1:4">
      <c r="A616" s="528" t="s">
        <v>586</v>
      </c>
      <c r="B616" s="515">
        <f>SUM(B617:B623)</f>
        <v>1391</v>
      </c>
      <c r="C616" s="522">
        <f>SUM(C617:C623)</f>
        <v>688</v>
      </c>
      <c r="D616" s="516">
        <f t="shared" si="9"/>
        <v>-0.5054</v>
      </c>
    </row>
    <row r="617" s="504" customFormat="1" ht="36" customHeight="1" spans="1:4">
      <c r="A617" s="519" t="s">
        <v>587</v>
      </c>
      <c r="B617" s="517">
        <v>46</v>
      </c>
      <c r="C617" s="517">
        <v>12</v>
      </c>
      <c r="D617" s="518">
        <f t="shared" si="9"/>
        <v>-0.7391</v>
      </c>
    </row>
    <row r="618" s="504" customFormat="1" ht="36" customHeight="1" spans="1:4">
      <c r="A618" s="528" t="s">
        <v>588</v>
      </c>
      <c r="B618" s="521">
        <v>298</v>
      </c>
      <c r="C618" s="521">
        <v>157</v>
      </c>
      <c r="D618" s="518">
        <f t="shared" si="9"/>
        <v>-0.4732</v>
      </c>
    </row>
    <row r="619" s="504" customFormat="1" ht="36" customHeight="1" spans="1:4">
      <c r="A619" s="528" t="s">
        <v>589</v>
      </c>
      <c r="B619" s="517"/>
      <c r="C619" s="517">
        <v>0</v>
      </c>
      <c r="D619" s="518" t="e">
        <f t="shared" si="9"/>
        <v>#DIV/0!</v>
      </c>
    </row>
    <row r="620" s="504" customFormat="1" ht="36" customHeight="1" spans="1:4">
      <c r="A620" s="528" t="s">
        <v>590</v>
      </c>
      <c r="B620" s="521">
        <v>483</v>
      </c>
      <c r="C620" s="521">
        <v>364</v>
      </c>
      <c r="D620" s="518">
        <f t="shared" si="9"/>
        <v>-0.2464</v>
      </c>
    </row>
    <row r="621" s="504" customFormat="1" ht="36" customHeight="1" spans="1:4">
      <c r="A621" s="528" t="s">
        <v>591</v>
      </c>
      <c r="B621" s="517">
        <v>524</v>
      </c>
      <c r="C621" s="517">
        <v>155</v>
      </c>
      <c r="D621" s="518">
        <f t="shared" si="9"/>
        <v>-0.7042</v>
      </c>
    </row>
    <row r="622" s="504" customFormat="1" ht="36" customHeight="1" spans="1:4">
      <c r="A622" s="528" t="s">
        <v>592</v>
      </c>
      <c r="B622" s="517"/>
      <c r="C622" s="517">
        <v>0</v>
      </c>
      <c r="D622" s="518" t="e">
        <f t="shared" si="9"/>
        <v>#DIV/0!</v>
      </c>
    </row>
    <row r="623" s="504" customFormat="1" ht="36" customHeight="1" spans="1:4">
      <c r="A623" s="528" t="s">
        <v>593</v>
      </c>
      <c r="B623" s="521">
        <v>40</v>
      </c>
      <c r="C623" s="521">
        <v>0</v>
      </c>
      <c r="D623" s="518">
        <f t="shared" si="9"/>
        <v>-1</v>
      </c>
    </row>
    <row r="624" s="504" customFormat="1" ht="36" customHeight="1" spans="1:4">
      <c r="A624" s="528" t="s">
        <v>594</v>
      </c>
      <c r="B624" s="515">
        <f>SUM(B625:B632)</f>
        <v>841</v>
      </c>
      <c r="C624" s="522">
        <f>SUM(C625:C632)</f>
        <v>941</v>
      </c>
      <c r="D624" s="516">
        <f t="shared" si="9"/>
        <v>0.1189</v>
      </c>
    </row>
    <row r="625" s="504" customFormat="1" ht="36" customHeight="1" spans="1:4">
      <c r="A625" s="528" t="s">
        <v>151</v>
      </c>
      <c r="B625" s="521">
        <v>203</v>
      </c>
      <c r="C625" s="521">
        <v>232</v>
      </c>
      <c r="D625" s="518">
        <f t="shared" si="9"/>
        <v>0.1429</v>
      </c>
    </row>
    <row r="626" s="504" customFormat="1" ht="36" customHeight="1" spans="1:4">
      <c r="A626" s="528" t="s">
        <v>152</v>
      </c>
      <c r="B626" s="517"/>
      <c r="C626" s="517">
        <v>0</v>
      </c>
      <c r="D626" s="516" t="e">
        <f t="shared" si="9"/>
        <v>#DIV/0!</v>
      </c>
    </row>
    <row r="627" s="504" customFormat="1" ht="36" customHeight="1" spans="1:4">
      <c r="A627" s="528" t="s">
        <v>153</v>
      </c>
      <c r="B627" s="521"/>
      <c r="C627" s="521">
        <v>0</v>
      </c>
      <c r="D627" s="516" t="e">
        <f t="shared" si="9"/>
        <v>#DIV/0!</v>
      </c>
    </row>
    <row r="628" s="504" customFormat="1" ht="36" customHeight="1" spans="1:4">
      <c r="A628" s="528" t="s">
        <v>595</v>
      </c>
      <c r="B628" s="517"/>
      <c r="C628" s="517">
        <v>0</v>
      </c>
      <c r="D628" s="516" t="e">
        <f t="shared" si="9"/>
        <v>#DIV/0!</v>
      </c>
    </row>
    <row r="629" s="504" customFormat="1" ht="36" customHeight="1" spans="1:4">
      <c r="A629" s="531" t="s">
        <v>596</v>
      </c>
      <c r="B629" s="517">
        <v>12</v>
      </c>
      <c r="C629" s="517">
        <v>0</v>
      </c>
      <c r="D629" s="518">
        <f t="shared" si="9"/>
        <v>-1</v>
      </c>
    </row>
    <row r="630" s="504" customFormat="1" ht="36" customHeight="1" spans="1:4">
      <c r="A630" s="528" t="s">
        <v>597</v>
      </c>
      <c r="B630" s="517"/>
      <c r="C630" s="517">
        <v>0</v>
      </c>
      <c r="D630" s="516" t="e">
        <f t="shared" si="9"/>
        <v>#DIV/0!</v>
      </c>
    </row>
    <row r="631" s="504" customFormat="1" ht="36" customHeight="1" spans="1:4">
      <c r="A631" s="528" t="s">
        <v>598</v>
      </c>
      <c r="B631" s="517">
        <v>365</v>
      </c>
      <c r="C631" s="517">
        <v>300</v>
      </c>
      <c r="D631" s="518">
        <f t="shared" si="9"/>
        <v>-0.1781</v>
      </c>
    </row>
    <row r="632" s="504" customFormat="1" ht="36" customHeight="1" spans="1:4">
      <c r="A632" s="528" t="s">
        <v>599</v>
      </c>
      <c r="B632" s="521">
        <v>261</v>
      </c>
      <c r="C632" s="521">
        <v>409</v>
      </c>
      <c r="D632" s="518">
        <f t="shared" si="9"/>
        <v>0.567</v>
      </c>
    </row>
    <row r="633" s="504" customFormat="1" ht="36" customHeight="1" spans="1:4">
      <c r="A633" s="528" t="s">
        <v>600</v>
      </c>
      <c r="B633" s="515">
        <f>SUM(B634:B638)</f>
        <v>118</v>
      </c>
      <c r="C633" s="515">
        <f>SUM(C634:C638)</f>
        <v>169</v>
      </c>
      <c r="D633" s="516">
        <f t="shared" si="9"/>
        <v>0.4322</v>
      </c>
    </row>
    <row r="634" s="504" customFormat="1" ht="36" customHeight="1" spans="1:4">
      <c r="A634" s="528" t="s">
        <v>151</v>
      </c>
      <c r="B634" s="521">
        <v>103</v>
      </c>
      <c r="C634" s="521">
        <v>154</v>
      </c>
      <c r="D634" s="518">
        <f t="shared" si="9"/>
        <v>0.4951</v>
      </c>
    </row>
    <row r="635" s="504" customFormat="1" ht="36" customHeight="1" spans="1:4">
      <c r="A635" s="528" t="s">
        <v>152</v>
      </c>
      <c r="B635" s="517"/>
      <c r="C635" s="517">
        <v>0</v>
      </c>
      <c r="D635" s="516" t="e">
        <f t="shared" si="9"/>
        <v>#DIV/0!</v>
      </c>
    </row>
    <row r="636" s="504" customFormat="1" ht="36" customHeight="1" spans="1:4">
      <c r="A636" s="528" t="s">
        <v>153</v>
      </c>
      <c r="B636" s="517"/>
      <c r="C636" s="517">
        <v>0</v>
      </c>
      <c r="D636" s="516" t="e">
        <f t="shared" si="9"/>
        <v>#DIV/0!</v>
      </c>
    </row>
    <row r="637" s="504" customFormat="1" ht="36" customHeight="1" spans="1:4">
      <c r="A637" s="528" t="s">
        <v>160</v>
      </c>
      <c r="B637" s="521"/>
      <c r="C637" s="521">
        <v>0</v>
      </c>
      <c r="D637" s="516" t="e">
        <f t="shared" si="9"/>
        <v>#DIV/0!</v>
      </c>
    </row>
    <row r="638" s="504" customFormat="1" ht="36" customHeight="1" spans="1:4">
      <c r="A638" s="528" t="s">
        <v>601</v>
      </c>
      <c r="B638" s="521">
        <v>15</v>
      </c>
      <c r="C638" s="521">
        <v>15</v>
      </c>
      <c r="D638" s="516">
        <f t="shared" si="9"/>
        <v>0</v>
      </c>
    </row>
    <row r="639" s="504" customFormat="1" ht="36" customHeight="1" spans="1:4">
      <c r="A639" s="528" t="s">
        <v>602</v>
      </c>
      <c r="B639" s="515">
        <f>SUM(B640:B641)</f>
        <v>332</v>
      </c>
      <c r="C639" s="515">
        <f>SUM(C640:C641)</f>
        <v>306</v>
      </c>
      <c r="D639" s="518">
        <f t="shared" si="9"/>
        <v>-0.0783</v>
      </c>
    </row>
    <row r="640" s="504" customFormat="1" ht="36" customHeight="1" spans="1:4">
      <c r="A640" s="528" t="s">
        <v>603</v>
      </c>
      <c r="B640" s="523">
        <v>33</v>
      </c>
      <c r="C640" s="517">
        <v>27</v>
      </c>
      <c r="D640" s="518">
        <f t="shared" si="9"/>
        <v>-0.1818</v>
      </c>
    </row>
    <row r="641" s="504" customFormat="1" ht="36" customHeight="1" spans="1:4">
      <c r="A641" s="528" t="s">
        <v>604</v>
      </c>
      <c r="B641" s="523">
        <v>299</v>
      </c>
      <c r="C641" s="521">
        <v>279</v>
      </c>
      <c r="D641" s="516">
        <f t="shared" si="9"/>
        <v>-0.0669</v>
      </c>
    </row>
    <row r="642" s="504" customFormat="1" ht="36" customHeight="1" spans="1:4">
      <c r="A642" s="528" t="s">
        <v>605</v>
      </c>
      <c r="B642" s="515">
        <f>SUM(B643:B644)</f>
        <v>224</v>
      </c>
      <c r="C642" s="515">
        <f>SUM(C643:C644)</f>
        <v>279</v>
      </c>
      <c r="D642" s="518">
        <f t="shared" si="9"/>
        <v>0.2455</v>
      </c>
    </row>
    <row r="643" s="504" customFormat="1" ht="36" customHeight="1" spans="1:4">
      <c r="A643" s="528" t="s">
        <v>606</v>
      </c>
      <c r="B643" s="521">
        <v>140</v>
      </c>
      <c r="C643" s="521">
        <v>160</v>
      </c>
      <c r="D643" s="518">
        <f t="shared" si="9"/>
        <v>0.1429</v>
      </c>
    </row>
    <row r="644" s="504" customFormat="1" ht="36" customHeight="1" spans="1:4">
      <c r="A644" s="528" t="s">
        <v>607</v>
      </c>
      <c r="B644" s="521">
        <v>84</v>
      </c>
      <c r="C644" s="521">
        <v>119</v>
      </c>
      <c r="D644" s="516">
        <f t="shared" ref="D644:D707" si="10">(C644-B644)/B644</f>
        <v>0.4167</v>
      </c>
    </row>
    <row r="645" s="504" customFormat="1" ht="36" customHeight="1" spans="1:4">
      <c r="A645" s="528" t="s">
        <v>608</v>
      </c>
      <c r="B645" s="515">
        <f>SUM(B646:B647)</f>
        <v>26</v>
      </c>
      <c r="C645" s="515">
        <f>SUM(C646:C647)</f>
        <v>25</v>
      </c>
      <c r="D645" s="516">
        <f t="shared" si="10"/>
        <v>-0.0385</v>
      </c>
    </row>
    <row r="646" s="504" customFormat="1" ht="36" customHeight="1" spans="1:4">
      <c r="A646" s="528" t="s">
        <v>609</v>
      </c>
      <c r="B646" s="523"/>
      <c r="C646" s="517">
        <v>0</v>
      </c>
      <c r="D646" s="518" t="e">
        <f t="shared" si="10"/>
        <v>#DIV/0!</v>
      </c>
    </row>
    <row r="647" s="504" customFormat="1" ht="36" customHeight="1" spans="1:4">
      <c r="A647" s="528" t="s">
        <v>610</v>
      </c>
      <c r="B647" s="523">
        <v>26</v>
      </c>
      <c r="C647" s="522">
        <v>25</v>
      </c>
      <c r="D647" s="516">
        <f t="shared" si="10"/>
        <v>-0.0385</v>
      </c>
    </row>
    <row r="648" s="504" customFormat="1" ht="36" customHeight="1" spans="1:4">
      <c r="A648" s="528" t="s">
        <v>611</v>
      </c>
      <c r="B648" s="526">
        <f>SUM(B649:B650)</f>
        <v>0</v>
      </c>
      <c r="C648" s="526">
        <v>0</v>
      </c>
      <c r="D648" s="516" t="e">
        <f t="shared" si="10"/>
        <v>#DIV/0!</v>
      </c>
    </row>
    <row r="649" s="504" customFormat="1" ht="36" customHeight="1" spans="1:4">
      <c r="A649" s="528" t="s">
        <v>612</v>
      </c>
      <c r="B649" s="523"/>
      <c r="C649" s="517">
        <v>0</v>
      </c>
      <c r="D649" s="516" t="e">
        <f t="shared" si="10"/>
        <v>#DIV/0!</v>
      </c>
    </row>
    <row r="650" s="504" customFormat="1" ht="36" customHeight="1" spans="1:4">
      <c r="A650" s="528" t="s">
        <v>613</v>
      </c>
      <c r="B650" s="523"/>
      <c r="C650" s="522">
        <v>0</v>
      </c>
      <c r="D650" s="516" t="e">
        <f t="shared" si="10"/>
        <v>#DIV/0!</v>
      </c>
    </row>
    <row r="651" s="504" customFormat="1" ht="36" customHeight="1" spans="1:4">
      <c r="A651" s="528" t="s">
        <v>614</v>
      </c>
      <c r="B651" s="526">
        <f>SUM(B652:B653)</f>
        <v>0</v>
      </c>
      <c r="C651" s="526">
        <v>0</v>
      </c>
      <c r="D651" s="516" t="e">
        <f t="shared" si="10"/>
        <v>#DIV/0!</v>
      </c>
    </row>
    <row r="652" s="504" customFormat="1" ht="36" customHeight="1" spans="1:4">
      <c r="A652" s="528" t="s">
        <v>615</v>
      </c>
      <c r="B652" s="523"/>
      <c r="C652" s="525">
        <v>0</v>
      </c>
      <c r="D652" s="516" t="e">
        <f t="shared" si="10"/>
        <v>#DIV/0!</v>
      </c>
    </row>
    <row r="653" s="504" customFormat="1" ht="36" customHeight="1" spans="1:4">
      <c r="A653" s="528" t="s">
        <v>616</v>
      </c>
      <c r="B653" s="523"/>
      <c r="C653" s="525">
        <v>0</v>
      </c>
      <c r="D653" s="516" t="e">
        <f t="shared" si="10"/>
        <v>#DIV/0!</v>
      </c>
    </row>
    <row r="654" s="504" customFormat="1" ht="36" customHeight="1" spans="1:4">
      <c r="A654" s="528" t="s">
        <v>617</v>
      </c>
      <c r="B654" s="524">
        <f>SUM(B655:B657)</f>
        <v>304</v>
      </c>
      <c r="C654" s="524">
        <f>SUM(C655:C657)</f>
        <v>2296</v>
      </c>
      <c r="D654" s="516">
        <f t="shared" si="10"/>
        <v>6.5526</v>
      </c>
    </row>
    <row r="655" s="504" customFormat="1" ht="36" customHeight="1" spans="1:4">
      <c r="A655" s="529" t="s">
        <v>618</v>
      </c>
      <c r="B655" s="523">
        <v>304</v>
      </c>
      <c r="C655" s="517">
        <v>0</v>
      </c>
      <c r="D655" s="518">
        <f t="shared" si="10"/>
        <v>-1</v>
      </c>
    </row>
    <row r="656" s="504" customFormat="1" ht="36" customHeight="1" spans="1:4">
      <c r="A656" s="529" t="s">
        <v>619</v>
      </c>
      <c r="B656" s="523"/>
      <c r="C656" s="525">
        <v>2296</v>
      </c>
      <c r="D656" s="516" t="e">
        <f t="shared" si="10"/>
        <v>#DIV/0!</v>
      </c>
    </row>
    <row r="657" s="504" customFormat="1" ht="36" customHeight="1" spans="1:4">
      <c r="A657" s="529" t="s">
        <v>620</v>
      </c>
      <c r="B657" s="523"/>
      <c r="C657" s="521">
        <v>0</v>
      </c>
      <c r="D657" s="516" t="e">
        <f t="shared" si="10"/>
        <v>#DIV/0!</v>
      </c>
    </row>
    <row r="658" s="504" customFormat="1" ht="36" customHeight="1" spans="1:4">
      <c r="A658" s="528" t="s">
        <v>621</v>
      </c>
      <c r="B658" s="524">
        <f>SUM(B659:B661)</f>
        <v>0</v>
      </c>
      <c r="C658" s="524">
        <f>SUM(C659:C661)</f>
        <v>214</v>
      </c>
      <c r="D658" s="516" t="e">
        <f t="shared" si="10"/>
        <v>#DIV/0!</v>
      </c>
    </row>
    <row r="659" s="504" customFormat="1" ht="36" customHeight="1" spans="1:4">
      <c r="A659" s="529" t="s">
        <v>622</v>
      </c>
      <c r="B659" s="523"/>
      <c r="C659" s="521">
        <v>204</v>
      </c>
      <c r="D659" s="516" t="e">
        <f t="shared" si="10"/>
        <v>#DIV/0!</v>
      </c>
    </row>
    <row r="660" s="504" customFormat="1" ht="36" customHeight="1" spans="1:4">
      <c r="A660" s="529" t="s">
        <v>623</v>
      </c>
      <c r="B660" s="523"/>
      <c r="C660" s="517">
        <v>10</v>
      </c>
      <c r="D660" s="516" t="e">
        <f t="shared" si="10"/>
        <v>#DIV/0!</v>
      </c>
    </row>
    <row r="661" s="504" customFormat="1" ht="36" customHeight="1" spans="1:4">
      <c r="A661" s="529" t="s">
        <v>624</v>
      </c>
      <c r="B661" s="523"/>
      <c r="C661" s="525">
        <v>0</v>
      </c>
      <c r="D661" s="516" t="e">
        <f t="shared" si="10"/>
        <v>#DIV/0!</v>
      </c>
    </row>
    <row r="662" s="504" customFormat="1" ht="36" customHeight="1" spans="1:4">
      <c r="A662" s="528" t="s">
        <v>625</v>
      </c>
      <c r="B662" s="524">
        <f>SUM(B663:B669)</f>
        <v>282</v>
      </c>
      <c r="C662" s="524">
        <f>SUM(C663:C669)</f>
        <v>404</v>
      </c>
      <c r="D662" s="518">
        <f t="shared" si="10"/>
        <v>0.4326</v>
      </c>
    </row>
    <row r="663" s="504" customFormat="1" ht="36" customHeight="1" spans="1:4">
      <c r="A663" s="528" t="s">
        <v>151</v>
      </c>
      <c r="B663" s="517">
        <v>184</v>
      </c>
      <c r="C663" s="517">
        <v>188</v>
      </c>
      <c r="D663" s="516">
        <f t="shared" si="10"/>
        <v>0.0217</v>
      </c>
    </row>
    <row r="664" s="504" customFormat="1" ht="36" customHeight="1" spans="1:4">
      <c r="A664" s="528" t="s">
        <v>152</v>
      </c>
      <c r="B664" s="517"/>
      <c r="C664" s="517">
        <v>0</v>
      </c>
      <c r="D664" s="516" t="e">
        <f t="shared" si="10"/>
        <v>#DIV/0!</v>
      </c>
    </row>
    <row r="665" s="504" customFormat="1" ht="36" customHeight="1" spans="1:4">
      <c r="A665" s="528" t="s">
        <v>153</v>
      </c>
      <c r="B665" s="517"/>
      <c r="C665" s="517">
        <v>0</v>
      </c>
      <c r="D665" s="518" t="e">
        <f t="shared" si="10"/>
        <v>#DIV/0!</v>
      </c>
    </row>
    <row r="666" s="504" customFormat="1" ht="36" customHeight="1" spans="1:4">
      <c r="A666" s="528" t="s">
        <v>626</v>
      </c>
      <c r="B666" s="517">
        <v>58</v>
      </c>
      <c r="C666" s="517">
        <v>216</v>
      </c>
      <c r="D666" s="516">
        <f t="shared" si="10"/>
        <v>2.7241</v>
      </c>
    </row>
    <row r="667" s="504" customFormat="1" ht="36" customHeight="1" spans="1:4">
      <c r="A667" s="528" t="s">
        <v>627</v>
      </c>
      <c r="B667" s="525"/>
      <c r="C667" s="525">
        <v>0</v>
      </c>
      <c r="D667" s="516" t="e">
        <f t="shared" si="10"/>
        <v>#DIV/0!</v>
      </c>
    </row>
    <row r="668" s="504" customFormat="1" ht="36" customHeight="1" spans="1:4">
      <c r="A668" s="531" t="s">
        <v>160</v>
      </c>
      <c r="B668" s="525"/>
      <c r="C668" s="525">
        <v>0</v>
      </c>
      <c r="D668" s="516" t="e">
        <f t="shared" si="10"/>
        <v>#DIV/0!</v>
      </c>
    </row>
    <row r="669" s="504" customFormat="1" ht="36" customHeight="1" spans="1:4">
      <c r="A669" s="531" t="s">
        <v>628</v>
      </c>
      <c r="B669" s="517">
        <v>40</v>
      </c>
      <c r="C669" s="517">
        <v>0</v>
      </c>
      <c r="D669" s="516">
        <f t="shared" si="10"/>
        <v>-1</v>
      </c>
    </row>
    <row r="670" s="504" customFormat="1" ht="36" customHeight="1" spans="1:4">
      <c r="A670" s="528" t="s">
        <v>629</v>
      </c>
      <c r="B670" s="524">
        <f>SUM(B671:B672)</f>
        <v>0</v>
      </c>
      <c r="C670" s="524">
        <f>SUM(C671:C672)</f>
        <v>0</v>
      </c>
      <c r="D670" s="516" t="e">
        <f t="shared" si="10"/>
        <v>#DIV/0!</v>
      </c>
    </row>
    <row r="671" s="504" customFormat="1" ht="36" customHeight="1" spans="1:4">
      <c r="A671" s="531" t="s">
        <v>630</v>
      </c>
      <c r="B671" s="523"/>
      <c r="C671" s="522">
        <v>0</v>
      </c>
      <c r="D671" s="516" t="e">
        <f t="shared" si="10"/>
        <v>#DIV/0!</v>
      </c>
    </row>
    <row r="672" s="504" customFormat="1" ht="36" customHeight="1" spans="1:4">
      <c r="A672" s="531" t="s">
        <v>631</v>
      </c>
      <c r="B672" s="523"/>
      <c r="C672" s="521">
        <v>0</v>
      </c>
      <c r="D672" s="516" t="e">
        <f t="shared" si="10"/>
        <v>#DIV/0!</v>
      </c>
    </row>
    <row r="673" s="504" customFormat="1" ht="36" customHeight="1" spans="1:4">
      <c r="A673" s="528" t="s">
        <v>632</v>
      </c>
      <c r="B673" s="515">
        <f>B674</f>
        <v>342</v>
      </c>
      <c r="C673" s="515">
        <f>C674</f>
        <v>10263</v>
      </c>
      <c r="D673" s="518">
        <f t="shared" si="10"/>
        <v>29.0088</v>
      </c>
    </row>
    <row r="674" s="504" customFormat="1" ht="36" customHeight="1" spans="1:4">
      <c r="A674" s="528" t="s">
        <v>633</v>
      </c>
      <c r="B674" s="523">
        <v>342</v>
      </c>
      <c r="C674" s="521">
        <v>10263</v>
      </c>
      <c r="D674" s="516">
        <f t="shared" si="10"/>
        <v>29.0088</v>
      </c>
    </row>
    <row r="675" s="504" customFormat="1" ht="36" customHeight="1" spans="1:4">
      <c r="A675" s="530" t="s">
        <v>634</v>
      </c>
      <c r="B675" s="515">
        <f>SUM(B676,B681,B696,B700,B712,B715,B719,B724,B728,B732,B735,B744,B746)</f>
        <v>23206</v>
      </c>
      <c r="C675" s="522">
        <f>SUM(C676,C681,C696,C700,C712,C715,C719,C724,C728,C732,C735,C744,C746)</f>
        <v>35128</v>
      </c>
      <c r="D675" s="516">
        <f t="shared" si="10"/>
        <v>0.5137</v>
      </c>
    </row>
    <row r="676" s="504" customFormat="1" ht="36" customHeight="1" spans="1:4">
      <c r="A676" s="528" t="s">
        <v>635</v>
      </c>
      <c r="B676" s="515">
        <f>SUM(B677:B680)</f>
        <v>450</v>
      </c>
      <c r="C676" s="522">
        <f>SUM(C677:C680)</f>
        <v>385</v>
      </c>
      <c r="D676" s="516">
        <f t="shared" si="10"/>
        <v>-0.1444</v>
      </c>
    </row>
    <row r="677" s="504" customFormat="1" ht="36" customHeight="1" spans="1:4">
      <c r="A677" s="528" t="s">
        <v>151</v>
      </c>
      <c r="B677" s="517">
        <v>306</v>
      </c>
      <c r="C677" s="517">
        <v>279</v>
      </c>
      <c r="D677" s="516">
        <f t="shared" si="10"/>
        <v>-0.0882</v>
      </c>
    </row>
    <row r="678" s="504" customFormat="1" ht="36" customHeight="1" spans="1:4">
      <c r="A678" s="528" t="s">
        <v>152</v>
      </c>
      <c r="B678" s="517"/>
      <c r="C678" s="517">
        <v>0</v>
      </c>
      <c r="D678" s="516" t="e">
        <f t="shared" si="10"/>
        <v>#DIV/0!</v>
      </c>
    </row>
    <row r="679" s="504" customFormat="1" ht="36" customHeight="1" spans="1:4">
      <c r="A679" s="528" t="s">
        <v>153</v>
      </c>
      <c r="B679" s="517"/>
      <c r="C679" s="517">
        <v>0</v>
      </c>
      <c r="D679" s="516" t="e">
        <f t="shared" si="10"/>
        <v>#DIV/0!</v>
      </c>
    </row>
    <row r="680" s="504" customFormat="1" ht="36" customHeight="1" spans="1:4">
      <c r="A680" s="528" t="s">
        <v>636</v>
      </c>
      <c r="B680" s="521">
        <v>144</v>
      </c>
      <c r="C680" s="521">
        <v>106</v>
      </c>
      <c r="D680" s="516">
        <f t="shared" si="10"/>
        <v>-0.2639</v>
      </c>
    </row>
    <row r="681" s="504" customFormat="1" ht="36" customHeight="1" spans="1:4">
      <c r="A681" s="528" t="s">
        <v>637</v>
      </c>
      <c r="B681" s="515">
        <f>SUM(B682:B695)</f>
        <v>3326</v>
      </c>
      <c r="C681" s="522">
        <f>SUM(C682:C695)</f>
        <v>1314</v>
      </c>
      <c r="D681" s="516">
        <f t="shared" si="10"/>
        <v>-0.6049</v>
      </c>
    </row>
    <row r="682" s="504" customFormat="1" ht="36" customHeight="1" spans="1:4">
      <c r="A682" s="528" t="s">
        <v>638</v>
      </c>
      <c r="B682" s="517">
        <v>2569</v>
      </c>
      <c r="C682" s="517">
        <v>1314</v>
      </c>
      <c r="D682" s="516">
        <f t="shared" si="10"/>
        <v>-0.4885</v>
      </c>
    </row>
    <row r="683" s="504" customFormat="1" ht="36" customHeight="1" spans="1:4">
      <c r="A683" s="528" t="s">
        <v>639</v>
      </c>
      <c r="B683" s="522"/>
      <c r="C683" s="522">
        <v>0</v>
      </c>
      <c r="D683" s="516" t="e">
        <f t="shared" si="10"/>
        <v>#DIV/0!</v>
      </c>
    </row>
    <row r="684" s="504" customFormat="1" ht="36" customHeight="1" spans="1:4">
      <c r="A684" s="528" t="s">
        <v>640</v>
      </c>
      <c r="B684" s="521"/>
      <c r="C684" s="521">
        <v>0</v>
      </c>
      <c r="D684" s="516" t="e">
        <f t="shared" si="10"/>
        <v>#DIV/0!</v>
      </c>
    </row>
    <row r="685" s="504" customFormat="1" ht="36" customHeight="1" spans="1:4">
      <c r="A685" s="528" t="s">
        <v>641</v>
      </c>
      <c r="B685" s="522"/>
      <c r="C685" s="522">
        <v>0</v>
      </c>
      <c r="D685" s="516" t="e">
        <f t="shared" si="10"/>
        <v>#DIV/0!</v>
      </c>
    </row>
    <row r="686" s="504" customFormat="1" ht="36" customHeight="1" spans="1:4">
      <c r="A686" s="528" t="s">
        <v>642</v>
      </c>
      <c r="B686" s="522"/>
      <c r="C686" s="522">
        <v>0</v>
      </c>
      <c r="D686" s="516" t="e">
        <f t="shared" si="10"/>
        <v>#DIV/0!</v>
      </c>
    </row>
    <row r="687" s="504" customFormat="1" ht="36" customHeight="1" spans="1:4">
      <c r="A687" s="528" t="s">
        <v>643</v>
      </c>
      <c r="B687" s="517"/>
      <c r="C687" s="517">
        <v>0</v>
      </c>
      <c r="D687" s="516" t="e">
        <f t="shared" si="10"/>
        <v>#DIV/0!</v>
      </c>
    </row>
    <row r="688" s="504" customFormat="1" ht="36" customHeight="1" spans="1:4">
      <c r="A688" s="528" t="s">
        <v>644</v>
      </c>
      <c r="B688" s="517"/>
      <c r="C688" s="517">
        <v>0</v>
      </c>
      <c r="D688" s="516" t="e">
        <f t="shared" si="10"/>
        <v>#DIV/0!</v>
      </c>
    </row>
    <row r="689" s="504" customFormat="1" ht="36" customHeight="1" spans="1:4">
      <c r="A689" s="531" t="s">
        <v>645</v>
      </c>
      <c r="B689" s="522"/>
      <c r="C689" s="522">
        <v>0</v>
      </c>
      <c r="D689" s="516" t="e">
        <f t="shared" si="10"/>
        <v>#DIV/0!</v>
      </c>
    </row>
    <row r="690" s="504" customFormat="1" ht="36" customHeight="1" spans="1:4">
      <c r="A690" s="528" t="s">
        <v>646</v>
      </c>
      <c r="B690" s="517"/>
      <c r="C690" s="517">
        <v>0</v>
      </c>
      <c r="D690" s="516" t="e">
        <f t="shared" si="10"/>
        <v>#DIV/0!</v>
      </c>
    </row>
    <row r="691" s="504" customFormat="1" ht="36" customHeight="1" spans="1:4">
      <c r="A691" s="519" t="s">
        <v>647</v>
      </c>
      <c r="B691" s="522"/>
      <c r="C691" s="522">
        <v>0</v>
      </c>
      <c r="D691" s="516" t="e">
        <f t="shared" si="10"/>
        <v>#DIV/0!</v>
      </c>
    </row>
    <row r="692" s="504" customFormat="1" ht="36" customHeight="1" spans="1:4">
      <c r="A692" s="528" t="s">
        <v>648</v>
      </c>
      <c r="B692" s="517"/>
      <c r="C692" s="517">
        <v>0</v>
      </c>
      <c r="D692" s="516" t="e">
        <f t="shared" si="10"/>
        <v>#DIV/0!</v>
      </c>
    </row>
    <row r="693" s="504" customFormat="1" ht="36" customHeight="1" spans="1:4">
      <c r="A693" s="528" t="s">
        <v>649</v>
      </c>
      <c r="B693" s="517"/>
      <c r="C693" s="517">
        <v>0</v>
      </c>
      <c r="D693" s="516" t="e">
        <f t="shared" si="10"/>
        <v>#DIV/0!</v>
      </c>
    </row>
    <row r="694" s="504" customFormat="1" ht="36" customHeight="1" spans="1:4">
      <c r="A694" s="528" t="s">
        <v>650</v>
      </c>
      <c r="B694" s="522"/>
      <c r="C694" s="522">
        <v>0</v>
      </c>
      <c r="D694" s="518" t="e">
        <f t="shared" si="10"/>
        <v>#DIV/0!</v>
      </c>
    </row>
    <row r="695" s="504" customFormat="1" ht="36" customHeight="1" spans="1:4">
      <c r="A695" s="528" t="s">
        <v>651</v>
      </c>
      <c r="B695" s="517">
        <v>757</v>
      </c>
      <c r="C695" s="517">
        <v>0</v>
      </c>
      <c r="D695" s="516">
        <f t="shared" si="10"/>
        <v>-1</v>
      </c>
    </row>
    <row r="696" s="504" customFormat="1" ht="36" customHeight="1" spans="1:4">
      <c r="A696" s="528" t="s">
        <v>652</v>
      </c>
      <c r="B696" s="515">
        <f>SUM(B697:B699)</f>
        <v>4359</v>
      </c>
      <c r="C696" s="522">
        <f>SUM(C697:C699)</f>
        <v>3772</v>
      </c>
      <c r="D696" s="518">
        <f t="shared" si="10"/>
        <v>-0.1347</v>
      </c>
    </row>
    <row r="697" s="504" customFormat="1" ht="36" customHeight="1" spans="1:4">
      <c r="A697" s="528" t="s">
        <v>653</v>
      </c>
      <c r="B697" s="517">
        <v>182</v>
      </c>
      <c r="C697" s="517">
        <v>199</v>
      </c>
      <c r="D697" s="518">
        <f t="shared" si="10"/>
        <v>0.0934</v>
      </c>
    </row>
    <row r="698" s="504" customFormat="1" ht="36" customHeight="1" spans="1:4">
      <c r="A698" s="528" t="s">
        <v>654</v>
      </c>
      <c r="B698" s="521">
        <v>3119</v>
      </c>
      <c r="C698" s="521">
        <v>3466</v>
      </c>
      <c r="D698" s="518">
        <f t="shared" si="10"/>
        <v>0.1113</v>
      </c>
    </row>
    <row r="699" s="504" customFormat="1" ht="36" customHeight="1" spans="1:4">
      <c r="A699" s="528" t="s">
        <v>655</v>
      </c>
      <c r="B699" s="517">
        <v>1058</v>
      </c>
      <c r="C699" s="517">
        <v>107</v>
      </c>
      <c r="D699" s="516">
        <f t="shared" si="10"/>
        <v>-0.8989</v>
      </c>
    </row>
    <row r="700" s="504" customFormat="1" ht="36" customHeight="1" spans="1:4">
      <c r="A700" s="528" t="s">
        <v>656</v>
      </c>
      <c r="B700" s="515">
        <f>SUM(B701:B711)</f>
        <v>6144</v>
      </c>
      <c r="C700" s="522">
        <f>SUM(C701:C711)</f>
        <v>4230</v>
      </c>
      <c r="D700" s="518">
        <f t="shared" si="10"/>
        <v>-0.3115</v>
      </c>
    </row>
    <row r="701" s="504" customFormat="1" ht="36" customHeight="1" spans="1:4">
      <c r="A701" s="528" t="s">
        <v>657</v>
      </c>
      <c r="B701" s="517">
        <v>783</v>
      </c>
      <c r="C701" s="517">
        <v>853</v>
      </c>
      <c r="D701" s="518">
        <f t="shared" si="10"/>
        <v>0.0894</v>
      </c>
    </row>
    <row r="702" s="504" customFormat="1" ht="36" customHeight="1" spans="1:4">
      <c r="A702" s="528" t="s">
        <v>658</v>
      </c>
      <c r="B702" s="521">
        <v>149</v>
      </c>
      <c r="C702" s="521">
        <v>158</v>
      </c>
      <c r="D702" s="518">
        <f t="shared" si="10"/>
        <v>0.0604</v>
      </c>
    </row>
    <row r="703" s="504" customFormat="1" ht="36" customHeight="1" spans="1:4">
      <c r="A703" s="528" t="s">
        <v>659</v>
      </c>
      <c r="B703" s="517">
        <v>713</v>
      </c>
      <c r="C703" s="517">
        <v>783</v>
      </c>
      <c r="D703" s="518">
        <f t="shared" si="10"/>
        <v>0.0982</v>
      </c>
    </row>
    <row r="704" s="504" customFormat="1" ht="36" customHeight="1" spans="1:4">
      <c r="A704" s="528" t="s">
        <v>660</v>
      </c>
      <c r="B704" s="517"/>
      <c r="C704" s="517">
        <v>0</v>
      </c>
      <c r="D704" s="518" t="e">
        <f t="shared" si="10"/>
        <v>#DIV/0!</v>
      </c>
    </row>
    <row r="705" s="504" customFormat="1" ht="36" customHeight="1" spans="1:4">
      <c r="A705" s="528" t="s">
        <v>661</v>
      </c>
      <c r="B705" s="521"/>
      <c r="C705" s="521">
        <v>0</v>
      </c>
      <c r="D705" s="518" t="e">
        <f t="shared" si="10"/>
        <v>#DIV/0!</v>
      </c>
    </row>
    <row r="706" s="504" customFormat="1" ht="36" customHeight="1" spans="1:4">
      <c r="A706" s="528" t="s">
        <v>662</v>
      </c>
      <c r="B706" s="521"/>
      <c r="C706" s="521">
        <v>0</v>
      </c>
      <c r="D706" s="518" t="e">
        <f t="shared" si="10"/>
        <v>#DIV/0!</v>
      </c>
    </row>
    <row r="707" s="504" customFormat="1" ht="36" customHeight="1" spans="1:4">
      <c r="A707" s="528" t="s">
        <v>663</v>
      </c>
      <c r="B707" s="517"/>
      <c r="C707" s="517">
        <v>0</v>
      </c>
      <c r="D707" s="518" t="e">
        <f t="shared" si="10"/>
        <v>#DIV/0!</v>
      </c>
    </row>
    <row r="708" s="504" customFormat="1" ht="36" customHeight="1" spans="1:4">
      <c r="A708" s="528" t="s">
        <v>664</v>
      </c>
      <c r="B708" s="517">
        <v>137</v>
      </c>
      <c r="C708" s="517">
        <v>28</v>
      </c>
      <c r="D708" s="518">
        <f t="shared" ref="D708:D771" si="11">(C708-B708)/B708</f>
        <v>-0.7956</v>
      </c>
    </row>
    <row r="709" s="504" customFormat="1" ht="36" customHeight="1" spans="1:4">
      <c r="A709" s="528" t="s">
        <v>665</v>
      </c>
      <c r="B709" s="521">
        <v>459</v>
      </c>
      <c r="C709" s="521">
        <v>817</v>
      </c>
      <c r="D709" s="518">
        <f t="shared" si="11"/>
        <v>0.78</v>
      </c>
    </row>
    <row r="710" s="504" customFormat="1" ht="36" customHeight="1" spans="1:4">
      <c r="A710" s="528" t="s">
        <v>666</v>
      </c>
      <c r="B710" s="517">
        <v>3903</v>
      </c>
      <c r="C710" s="517">
        <v>1591</v>
      </c>
      <c r="D710" s="518">
        <f t="shared" si="11"/>
        <v>-0.5924</v>
      </c>
    </row>
    <row r="711" s="504" customFormat="1" ht="36" customHeight="1" spans="1:4">
      <c r="A711" s="528" t="s">
        <v>667</v>
      </c>
      <c r="B711" s="525"/>
      <c r="C711" s="525">
        <v>0</v>
      </c>
      <c r="D711" s="516" t="e">
        <f t="shared" si="11"/>
        <v>#DIV/0!</v>
      </c>
    </row>
    <row r="712" s="504" customFormat="1" ht="36" customHeight="1" spans="1:4">
      <c r="A712" s="528" t="s">
        <v>668</v>
      </c>
      <c r="B712" s="524">
        <f>SUM(B713:B714)</f>
        <v>16</v>
      </c>
      <c r="C712" s="525">
        <f>SUM(C713:C714)</f>
        <v>15</v>
      </c>
      <c r="D712" s="518">
        <f t="shared" si="11"/>
        <v>-0.0625</v>
      </c>
    </row>
    <row r="713" s="504" customFormat="1" ht="36" customHeight="1" spans="1:4">
      <c r="A713" s="528" t="s">
        <v>669</v>
      </c>
      <c r="B713" s="517">
        <v>16</v>
      </c>
      <c r="C713" s="517">
        <v>15</v>
      </c>
      <c r="D713" s="518">
        <f t="shared" si="11"/>
        <v>-0.0625</v>
      </c>
    </row>
    <row r="714" s="504" customFormat="1" ht="36" customHeight="1" spans="1:4">
      <c r="A714" s="528" t="s">
        <v>670</v>
      </c>
      <c r="B714" s="525"/>
      <c r="C714" s="525">
        <v>0</v>
      </c>
      <c r="D714" s="516" t="e">
        <f t="shared" si="11"/>
        <v>#DIV/0!</v>
      </c>
    </row>
    <row r="715" s="504" customFormat="1" ht="36" customHeight="1" spans="1:4">
      <c r="A715" s="528" t="s">
        <v>671</v>
      </c>
      <c r="B715" s="524">
        <f>SUM(B716:B718)</f>
        <v>280</v>
      </c>
      <c r="C715" s="525">
        <f>SUM(C716:C718)</f>
        <v>349</v>
      </c>
      <c r="D715" s="518">
        <f t="shared" si="11"/>
        <v>0.2464</v>
      </c>
    </row>
    <row r="716" s="504" customFormat="1" ht="36" customHeight="1" spans="1:4">
      <c r="A716" s="528" t="s">
        <v>672</v>
      </c>
      <c r="B716" s="517">
        <v>40</v>
      </c>
      <c r="C716" s="517">
        <v>50</v>
      </c>
      <c r="D716" s="518">
        <f t="shared" si="11"/>
        <v>0.25</v>
      </c>
    </row>
    <row r="717" s="504" customFormat="1" ht="36" customHeight="1" spans="1:4">
      <c r="A717" s="528" t="s">
        <v>673</v>
      </c>
      <c r="B717" s="521">
        <v>2</v>
      </c>
      <c r="C717" s="521">
        <v>127</v>
      </c>
      <c r="D717" s="518">
        <f t="shared" si="11"/>
        <v>62.5</v>
      </c>
    </row>
    <row r="718" s="504" customFormat="1" ht="36" customHeight="1" spans="1:4">
      <c r="A718" s="528" t="s">
        <v>674</v>
      </c>
      <c r="B718" s="517">
        <v>238</v>
      </c>
      <c r="C718" s="517">
        <v>172</v>
      </c>
      <c r="D718" s="516">
        <f t="shared" si="11"/>
        <v>-0.2773</v>
      </c>
    </row>
    <row r="719" s="504" customFormat="1" ht="36" customHeight="1" spans="1:4">
      <c r="A719" s="528" t="s">
        <v>675</v>
      </c>
      <c r="B719" s="515">
        <f>SUM(B720:B723)</f>
        <v>1166</v>
      </c>
      <c r="C719" s="522">
        <f>SUM(C720:C723)</f>
        <v>5837</v>
      </c>
      <c r="D719" s="516">
        <f t="shared" si="11"/>
        <v>4.006</v>
      </c>
    </row>
    <row r="720" s="504" customFormat="1" ht="36" customHeight="1" spans="1:4">
      <c r="A720" s="529" t="s">
        <v>676</v>
      </c>
      <c r="B720" s="517"/>
      <c r="C720" s="517">
        <v>1560</v>
      </c>
      <c r="D720" s="516" t="e">
        <f t="shared" si="11"/>
        <v>#DIV/0!</v>
      </c>
    </row>
    <row r="721" s="504" customFormat="1" ht="36" customHeight="1" spans="1:4">
      <c r="A721" s="529" t="s">
        <v>677</v>
      </c>
      <c r="B721" s="517"/>
      <c r="C721" s="517">
        <v>2566</v>
      </c>
      <c r="D721" s="518" t="e">
        <f t="shared" si="11"/>
        <v>#DIV/0!</v>
      </c>
    </row>
    <row r="722" s="504" customFormat="1" ht="36" customHeight="1" spans="1:4">
      <c r="A722" s="529" t="s">
        <v>678</v>
      </c>
      <c r="B722" s="517"/>
      <c r="C722" s="517">
        <v>1337</v>
      </c>
      <c r="D722" s="518" t="e">
        <f t="shared" si="11"/>
        <v>#DIV/0!</v>
      </c>
    </row>
    <row r="723" s="504" customFormat="1" ht="36" customHeight="1" spans="1:4">
      <c r="A723" s="529" t="s">
        <v>679</v>
      </c>
      <c r="B723" s="517">
        <v>1166</v>
      </c>
      <c r="C723" s="517">
        <v>374</v>
      </c>
      <c r="D723" s="516">
        <f t="shared" si="11"/>
        <v>-0.6792</v>
      </c>
    </row>
    <row r="724" s="504" customFormat="1" ht="36" customHeight="1" spans="1:4">
      <c r="A724" s="531" t="s">
        <v>680</v>
      </c>
      <c r="B724" s="524">
        <f>SUM(B725:B727)</f>
        <v>4632</v>
      </c>
      <c r="C724" s="525">
        <f>SUM(C725:C727)</f>
        <v>757</v>
      </c>
      <c r="D724" s="518">
        <f t="shared" si="11"/>
        <v>-0.8366</v>
      </c>
    </row>
    <row r="725" s="504" customFormat="1" ht="36" customHeight="1" spans="1:4">
      <c r="A725" s="529" t="s">
        <v>681</v>
      </c>
      <c r="B725" s="521">
        <v>4393</v>
      </c>
      <c r="C725" s="521">
        <v>481</v>
      </c>
      <c r="D725" s="518">
        <f t="shared" si="11"/>
        <v>-0.8905</v>
      </c>
    </row>
    <row r="726" s="504" customFormat="1" ht="36" customHeight="1" spans="1:4">
      <c r="A726" s="529" t="s">
        <v>682</v>
      </c>
      <c r="B726" s="517">
        <v>194</v>
      </c>
      <c r="C726" s="517">
        <v>216</v>
      </c>
      <c r="D726" s="518">
        <f t="shared" si="11"/>
        <v>0.1134</v>
      </c>
    </row>
    <row r="727" s="504" customFormat="1" ht="36" customHeight="1" spans="1:4">
      <c r="A727" s="529" t="s">
        <v>683</v>
      </c>
      <c r="B727" s="517">
        <v>45</v>
      </c>
      <c r="C727" s="517">
        <v>60</v>
      </c>
      <c r="D727" s="516">
        <f t="shared" si="11"/>
        <v>0.3333</v>
      </c>
    </row>
    <row r="728" s="504" customFormat="1" ht="36" customHeight="1" spans="1:4">
      <c r="A728" s="531" t="s">
        <v>684</v>
      </c>
      <c r="B728" s="524">
        <f>SUM(B729:B731)</f>
        <v>525</v>
      </c>
      <c r="C728" s="525">
        <f>SUM(C729:C731)</f>
        <v>253</v>
      </c>
      <c r="D728" s="516">
        <f t="shared" si="11"/>
        <v>-0.5181</v>
      </c>
    </row>
    <row r="729" s="504" customFormat="1" ht="36" customHeight="1" spans="1:4">
      <c r="A729" s="529" t="s">
        <v>685</v>
      </c>
      <c r="B729" s="517">
        <v>465</v>
      </c>
      <c r="C729" s="517">
        <v>223</v>
      </c>
      <c r="D729" s="518">
        <f t="shared" si="11"/>
        <v>-0.5204</v>
      </c>
    </row>
    <row r="730" s="504" customFormat="1" ht="36" customHeight="1" spans="1:4">
      <c r="A730" s="529" t="s">
        <v>686</v>
      </c>
      <c r="B730" s="517">
        <v>60</v>
      </c>
      <c r="C730" s="517">
        <v>30</v>
      </c>
      <c r="D730" s="516">
        <f t="shared" si="11"/>
        <v>-0.5</v>
      </c>
    </row>
    <row r="731" s="504" customFormat="1" ht="36" customHeight="1" spans="1:4">
      <c r="A731" s="529" t="s">
        <v>687</v>
      </c>
      <c r="B731" s="525"/>
      <c r="C731" s="525">
        <v>0</v>
      </c>
      <c r="D731" s="516" t="e">
        <f t="shared" si="11"/>
        <v>#DIV/0!</v>
      </c>
    </row>
    <row r="732" s="504" customFormat="1" ht="36" customHeight="1" spans="1:4">
      <c r="A732" s="531" t="s">
        <v>688</v>
      </c>
      <c r="B732" s="524">
        <f>SUM(B733:B734)</f>
        <v>31</v>
      </c>
      <c r="C732" s="525">
        <f>SUM(C733:C734)</f>
        <v>0</v>
      </c>
      <c r="D732" s="518">
        <f t="shared" si="11"/>
        <v>-1</v>
      </c>
    </row>
    <row r="733" s="504" customFormat="1" ht="36" customHeight="1" spans="1:4">
      <c r="A733" s="529" t="s">
        <v>689</v>
      </c>
      <c r="B733" s="517">
        <v>29</v>
      </c>
      <c r="C733" s="517">
        <v>0</v>
      </c>
      <c r="D733" s="518">
        <f t="shared" si="11"/>
        <v>-1</v>
      </c>
    </row>
    <row r="734" s="504" customFormat="1" ht="36" customHeight="1" spans="1:4">
      <c r="A734" s="529" t="s">
        <v>690</v>
      </c>
      <c r="B734" s="517">
        <v>2</v>
      </c>
      <c r="C734" s="517">
        <v>0</v>
      </c>
      <c r="D734" s="516">
        <f t="shared" si="11"/>
        <v>-1</v>
      </c>
    </row>
    <row r="735" s="504" customFormat="1" ht="36" customHeight="1" spans="1:4">
      <c r="A735" s="528" t="s">
        <v>691</v>
      </c>
      <c r="B735" s="524">
        <f>SUM(B736:B743)</f>
        <v>171</v>
      </c>
      <c r="C735" s="525">
        <f>SUM(C736:C743)</f>
        <v>184</v>
      </c>
      <c r="D735" s="518">
        <f t="shared" si="11"/>
        <v>0.076</v>
      </c>
    </row>
    <row r="736" s="504" customFormat="1" ht="36" customHeight="1" spans="1:4">
      <c r="A736" s="528" t="s">
        <v>151</v>
      </c>
      <c r="B736" s="517">
        <v>171</v>
      </c>
      <c r="C736" s="517">
        <v>184</v>
      </c>
      <c r="D736" s="516">
        <f t="shared" si="11"/>
        <v>0.076</v>
      </c>
    </row>
    <row r="737" s="504" customFormat="1" ht="36" customHeight="1" spans="1:4">
      <c r="A737" s="528" t="s">
        <v>152</v>
      </c>
      <c r="B737" s="525"/>
      <c r="C737" s="525">
        <v>0</v>
      </c>
      <c r="D737" s="516" t="e">
        <f t="shared" si="11"/>
        <v>#DIV/0!</v>
      </c>
    </row>
    <row r="738" s="504" customFormat="1" ht="36" customHeight="1" spans="1:4">
      <c r="A738" s="528" t="s">
        <v>153</v>
      </c>
      <c r="B738" s="517"/>
      <c r="C738" s="517">
        <v>0</v>
      </c>
      <c r="D738" s="516" t="e">
        <f t="shared" si="11"/>
        <v>#DIV/0!</v>
      </c>
    </row>
    <row r="739" s="504" customFormat="1" ht="36" customHeight="1" spans="1:4">
      <c r="A739" s="528" t="s">
        <v>192</v>
      </c>
      <c r="B739" s="517"/>
      <c r="C739" s="517">
        <v>0</v>
      </c>
      <c r="D739" s="516" t="e">
        <f t="shared" si="11"/>
        <v>#DIV/0!</v>
      </c>
    </row>
    <row r="740" s="504" customFormat="1" ht="36" customHeight="1" spans="1:4">
      <c r="A740" s="529" t="s">
        <v>692</v>
      </c>
      <c r="B740" s="517"/>
      <c r="C740" s="517">
        <v>0</v>
      </c>
      <c r="D740" s="516" t="e">
        <f t="shared" si="11"/>
        <v>#DIV/0!</v>
      </c>
    </row>
    <row r="741" s="504" customFormat="1" ht="36" customHeight="1" spans="1:4">
      <c r="A741" s="529" t="s">
        <v>693</v>
      </c>
      <c r="B741" s="525"/>
      <c r="C741" s="525">
        <v>0</v>
      </c>
      <c r="D741" s="516" t="e">
        <f t="shared" si="11"/>
        <v>#DIV/0!</v>
      </c>
    </row>
    <row r="742" s="504" customFormat="1" ht="36" customHeight="1" spans="1:4">
      <c r="A742" s="529" t="s">
        <v>284</v>
      </c>
      <c r="B742" s="517"/>
      <c r="C742" s="517">
        <v>0</v>
      </c>
      <c r="D742" s="516" t="e">
        <f t="shared" si="11"/>
        <v>#DIV/0!</v>
      </c>
    </row>
    <row r="743" s="504" customFormat="1" ht="36" customHeight="1" spans="1:4">
      <c r="A743" s="529" t="s">
        <v>694</v>
      </c>
      <c r="B743" s="525"/>
      <c r="C743" s="525">
        <v>0</v>
      </c>
      <c r="D743" s="516" t="e">
        <f t="shared" si="11"/>
        <v>#DIV/0!</v>
      </c>
    </row>
    <row r="744" s="504" customFormat="1" ht="36" customHeight="1" spans="1:4">
      <c r="A744" s="531" t="s">
        <v>695</v>
      </c>
      <c r="B744" s="524">
        <f>SUM(B745)</f>
        <v>14</v>
      </c>
      <c r="C744" s="525">
        <f>SUM(C745)</f>
        <v>16</v>
      </c>
      <c r="D744" s="518">
        <f t="shared" si="11"/>
        <v>0.1429</v>
      </c>
    </row>
    <row r="745" s="504" customFormat="1" ht="36" customHeight="1" spans="1:4">
      <c r="A745" s="529" t="s">
        <v>696</v>
      </c>
      <c r="B745" s="523">
        <v>14</v>
      </c>
      <c r="C745" s="517">
        <v>16</v>
      </c>
      <c r="D745" s="516">
        <f t="shared" si="11"/>
        <v>0.1429</v>
      </c>
    </row>
    <row r="746" s="504" customFormat="1" ht="36" customHeight="1" spans="1:4">
      <c r="A746" s="528" t="s">
        <v>697</v>
      </c>
      <c r="B746" s="515">
        <f>B747</f>
        <v>2092</v>
      </c>
      <c r="C746" s="522">
        <f>C747</f>
        <v>18016</v>
      </c>
      <c r="D746" s="518">
        <f t="shared" si="11"/>
        <v>7.6119</v>
      </c>
    </row>
    <row r="747" s="504" customFormat="1" ht="36" customHeight="1" spans="1:4">
      <c r="A747" s="528" t="s">
        <v>698</v>
      </c>
      <c r="B747" s="523">
        <v>2092</v>
      </c>
      <c r="C747" s="521">
        <v>18016</v>
      </c>
      <c r="D747" s="516">
        <f t="shared" si="11"/>
        <v>7.6119</v>
      </c>
    </row>
    <row r="748" s="504" customFormat="1" ht="36" customHeight="1" spans="1:4">
      <c r="A748" s="530" t="s">
        <v>699</v>
      </c>
      <c r="B748" s="515">
        <f>B749+B759+B763+B772+B779+B786+B792+B795+B798+B800+B802+B808+B810+B812+B823</f>
        <v>6221</v>
      </c>
      <c r="C748" s="522">
        <f>C749+C759+C763+C772+C779+C786+C792+C795+C798+C800+C802+C808+C810+C812+C823</f>
        <v>1324</v>
      </c>
      <c r="D748" s="516">
        <f t="shared" si="11"/>
        <v>-0.7872</v>
      </c>
    </row>
    <row r="749" s="504" customFormat="1" ht="36" customHeight="1" spans="1:4">
      <c r="A749" s="528" t="s">
        <v>700</v>
      </c>
      <c r="B749" s="515">
        <f>SUM(B750:B758)</f>
        <v>528</v>
      </c>
      <c r="C749" s="522">
        <f>SUM(C750:C758)</f>
        <v>604</v>
      </c>
      <c r="D749" s="518">
        <f t="shared" si="11"/>
        <v>0.1439</v>
      </c>
    </row>
    <row r="750" s="504" customFormat="1" ht="36" customHeight="1" spans="1:4">
      <c r="A750" s="528" t="s">
        <v>151</v>
      </c>
      <c r="B750" s="523">
        <v>528</v>
      </c>
      <c r="C750" s="517">
        <v>528</v>
      </c>
      <c r="D750" s="516">
        <f t="shared" si="11"/>
        <v>0</v>
      </c>
    </row>
    <row r="751" s="504" customFormat="1" ht="36" customHeight="1" spans="1:4">
      <c r="A751" s="528" t="s">
        <v>152</v>
      </c>
      <c r="B751" s="523"/>
      <c r="C751" s="522">
        <v>0</v>
      </c>
      <c r="D751" s="516" t="e">
        <f t="shared" si="11"/>
        <v>#DIV/0!</v>
      </c>
    </row>
    <row r="752" s="504" customFormat="1" ht="36" customHeight="1" spans="1:4">
      <c r="A752" s="528" t="s">
        <v>153</v>
      </c>
      <c r="B752" s="523"/>
      <c r="C752" s="525">
        <v>0</v>
      </c>
      <c r="D752" s="516" t="e">
        <f t="shared" si="11"/>
        <v>#DIV/0!</v>
      </c>
    </row>
    <row r="753" s="504" customFormat="1" ht="36" customHeight="1" spans="1:4">
      <c r="A753" s="528" t="s">
        <v>701</v>
      </c>
      <c r="B753" s="523"/>
      <c r="C753" s="521">
        <v>0</v>
      </c>
      <c r="D753" s="516" t="e">
        <f t="shared" si="11"/>
        <v>#DIV/0!</v>
      </c>
    </row>
    <row r="754" s="504" customFormat="1" ht="36" customHeight="1" spans="1:4">
      <c r="A754" s="528" t="s">
        <v>702</v>
      </c>
      <c r="B754" s="523"/>
      <c r="C754" s="522">
        <v>0</v>
      </c>
      <c r="D754" s="516" t="e">
        <f t="shared" si="11"/>
        <v>#DIV/0!</v>
      </c>
    </row>
    <row r="755" s="504" customFormat="1" ht="36" customHeight="1" spans="1:4">
      <c r="A755" s="528" t="s">
        <v>703</v>
      </c>
      <c r="B755" s="523"/>
      <c r="C755" s="517">
        <v>0</v>
      </c>
      <c r="D755" s="516" t="e">
        <f t="shared" si="11"/>
        <v>#DIV/0!</v>
      </c>
    </row>
    <row r="756" s="504" customFormat="1" ht="36" customHeight="1" spans="1:4">
      <c r="A756" s="528" t="s">
        <v>704</v>
      </c>
      <c r="B756" s="523"/>
      <c r="C756" s="522">
        <v>0</v>
      </c>
      <c r="D756" s="516" t="e">
        <f t="shared" si="11"/>
        <v>#DIV/0!</v>
      </c>
    </row>
    <row r="757" s="504" customFormat="1" ht="36" customHeight="1" spans="1:4">
      <c r="A757" s="528" t="s">
        <v>705</v>
      </c>
      <c r="B757" s="523"/>
      <c r="C757" s="522">
        <v>0</v>
      </c>
      <c r="D757" s="516" t="e">
        <f t="shared" si="11"/>
        <v>#DIV/0!</v>
      </c>
    </row>
    <row r="758" s="504" customFormat="1" ht="36" customHeight="1" spans="1:4">
      <c r="A758" s="528" t="s">
        <v>706</v>
      </c>
      <c r="B758" s="523"/>
      <c r="C758" s="517">
        <v>76</v>
      </c>
      <c r="D758" s="516" t="e">
        <f t="shared" si="11"/>
        <v>#DIV/0!</v>
      </c>
    </row>
    <row r="759" s="504" customFormat="1" ht="36" customHeight="1" spans="1:4">
      <c r="A759" s="528" t="s">
        <v>707</v>
      </c>
      <c r="B759" s="515">
        <f>SUM(B760:B762)</f>
        <v>0</v>
      </c>
      <c r="C759" s="517">
        <v>0</v>
      </c>
      <c r="D759" s="516" t="e">
        <f t="shared" si="11"/>
        <v>#DIV/0!</v>
      </c>
    </row>
    <row r="760" s="504" customFormat="1" ht="36" customHeight="1" spans="1:4">
      <c r="A760" s="519" t="s">
        <v>708</v>
      </c>
      <c r="B760" s="523"/>
      <c r="C760" s="522">
        <v>0</v>
      </c>
      <c r="D760" s="516" t="e">
        <f t="shared" si="11"/>
        <v>#DIV/0!</v>
      </c>
    </row>
    <row r="761" s="504" customFormat="1" ht="36" customHeight="1" spans="1:4">
      <c r="A761" s="528" t="s">
        <v>709</v>
      </c>
      <c r="B761" s="523"/>
      <c r="C761" s="517">
        <v>0</v>
      </c>
      <c r="D761" s="516" t="e">
        <f t="shared" si="11"/>
        <v>#DIV/0!</v>
      </c>
    </row>
    <row r="762" s="504" customFormat="1" ht="36" customHeight="1" spans="1:4">
      <c r="A762" s="528" t="s">
        <v>710</v>
      </c>
      <c r="B762" s="523"/>
      <c r="C762" s="522">
        <v>0</v>
      </c>
      <c r="D762" s="516" t="e">
        <f t="shared" si="11"/>
        <v>#DIV/0!</v>
      </c>
    </row>
    <row r="763" s="504" customFormat="1" ht="36" customHeight="1" spans="1:4">
      <c r="A763" s="528" t="s">
        <v>711</v>
      </c>
      <c r="B763" s="515">
        <f>SUM(B764:B771)</f>
        <v>3841</v>
      </c>
      <c r="C763" s="522">
        <f>SUM(C764:C771)</f>
        <v>720</v>
      </c>
      <c r="D763" s="516">
        <f t="shared" si="11"/>
        <v>-0.8125</v>
      </c>
    </row>
    <row r="764" s="504" customFormat="1" ht="36" customHeight="1" spans="1:4">
      <c r="A764" s="528" t="s">
        <v>712</v>
      </c>
      <c r="B764" s="521"/>
      <c r="C764" s="521">
        <v>0</v>
      </c>
      <c r="D764" s="518" t="e">
        <f t="shared" si="11"/>
        <v>#DIV/0!</v>
      </c>
    </row>
    <row r="765" s="504" customFormat="1" ht="36" customHeight="1" spans="1:4">
      <c r="A765" s="528" t="s">
        <v>713</v>
      </c>
      <c r="B765" s="517">
        <v>2380</v>
      </c>
      <c r="C765" s="517">
        <v>10</v>
      </c>
      <c r="D765" s="516">
        <f t="shared" si="11"/>
        <v>-0.9958</v>
      </c>
    </row>
    <row r="766" s="504" customFormat="1" ht="36" customHeight="1" spans="1:4">
      <c r="A766" s="528" t="s">
        <v>714</v>
      </c>
      <c r="B766" s="517"/>
      <c r="C766" s="517">
        <v>0</v>
      </c>
      <c r="D766" s="518" t="e">
        <f t="shared" si="11"/>
        <v>#DIV/0!</v>
      </c>
    </row>
    <row r="767" s="504" customFormat="1" ht="36" customHeight="1" spans="1:4">
      <c r="A767" s="528" t="s">
        <v>715</v>
      </c>
      <c r="B767" s="517">
        <v>1042</v>
      </c>
      <c r="C767" s="517">
        <v>710</v>
      </c>
      <c r="D767" s="516">
        <f t="shared" si="11"/>
        <v>-0.3186</v>
      </c>
    </row>
    <row r="768" s="504" customFormat="1" ht="36" customHeight="1" spans="1:4">
      <c r="A768" s="528" t="s">
        <v>716</v>
      </c>
      <c r="B768" s="522"/>
      <c r="C768" s="522">
        <v>0</v>
      </c>
      <c r="D768" s="516" t="e">
        <f t="shared" si="11"/>
        <v>#DIV/0!</v>
      </c>
    </row>
    <row r="769" s="504" customFormat="1" ht="36" customHeight="1" spans="1:4">
      <c r="A769" s="528" t="s">
        <v>717</v>
      </c>
      <c r="B769" s="517"/>
      <c r="C769" s="517">
        <v>0</v>
      </c>
      <c r="D769" s="516" t="e">
        <f t="shared" si="11"/>
        <v>#DIV/0!</v>
      </c>
    </row>
    <row r="770" s="504" customFormat="1" ht="36" customHeight="1" spans="1:4">
      <c r="A770" s="528" t="s">
        <v>718</v>
      </c>
      <c r="B770" s="522"/>
      <c r="C770" s="522">
        <v>0</v>
      </c>
      <c r="D770" s="518" t="e">
        <f t="shared" si="11"/>
        <v>#DIV/0!</v>
      </c>
    </row>
    <row r="771" s="504" customFormat="1" ht="36" customHeight="1" spans="1:4">
      <c r="A771" s="528" t="s">
        <v>719</v>
      </c>
      <c r="B771" s="517">
        <v>419</v>
      </c>
      <c r="C771" s="517">
        <v>0</v>
      </c>
      <c r="D771" s="516">
        <f t="shared" si="11"/>
        <v>-1</v>
      </c>
    </row>
    <row r="772" s="504" customFormat="1" ht="36" customHeight="1" spans="1:4">
      <c r="A772" s="528" t="s">
        <v>720</v>
      </c>
      <c r="B772" s="515">
        <f>SUM(B773:B778)</f>
        <v>762</v>
      </c>
      <c r="C772" s="522">
        <f>SUM(C773:C778)</f>
        <v>0</v>
      </c>
      <c r="D772" s="516">
        <f t="shared" ref="D772:D835" si="12">(C772-B772)/B772</f>
        <v>-1</v>
      </c>
    </row>
    <row r="773" s="504" customFormat="1" ht="36" customHeight="1" spans="1:4">
      <c r="A773" s="528" t="s">
        <v>721</v>
      </c>
      <c r="B773" s="517"/>
      <c r="C773" s="517">
        <v>0</v>
      </c>
      <c r="D773" s="518" t="e">
        <f t="shared" si="12"/>
        <v>#DIV/0!</v>
      </c>
    </row>
    <row r="774" s="504" customFormat="1" ht="36" customHeight="1" spans="1:4">
      <c r="A774" s="528" t="s">
        <v>722</v>
      </c>
      <c r="B774" s="517">
        <v>700</v>
      </c>
      <c r="C774" s="517">
        <v>0</v>
      </c>
      <c r="D774" s="516">
        <f t="shared" si="12"/>
        <v>-1</v>
      </c>
    </row>
    <row r="775" s="504" customFormat="1" ht="36" customHeight="1" spans="1:4">
      <c r="A775" s="528" t="s">
        <v>723</v>
      </c>
      <c r="B775" s="522"/>
      <c r="C775" s="522">
        <v>0</v>
      </c>
      <c r="D775" s="516" t="e">
        <f t="shared" si="12"/>
        <v>#DIV/0!</v>
      </c>
    </row>
    <row r="776" s="504" customFormat="1" ht="36" customHeight="1" spans="1:4">
      <c r="A776" s="528" t="s">
        <v>724</v>
      </c>
      <c r="B776" s="521"/>
      <c r="C776" s="521">
        <v>0</v>
      </c>
      <c r="D776" s="516" t="e">
        <f t="shared" si="12"/>
        <v>#DIV/0!</v>
      </c>
    </row>
    <row r="777" s="504" customFormat="1" ht="36" customHeight="1" spans="1:4">
      <c r="A777" s="528" t="s">
        <v>725</v>
      </c>
      <c r="B777" s="517"/>
      <c r="C777" s="517">
        <v>0</v>
      </c>
      <c r="D777" s="516" t="e">
        <f t="shared" si="12"/>
        <v>#DIV/0!</v>
      </c>
    </row>
    <row r="778" s="504" customFormat="1" ht="36" customHeight="1" spans="1:4">
      <c r="A778" s="528" t="s">
        <v>726</v>
      </c>
      <c r="B778" s="517">
        <v>62</v>
      </c>
      <c r="C778" s="517">
        <v>0</v>
      </c>
      <c r="D778" s="516">
        <f t="shared" si="12"/>
        <v>-1</v>
      </c>
    </row>
    <row r="779" s="504" customFormat="1" ht="36" customHeight="1" spans="1:4">
      <c r="A779" s="528" t="s">
        <v>727</v>
      </c>
      <c r="B779" s="515">
        <f>SUM(B780:B785)</f>
        <v>714</v>
      </c>
      <c r="C779" s="522">
        <f>SUM(C780:C785)</f>
        <v>0</v>
      </c>
      <c r="D779" s="518">
        <f t="shared" si="12"/>
        <v>-1</v>
      </c>
    </row>
    <row r="780" s="504" customFormat="1" ht="36" customHeight="1" spans="1:4">
      <c r="A780" s="528" t="s">
        <v>728</v>
      </c>
      <c r="B780" s="521">
        <v>10</v>
      </c>
      <c r="C780" s="521">
        <v>0</v>
      </c>
      <c r="D780" s="516">
        <f t="shared" si="12"/>
        <v>-1</v>
      </c>
    </row>
    <row r="781" s="504" customFormat="1" ht="36" customHeight="1" spans="1:4">
      <c r="A781" s="528" t="s">
        <v>729</v>
      </c>
      <c r="B781" s="517"/>
      <c r="C781" s="517">
        <v>0</v>
      </c>
      <c r="D781" s="516" t="e">
        <f t="shared" si="12"/>
        <v>#DIV/0!</v>
      </c>
    </row>
    <row r="782" s="504" customFormat="1" ht="36" customHeight="1" spans="1:4">
      <c r="A782" s="528" t="s">
        <v>730</v>
      </c>
      <c r="B782" s="522"/>
      <c r="C782" s="522">
        <v>0</v>
      </c>
      <c r="D782" s="516" t="e">
        <f t="shared" si="12"/>
        <v>#DIV/0!</v>
      </c>
    </row>
    <row r="783" s="504" customFormat="1" ht="36" customHeight="1" spans="1:4">
      <c r="A783" s="528" t="s">
        <v>731</v>
      </c>
      <c r="B783" s="517"/>
      <c r="C783" s="517">
        <v>0</v>
      </c>
      <c r="D783" s="518" t="e">
        <f t="shared" si="12"/>
        <v>#DIV/0!</v>
      </c>
    </row>
    <row r="784" s="504" customFormat="1" ht="36" customHeight="1" spans="1:4">
      <c r="A784" s="528" t="s">
        <v>732</v>
      </c>
      <c r="B784" s="517">
        <v>657</v>
      </c>
      <c r="C784" s="517">
        <v>0</v>
      </c>
      <c r="D784" s="518">
        <f t="shared" si="12"/>
        <v>-1</v>
      </c>
    </row>
    <row r="785" s="504" customFormat="1" ht="36" customHeight="1" spans="1:4">
      <c r="A785" s="528" t="s">
        <v>733</v>
      </c>
      <c r="B785" s="521">
        <v>47</v>
      </c>
      <c r="C785" s="521">
        <v>0</v>
      </c>
      <c r="D785" s="516">
        <f t="shared" si="12"/>
        <v>-1</v>
      </c>
    </row>
    <row r="786" s="504" customFormat="1" ht="36" customHeight="1" spans="1:4">
      <c r="A786" s="528" t="s">
        <v>734</v>
      </c>
      <c r="B786" s="515">
        <f>SUM(B787:B791)</f>
        <v>363</v>
      </c>
      <c r="C786" s="522">
        <f>SUM(C787:C791)</f>
        <v>0</v>
      </c>
      <c r="D786" s="518">
        <f t="shared" si="12"/>
        <v>-1</v>
      </c>
    </row>
    <row r="787" s="504" customFormat="1" ht="36" customHeight="1" spans="1:4">
      <c r="A787" s="528" t="s">
        <v>735</v>
      </c>
      <c r="B787" s="517">
        <v>243</v>
      </c>
      <c r="C787" s="517">
        <v>0</v>
      </c>
      <c r="D787" s="516">
        <f t="shared" si="12"/>
        <v>-1</v>
      </c>
    </row>
    <row r="788" s="504" customFormat="1" ht="36" customHeight="1" spans="1:4">
      <c r="A788" s="528" t="s">
        <v>736</v>
      </c>
      <c r="B788" s="517"/>
      <c r="C788" s="517">
        <v>0</v>
      </c>
      <c r="D788" s="516" t="e">
        <f t="shared" si="12"/>
        <v>#DIV/0!</v>
      </c>
    </row>
    <row r="789" s="504" customFormat="1" ht="36" customHeight="1" spans="1:4">
      <c r="A789" s="528" t="s">
        <v>737</v>
      </c>
      <c r="B789" s="522"/>
      <c r="C789" s="522">
        <v>0</v>
      </c>
      <c r="D789" s="516" t="e">
        <f t="shared" si="12"/>
        <v>#DIV/0!</v>
      </c>
    </row>
    <row r="790" s="504" customFormat="1" ht="36" customHeight="1" spans="1:4">
      <c r="A790" s="528" t="s">
        <v>738</v>
      </c>
      <c r="B790" s="517"/>
      <c r="C790" s="517">
        <v>0</v>
      </c>
      <c r="D790" s="518" t="e">
        <f t="shared" si="12"/>
        <v>#DIV/0!</v>
      </c>
    </row>
    <row r="791" s="504" customFormat="1" ht="36" customHeight="1" spans="1:4">
      <c r="A791" s="528" t="s">
        <v>739</v>
      </c>
      <c r="B791" s="517">
        <v>120</v>
      </c>
      <c r="C791" s="517">
        <v>0</v>
      </c>
      <c r="D791" s="516">
        <f t="shared" si="12"/>
        <v>-1</v>
      </c>
    </row>
    <row r="792" s="504" customFormat="1" ht="36" customHeight="1" spans="1:4">
      <c r="A792" s="528" t="s">
        <v>740</v>
      </c>
      <c r="B792" s="526">
        <f>SUM(B793:B794)</f>
        <v>0</v>
      </c>
      <c r="C792" s="517">
        <v>0</v>
      </c>
      <c r="D792" s="516" t="e">
        <f t="shared" si="12"/>
        <v>#DIV/0!</v>
      </c>
    </row>
    <row r="793" s="504" customFormat="1" ht="36" customHeight="1" spans="1:4">
      <c r="A793" s="528" t="s">
        <v>741</v>
      </c>
      <c r="B793" s="523"/>
      <c r="C793" s="517">
        <v>0</v>
      </c>
      <c r="D793" s="516" t="e">
        <f t="shared" si="12"/>
        <v>#DIV/0!</v>
      </c>
    </row>
    <row r="794" s="504" customFormat="1" ht="36" customHeight="1" spans="1:4">
      <c r="A794" s="528" t="s">
        <v>742</v>
      </c>
      <c r="B794" s="523"/>
      <c r="C794" s="521">
        <v>0</v>
      </c>
      <c r="D794" s="516" t="e">
        <f t="shared" si="12"/>
        <v>#DIV/0!</v>
      </c>
    </row>
    <row r="795" s="504" customFormat="1" ht="36" customHeight="1" spans="1:4">
      <c r="A795" s="528" t="s">
        <v>743</v>
      </c>
      <c r="B795" s="526">
        <f>SUM(B796:B797)</f>
        <v>0</v>
      </c>
      <c r="C795" s="525">
        <v>0</v>
      </c>
      <c r="D795" s="516" t="e">
        <f t="shared" si="12"/>
        <v>#DIV/0!</v>
      </c>
    </row>
    <row r="796" s="504" customFormat="1" ht="36" customHeight="1" spans="1:4">
      <c r="A796" s="528" t="s">
        <v>744</v>
      </c>
      <c r="B796" s="523"/>
      <c r="C796" s="517">
        <v>0</v>
      </c>
      <c r="D796" s="516" t="e">
        <f t="shared" si="12"/>
        <v>#DIV/0!</v>
      </c>
    </row>
    <row r="797" s="504" customFormat="1" ht="36" customHeight="1" spans="1:4">
      <c r="A797" s="528" t="s">
        <v>745</v>
      </c>
      <c r="B797" s="523"/>
      <c r="C797" s="521">
        <v>0</v>
      </c>
      <c r="D797" s="516" t="e">
        <f t="shared" si="12"/>
        <v>#DIV/0!</v>
      </c>
    </row>
    <row r="798" s="504" customFormat="1" ht="36" customHeight="1" spans="1:4">
      <c r="A798" s="528" t="s">
        <v>746</v>
      </c>
      <c r="B798" s="524">
        <f>SUM(B799)</f>
        <v>0</v>
      </c>
      <c r="C798" s="517">
        <v>0</v>
      </c>
      <c r="D798" s="516" t="e">
        <f t="shared" si="12"/>
        <v>#DIV/0!</v>
      </c>
    </row>
    <row r="799" s="504" customFormat="1" ht="36" customHeight="1" spans="1:4">
      <c r="A799" s="529" t="s">
        <v>747</v>
      </c>
      <c r="B799" s="523"/>
      <c r="C799" s="525">
        <v>0</v>
      </c>
      <c r="D799" s="516" t="e">
        <f t="shared" si="12"/>
        <v>#DIV/0!</v>
      </c>
    </row>
    <row r="800" s="504" customFormat="1" ht="36" customHeight="1" spans="1:4">
      <c r="A800" s="528" t="s">
        <v>748</v>
      </c>
      <c r="B800" s="524">
        <f>SUM(B801)</f>
        <v>7</v>
      </c>
      <c r="C800" s="525">
        <f>SUM(C801)</f>
        <v>0</v>
      </c>
      <c r="D800" s="516">
        <f t="shared" si="12"/>
        <v>-1</v>
      </c>
    </row>
    <row r="801" s="504" customFormat="1" ht="36" customHeight="1" spans="1:4">
      <c r="A801" s="529" t="s">
        <v>749</v>
      </c>
      <c r="B801" s="523">
        <v>7</v>
      </c>
      <c r="C801" s="521">
        <v>0</v>
      </c>
      <c r="D801" s="516">
        <f t="shared" si="12"/>
        <v>-1</v>
      </c>
    </row>
    <row r="802" s="504" customFormat="1" ht="36" customHeight="1" spans="1:4">
      <c r="A802" s="528" t="s">
        <v>750</v>
      </c>
      <c r="B802" s="515">
        <f>SUM(B803:B807)</f>
        <v>0</v>
      </c>
      <c r="C802" s="525">
        <v>0</v>
      </c>
      <c r="D802" s="516" t="e">
        <f t="shared" si="12"/>
        <v>#DIV/0!</v>
      </c>
    </row>
    <row r="803" s="504" customFormat="1" ht="36" customHeight="1" spans="1:4">
      <c r="A803" s="528" t="s">
        <v>751</v>
      </c>
      <c r="B803" s="523"/>
      <c r="C803" s="525">
        <v>0</v>
      </c>
      <c r="D803" s="516" t="e">
        <f t="shared" si="12"/>
        <v>#DIV/0!</v>
      </c>
    </row>
    <row r="804" s="504" customFormat="1" ht="36" customHeight="1" spans="1:4">
      <c r="A804" s="528" t="s">
        <v>752</v>
      </c>
      <c r="B804" s="523"/>
      <c r="C804" s="522">
        <v>0</v>
      </c>
      <c r="D804" s="516" t="e">
        <f t="shared" si="12"/>
        <v>#DIV/0!</v>
      </c>
    </row>
    <row r="805" s="504" customFormat="1" ht="36" customHeight="1" spans="1:4">
      <c r="A805" s="528" t="s">
        <v>753</v>
      </c>
      <c r="B805" s="523"/>
      <c r="C805" s="525">
        <v>0</v>
      </c>
      <c r="D805" s="516" t="e">
        <f t="shared" si="12"/>
        <v>#DIV/0!</v>
      </c>
    </row>
    <row r="806" s="504" customFormat="1" ht="36" customHeight="1" spans="1:4">
      <c r="A806" s="528" t="s">
        <v>754</v>
      </c>
      <c r="B806" s="523"/>
      <c r="C806" s="517">
        <v>0</v>
      </c>
      <c r="D806" s="516" t="e">
        <f t="shared" si="12"/>
        <v>#DIV/0!</v>
      </c>
    </row>
    <row r="807" s="504" customFormat="1" ht="36" customHeight="1" spans="1:4">
      <c r="A807" s="528" t="s">
        <v>755</v>
      </c>
      <c r="B807" s="523"/>
      <c r="C807" s="522">
        <v>0</v>
      </c>
      <c r="D807" s="516" t="e">
        <f t="shared" si="12"/>
        <v>#DIV/0!</v>
      </c>
    </row>
    <row r="808" s="504" customFormat="1" ht="36" customHeight="1" spans="1:4">
      <c r="A808" s="528" t="s">
        <v>756</v>
      </c>
      <c r="B808" s="523">
        <f>SUM(B809)</f>
        <v>0</v>
      </c>
      <c r="C808" s="517">
        <v>0</v>
      </c>
      <c r="D808" s="516" t="e">
        <f t="shared" si="12"/>
        <v>#DIV/0!</v>
      </c>
    </row>
    <row r="809" s="504" customFormat="1" ht="36" customHeight="1" spans="1:4">
      <c r="A809" s="528" t="s">
        <v>757</v>
      </c>
      <c r="B809" s="523"/>
      <c r="C809" s="517">
        <v>0</v>
      </c>
      <c r="D809" s="516" t="e">
        <f t="shared" si="12"/>
        <v>#DIV/0!</v>
      </c>
    </row>
    <row r="810" s="504" customFormat="1" ht="36" customHeight="1" spans="1:4">
      <c r="A810" s="528" t="s">
        <v>758</v>
      </c>
      <c r="B810" s="524">
        <f>SUM(B811)</f>
        <v>0</v>
      </c>
      <c r="C810" s="517">
        <v>0</v>
      </c>
      <c r="D810" s="516" t="e">
        <f t="shared" si="12"/>
        <v>#DIV/0!</v>
      </c>
    </row>
    <row r="811" s="504" customFormat="1" ht="36" customHeight="1" spans="1:4">
      <c r="A811" s="529" t="s">
        <v>759</v>
      </c>
      <c r="B811" s="523"/>
      <c r="C811" s="517">
        <v>0</v>
      </c>
      <c r="D811" s="516" t="e">
        <f t="shared" si="12"/>
        <v>#DIV/0!</v>
      </c>
    </row>
    <row r="812" s="504" customFormat="1" ht="36" customHeight="1" spans="1:4">
      <c r="A812" s="528" t="s">
        <v>760</v>
      </c>
      <c r="B812" s="526">
        <f>SUM(B813:B822)</f>
        <v>0</v>
      </c>
      <c r="C812" s="525">
        <v>0</v>
      </c>
      <c r="D812" s="516" t="e">
        <f t="shared" si="12"/>
        <v>#DIV/0!</v>
      </c>
    </row>
    <row r="813" s="504" customFormat="1" ht="36" customHeight="1" spans="1:4">
      <c r="A813" s="528" t="s">
        <v>151</v>
      </c>
      <c r="B813" s="523"/>
      <c r="C813" s="517">
        <v>0</v>
      </c>
      <c r="D813" s="516" t="e">
        <f t="shared" si="12"/>
        <v>#DIV/0!</v>
      </c>
    </row>
    <row r="814" s="504" customFormat="1" ht="36" customHeight="1" spans="1:4">
      <c r="A814" s="528" t="s">
        <v>152</v>
      </c>
      <c r="B814" s="523"/>
      <c r="C814" s="521">
        <v>0</v>
      </c>
      <c r="D814" s="516" t="e">
        <f t="shared" si="12"/>
        <v>#DIV/0!</v>
      </c>
    </row>
    <row r="815" s="504" customFormat="1" ht="36" customHeight="1" spans="1:4">
      <c r="A815" s="528" t="s">
        <v>153</v>
      </c>
      <c r="B815" s="523"/>
      <c r="C815" s="525">
        <v>0</v>
      </c>
      <c r="D815" s="516" t="e">
        <f t="shared" si="12"/>
        <v>#DIV/0!</v>
      </c>
    </row>
    <row r="816" s="504" customFormat="1" ht="36" customHeight="1" spans="1:4">
      <c r="A816" s="528" t="s">
        <v>761</v>
      </c>
      <c r="B816" s="523"/>
      <c r="C816" s="517">
        <v>0</v>
      </c>
      <c r="D816" s="516" t="e">
        <f t="shared" si="12"/>
        <v>#DIV/0!</v>
      </c>
    </row>
    <row r="817" s="504" customFormat="1" ht="36" customHeight="1" spans="1:4">
      <c r="A817" s="528" t="s">
        <v>762</v>
      </c>
      <c r="B817" s="523"/>
      <c r="C817" s="521">
        <v>0</v>
      </c>
      <c r="D817" s="516" t="e">
        <f t="shared" si="12"/>
        <v>#DIV/0!</v>
      </c>
    </row>
    <row r="818" s="504" customFormat="1" ht="36" customHeight="1" spans="1:4">
      <c r="A818" s="528" t="s">
        <v>763</v>
      </c>
      <c r="B818" s="523"/>
      <c r="C818" s="517">
        <v>0</v>
      </c>
      <c r="D818" s="516" t="e">
        <f t="shared" si="12"/>
        <v>#DIV/0!</v>
      </c>
    </row>
    <row r="819" s="504" customFormat="1" ht="36" customHeight="1" spans="1:4">
      <c r="A819" s="528" t="s">
        <v>192</v>
      </c>
      <c r="B819" s="523"/>
      <c r="C819" s="517">
        <v>0</v>
      </c>
      <c r="D819" s="516" t="e">
        <f t="shared" si="12"/>
        <v>#DIV/0!</v>
      </c>
    </row>
    <row r="820" s="504" customFormat="1" ht="36" customHeight="1" spans="1:4">
      <c r="A820" s="528" t="s">
        <v>764</v>
      </c>
      <c r="B820" s="523"/>
      <c r="C820" s="517">
        <v>0</v>
      </c>
      <c r="D820" s="516" t="e">
        <f t="shared" si="12"/>
        <v>#DIV/0!</v>
      </c>
    </row>
    <row r="821" s="504" customFormat="1" ht="36" customHeight="1" spans="1:4">
      <c r="A821" s="528" t="s">
        <v>160</v>
      </c>
      <c r="B821" s="523"/>
      <c r="C821" s="517">
        <v>0</v>
      </c>
      <c r="D821" s="516" t="e">
        <f t="shared" si="12"/>
        <v>#DIV/0!</v>
      </c>
    </row>
    <row r="822" s="504" customFormat="1" ht="36" customHeight="1" spans="1:4">
      <c r="A822" s="528" t="s">
        <v>765</v>
      </c>
      <c r="B822" s="523"/>
      <c r="C822" s="525">
        <v>0</v>
      </c>
      <c r="D822" s="516" t="e">
        <f t="shared" si="12"/>
        <v>#DIV/0!</v>
      </c>
    </row>
    <row r="823" s="504" customFormat="1" ht="36" customHeight="1" spans="1:4">
      <c r="A823" s="528" t="s">
        <v>766</v>
      </c>
      <c r="B823" s="524">
        <f>SUM(B824)</f>
        <v>6</v>
      </c>
      <c r="C823" s="525">
        <f>SUM(C824)</f>
        <v>0</v>
      </c>
      <c r="D823" s="516">
        <f t="shared" si="12"/>
        <v>-1</v>
      </c>
    </row>
    <row r="824" s="504" customFormat="1" ht="36" customHeight="1" spans="1:4">
      <c r="A824" s="529" t="s">
        <v>767</v>
      </c>
      <c r="B824" s="523">
        <v>6</v>
      </c>
      <c r="C824" s="517">
        <v>0</v>
      </c>
      <c r="D824" s="516">
        <f t="shared" si="12"/>
        <v>-1</v>
      </c>
    </row>
    <row r="825" s="504" customFormat="1" ht="36" customHeight="1" spans="1:4">
      <c r="A825" s="530" t="s">
        <v>768</v>
      </c>
      <c r="B825" s="515">
        <f>B826+B837+B839+B842+B844+B846</f>
        <v>1375</v>
      </c>
      <c r="C825" s="522">
        <f>C826+C837+C839+C842+C844+C846</f>
        <v>1006</v>
      </c>
      <c r="D825" s="516">
        <f t="shared" si="12"/>
        <v>-0.2684</v>
      </c>
    </row>
    <row r="826" s="504" customFormat="1" ht="36" customHeight="1" spans="1:4">
      <c r="A826" s="528" t="s">
        <v>769</v>
      </c>
      <c r="B826" s="515">
        <f>SUM(B827:B836)</f>
        <v>937</v>
      </c>
      <c r="C826" s="522">
        <f>SUM(C827:C836)</f>
        <v>761</v>
      </c>
      <c r="D826" s="518">
        <f t="shared" si="12"/>
        <v>-0.1878</v>
      </c>
    </row>
    <row r="827" s="504" customFormat="1" ht="36" customHeight="1" spans="1:4">
      <c r="A827" s="528" t="s">
        <v>770</v>
      </c>
      <c r="B827" s="517">
        <v>597</v>
      </c>
      <c r="C827" s="517">
        <v>628</v>
      </c>
      <c r="D827" s="516">
        <f t="shared" si="12"/>
        <v>0.0519</v>
      </c>
    </row>
    <row r="828" s="504" customFormat="1" ht="36" customHeight="1" spans="1:4">
      <c r="A828" s="528" t="s">
        <v>771</v>
      </c>
      <c r="B828" s="517"/>
      <c r="C828" s="517">
        <v>0</v>
      </c>
      <c r="D828" s="516" t="e">
        <f t="shared" si="12"/>
        <v>#DIV/0!</v>
      </c>
    </row>
    <row r="829" s="504" customFormat="1" ht="36" customHeight="1" spans="1:4">
      <c r="A829" s="519" t="s">
        <v>772</v>
      </c>
      <c r="B829" s="517"/>
      <c r="C829" s="517">
        <v>0</v>
      </c>
      <c r="D829" s="518" t="e">
        <f t="shared" si="12"/>
        <v>#DIV/0!</v>
      </c>
    </row>
    <row r="830" s="504" customFormat="1" ht="36" customHeight="1" spans="1:4">
      <c r="A830" s="528" t="s">
        <v>773</v>
      </c>
      <c r="B830" s="517">
        <v>133</v>
      </c>
      <c r="C830" s="517">
        <v>133</v>
      </c>
      <c r="D830" s="516">
        <f t="shared" si="12"/>
        <v>0</v>
      </c>
    </row>
    <row r="831" s="504" customFormat="1" ht="36" customHeight="1" spans="1:4">
      <c r="A831" s="528" t="s">
        <v>774</v>
      </c>
      <c r="B831" s="517"/>
      <c r="C831" s="517">
        <v>0</v>
      </c>
      <c r="D831" s="516" t="e">
        <f t="shared" si="12"/>
        <v>#DIV/0!</v>
      </c>
    </row>
    <row r="832" s="504" customFormat="1" ht="36" customHeight="1" spans="1:4">
      <c r="A832" s="528" t="s">
        <v>775</v>
      </c>
      <c r="B832" s="521">
        <v>207</v>
      </c>
      <c r="C832" s="521">
        <v>0</v>
      </c>
      <c r="D832" s="516">
        <f t="shared" si="12"/>
        <v>-1</v>
      </c>
    </row>
    <row r="833" s="504" customFormat="1" ht="36" customHeight="1" spans="1:4">
      <c r="A833" s="528" t="s">
        <v>776</v>
      </c>
      <c r="B833" s="517"/>
      <c r="C833" s="517">
        <v>0</v>
      </c>
      <c r="D833" s="516" t="e">
        <f t="shared" si="12"/>
        <v>#DIV/0!</v>
      </c>
    </row>
    <row r="834" s="504" customFormat="1" ht="36" customHeight="1" spans="1:4">
      <c r="A834" s="528" t="s">
        <v>777</v>
      </c>
      <c r="B834" s="522"/>
      <c r="C834" s="522">
        <v>0</v>
      </c>
      <c r="D834" s="516" t="e">
        <f t="shared" si="12"/>
        <v>#DIV/0!</v>
      </c>
    </row>
    <row r="835" s="504" customFormat="1" ht="36" customHeight="1" spans="1:4">
      <c r="A835" s="528" t="s">
        <v>778</v>
      </c>
      <c r="B835" s="522"/>
      <c r="C835" s="522">
        <v>0</v>
      </c>
      <c r="D835" s="516" t="e">
        <f t="shared" si="12"/>
        <v>#DIV/0!</v>
      </c>
    </row>
    <row r="836" s="504" customFormat="1" ht="36" customHeight="1" spans="1:4">
      <c r="A836" s="528" t="s">
        <v>779</v>
      </c>
      <c r="B836" s="517"/>
      <c r="C836" s="517">
        <v>0</v>
      </c>
      <c r="D836" s="516" t="e">
        <f t="shared" ref="D836:D899" si="13">(C836-B836)/B836</f>
        <v>#DIV/0!</v>
      </c>
    </row>
    <row r="837" s="504" customFormat="1" ht="36" customHeight="1" spans="1:4">
      <c r="A837" s="528" t="s">
        <v>780</v>
      </c>
      <c r="B837" s="524">
        <f>SUM(B838)</f>
        <v>0</v>
      </c>
      <c r="C837" s="517">
        <f>SUM(C838)</f>
        <v>0</v>
      </c>
      <c r="D837" s="516" t="e">
        <f t="shared" si="13"/>
        <v>#DIV/0!</v>
      </c>
    </row>
    <row r="838" s="504" customFormat="1" ht="36" customHeight="1" spans="1:4">
      <c r="A838" s="529" t="s">
        <v>781</v>
      </c>
      <c r="B838" s="523"/>
      <c r="C838" s="522">
        <v>0</v>
      </c>
      <c r="D838" s="516" t="e">
        <f t="shared" si="13"/>
        <v>#DIV/0!</v>
      </c>
    </row>
    <row r="839" s="504" customFormat="1" ht="36" customHeight="1" spans="1:4">
      <c r="A839" s="528" t="s">
        <v>782</v>
      </c>
      <c r="B839" s="515">
        <f>SUM(B840:B841)</f>
        <v>410</v>
      </c>
      <c r="C839" s="522">
        <f>SUM(C840:C841)</f>
        <v>220</v>
      </c>
      <c r="D839" s="518">
        <f t="shared" si="13"/>
        <v>-0.4634</v>
      </c>
    </row>
    <row r="840" s="504" customFormat="1" ht="36" customHeight="1" spans="1:4">
      <c r="A840" s="528" t="s">
        <v>783</v>
      </c>
      <c r="B840" s="523">
        <v>110</v>
      </c>
      <c r="C840" s="517">
        <v>220</v>
      </c>
      <c r="D840" s="518">
        <f t="shared" si="13"/>
        <v>1</v>
      </c>
    </row>
    <row r="841" s="504" customFormat="1" ht="36" customHeight="1" spans="1:4">
      <c r="A841" s="528" t="s">
        <v>784</v>
      </c>
      <c r="B841" s="523">
        <v>300</v>
      </c>
      <c r="C841" s="517">
        <v>0</v>
      </c>
      <c r="D841" s="516">
        <f t="shared" si="13"/>
        <v>-1</v>
      </c>
    </row>
    <row r="842" s="504" customFormat="1" ht="36" customHeight="1" spans="1:4">
      <c r="A842" s="528" t="s">
        <v>785</v>
      </c>
      <c r="B842" s="524">
        <f t="shared" ref="B842:B846" si="14">SUM(B843)</f>
        <v>20</v>
      </c>
      <c r="C842" s="525">
        <f>SUM(C843)</f>
        <v>20</v>
      </c>
      <c r="D842" s="516">
        <f t="shared" si="13"/>
        <v>0</v>
      </c>
    </row>
    <row r="843" s="504" customFormat="1" ht="36" customHeight="1" spans="1:4">
      <c r="A843" s="528" t="s">
        <v>786</v>
      </c>
      <c r="B843" s="523">
        <v>20</v>
      </c>
      <c r="C843" s="517">
        <v>20</v>
      </c>
      <c r="D843" s="516">
        <f t="shared" si="13"/>
        <v>0</v>
      </c>
    </row>
    <row r="844" s="504" customFormat="1" ht="36" customHeight="1" spans="1:4">
      <c r="A844" s="528" t="s">
        <v>787</v>
      </c>
      <c r="B844" s="524">
        <f t="shared" si="14"/>
        <v>0</v>
      </c>
      <c r="C844" s="517">
        <v>0</v>
      </c>
      <c r="D844" s="516" t="e">
        <f t="shared" si="13"/>
        <v>#DIV/0!</v>
      </c>
    </row>
    <row r="845" s="504" customFormat="1" ht="36" customHeight="1" spans="1:4">
      <c r="A845" s="528" t="s">
        <v>788</v>
      </c>
      <c r="B845" s="523"/>
      <c r="C845" s="525">
        <v>0</v>
      </c>
      <c r="D845" s="516" t="e">
        <f t="shared" si="13"/>
        <v>#DIV/0!</v>
      </c>
    </row>
    <row r="846" s="504" customFormat="1" ht="36" customHeight="1" spans="1:4">
      <c r="A846" s="528" t="s">
        <v>789</v>
      </c>
      <c r="B846" s="524">
        <f t="shared" si="14"/>
        <v>8</v>
      </c>
      <c r="C846" s="525">
        <f>SUM(C847)</f>
        <v>5</v>
      </c>
      <c r="D846" s="518">
        <f t="shared" si="13"/>
        <v>-0.375</v>
      </c>
    </row>
    <row r="847" s="504" customFormat="1" ht="36" customHeight="1" spans="1:4">
      <c r="A847" s="528" t="s">
        <v>790</v>
      </c>
      <c r="B847" s="523">
        <v>8</v>
      </c>
      <c r="C847" s="517">
        <v>5</v>
      </c>
      <c r="D847" s="516">
        <f t="shared" si="13"/>
        <v>-0.375</v>
      </c>
    </row>
    <row r="848" s="504" customFormat="1" ht="36" customHeight="1" spans="1:4">
      <c r="A848" s="530" t="s">
        <v>791</v>
      </c>
      <c r="B848" s="515">
        <f>B849+B875+B897+B925+B936+B943+B949+B952</f>
        <v>75868</v>
      </c>
      <c r="C848" s="515">
        <f>C849+C875+C897+C925+C936+C943+C949+C952</f>
        <v>40119</v>
      </c>
      <c r="D848" s="516">
        <f t="shared" si="13"/>
        <v>-0.4712</v>
      </c>
    </row>
    <row r="849" s="504" customFormat="1" ht="36" customHeight="1" spans="1:4">
      <c r="A849" s="528" t="s">
        <v>792</v>
      </c>
      <c r="B849" s="515">
        <f>SUM(B850:B874)</f>
        <v>25520</v>
      </c>
      <c r="C849" s="522">
        <f>SUM(C850:C874)</f>
        <v>4629</v>
      </c>
      <c r="D849" s="518">
        <f t="shared" si="13"/>
        <v>-0.8186</v>
      </c>
    </row>
    <row r="850" s="504" customFormat="1" ht="36" customHeight="1" spans="1:4">
      <c r="A850" s="528" t="s">
        <v>770</v>
      </c>
      <c r="B850" s="517">
        <v>2268</v>
      </c>
      <c r="C850" s="517">
        <v>2292</v>
      </c>
      <c r="D850" s="516">
        <f t="shared" si="13"/>
        <v>0.0106</v>
      </c>
    </row>
    <row r="851" s="504" customFormat="1" ht="36" customHeight="1" spans="1:4">
      <c r="A851" s="519" t="s">
        <v>771</v>
      </c>
      <c r="B851" s="517"/>
      <c r="C851" s="517">
        <v>0</v>
      </c>
      <c r="D851" s="516" t="e">
        <f t="shared" si="13"/>
        <v>#DIV/0!</v>
      </c>
    </row>
    <row r="852" s="504" customFormat="1" ht="36" customHeight="1" spans="1:4">
      <c r="A852" s="519" t="s">
        <v>772</v>
      </c>
      <c r="B852" s="517"/>
      <c r="C852" s="517">
        <v>0</v>
      </c>
      <c r="D852" s="516" t="e">
        <f t="shared" si="13"/>
        <v>#DIV/0!</v>
      </c>
    </row>
    <row r="853" s="504" customFormat="1" ht="36" customHeight="1" spans="1:4">
      <c r="A853" s="528" t="s">
        <v>793</v>
      </c>
      <c r="B853" s="517"/>
      <c r="C853" s="517">
        <v>0</v>
      </c>
      <c r="D853" s="518" t="e">
        <f t="shared" si="13"/>
        <v>#DIV/0!</v>
      </c>
    </row>
    <row r="854" s="504" customFormat="1" ht="36" customHeight="1" spans="1:4">
      <c r="A854" s="528" t="s">
        <v>794</v>
      </c>
      <c r="B854" s="517">
        <v>1342</v>
      </c>
      <c r="C854" s="517">
        <v>1335</v>
      </c>
      <c r="D854" s="518">
        <f t="shared" si="13"/>
        <v>-0.0052</v>
      </c>
    </row>
    <row r="855" s="504" customFormat="1" ht="36" customHeight="1" spans="1:4">
      <c r="A855" s="528" t="s">
        <v>795</v>
      </c>
      <c r="B855" s="517">
        <v>6856</v>
      </c>
      <c r="C855" s="517">
        <v>0</v>
      </c>
      <c r="D855" s="518">
        <f t="shared" si="13"/>
        <v>-1</v>
      </c>
    </row>
    <row r="856" s="504" customFormat="1" ht="36" customHeight="1" spans="1:4">
      <c r="A856" s="528" t="s">
        <v>796</v>
      </c>
      <c r="B856" s="517">
        <v>195</v>
      </c>
      <c r="C856" s="517">
        <v>30</v>
      </c>
      <c r="D856" s="518">
        <f t="shared" si="13"/>
        <v>-0.8462</v>
      </c>
    </row>
    <row r="857" s="504" customFormat="1" ht="36" customHeight="1" spans="1:4">
      <c r="A857" s="531" t="s">
        <v>797</v>
      </c>
      <c r="B857" s="517">
        <v>15</v>
      </c>
      <c r="C857" s="517">
        <v>0</v>
      </c>
      <c r="D857" s="518">
        <f t="shared" si="13"/>
        <v>-1</v>
      </c>
    </row>
    <row r="858" s="504" customFormat="1" ht="36" customHeight="1" spans="1:4">
      <c r="A858" s="531" t="s">
        <v>798</v>
      </c>
      <c r="B858" s="517">
        <v>20</v>
      </c>
      <c r="C858" s="517">
        <v>0</v>
      </c>
      <c r="D858" s="518">
        <f t="shared" si="13"/>
        <v>-1</v>
      </c>
    </row>
    <row r="859" s="504" customFormat="1" ht="36" customHeight="1" spans="1:4">
      <c r="A859" s="519" t="s">
        <v>799</v>
      </c>
      <c r="B859" s="517">
        <v>32</v>
      </c>
      <c r="C859" s="517">
        <v>0</v>
      </c>
      <c r="D859" s="518">
        <f t="shared" si="13"/>
        <v>-1</v>
      </c>
    </row>
    <row r="860" s="504" customFormat="1" ht="36" customHeight="1" spans="1:4">
      <c r="A860" s="528" t="s">
        <v>800</v>
      </c>
      <c r="B860" s="517">
        <v>78</v>
      </c>
      <c r="C860" s="517">
        <v>0</v>
      </c>
      <c r="D860" s="518">
        <f t="shared" si="13"/>
        <v>-1</v>
      </c>
    </row>
    <row r="861" s="504" customFormat="1" ht="36" customHeight="1" spans="1:4">
      <c r="A861" s="528" t="s">
        <v>801</v>
      </c>
      <c r="B861" s="517"/>
      <c r="C861" s="517">
        <v>0</v>
      </c>
      <c r="D861" s="518" t="e">
        <f t="shared" si="13"/>
        <v>#DIV/0!</v>
      </c>
    </row>
    <row r="862" s="504" customFormat="1" ht="36" customHeight="1" spans="1:4">
      <c r="A862" s="528" t="s">
        <v>802</v>
      </c>
      <c r="B862" s="517">
        <v>52</v>
      </c>
      <c r="C862" s="517">
        <v>0</v>
      </c>
      <c r="D862" s="516">
        <f t="shared" si="13"/>
        <v>-1</v>
      </c>
    </row>
    <row r="863" s="504" customFormat="1" ht="36" customHeight="1" spans="1:4">
      <c r="A863" s="531" t="s">
        <v>803</v>
      </c>
      <c r="B863" s="517"/>
      <c r="C863" s="517">
        <v>0</v>
      </c>
      <c r="D863" s="516" t="e">
        <f t="shared" si="13"/>
        <v>#DIV/0!</v>
      </c>
    </row>
    <row r="864" s="504" customFormat="1" ht="36" customHeight="1" spans="1:4">
      <c r="A864" s="531" t="s">
        <v>804</v>
      </c>
      <c r="B864" s="517"/>
      <c r="C864" s="517">
        <v>0</v>
      </c>
      <c r="D864" s="518" t="e">
        <f t="shared" si="13"/>
        <v>#DIV/0!</v>
      </c>
    </row>
    <row r="865" s="504" customFormat="1" ht="36" customHeight="1" spans="1:4">
      <c r="A865" s="528" t="s">
        <v>805</v>
      </c>
      <c r="B865" s="517">
        <v>9148</v>
      </c>
      <c r="C865" s="517">
        <v>35</v>
      </c>
      <c r="D865" s="518">
        <f t="shared" si="13"/>
        <v>-0.9962</v>
      </c>
    </row>
    <row r="866" s="504" customFormat="1" ht="36" customHeight="1" spans="1:4">
      <c r="A866" s="528" t="s">
        <v>806</v>
      </c>
      <c r="B866" s="517">
        <v>72</v>
      </c>
      <c r="C866" s="517">
        <v>0</v>
      </c>
      <c r="D866" s="518">
        <f t="shared" si="13"/>
        <v>-1</v>
      </c>
    </row>
    <row r="867" s="504" customFormat="1" ht="36" customHeight="1" spans="1:4">
      <c r="A867" s="528" t="s">
        <v>807</v>
      </c>
      <c r="B867" s="517"/>
      <c r="C867" s="517">
        <v>0</v>
      </c>
      <c r="D867" s="518" t="e">
        <f t="shared" si="13"/>
        <v>#DIV/0!</v>
      </c>
    </row>
    <row r="868" s="504" customFormat="1" ht="36" customHeight="1" spans="1:4">
      <c r="A868" s="531" t="s">
        <v>808</v>
      </c>
      <c r="B868" s="517">
        <v>219</v>
      </c>
      <c r="C868" s="517">
        <v>372</v>
      </c>
      <c r="D868" s="518">
        <f t="shared" si="13"/>
        <v>0.6986</v>
      </c>
    </row>
    <row r="869" s="504" customFormat="1" ht="36" customHeight="1" spans="1:4">
      <c r="A869" s="531" t="s">
        <v>809</v>
      </c>
      <c r="B869" s="517">
        <v>181</v>
      </c>
      <c r="C869" s="517">
        <v>0</v>
      </c>
      <c r="D869" s="518">
        <f t="shared" si="13"/>
        <v>-1</v>
      </c>
    </row>
    <row r="870" s="504" customFormat="1" ht="36" customHeight="1" spans="1:4">
      <c r="A870" s="528" t="s">
        <v>810</v>
      </c>
      <c r="B870" s="517">
        <v>2066</v>
      </c>
      <c r="C870" s="517">
        <v>0</v>
      </c>
      <c r="D870" s="518">
        <f t="shared" si="13"/>
        <v>-1</v>
      </c>
    </row>
    <row r="871" s="504" customFormat="1" ht="36" customHeight="1" spans="1:4">
      <c r="A871" s="531" t="s">
        <v>811</v>
      </c>
      <c r="B871" s="522"/>
      <c r="C871" s="522">
        <v>0</v>
      </c>
      <c r="D871" s="518" t="e">
        <f t="shared" si="13"/>
        <v>#DIV/0!</v>
      </c>
    </row>
    <row r="872" s="504" customFormat="1" ht="36" customHeight="1" spans="1:4">
      <c r="A872" s="528" t="s">
        <v>812</v>
      </c>
      <c r="B872" s="517"/>
      <c r="C872" s="517">
        <v>0</v>
      </c>
      <c r="D872" s="518" t="e">
        <f t="shared" si="13"/>
        <v>#DIV/0!</v>
      </c>
    </row>
    <row r="873" s="504" customFormat="1" ht="36" customHeight="1" spans="1:4">
      <c r="A873" s="528" t="s">
        <v>813</v>
      </c>
      <c r="B873" s="517">
        <v>1364</v>
      </c>
      <c r="C873" s="517">
        <v>0</v>
      </c>
      <c r="D873" s="518">
        <f t="shared" si="13"/>
        <v>-1</v>
      </c>
    </row>
    <row r="874" s="504" customFormat="1" ht="36" customHeight="1" spans="1:4">
      <c r="A874" s="528" t="s">
        <v>814</v>
      </c>
      <c r="B874" s="517">
        <v>1612</v>
      </c>
      <c r="C874" s="517">
        <v>565</v>
      </c>
      <c r="D874" s="516">
        <f t="shared" si="13"/>
        <v>-0.6495</v>
      </c>
    </row>
    <row r="875" s="504" customFormat="1" ht="36" customHeight="1" spans="1:4">
      <c r="A875" s="528" t="s">
        <v>815</v>
      </c>
      <c r="B875" s="515">
        <f>SUM(B876:B896)</f>
        <v>7585</v>
      </c>
      <c r="C875" s="522">
        <f>SUM(C876:C896)</f>
        <v>4540</v>
      </c>
      <c r="D875" s="518">
        <f t="shared" si="13"/>
        <v>-0.4015</v>
      </c>
    </row>
    <row r="876" s="504" customFormat="1" ht="36" customHeight="1" spans="1:4">
      <c r="A876" s="531" t="s">
        <v>770</v>
      </c>
      <c r="B876" s="517">
        <v>200</v>
      </c>
      <c r="C876" s="517">
        <v>198</v>
      </c>
      <c r="D876" s="516">
        <f t="shared" si="13"/>
        <v>-0.01</v>
      </c>
    </row>
    <row r="877" s="504" customFormat="1" ht="36" customHeight="1" spans="1:4">
      <c r="A877" s="531" t="s">
        <v>771</v>
      </c>
      <c r="B877" s="517"/>
      <c r="C877" s="517">
        <v>0</v>
      </c>
      <c r="D877" s="516" t="e">
        <f t="shared" si="13"/>
        <v>#DIV/0!</v>
      </c>
    </row>
    <row r="878" s="504" customFormat="1" ht="36" customHeight="1" spans="1:4">
      <c r="A878" s="528" t="s">
        <v>772</v>
      </c>
      <c r="B878" s="517"/>
      <c r="C878" s="517">
        <v>0</v>
      </c>
      <c r="D878" s="518" t="e">
        <f t="shared" si="13"/>
        <v>#DIV/0!</v>
      </c>
    </row>
    <row r="879" s="504" customFormat="1" ht="36" customHeight="1" spans="1:4">
      <c r="A879" s="528" t="s">
        <v>816</v>
      </c>
      <c r="B879" s="517">
        <v>647</v>
      </c>
      <c r="C879" s="517">
        <v>534</v>
      </c>
      <c r="D879" s="518">
        <f t="shared" si="13"/>
        <v>-0.1747</v>
      </c>
    </row>
    <row r="880" s="504" customFormat="1" ht="36" customHeight="1" spans="1:4">
      <c r="A880" s="528" t="s">
        <v>817</v>
      </c>
      <c r="B880" s="517">
        <v>537</v>
      </c>
      <c r="C880" s="517">
        <v>0</v>
      </c>
      <c r="D880" s="518">
        <f t="shared" si="13"/>
        <v>-1</v>
      </c>
    </row>
    <row r="881" s="504" customFormat="1" ht="36" customHeight="1" spans="1:4">
      <c r="A881" s="528" t="s">
        <v>818</v>
      </c>
      <c r="B881" s="517"/>
      <c r="C881" s="517">
        <v>0</v>
      </c>
      <c r="D881" s="518" t="e">
        <f t="shared" si="13"/>
        <v>#DIV/0!</v>
      </c>
    </row>
    <row r="882" s="504" customFormat="1" ht="36" customHeight="1" spans="1:4">
      <c r="A882" s="528" t="s">
        <v>819</v>
      </c>
      <c r="B882" s="517">
        <v>4922</v>
      </c>
      <c r="C882" s="517">
        <v>3785</v>
      </c>
      <c r="D882" s="518">
        <f t="shared" si="13"/>
        <v>-0.231</v>
      </c>
    </row>
    <row r="883" s="504" customFormat="1" ht="36" customHeight="1" spans="1:4">
      <c r="A883" s="528" t="s">
        <v>820</v>
      </c>
      <c r="B883" s="517">
        <v>1063</v>
      </c>
      <c r="C883" s="517">
        <v>0</v>
      </c>
      <c r="D883" s="516">
        <f t="shared" si="13"/>
        <v>-1</v>
      </c>
    </row>
    <row r="884" s="504" customFormat="1" ht="36" customHeight="1" spans="1:4">
      <c r="A884" s="528" t="s">
        <v>821</v>
      </c>
      <c r="B884" s="517">
        <v>38</v>
      </c>
      <c r="C884" s="517">
        <v>4</v>
      </c>
      <c r="D884" s="516">
        <f t="shared" si="13"/>
        <v>-0.8947</v>
      </c>
    </row>
    <row r="885" s="504" customFormat="1" ht="36" customHeight="1" spans="1:4">
      <c r="A885" s="528" t="s">
        <v>822</v>
      </c>
      <c r="B885" s="517"/>
      <c r="C885" s="517">
        <v>0</v>
      </c>
      <c r="D885" s="516" t="e">
        <f t="shared" si="13"/>
        <v>#DIV/0!</v>
      </c>
    </row>
    <row r="886" s="504" customFormat="1" ht="36" customHeight="1" spans="1:4">
      <c r="A886" s="528" t="s">
        <v>823</v>
      </c>
      <c r="B886" s="517"/>
      <c r="C886" s="517">
        <v>0</v>
      </c>
      <c r="D886" s="516" t="e">
        <f t="shared" si="13"/>
        <v>#DIV/0!</v>
      </c>
    </row>
    <row r="887" s="504" customFormat="1" ht="36" customHeight="1" spans="1:4">
      <c r="A887" s="528" t="s">
        <v>824</v>
      </c>
      <c r="B887" s="517"/>
      <c r="C887" s="517">
        <v>0</v>
      </c>
      <c r="D887" s="516" t="e">
        <f t="shared" si="13"/>
        <v>#DIV/0!</v>
      </c>
    </row>
    <row r="888" s="504" customFormat="1" ht="36" customHeight="1" spans="1:4">
      <c r="A888" s="528" t="s">
        <v>825</v>
      </c>
      <c r="B888" s="517"/>
      <c r="C888" s="517">
        <v>0</v>
      </c>
      <c r="D888" s="516" t="e">
        <f t="shared" si="13"/>
        <v>#DIV/0!</v>
      </c>
    </row>
    <row r="889" s="504" customFormat="1" ht="36" customHeight="1" spans="1:4">
      <c r="A889" s="528" t="s">
        <v>826</v>
      </c>
      <c r="B889" s="517"/>
      <c r="C889" s="517">
        <v>0</v>
      </c>
      <c r="D889" s="516" t="e">
        <f t="shared" si="13"/>
        <v>#DIV/0!</v>
      </c>
    </row>
    <row r="890" s="504" customFormat="1" ht="36" customHeight="1" spans="1:4">
      <c r="A890" s="528" t="s">
        <v>827</v>
      </c>
      <c r="B890" s="517"/>
      <c r="C890" s="517">
        <v>0</v>
      </c>
      <c r="D890" s="516" t="e">
        <f t="shared" si="13"/>
        <v>#DIV/0!</v>
      </c>
    </row>
    <row r="891" s="504" customFormat="1" ht="36" customHeight="1" spans="1:4">
      <c r="A891" s="528" t="s">
        <v>828</v>
      </c>
      <c r="B891" s="517"/>
      <c r="C891" s="517">
        <v>0</v>
      </c>
      <c r="D891" s="516" t="e">
        <f t="shared" si="13"/>
        <v>#DIV/0!</v>
      </c>
    </row>
    <row r="892" s="504" customFormat="1" ht="36" customHeight="1" spans="1:4">
      <c r="A892" s="528" t="s">
        <v>829</v>
      </c>
      <c r="B892" s="517"/>
      <c r="C892" s="517">
        <v>0</v>
      </c>
      <c r="D892" s="518" t="e">
        <f t="shared" si="13"/>
        <v>#DIV/0!</v>
      </c>
    </row>
    <row r="893" s="504" customFormat="1" ht="36" customHeight="1" spans="1:4">
      <c r="A893" s="528" t="s">
        <v>830</v>
      </c>
      <c r="B893" s="517">
        <v>154</v>
      </c>
      <c r="C893" s="517">
        <v>19</v>
      </c>
      <c r="D893" s="516">
        <f t="shared" si="13"/>
        <v>-0.8766</v>
      </c>
    </row>
    <row r="894" s="504" customFormat="1" ht="36" customHeight="1" spans="1:4">
      <c r="A894" s="528" t="s">
        <v>831</v>
      </c>
      <c r="B894" s="517"/>
      <c r="C894" s="517">
        <v>0</v>
      </c>
      <c r="D894" s="516" t="e">
        <f t="shared" si="13"/>
        <v>#DIV/0!</v>
      </c>
    </row>
    <row r="895" s="504" customFormat="1" ht="36" customHeight="1" spans="1:4">
      <c r="A895" s="528" t="s">
        <v>800</v>
      </c>
      <c r="B895" s="517"/>
      <c r="C895" s="517">
        <v>0</v>
      </c>
      <c r="D895" s="518" t="e">
        <f t="shared" si="13"/>
        <v>#DIV/0!</v>
      </c>
    </row>
    <row r="896" s="504" customFormat="1" ht="36" customHeight="1" spans="1:4">
      <c r="A896" s="528" t="s">
        <v>832</v>
      </c>
      <c r="B896" s="521">
        <v>24</v>
      </c>
      <c r="C896" s="521">
        <v>0</v>
      </c>
      <c r="D896" s="516">
        <f t="shared" si="13"/>
        <v>-1</v>
      </c>
    </row>
    <row r="897" s="504" customFormat="1" ht="36" customHeight="1" spans="1:4">
      <c r="A897" s="528" t="s">
        <v>833</v>
      </c>
      <c r="B897" s="515">
        <f>SUM(B898:B924)</f>
        <v>36854</v>
      </c>
      <c r="C897" s="522">
        <f>SUM(C898:C924)</f>
        <v>1558</v>
      </c>
      <c r="D897" s="518">
        <f t="shared" si="13"/>
        <v>-0.9577</v>
      </c>
    </row>
    <row r="898" s="504" customFormat="1" ht="36" customHeight="1" spans="1:4">
      <c r="A898" s="528" t="s">
        <v>770</v>
      </c>
      <c r="B898" s="517">
        <v>1051</v>
      </c>
      <c r="C898" s="517">
        <v>1059</v>
      </c>
      <c r="D898" s="516">
        <f t="shared" si="13"/>
        <v>0.0076</v>
      </c>
    </row>
    <row r="899" s="504" customFormat="1" ht="36" customHeight="1" spans="1:4">
      <c r="A899" s="519" t="s">
        <v>771</v>
      </c>
      <c r="B899" s="517"/>
      <c r="C899" s="517">
        <v>0</v>
      </c>
      <c r="D899" s="516" t="e">
        <f t="shared" si="13"/>
        <v>#DIV/0!</v>
      </c>
    </row>
    <row r="900" s="504" customFormat="1" ht="36" customHeight="1" spans="1:4">
      <c r="A900" s="528" t="s">
        <v>772</v>
      </c>
      <c r="B900" s="517"/>
      <c r="C900" s="517">
        <v>0</v>
      </c>
      <c r="D900" s="516" t="e">
        <f t="shared" ref="D900:D963" si="15">(C900-B900)/B900</f>
        <v>#DIV/0!</v>
      </c>
    </row>
    <row r="901" s="504" customFormat="1" ht="36" customHeight="1" spans="1:4">
      <c r="A901" s="528" t="s">
        <v>834</v>
      </c>
      <c r="B901" s="517"/>
      <c r="C901" s="517">
        <v>0</v>
      </c>
      <c r="D901" s="518" t="e">
        <f t="shared" si="15"/>
        <v>#DIV/0!</v>
      </c>
    </row>
    <row r="902" s="504" customFormat="1" ht="36" customHeight="1" spans="1:4">
      <c r="A902" s="528" t="s">
        <v>835</v>
      </c>
      <c r="B902" s="517">
        <v>30581</v>
      </c>
      <c r="C902" s="517">
        <v>127</v>
      </c>
      <c r="D902" s="518">
        <f t="shared" si="15"/>
        <v>-0.9958</v>
      </c>
    </row>
    <row r="903" s="504" customFormat="1" ht="36" customHeight="1" spans="1:4">
      <c r="A903" s="528" t="s">
        <v>836</v>
      </c>
      <c r="B903" s="517">
        <v>540</v>
      </c>
      <c r="C903" s="517">
        <v>332</v>
      </c>
      <c r="D903" s="518">
        <f t="shared" si="15"/>
        <v>-0.3852</v>
      </c>
    </row>
    <row r="904" s="504" customFormat="1" ht="36" customHeight="1" spans="1:4">
      <c r="A904" s="528" t="s">
        <v>837</v>
      </c>
      <c r="B904" s="517"/>
      <c r="C904" s="517">
        <v>0</v>
      </c>
      <c r="D904" s="518" t="e">
        <f t="shared" si="15"/>
        <v>#DIV/0!</v>
      </c>
    </row>
    <row r="905" s="504" customFormat="1" ht="36" customHeight="1" spans="1:4">
      <c r="A905" s="528" t="s">
        <v>838</v>
      </c>
      <c r="B905" s="517"/>
      <c r="C905" s="517">
        <v>0</v>
      </c>
      <c r="D905" s="518" t="e">
        <f t="shared" si="15"/>
        <v>#DIV/0!</v>
      </c>
    </row>
    <row r="906" s="504" customFormat="1" ht="36" customHeight="1" spans="1:4">
      <c r="A906" s="528" t="s">
        <v>839</v>
      </c>
      <c r="B906" s="517"/>
      <c r="C906" s="517">
        <v>0</v>
      </c>
      <c r="D906" s="518" t="e">
        <f t="shared" si="15"/>
        <v>#DIV/0!</v>
      </c>
    </row>
    <row r="907" s="504" customFormat="1" ht="36" customHeight="1" spans="1:4">
      <c r="A907" s="528" t="s">
        <v>840</v>
      </c>
      <c r="B907" s="517">
        <v>130</v>
      </c>
      <c r="C907" s="517">
        <v>0</v>
      </c>
      <c r="D907" s="518">
        <f t="shared" si="15"/>
        <v>-1</v>
      </c>
    </row>
    <row r="908" s="504" customFormat="1" ht="36" customHeight="1" spans="1:4">
      <c r="A908" s="528" t="s">
        <v>841</v>
      </c>
      <c r="B908" s="517">
        <v>2400</v>
      </c>
      <c r="C908" s="517">
        <v>0</v>
      </c>
      <c r="D908" s="518">
        <f t="shared" si="15"/>
        <v>-1</v>
      </c>
    </row>
    <row r="909" s="504" customFormat="1" ht="36" customHeight="1" spans="1:4">
      <c r="A909" s="528" t="s">
        <v>842</v>
      </c>
      <c r="B909" s="517"/>
      <c r="C909" s="517">
        <v>0</v>
      </c>
      <c r="D909" s="518" t="e">
        <f t="shared" si="15"/>
        <v>#DIV/0!</v>
      </c>
    </row>
    <row r="910" s="504" customFormat="1" ht="36" customHeight="1" spans="1:4">
      <c r="A910" s="528" t="s">
        <v>843</v>
      </c>
      <c r="B910" s="517"/>
      <c r="C910" s="517">
        <v>0</v>
      </c>
      <c r="D910" s="518" t="e">
        <f t="shared" si="15"/>
        <v>#DIV/0!</v>
      </c>
    </row>
    <row r="911" s="504" customFormat="1" ht="36" customHeight="1" spans="1:4">
      <c r="A911" s="528" t="s">
        <v>844</v>
      </c>
      <c r="B911" s="517">
        <v>222</v>
      </c>
      <c r="C911" s="517">
        <v>10</v>
      </c>
      <c r="D911" s="518">
        <f t="shared" si="15"/>
        <v>-0.955</v>
      </c>
    </row>
    <row r="912" s="504" customFormat="1" ht="36" customHeight="1" spans="1:4">
      <c r="A912" s="528" t="s">
        <v>845</v>
      </c>
      <c r="B912" s="517">
        <v>1</v>
      </c>
      <c r="C912" s="517">
        <v>0</v>
      </c>
      <c r="D912" s="518">
        <f t="shared" si="15"/>
        <v>-1</v>
      </c>
    </row>
    <row r="913" s="504" customFormat="1" ht="36" customHeight="1" spans="1:4">
      <c r="A913" s="528" t="s">
        <v>846</v>
      </c>
      <c r="B913" s="517">
        <v>492</v>
      </c>
      <c r="C913" s="517">
        <v>20</v>
      </c>
      <c r="D913" s="518">
        <f t="shared" si="15"/>
        <v>-0.9593</v>
      </c>
    </row>
    <row r="914" s="504" customFormat="1" ht="36" customHeight="1" spans="1:4">
      <c r="A914" s="528" t="s">
        <v>847</v>
      </c>
      <c r="B914" s="517"/>
      <c r="C914" s="517">
        <v>0</v>
      </c>
      <c r="D914" s="518" t="e">
        <f t="shared" si="15"/>
        <v>#DIV/0!</v>
      </c>
    </row>
    <row r="915" s="504" customFormat="1" ht="36" customHeight="1" spans="1:4">
      <c r="A915" s="528" t="s">
        <v>848</v>
      </c>
      <c r="B915" s="517">
        <v>300</v>
      </c>
      <c r="C915" s="517">
        <v>0</v>
      </c>
      <c r="D915" s="518">
        <f t="shared" si="15"/>
        <v>-1</v>
      </c>
    </row>
    <row r="916" s="504" customFormat="1" ht="36" customHeight="1" spans="1:4">
      <c r="A916" s="528" t="s">
        <v>849</v>
      </c>
      <c r="B916" s="517">
        <v>478</v>
      </c>
      <c r="C916" s="517">
        <v>0</v>
      </c>
      <c r="D916" s="518">
        <f t="shared" si="15"/>
        <v>-1</v>
      </c>
    </row>
    <row r="917" s="504" customFormat="1" ht="36" customHeight="1" spans="1:4">
      <c r="A917" s="528" t="s">
        <v>850</v>
      </c>
      <c r="B917" s="517">
        <v>542</v>
      </c>
      <c r="C917" s="517">
        <v>10</v>
      </c>
      <c r="D917" s="518">
        <f t="shared" si="15"/>
        <v>-0.9815</v>
      </c>
    </row>
    <row r="918" s="504" customFormat="1" ht="36" customHeight="1" spans="1:4">
      <c r="A918" s="528" t="s">
        <v>851</v>
      </c>
      <c r="B918" s="517"/>
      <c r="C918" s="517">
        <v>0</v>
      </c>
      <c r="D918" s="518" t="e">
        <f t="shared" si="15"/>
        <v>#DIV/0!</v>
      </c>
    </row>
    <row r="919" s="504" customFormat="1" ht="36" customHeight="1" spans="1:4">
      <c r="A919" s="528" t="s">
        <v>827</v>
      </c>
      <c r="B919" s="521"/>
      <c r="C919" s="521">
        <v>0</v>
      </c>
      <c r="D919" s="518" t="e">
        <f t="shared" si="15"/>
        <v>#DIV/0!</v>
      </c>
    </row>
    <row r="920" s="504" customFormat="1" ht="36" customHeight="1" spans="1:4">
      <c r="A920" s="528" t="s">
        <v>852</v>
      </c>
      <c r="B920" s="517"/>
      <c r="C920" s="517">
        <v>0</v>
      </c>
      <c r="D920" s="518" t="e">
        <f t="shared" si="15"/>
        <v>#DIV/0!</v>
      </c>
    </row>
    <row r="921" s="504" customFormat="1" ht="36" customHeight="1" spans="1:4">
      <c r="A921" s="528" t="s">
        <v>853</v>
      </c>
      <c r="B921" s="517"/>
      <c r="C921" s="517">
        <v>0</v>
      </c>
      <c r="D921" s="518" t="e">
        <f t="shared" si="15"/>
        <v>#DIV/0!</v>
      </c>
    </row>
    <row r="922" s="504" customFormat="1" ht="36" customHeight="1" spans="1:4">
      <c r="A922" s="528" t="s">
        <v>854</v>
      </c>
      <c r="B922" s="517"/>
      <c r="C922" s="517">
        <v>0</v>
      </c>
      <c r="D922" s="518" t="e">
        <f t="shared" si="15"/>
        <v>#DIV/0!</v>
      </c>
    </row>
    <row r="923" s="504" customFormat="1" ht="36" customHeight="1" spans="1:4">
      <c r="A923" s="528" t="s">
        <v>855</v>
      </c>
      <c r="B923" s="517"/>
      <c r="C923" s="517">
        <v>0</v>
      </c>
      <c r="D923" s="518" t="e">
        <f t="shared" si="15"/>
        <v>#DIV/0!</v>
      </c>
    </row>
    <row r="924" s="504" customFormat="1" ht="36" customHeight="1" spans="1:4">
      <c r="A924" s="528" t="s">
        <v>856</v>
      </c>
      <c r="B924" s="517">
        <v>117</v>
      </c>
      <c r="C924" s="517">
        <v>0</v>
      </c>
      <c r="D924" s="516">
        <f t="shared" si="15"/>
        <v>-1</v>
      </c>
    </row>
    <row r="925" s="504" customFormat="1" ht="36" customHeight="1" spans="1:4">
      <c r="A925" s="528" t="s">
        <v>857</v>
      </c>
      <c r="B925" s="515">
        <f>SUM(B926:B935)</f>
        <v>2158</v>
      </c>
      <c r="C925" s="522">
        <f>SUM(C926:C935)</f>
        <v>27608</v>
      </c>
      <c r="D925" s="518">
        <f t="shared" si="15"/>
        <v>11.7933</v>
      </c>
    </row>
    <row r="926" s="504" customFormat="1" ht="36" customHeight="1" spans="1:4">
      <c r="A926" s="519" t="s">
        <v>770</v>
      </c>
      <c r="B926" s="517">
        <v>195</v>
      </c>
      <c r="C926" s="517">
        <v>197</v>
      </c>
      <c r="D926" s="516">
        <f t="shared" si="15"/>
        <v>0.0103</v>
      </c>
    </row>
    <row r="927" s="504" customFormat="1" ht="36" customHeight="1" spans="1:4">
      <c r="A927" s="528" t="s">
        <v>771</v>
      </c>
      <c r="B927" s="517">
        <v>5</v>
      </c>
      <c r="C927" s="517">
        <v>0</v>
      </c>
      <c r="D927" s="516">
        <f t="shared" si="15"/>
        <v>-1</v>
      </c>
    </row>
    <row r="928" s="504" customFormat="1" ht="36" customHeight="1" spans="1:4">
      <c r="A928" s="528" t="s">
        <v>772</v>
      </c>
      <c r="B928" s="517"/>
      <c r="C928" s="517">
        <v>0</v>
      </c>
      <c r="D928" s="518" t="e">
        <f t="shared" si="15"/>
        <v>#DIV/0!</v>
      </c>
    </row>
    <row r="929" s="504" customFormat="1" ht="36" customHeight="1" spans="1:4">
      <c r="A929" s="528" t="s">
        <v>858</v>
      </c>
      <c r="B929" s="517">
        <v>239</v>
      </c>
      <c r="C929" s="517">
        <v>9050</v>
      </c>
      <c r="D929" s="518">
        <f t="shared" si="15"/>
        <v>36.8661</v>
      </c>
    </row>
    <row r="930" s="504" customFormat="1" ht="36" customHeight="1" spans="1:4">
      <c r="A930" s="528" t="s">
        <v>859</v>
      </c>
      <c r="B930" s="521">
        <v>1105</v>
      </c>
      <c r="C930" s="521">
        <v>18245</v>
      </c>
      <c r="D930" s="516">
        <f t="shared" si="15"/>
        <v>15.5113</v>
      </c>
    </row>
    <row r="931" s="504" customFormat="1" ht="36" customHeight="1" spans="1:4">
      <c r="A931" s="528" t="s">
        <v>860</v>
      </c>
      <c r="B931" s="517">
        <v>4</v>
      </c>
      <c r="C931" s="517">
        <v>0</v>
      </c>
      <c r="D931" s="516">
        <f t="shared" si="15"/>
        <v>-1</v>
      </c>
    </row>
    <row r="932" s="504" customFormat="1" ht="36" customHeight="1" spans="1:4">
      <c r="A932" s="528" t="s">
        <v>861</v>
      </c>
      <c r="B932" s="517"/>
      <c r="C932" s="517">
        <v>0</v>
      </c>
      <c r="D932" s="516" t="e">
        <f t="shared" si="15"/>
        <v>#DIV/0!</v>
      </c>
    </row>
    <row r="933" s="504" customFormat="1" ht="36" customHeight="1" spans="1:4">
      <c r="A933" s="528" t="s">
        <v>862</v>
      </c>
      <c r="B933" s="517"/>
      <c r="C933" s="517">
        <v>0</v>
      </c>
      <c r="D933" s="516" t="e">
        <f t="shared" si="15"/>
        <v>#DIV/0!</v>
      </c>
    </row>
    <row r="934" s="504" customFormat="1" ht="36" customHeight="1" spans="1:4">
      <c r="A934" s="528" t="s">
        <v>793</v>
      </c>
      <c r="B934" s="517"/>
      <c r="C934" s="517">
        <v>0</v>
      </c>
      <c r="D934" s="518" t="e">
        <f t="shared" si="15"/>
        <v>#DIV/0!</v>
      </c>
    </row>
    <row r="935" s="504" customFormat="1" ht="36" customHeight="1" spans="1:4">
      <c r="A935" s="528" t="s">
        <v>863</v>
      </c>
      <c r="B935" s="517">
        <v>610</v>
      </c>
      <c r="C935" s="517">
        <v>116</v>
      </c>
      <c r="D935" s="516">
        <f t="shared" si="15"/>
        <v>-0.8098</v>
      </c>
    </row>
    <row r="936" s="504" customFormat="1" ht="36" customHeight="1" spans="1:4">
      <c r="A936" s="528" t="s">
        <v>864</v>
      </c>
      <c r="B936" s="515">
        <f>SUM(B937:B942)</f>
        <v>2456</v>
      </c>
      <c r="C936" s="522">
        <f>SUM(C937:C942)</f>
        <v>62</v>
      </c>
      <c r="D936" s="518">
        <f t="shared" si="15"/>
        <v>-0.9748</v>
      </c>
    </row>
    <row r="937" s="504" customFormat="1" ht="36" customHeight="1" spans="1:4">
      <c r="A937" s="528" t="s">
        <v>865</v>
      </c>
      <c r="B937" s="517">
        <v>2276</v>
      </c>
      <c r="C937" s="517">
        <v>0</v>
      </c>
      <c r="D937" s="518">
        <f t="shared" si="15"/>
        <v>-1</v>
      </c>
    </row>
    <row r="938" s="504" customFormat="1" ht="36" customHeight="1" spans="1:4">
      <c r="A938" s="528" t="s">
        <v>866</v>
      </c>
      <c r="B938" s="517">
        <v>47</v>
      </c>
      <c r="C938" s="517">
        <v>0</v>
      </c>
      <c r="D938" s="518">
        <f t="shared" si="15"/>
        <v>-1</v>
      </c>
    </row>
    <row r="939" s="504" customFormat="1" ht="36" customHeight="1" spans="1:4">
      <c r="A939" s="528" t="s">
        <v>867</v>
      </c>
      <c r="B939" s="517">
        <v>86</v>
      </c>
      <c r="C939" s="517">
        <v>15</v>
      </c>
      <c r="D939" s="516">
        <f t="shared" si="15"/>
        <v>-0.8256</v>
      </c>
    </row>
    <row r="940" s="504" customFormat="1" ht="36" customHeight="1" spans="1:4">
      <c r="A940" s="528" t="s">
        <v>868</v>
      </c>
      <c r="B940" s="517"/>
      <c r="C940" s="517">
        <v>0</v>
      </c>
      <c r="D940" s="516" t="e">
        <f t="shared" si="15"/>
        <v>#DIV/0!</v>
      </c>
    </row>
    <row r="941" s="504" customFormat="1" ht="36" customHeight="1" spans="1:4">
      <c r="A941" s="528" t="s">
        <v>869</v>
      </c>
      <c r="B941" s="522"/>
      <c r="C941" s="522">
        <v>0</v>
      </c>
      <c r="D941" s="516" t="e">
        <f t="shared" si="15"/>
        <v>#DIV/0!</v>
      </c>
    </row>
    <row r="942" s="504" customFormat="1" ht="36" customHeight="1" spans="1:4">
      <c r="A942" s="519" t="s">
        <v>870</v>
      </c>
      <c r="B942" s="517">
        <v>47</v>
      </c>
      <c r="C942" s="517">
        <v>47</v>
      </c>
      <c r="D942" s="516">
        <f t="shared" si="15"/>
        <v>0</v>
      </c>
    </row>
    <row r="943" s="504" customFormat="1" ht="36" customHeight="1" spans="1:4">
      <c r="A943" s="528" t="s">
        <v>871</v>
      </c>
      <c r="B943" s="515">
        <f>SUM(B944:B948)</f>
        <v>1279</v>
      </c>
      <c r="C943" s="515">
        <f>SUM(C944:C948)</f>
        <v>438</v>
      </c>
      <c r="D943" s="516">
        <f t="shared" si="15"/>
        <v>-0.6575</v>
      </c>
    </row>
    <row r="944" s="504" customFormat="1" ht="36" customHeight="1" spans="1:4">
      <c r="A944" s="531" t="s">
        <v>872</v>
      </c>
      <c r="B944" s="517"/>
      <c r="C944" s="517">
        <v>0</v>
      </c>
      <c r="D944" s="516" t="e">
        <f t="shared" si="15"/>
        <v>#DIV/0!</v>
      </c>
    </row>
    <row r="945" s="504" customFormat="1" ht="36" customHeight="1" spans="1:4">
      <c r="A945" s="528" t="s">
        <v>873</v>
      </c>
      <c r="B945" s="517">
        <v>801</v>
      </c>
      <c r="C945" s="517">
        <v>10</v>
      </c>
      <c r="D945" s="518">
        <f t="shared" si="15"/>
        <v>-0.9875</v>
      </c>
    </row>
    <row r="946" s="504" customFormat="1" ht="36" customHeight="1" spans="1:4">
      <c r="A946" s="528" t="s">
        <v>874</v>
      </c>
      <c r="B946" s="517">
        <v>430</v>
      </c>
      <c r="C946" s="517">
        <v>428</v>
      </c>
      <c r="D946" s="516">
        <f t="shared" si="15"/>
        <v>-0.0047</v>
      </c>
    </row>
    <row r="947" s="504" customFormat="1" ht="36" customHeight="1" spans="1:4">
      <c r="A947" s="528" t="s">
        <v>875</v>
      </c>
      <c r="B947" s="517"/>
      <c r="C947" s="517">
        <v>0</v>
      </c>
      <c r="D947" s="516" t="e">
        <f t="shared" si="15"/>
        <v>#DIV/0!</v>
      </c>
    </row>
    <row r="948" s="504" customFormat="1" ht="36" customHeight="1" spans="1:4">
      <c r="A948" s="528" t="s">
        <v>876</v>
      </c>
      <c r="B948" s="517">
        <v>48</v>
      </c>
      <c r="C948" s="517">
        <v>0</v>
      </c>
      <c r="D948" s="516">
        <f t="shared" si="15"/>
        <v>-1</v>
      </c>
    </row>
    <row r="949" s="504" customFormat="1" ht="36" customHeight="1" spans="1:4">
      <c r="A949" s="519" t="s">
        <v>877</v>
      </c>
      <c r="B949" s="523"/>
      <c r="C949" s="517"/>
      <c r="D949" s="516" t="e">
        <f t="shared" si="15"/>
        <v>#DIV/0!</v>
      </c>
    </row>
    <row r="950" s="504" customFormat="1" ht="36" customHeight="1" spans="1:4">
      <c r="A950" s="519" t="s">
        <v>878</v>
      </c>
      <c r="B950" s="523"/>
      <c r="C950" s="517">
        <v>0</v>
      </c>
      <c r="D950" s="516" t="e">
        <f t="shared" si="15"/>
        <v>#DIV/0!</v>
      </c>
    </row>
    <row r="951" s="504" customFormat="1" ht="36" customHeight="1" spans="1:4">
      <c r="A951" s="519" t="s">
        <v>879</v>
      </c>
      <c r="B951" s="523"/>
      <c r="C951" s="522">
        <v>0</v>
      </c>
      <c r="D951" s="516" t="e">
        <f t="shared" si="15"/>
        <v>#DIV/0!</v>
      </c>
    </row>
    <row r="952" s="504" customFormat="1" ht="36" customHeight="1" spans="1:4">
      <c r="A952" s="531" t="s">
        <v>880</v>
      </c>
      <c r="B952" s="515">
        <f>SUM(B953:B954)</f>
        <v>16</v>
      </c>
      <c r="C952" s="522">
        <f>SUM(C953:C954)</f>
        <v>1284</v>
      </c>
      <c r="D952" s="516">
        <f t="shared" si="15"/>
        <v>79.25</v>
      </c>
    </row>
    <row r="953" s="504" customFormat="1" ht="36" customHeight="1" spans="1:4">
      <c r="A953" s="531" t="s">
        <v>881</v>
      </c>
      <c r="B953" s="523"/>
      <c r="C953" s="517">
        <v>0</v>
      </c>
      <c r="D953" s="516" t="e">
        <f t="shared" si="15"/>
        <v>#DIV/0!</v>
      </c>
    </row>
    <row r="954" s="504" customFormat="1" ht="36" customHeight="1" spans="1:4">
      <c r="A954" s="531" t="s">
        <v>882</v>
      </c>
      <c r="B954" s="523">
        <v>16</v>
      </c>
      <c r="C954" s="517">
        <v>1284</v>
      </c>
      <c r="D954" s="516">
        <f t="shared" si="15"/>
        <v>79.25</v>
      </c>
    </row>
    <row r="955" s="504" customFormat="1" ht="36" customHeight="1" spans="1:4">
      <c r="A955" s="533" t="s">
        <v>883</v>
      </c>
      <c r="B955" s="515">
        <f>B956+B978+B988+B998+B1005+B1010</f>
        <v>9232</v>
      </c>
      <c r="C955" s="515">
        <f>C956+C978+C988+C998+C1005+C1010</f>
        <v>17213</v>
      </c>
      <c r="D955" s="516">
        <f t="shared" si="15"/>
        <v>0.8645</v>
      </c>
    </row>
    <row r="956" s="504" customFormat="1" ht="36" customHeight="1" spans="1:4">
      <c r="A956" s="528" t="s">
        <v>884</v>
      </c>
      <c r="B956" s="515">
        <f>SUM(B957:B977)</f>
        <v>5157</v>
      </c>
      <c r="C956" s="522">
        <f>SUM(C957:C977)</f>
        <v>1213</v>
      </c>
      <c r="D956" s="518">
        <f t="shared" si="15"/>
        <v>-0.7648</v>
      </c>
    </row>
    <row r="957" s="504" customFormat="1" ht="36" customHeight="1" spans="1:4">
      <c r="A957" s="528" t="s">
        <v>770</v>
      </c>
      <c r="B957" s="517">
        <v>379</v>
      </c>
      <c r="C957" s="517">
        <v>502</v>
      </c>
      <c r="D957" s="516">
        <f t="shared" si="15"/>
        <v>0.3245</v>
      </c>
    </row>
    <row r="958" s="504" customFormat="1" ht="36" customHeight="1" spans="1:4">
      <c r="A958" s="528" t="s">
        <v>771</v>
      </c>
      <c r="B958" s="517"/>
      <c r="C958" s="517">
        <v>0</v>
      </c>
      <c r="D958" s="516" t="e">
        <f t="shared" si="15"/>
        <v>#DIV/0!</v>
      </c>
    </row>
    <row r="959" s="504" customFormat="1" ht="36" customHeight="1" spans="1:4">
      <c r="A959" s="528" t="s">
        <v>772</v>
      </c>
      <c r="B959" s="521"/>
      <c r="C959" s="521">
        <v>0</v>
      </c>
      <c r="D959" s="518" t="e">
        <f t="shared" si="15"/>
        <v>#DIV/0!</v>
      </c>
    </row>
    <row r="960" s="504" customFormat="1" ht="36" customHeight="1" spans="1:4">
      <c r="A960" s="528" t="s">
        <v>885</v>
      </c>
      <c r="B960" s="517">
        <v>100</v>
      </c>
      <c r="C960" s="517">
        <v>0</v>
      </c>
      <c r="D960" s="518">
        <f t="shared" si="15"/>
        <v>-1</v>
      </c>
    </row>
    <row r="961" s="504" customFormat="1" ht="36" customHeight="1" spans="1:4">
      <c r="A961" s="528" t="s">
        <v>886</v>
      </c>
      <c r="B961" s="517">
        <v>4110</v>
      </c>
      <c r="C961" s="517">
        <v>460</v>
      </c>
      <c r="D961" s="518">
        <f t="shared" si="15"/>
        <v>-0.8881</v>
      </c>
    </row>
    <row r="962" s="504" customFormat="1" ht="36" customHeight="1" spans="1:4">
      <c r="A962" s="528" t="s">
        <v>887</v>
      </c>
      <c r="B962" s="517"/>
      <c r="C962" s="517">
        <v>0</v>
      </c>
      <c r="D962" s="518" t="e">
        <f t="shared" si="15"/>
        <v>#DIV/0!</v>
      </c>
    </row>
    <row r="963" s="504" customFormat="1" ht="36" customHeight="1" spans="1:4">
      <c r="A963" s="528" t="s">
        <v>888</v>
      </c>
      <c r="B963" s="522"/>
      <c r="C963" s="522">
        <v>0</v>
      </c>
      <c r="D963" s="518" t="e">
        <f t="shared" si="15"/>
        <v>#DIV/0!</v>
      </c>
    </row>
    <row r="964" s="504" customFormat="1" ht="36" customHeight="1" spans="1:4">
      <c r="A964" s="528" t="s">
        <v>889</v>
      </c>
      <c r="B964" s="517"/>
      <c r="C964" s="517">
        <v>0</v>
      </c>
      <c r="D964" s="518" t="e">
        <f t="shared" ref="D964:D1027" si="16">(C964-B964)/B964</f>
        <v>#DIV/0!</v>
      </c>
    </row>
    <row r="965" s="504" customFormat="1" ht="36" customHeight="1" spans="1:4">
      <c r="A965" s="528" t="s">
        <v>890</v>
      </c>
      <c r="B965" s="517">
        <v>76</v>
      </c>
      <c r="C965" s="517">
        <v>86</v>
      </c>
      <c r="D965" s="516">
        <f t="shared" si="16"/>
        <v>0.1316</v>
      </c>
    </row>
    <row r="966" s="504" customFormat="1" ht="36" customHeight="1" spans="1:4">
      <c r="A966" s="528" t="s">
        <v>891</v>
      </c>
      <c r="B966" s="522"/>
      <c r="C966" s="522">
        <v>0</v>
      </c>
      <c r="D966" s="516" t="e">
        <f t="shared" si="16"/>
        <v>#DIV/0!</v>
      </c>
    </row>
    <row r="967" s="504" customFormat="1" ht="36" customHeight="1" spans="1:4">
      <c r="A967" s="528" t="s">
        <v>892</v>
      </c>
      <c r="B967" s="522"/>
      <c r="C967" s="522">
        <v>0</v>
      </c>
      <c r="D967" s="516" t="e">
        <f t="shared" si="16"/>
        <v>#DIV/0!</v>
      </c>
    </row>
    <row r="968" s="504" customFormat="1" ht="36" customHeight="1" spans="1:4">
      <c r="A968" s="528" t="s">
        <v>893</v>
      </c>
      <c r="B968" s="517">
        <v>69</v>
      </c>
      <c r="C968" s="517">
        <v>0</v>
      </c>
      <c r="D968" s="516">
        <f t="shared" si="16"/>
        <v>-1</v>
      </c>
    </row>
    <row r="969" s="504" customFormat="1" ht="36" customHeight="1" spans="1:4">
      <c r="A969" s="528" t="s">
        <v>894</v>
      </c>
      <c r="B969" s="517"/>
      <c r="C969" s="517">
        <v>0</v>
      </c>
      <c r="D969" s="516" t="e">
        <f t="shared" si="16"/>
        <v>#DIV/0!</v>
      </c>
    </row>
    <row r="970" s="504" customFormat="1" ht="36" customHeight="1" spans="1:4">
      <c r="A970" s="528" t="s">
        <v>895</v>
      </c>
      <c r="B970" s="517"/>
      <c r="C970" s="517">
        <v>0</v>
      </c>
      <c r="D970" s="516" t="e">
        <f t="shared" si="16"/>
        <v>#DIV/0!</v>
      </c>
    </row>
    <row r="971" s="504" customFormat="1" ht="36" customHeight="1" spans="1:4">
      <c r="A971" s="528" t="s">
        <v>896</v>
      </c>
      <c r="B971" s="517"/>
      <c r="C971" s="517">
        <v>0</v>
      </c>
      <c r="D971" s="516" t="e">
        <f t="shared" si="16"/>
        <v>#DIV/0!</v>
      </c>
    </row>
    <row r="972" s="504" customFormat="1" ht="36" customHeight="1" spans="1:4">
      <c r="A972" s="528" t="s">
        <v>897</v>
      </c>
      <c r="B972" s="517"/>
      <c r="C972" s="517">
        <v>0</v>
      </c>
      <c r="D972" s="516" t="e">
        <f t="shared" si="16"/>
        <v>#DIV/0!</v>
      </c>
    </row>
    <row r="973" s="504" customFormat="1" ht="36" customHeight="1" spans="1:4">
      <c r="A973" s="528" t="s">
        <v>898</v>
      </c>
      <c r="B973" s="517"/>
      <c r="C973" s="517">
        <v>0</v>
      </c>
      <c r="D973" s="516" t="e">
        <f t="shared" si="16"/>
        <v>#DIV/0!</v>
      </c>
    </row>
    <row r="974" s="504" customFormat="1" ht="36" customHeight="1" spans="1:4">
      <c r="A974" s="528" t="s">
        <v>899</v>
      </c>
      <c r="B974" s="517"/>
      <c r="C974" s="517">
        <v>0</v>
      </c>
      <c r="D974" s="516" t="e">
        <f t="shared" si="16"/>
        <v>#DIV/0!</v>
      </c>
    </row>
    <row r="975" s="504" customFormat="1" ht="36" customHeight="1" spans="1:4">
      <c r="A975" s="528" t="s">
        <v>900</v>
      </c>
      <c r="B975" s="517"/>
      <c r="C975" s="517">
        <v>0</v>
      </c>
      <c r="D975" s="518" t="e">
        <f t="shared" si="16"/>
        <v>#DIV/0!</v>
      </c>
    </row>
    <row r="976" s="504" customFormat="1" ht="36" customHeight="1" spans="1:4">
      <c r="A976" s="528" t="s">
        <v>901</v>
      </c>
      <c r="B976" s="517">
        <v>343</v>
      </c>
      <c r="C976" s="517">
        <v>165</v>
      </c>
      <c r="D976" s="518">
        <f t="shared" si="16"/>
        <v>-0.519</v>
      </c>
    </row>
    <row r="977" s="504" customFormat="1" ht="36" customHeight="1" spans="1:4">
      <c r="A977" s="528" t="s">
        <v>902</v>
      </c>
      <c r="B977" s="517">
        <v>80</v>
      </c>
      <c r="C977" s="517">
        <v>0</v>
      </c>
      <c r="D977" s="516">
        <f t="shared" si="16"/>
        <v>-1</v>
      </c>
    </row>
    <row r="978" s="504" customFormat="1" ht="36" customHeight="1" spans="1:4">
      <c r="A978" s="528" t="s">
        <v>903</v>
      </c>
      <c r="B978" s="526">
        <f>SUM(B979:B987)</f>
        <v>0</v>
      </c>
      <c r="C978" s="521">
        <v>0</v>
      </c>
      <c r="D978" s="516" t="e">
        <f t="shared" si="16"/>
        <v>#DIV/0!</v>
      </c>
    </row>
    <row r="979" s="504" customFormat="1" ht="36" customHeight="1" spans="1:4">
      <c r="A979" s="528" t="s">
        <v>770</v>
      </c>
      <c r="B979" s="523"/>
      <c r="C979" s="517">
        <v>0</v>
      </c>
      <c r="D979" s="516" t="e">
        <f t="shared" si="16"/>
        <v>#DIV/0!</v>
      </c>
    </row>
    <row r="980" s="504" customFormat="1" ht="36" customHeight="1" spans="1:4">
      <c r="A980" s="528" t="s">
        <v>771</v>
      </c>
      <c r="B980" s="523"/>
      <c r="C980" s="517">
        <v>0</v>
      </c>
      <c r="D980" s="516" t="e">
        <f t="shared" si="16"/>
        <v>#DIV/0!</v>
      </c>
    </row>
    <row r="981" s="504" customFormat="1" ht="36" customHeight="1" spans="1:4">
      <c r="A981" s="528" t="s">
        <v>772</v>
      </c>
      <c r="B981" s="523"/>
      <c r="C981" s="517">
        <v>0</v>
      </c>
      <c r="D981" s="516" t="e">
        <f t="shared" si="16"/>
        <v>#DIV/0!</v>
      </c>
    </row>
    <row r="982" s="504" customFormat="1" ht="36" customHeight="1" spans="1:4">
      <c r="A982" s="528" t="s">
        <v>904</v>
      </c>
      <c r="B982" s="523"/>
      <c r="C982" s="517">
        <v>0</v>
      </c>
      <c r="D982" s="516" t="e">
        <f t="shared" si="16"/>
        <v>#DIV/0!</v>
      </c>
    </row>
    <row r="983" s="504" customFormat="1" ht="36" customHeight="1" spans="1:4">
      <c r="A983" s="528" t="s">
        <v>905</v>
      </c>
      <c r="B983" s="523"/>
      <c r="C983" s="517">
        <v>0</v>
      </c>
      <c r="D983" s="516" t="e">
        <f t="shared" si="16"/>
        <v>#DIV/0!</v>
      </c>
    </row>
    <row r="984" s="504" customFormat="1" ht="36" customHeight="1" spans="1:4">
      <c r="A984" s="528" t="s">
        <v>906</v>
      </c>
      <c r="B984" s="523"/>
      <c r="C984" s="517">
        <v>0</v>
      </c>
      <c r="D984" s="516" t="e">
        <f t="shared" si="16"/>
        <v>#DIV/0!</v>
      </c>
    </row>
    <row r="985" s="504" customFormat="1" ht="36" customHeight="1" spans="1:4">
      <c r="A985" s="528" t="s">
        <v>907</v>
      </c>
      <c r="B985" s="523"/>
      <c r="C985" s="517">
        <v>0</v>
      </c>
      <c r="D985" s="516" t="e">
        <f t="shared" si="16"/>
        <v>#DIV/0!</v>
      </c>
    </row>
    <row r="986" s="504" customFormat="1" ht="36" customHeight="1" spans="1:4">
      <c r="A986" s="528" t="s">
        <v>908</v>
      </c>
      <c r="B986" s="523"/>
      <c r="C986" s="517">
        <v>0</v>
      </c>
      <c r="D986" s="516" t="e">
        <f t="shared" si="16"/>
        <v>#DIV/0!</v>
      </c>
    </row>
    <row r="987" s="504" customFormat="1" ht="36" customHeight="1" spans="1:4">
      <c r="A987" s="528" t="s">
        <v>909</v>
      </c>
      <c r="B987" s="523"/>
      <c r="C987" s="517">
        <v>0</v>
      </c>
      <c r="D987" s="516" t="e">
        <f t="shared" si="16"/>
        <v>#DIV/0!</v>
      </c>
    </row>
    <row r="988" s="504" customFormat="1" ht="36" customHeight="1" spans="1:4">
      <c r="A988" s="528" t="s">
        <v>910</v>
      </c>
      <c r="B988" s="526">
        <f>SUM(B989:B997)</f>
        <v>0</v>
      </c>
      <c r="C988" s="521">
        <v>0</v>
      </c>
      <c r="D988" s="516" t="e">
        <f t="shared" si="16"/>
        <v>#DIV/0!</v>
      </c>
    </row>
    <row r="989" s="504" customFormat="1" ht="36" customHeight="1" spans="1:4">
      <c r="A989" s="528" t="s">
        <v>770</v>
      </c>
      <c r="B989" s="523"/>
      <c r="C989" s="521">
        <v>0</v>
      </c>
      <c r="D989" s="516" t="e">
        <f t="shared" si="16"/>
        <v>#DIV/0!</v>
      </c>
    </row>
    <row r="990" s="504" customFormat="1" ht="36" customHeight="1" spans="1:4">
      <c r="A990" s="528" t="s">
        <v>771</v>
      </c>
      <c r="B990" s="523"/>
      <c r="C990" s="517">
        <v>0</v>
      </c>
      <c r="D990" s="516" t="e">
        <f t="shared" si="16"/>
        <v>#DIV/0!</v>
      </c>
    </row>
    <row r="991" s="504" customFormat="1" ht="36" customHeight="1" spans="1:4">
      <c r="A991" s="528" t="s">
        <v>772</v>
      </c>
      <c r="B991" s="523"/>
      <c r="C991" s="517">
        <v>0</v>
      </c>
      <c r="D991" s="516" t="e">
        <f t="shared" si="16"/>
        <v>#DIV/0!</v>
      </c>
    </row>
    <row r="992" s="504" customFormat="1" ht="36" customHeight="1" spans="1:4">
      <c r="A992" s="528" t="s">
        <v>911</v>
      </c>
      <c r="B992" s="523"/>
      <c r="C992" s="517">
        <v>0</v>
      </c>
      <c r="D992" s="516" t="e">
        <f t="shared" si="16"/>
        <v>#DIV/0!</v>
      </c>
    </row>
    <row r="993" s="504" customFormat="1" ht="36" customHeight="1" spans="1:4">
      <c r="A993" s="528" t="s">
        <v>912</v>
      </c>
      <c r="B993" s="523"/>
      <c r="C993" s="517">
        <v>0</v>
      </c>
      <c r="D993" s="516" t="e">
        <f t="shared" si="16"/>
        <v>#DIV/0!</v>
      </c>
    </row>
    <row r="994" s="504" customFormat="1" ht="36" customHeight="1" spans="1:4">
      <c r="A994" s="528" t="s">
        <v>913</v>
      </c>
      <c r="B994" s="523"/>
      <c r="C994" s="517">
        <v>0</v>
      </c>
      <c r="D994" s="516" t="e">
        <f t="shared" si="16"/>
        <v>#DIV/0!</v>
      </c>
    </row>
    <row r="995" s="504" customFormat="1" ht="36" customHeight="1" spans="1:4">
      <c r="A995" s="528" t="s">
        <v>914</v>
      </c>
      <c r="B995" s="523"/>
      <c r="C995" s="517">
        <v>0</v>
      </c>
      <c r="D995" s="516" t="e">
        <f t="shared" si="16"/>
        <v>#DIV/0!</v>
      </c>
    </row>
    <row r="996" s="504" customFormat="1" ht="36" customHeight="1" spans="1:4">
      <c r="A996" s="528" t="s">
        <v>915</v>
      </c>
      <c r="B996" s="523"/>
      <c r="C996" s="517">
        <v>0</v>
      </c>
      <c r="D996" s="516" t="e">
        <f t="shared" si="16"/>
        <v>#DIV/0!</v>
      </c>
    </row>
    <row r="997" s="504" customFormat="1" ht="36" customHeight="1" spans="1:4">
      <c r="A997" s="528" t="s">
        <v>916</v>
      </c>
      <c r="B997" s="523"/>
      <c r="C997" s="517">
        <v>0</v>
      </c>
      <c r="D997" s="516" t="e">
        <f t="shared" si="16"/>
        <v>#DIV/0!</v>
      </c>
    </row>
    <row r="998" s="504" customFormat="1" ht="36" customHeight="1" spans="1:4">
      <c r="A998" s="528" t="s">
        <v>917</v>
      </c>
      <c r="B998" s="526">
        <f>SUM(B999:B1004)</f>
        <v>0</v>
      </c>
      <c r="C998" s="522">
        <v>0</v>
      </c>
      <c r="D998" s="516" t="e">
        <f t="shared" si="16"/>
        <v>#DIV/0!</v>
      </c>
    </row>
    <row r="999" s="504" customFormat="1" ht="36" customHeight="1" spans="1:4">
      <c r="A999" s="528" t="s">
        <v>770</v>
      </c>
      <c r="B999" s="523"/>
      <c r="C999" s="521">
        <v>0</v>
      </c>
      <c r="D999" s="516" t="e">
        <f t="shared" si="16"/>
        <v>#DIV/0!</v>
      </c>
    </row>
    <row r="1000" s="504" customFormat="1" ht="36" customHeight="1" spans="1:4">
      <c r="A1000" s="528" t="s">
        <v>771</v>
      </c>
      <c r="B1000" s="523"/>
      <c r="C1000" s="517">
        <v>0</v>
      </c>
      <c r="D1000" s="516" t="e">
        <f t="shared" si="16"/>
        <v>#DIV/0!</v>
      </c>
    </row>
    <row r="1001" s="504" customFormat="1" ht="36" customHeight="1" spans="1:4">
      <c r="A1001" s="528" t="s">
        <v>772</v>
      </c>
      <c r="B1001" s="523"/>
      <c r="C1001" s="517">
        <v>0</v>
      </c>
      <c r="D1001" s="516" t="e">
        <f t="shared" si="16"/>
        <v>#DIV/0!</v>
      </c>
    </row>
    <row r="1002" s="504" customFormat="1" ht="36" customHeight="1" spans="1:4">
      <c r="A1002" s="528" t="s">
        <v>908</v>
      </c>
      <c r="B1002" s="523"/>
      <c r="C1002" s="517">
        <v>0</v>
      </c>
      <c r="D1002" s="516" t="e">
        <f t="shared" si="16"/>
        <v>#DIV/0!</v>
      </c>
    </row>
    <row r="1003" s="504" customFormat="1" ht="36" customHeight="1" spans="1:4">
      <c r="A1003" s="528" t="s">
        <v>918</v>
      </c>
      <c r="B1003" s="523"/>
      <c r="C1003" s="521">
        <v>0</v>
      </c>
      <c r="D1003" s="516" t="e">
        <f t="shared" si="16"/>
        <v>#DIV/0!</v>
      </c>
    </row>
    <row r="1004" s="504" customFormat="1" ht="36" customHeight="1" spans="1:4">
      <c r="A1004" s="528" t="s">
        <v>919</v>
      </c>
      <c r="B1004" s="523"/>
      <c r="C1004" s="522">
        <v>0</v>
      </c>
      <c r="D1004" s="516" t="e">
        <f t="shared" si="16"/>
        <v>#DIV/0!</v>
      </c>
    </row>
    <row r="1005" s="504" customFormat="1" ht="36" customHeight="1" spans="1:4">
      <c r="A1005" s="531" t="s">
        <v>920</v>
      </c>
      <c r="B1005" s="515">
        <f>SUM(B1006:B1009)</f>
        <v>3736</v>
      </c>
      <c r="C1005" s="522">
        <f>SUM(C1006:C1009)</f>
        <v>6000</v>
      </c>
      <c r="D1005" s="518">
        <f t="shared" si="16"/>
        <v>0.606</v>
      </c>
    </row>
    <row r="1006" s="504" customFormat="1" ht="36" customHeight="1" spans="1:4">
      <c r="A1006" s="531" t="s">
        <v>921</v>
      </c>
      <c r="B1006" s="517">
        <v>501</v>
      </c>
      <c r="C1006" s="517">
        <v>0</v>
      </c>
      <c r="D1006" s="518">
        <f t="shared" si="16"/>
        <v>-1</v>
      </c>
    </row>
    <row r="1007" s="504" customFormat="1" ht="36" customHeight="1" spans="1:4">
      <c r="A1007" s="531" t="s">
        <v>922</v>
      </c>
      <c r="B1007" s="517">
        <v>3235</v>
      </c>
      <c r="C1007" s="517">
        <v>6000</v>
      </c>
      <c r="D1007" s="516">
        <f t="shared" si="16"/>
        <v>0.8547</v>
      </c>
    </row>
    <row r="1008" s="504" customFormat="1" ht="36" customHeight="1" spans="1:4">
      <c r="A1008" s="531" t="s">
        <v>923</v>
      </c>
      <c r="B1008" s="517"/>
      <c r="C1008" s="517">
        <v>0</v>
      </c>
      <c r="D1008" s="516" t="e">
        <f t="shared" si="16"/>
        <v>#DIV/0!</v>
      </c>
    </row>
    <row r="1009" s="504" customFormat="1" ht="36" customHeight="1" spans="1:4">
      <c r="A1009" s="531" t="s">
        <v>924</v>
      </c>
      <c r="B1009" s="517"/>
      <c r="C1009" s="517">
        <v>0</v>
      </c>
      <c r="D1009" s="516" t="e">
        <f t="shared" si="16"/>
        <v>#DIV/0!</v>
      </c>
    </row>
    <row r="1010" s="504" customFormat="1" ht="36" customHeight="1" spans="1:4">
      <c r="A1010" s="528" t="s">
        <v>925</v>
      </c>
      <c r="B1010" s="515">
        <f>SUM(B1011:B1012)</f>
        <v>339</v>
      </c>
      <c r="C1010" s="522">
        <f>SUM(C1011:C1012)</f>
        <v>10000</v>
      </c>
      <c r="D1010" s="516">
        <f t="shared" si="16"/>
        <v>28.4985</v>
      </c>
    </row>
    <row r="1011" s="504" customFormat="1" ht="36" customHeight="1" spans="1:4">
      <c r="A1011" s="528" t="s">
        <v>926</v>
      </c>
      <c r="B1011" s="517">
        <v>29</v>
      </c>
      <c r="C1011" s="517">
        <v>0</v>
      </c>
      <c r="D1011" s="518">
        <f t="shared" si="16"/>
        <v>-1</v>
      </c>
    </row>
    <row r="1012" s="504" customFormat="1" ht="36" customHeight="1" spans="1:4">
      <c r="A1012" s="528" t="s">
        <v>927</v>
      </c>
      <c r="B1012" s="517">
        <v>310</v>
      </c>
      <c r="C1012" s="517">
        <v>10000</v>
      </c>
      <c r="D1012" s="516">
        <f t="shared" si="16"/>
        <v>31.2581</v>
      </c>
    </row>
    <row r="1013" s="504" customFormat="1" ht="36" customHeight="1" spans="1:4">
      <c r="A1013" s="533" t="s">
        <v>928</v>
      </c>
      <c r="B1013" s="515">
        <f>B1014+B1024+B1040+B1045+B1056+B1063+B1071</f>
        <v>567</v>
      </c>
      <c r="C1013" s="522">
        <f>C1014+C1024+C1040+C1045+C1056+C1063+C1071</f>
        <v>0</v>
      </c>
      <c r="D1013" s="516">
        <f t="shared" si="16"/>
        <v>-1</v>
      </c>
    </row>
    <row r="1014" s="504" customFormat="1" ht="36" customHeight="1" spans="1:4">
      <c r="A1014" s="519" t="s">
        <v>929</v>
      </c>
      <c r="B1014" s="526">
        <f>SUM(B1015:B1023)</f>
        <v>0</v>
      </c>
      <c r="C1014" s="522">
        <v>0</v>
      </c>
      <c r="D1014" s="516" t="e">
        <f t="shared" si="16"/>
        <v>#DIV/0!</v>
      </c>
    </row>
    <row r="1015" s="504" customFormat="1" ht="36" customHeight="1" spans="1:4">
      <c r="A1015" s="528" t="s">
        <v>770</v>
      </c>
      <c r="B1015" s="523"/>
      <c r="C1015" s="517">
        <v>0</v>
      </c>
      <c r="D1015" s="516" t="e">
        <f t="shared" si="16"/>
        <v>#DIV/0!</v>
      </c>
    </row>
    <row r="1016" s="504" customFormat="1" ht="36" customHeight="1" spans="1:4">
      <c r="A1016" s="528" t="s">
        <v>771</v>
      </c>
      <c r="B1016" s="523"/>
      <c r="C1016" s="517">
        <v>0</v>
      </c>
      <c r="D1016" s="516" t="e">
        <f t="shared" si="16"/>
        <v>#DIV/0!</v>
      </c>
    </row>
    <row r="1017" s="504" customFormat="1" ht="36" customHeight="1" spans="1:4">
      <c r="A1017" s="528" t="s">
        <v>772</v>
      </c>
      <c r="B1017" s="523"/>
      <c r="C1017" s="517">
        <v>0</v>
      </c>
      <c r="D1017" s="516" t="e">
        <f t="shared" si="16"/>
        <v>#DIV/0!</v>
      </c>
    </row>
    <row r="1018" s="504" customFormat="1" ht="36" customHeight="1" spans="1:4">
      <c r="A1018" s="528" t="s">
        <v>930</v>
      </c>
      <c r="B1018" s="523"/>
      <c r="C1018" s="521">
        <v>0</v>
      </c>
      <c r="D1018" s="516" t="e">
        <f t="shared" si="16"/>
        <v>#DIV/0!</v>
      </c>
    </row>
    <row r="1019" s="504" customFormat="1" ht="36" customHeight="1" spans="1:4">
      <c r="A1019" s="528" t="s">
        <v>931</v>
      </c>
      <c r="B1019" s="523"/>
      <c r="C1019" s="522">
        <v>0</v>
      </c>
      <c r="D1019" s="516" t="e">
        <f t="shared" si="16"/>
        <v>#DIV/0!</v>
      </c>
    </row>
    <row r="1020" s="504" customFormat="1" ht="36" customHeight="1" spans="1:4">
      <c r="A1020" s="528" t="s">
        <v>932</v>
      </c>
      <c r="B1020" s="523"/>
      <c r="C1020" s="517">
        <v>0</v>
      </c>
      <c r="D1020" s="516" t="e">
        <f t="shared" si="16"/>
        <v>#DIV/0!</v>
      </c>
    </row>
    <row r="1021" s="504" customFormat="1" ht="36" customHeight="1" spans="1:4">
      <c r="A1021" s="528" t="s">
        <v>933</v>
      </c>
      <c r="B1021" s="523"/>
      <c r="C1021" s="517">
        <v>0</v>
      </c>
      <c r="D1021" s="516" t="e">
        <f t="shared" si="16"/>
        <v>#DIV/0!</v>
      </c>
    </row>
    <row r="1022" s="504" customFormat="1" ht="36" customHeight="1" spans="1:4">
      <c r="A1022" s="528" t="s">
        <v>934</v>
      </c>
      <c r="B1022" s="523"/>
      <c r="C1022" s="522">
        <v>0</v>
      </c>
      <c r="D1022" s="516" t="e">
        <f t="shared" si="16"/>
        <v>#DIV/0!</v>
      </c>
    </row>
    <row r="1023" s="504" customFormat="1" ht="36" customHeight="1" spans="1:4">
      <c r="A1023" s="528" t="s">
        <v>935</v>
      </c>
      <c r="B1023" s="523"/>
      <c r="C1023" s="517">
        <v>0</v>
      </c>
      <c r="D1023" s="516" t="e">
        <f t="shared" si="16"/>
        <v>#DIV/0!</v>
      </c>
    </row>
    <row r="1024" s="504" customFormat="1" ht="36" customHeight="1" spans="1:4">
      <c r="A1024" s="528" t="s">
        <v>936</v>
      </c>
      <c r="B1024" s="526">
        <f>SUM(B1025:B1039)</f>
        <v>0</v>
      </c>
      <c r="C1024" s="517">
        <v>0</v>
      </c>
      <c r="D1024" s="516" t="e">
        <f t="shared" si="16"/>
        <v>#DIV/0!</v>
      </c>
    </row>
    <row r="1025" s="504" customFormat="1" ht="36" customHeight="1" spans="1:4">
      <c r="A1025" s="528" t="s">
        <v>770</v>
      </c>
      <c r="B1025" s="523"/>
      <c r="C1025" s="517">
        <v>0</v>
      </c>
      <c r="D1025" s="516" t="e">
        <f t="shared" si="16"/>
        <v>#DIV/0!</v>
      </c>
    </row>
    <row r="1026" s="504" customFormat="1" ht="36" customHeight="1" spans="1:4">
      <c r="A1026" s="528" t="s">
        <v>771</v>
      </c>
      <c r="B1026" s="523"/>
      <c r="C1026" s="517">
        <v>0</v>
      </c>
      <c r="D1026" s="516" t="e">
        <f t="shared" si="16"/>
        <v>#DIV/0!</v>
      </c>
    </row>
    <row r="1027" s="504" customFormat="1" ht="36" customHeight="1" spans="1:4">
      <c r="A1027" s="528" t="s">
        <v>772</v>
      </c>
      <c r="B1027" s="523"/>
      <c r="C1027" s="517">
        <v>0</v>
      </c>
      <c r="D1027" s="516" t="e">
        <f t="shared" si="16"/>
        <v>#DIV/0!</v>
      </c>
    </row>
    <row r="1028" s="504" customFormat="1" ht="36" customHeight="1" spans="1:4">
      <c r="A1028" s="528" t="s">
        <v>937</v>
      </c>
      <c r="B1028" s="523"/>
      <c r="C1028" s="517">
        <v>0</v>
      </c>
      <c r="D1028" s="516" t="e">
        <f t="shared" ref="D1028:D1091" si="17">(C1028-B1028)/B1028</f>
        <v>#DIV/0!</v>
      </c>
    </row>
    <row r="1029" s="504" customFormat="1" ht="36" customHeight="1" spans="1:4">
      <c r="A1029" s="528" t="s">
        <v>938</v>
      </c>
      <c r="B1029" s="523"/>
      <c r="C1029" s="517">
        <v>0</v>
      </c>
      <c r="D1029" s="516" t="e">
        <f t="shared" si="17"/>
        <v>#DIV/0!</v>
      </c>
    </row>
    <row r="1030" s="504" customFormat="1" ht="36" customHeight="1" spans="1:4">
      <c r="A1030" s="528" t="s">
        <v>939</v>
      </c>
      <c r="B1030" s="523"/>
      <c r="C1030" s="517">
        <v>0</v>
      </c>
      <c r="D1030" s="516" t="e">
        <f t="shared" si="17"/>
        <v>#DIV/0!</v>
      </c>
    </row>
    <row r="1031" s="504" customFormat="1" ht="36" customHeight="1" spans="1:4">
      <c r="A1031" s="528" t="s">
        <v>940</v>
      </c>
      <c r="B1031" s="523"/>
      <c r="C1031" s="517">
        <v>0</v>
      </c>
      <c r="D1031" s="516" t="e">
        <f t="shared" si="17"/>
        <v>#DIV/0!</v>
      </c>
    </row>
    <row r="1032" s="504" customFormat="1" ht="36" customHeight="1" spans="1:4">
      <c r="A1032" s="528" t="s">
        <v>941</v>
      </c>
      <c r="B1032" s="523"/>
      <c r="C1032" s="517">
        <v>0</v>
      </c>
      <c r="D1032" s="516" t="e">
        <f t="shared" si="17"/>
        <v>#DIV/0!</v>
      </c>
    </row>
    <row r="1033" s="504" customFormat="1" ht="36" customHeight="1" spans="1:4">
      <c r="A1033" s="528" t="s">
        <v>942</v>
      </c>
      <c r="B1033" s="523"/>
      <c r="C1033" s="521">
        <v>0</v>
      </c>
      <c r="D1033" s="516" t="e">
        <f t="shared" si="17"/>
        <v>#DIV/0!</v>
      </c>
    </row>
    <row r="1034" s="504" customFormat="1" ht="36" customHeight="1" spans="1:4">
      <c r="A1034" s="528" t="s">
        <v>943</v>
      </c>
      <c r="B1034" s="523"/>
      <c r="C1034" s="517">
        <v>0</v>
      </c>
      <c r="D1034" s="516" t="e">
        <f t="shared" si="17"/>
        <v>#DIV/0!</v>
      </c>
    </row>
    <row r="1035" s="504" customFormat="1" ht="36" customHeight="1" spans="1:4">
      <c r="A1035" s="528" t="s">
        <v>944</v>
      </c>
      <c r="B1035" s="523"/>
      <c r="C1035" s="522">
        <v>0</v>
      </c>
      <c r="D1035" s="516" t="e">
        <f t="shared" si="17"/>
        <v>#DIV/0!</v>
      </c>
    </row>
    <row r="1036" s="504" customFormat="1" ht="36" customHeight="1" spans="1:4">
      <c r="A1036" s="528" t="s">
        <v>945</v>
      </c>
      <c r="B1036" s="523"/>
      <c r="C1036" s="517">
        <v>0</v>
      </c>
      <c r="D1036" s="516" t="e">
        <f t="shared" si="17"/>
        <v>#DIV/0!</v>
      </c>
    </row>
    <row r="1037" s="504" customFormat="1" ht="36" customHeight="1" spans="1:4">
      <c r="A1037" s="528" t="s">
        <v>946</v>
      </c>
      <c r="B1037" s="523"/>
      <c r="C1037" s="517">
        <v>0</v>
      </c>
      <c r="D1037" s="516" t="e">
        <f t="shared" si="17"/>
        <v>#DIV/0!</v>
      </c>
    </row>
    <row r="1038" s="504" customFormat="1" ht="36" customHeight="1" spans="1:4">
      <c r="A1038" s="528" t="s">
        <v>947</v>
      </c>
      <c r="B1038" s="523"/>
      <c r="C1038" s="517">
        <v>0</v>
      </c>
      <c r="D1038" s="516" t="e">
        <f t="shared" si="17"/>
        <v>#DIV/0!</v>
      </c>
    </row>
    <row r="1039" s="504" customFormat="1" ht="36" customHeight="1" spans="1:4">
      <c r="A1039" s="528" t="s">
        <v>948</v>
      </c>
      <c r="B1039" s="523"/>
      <c r="C1039" s="517">
        <v>0</v>
      </c>
      <c r="D1039" s="516" t="e">
        <f t="shared" si="17"/>
        <v>#DIV/0!</v>
      </c>
    </row>
    <row r="1040" s="504" customFormat="1" ht="36" customHeight="1" spans="1:4">
      <c r="A1040" s="528" t="s">
        <v>949</v>
      </c>
      <c r="B1040" s="526">
        <f>SUM(B1041:B1044)</f>
        <v>0</v>
      </c>
      <c r="C1040" s="522">
        <v>0</v>
      </c>
      <c r="D1040" s="516" t="e">
        <f t="shared" si="17"/>
        <v>#DIV/0!</v>
      </c>
    </row>
    <row r="1041" s="504" customFormat="1" ht="36" customHeight="1" spans="1:4">
      <c r="A1041" s="528" t="s">
        <v>770</v>
      </c>
      <c r="B1041" s="523"/>
      <c r="C1041" s="517">
        <v>0</v>
      </c>
      <c r="D1041" s="516" t="e">
        <f t="shared" si="17"/>
        <v>#DIV/0!</v>
      </c>
    </row>
    <row r="1042" s="504" customFormat="1" ht="36" customHeight="1" spans="1:4">
      <c r="A1042" s="528" t="s">
        <v>771</v>
      </c>
      <c r="B1042" s="523"/>
      <c r="C1042" s="517">
        <v>0</v>
      </c>
      <c r="D1042" s="516" t="e">
        <f t="shared" si="17"/>
        <v>#DIV/0!</v>
      </c>
    </row>
    <row r="1043" s="504" customFormat="1" ht="36" customHeight="1" spans="1:4">
      <c r="A1043" s="528" t="s">
        <v>772</v>
      </c>
      <c r="B1043" s="523"/>
      <c r="C1043" s="521">
        <v>0</v>
      </c>
      <c r="D1043" s="516" t="e">
        <f t="shared" si="17"/>
        <v>#DIV/0!</v>
      </c>
    </row>
    <row r="1044" s="504" customFormat="1" ht="36" customHeight="1" spans="1:4">
      <c r="A1044" s="528" t="s">
        <v>950</v>
      </c>
      <c r="B1044" s="523"/>
      <c r="C1044" s="522">
        <v>0</v>
      </c>
      <c r="D1044" s="516" t="e">
        <f t="shared" si="17"/>
        <v>#DIV/0!</v>
      </c>
    </row>
    <row r="1045" s="504" customFormat="1" ht="36" customHeight="1" spans="1:4">
      <c r="A1045" s="519" t="s">
        <v>951</v>
      </c>
      <c r="B1045" s="515">
        <f>SUM(B1046:B1055)</f>
        <v>423</v>
      </c>
      <c r="C1045" s="522">
        <f>SUM(C1046:C1055)</f>
        <v>0</v>
      </c>
      <c r="D1045" s="516">
        <f t="shared" si="17"/>
        <v>-1</v>
      </c>
    </row>
    <row r="1046" s="504" customFormat="1" ht="36" customHeight="1" spans="1:4">
      <c r="A1046" s="528" t="s">
        <v>770</v>
      </c>
      <c r="B1046" s="523"/>
      <c r="C1046" s="517">
        <v>0</v>
      </c>
      <c r="D1046" s="516" t="e">
        <f t="shared" si="17"/>
        <v>#DIV/0!</v>
      </c>
    </row>
    <row r="1047" s="504" customFormat="1" ht="36" customHeight="1" spans="1:4">
      <c r="A1047" s="528" t="s">
        <v>771</v>
      </c>
      <c r="B1047" s="523"/>
      <c r="C1047" s="517">
        <v>0</v>
      </c>
      <c r="D1047" s="516" t="e">
        <f t="shared" si="17"/>
        <v>#DIV/0!</v>
      </c>
    </row>
    <row r="1048" s="504" customFormat="1" ht="36" customHeight="1" spans="1:4">
      <c r="A1048" s="528" t="s">
        <v>772</v>
      </c>
      <c r="B1048" s="523"/>
      <c r="C1048" s="517">
        <v>0</v>
      </c>
      <c r="D1048" s="516" t="e">
        <f t="shared" si="17"/>
        <v>#DIV/0!</v>
      </c>
    </row>
    <row r="1049" s="504" customFormat="1" ht="36" customHeight="1" spans="1:4">
      <c r="A1049" s="528" t="s">
        <v>952</v>
      </c>
      <c r="B1049" s="523"/>
      <c r="C1049" s="517">
        <v>0</v>
      </c>
      <c r="D1049" s="516" t="e">
        <f t="shared" si="17"/>
        <v>#DIV/0!</v>
      </c>
    </row>
    <row r="1050" s="504" customFormat="1" ht="36" customHeight="1" spans="1:4">
      <c r="A1050" s="528" t="s">
        <v>953</v>
      </c>
      <c r="B1050" s="523"/>
      <c r="C1050" s="517">
        <v>0</v>
      </c>
      <c r="D1050" s="516" t="e">
        <f t="shared" si="17"/>
        <v>#DIV/0!</v>
      </c>
    </row>
    <row r="1051" s="504" customFormat="1" ht="36" customHeight="1" spans="1:4">
      <c r="A1051" s="528" t="s">
        <v>954</v>
      </c>
      <c r="B1051" s="523"/>
      <c r="C1051" s="517">
        <v>0</v>
      </c>
      <c r="D1051" s="516" t="e">
        <f t="shared" si="17"/>
        <v>#DIV/0!</v>
      </c>
    </row>
    <row r="1052" s="504" customFormat="1" ht="36" customHeight="1" spans="1:4">
      <c r="A1052" s="528" t="s">
        <v>955</v>
      </c>
      <c r="B1052" s="517">
        <v>338</v>
      </c>
      <c r="C1052" s="517">
        <v>0</v>
      </c>
      <c r="D1052" s="516">
        <f t="shared" si="17"/>
        <v>-1</v>
      </c>
    </row>
    <row r="1053" s="504" customFormat="1" ht="36" customHeight="1" spans="1:4">
      <c r="A1053" s="528" t="s">
        <v>956</v>
      </c>
      <c r="B1053" s="517">
        <v>85</v>
      </c>
      <c r="C1053" s="517">
        <v>0</v>
      </c>
      <c r="D1053" s="516">
        <f t="shared" si="17"/>
        <v>-1</v>
      </c>
    </row>
    <row r="1054" s="504" customFormat="1" ht="36" customHeight="1" spans="1:4">
      <c r="A1054" s="528" t="s">
        <v>793</v>
      </c>
      <c r="B1054" s="523"/>
      <c r="C1054" s="522">
        <v>0</v>
      </c>
      <c r="D1054" s="516" t="e">
        <f t="shared" si="17"/>
        <v>#DIV/0!</v>
      </c>
    </row>
    <row r="1055" s="504" customFormat="1" ht="36" customHeight="1" spans="1:4">
      <c r="A1055" s="528" t="s">
        <v>957</v>
      </c>
      <c r="B1055" s="523"/>
      <c r="C1055" s="517">
        <v>0</v>
      </c>
      <c r="D1055" s="516" t="e">
        <f t="shared" si="17"/>
        <v>#DIV/0!</v>
      </c>
    </row>
    <row r="1056" s="504" customFormat="1" ht="36" customHeight="1" spans="1:4">
      <c r="A1056" s="528" t="s">
        <v>958</v>
      </c>
      <c r="B1056" s="523"/>
      <c r="C1056" s="517"/>
      <c r="D1056" s="516" t="e">
        <f t="shared" si="17"/>
        <v>#DIV/0!</v>
      </c>
    </row>
    <row r="1057" s="504" customFormat="1" ht="36" customHeight="1" spans="1:4">
      <c r="A1057" s="528" t="s">
        <v>770</v>
      </c>
      <c r="B1057" s="523"/>
      <c r="C1057" s="517">
        <v>0</v>
      </c>
      <c r="D1057" s="516" t="e">
        <f t="shared" si="17"/>
        <v>#DIV/0!</v>
      </c>
    </row>
    <row r="1058" s="504" customFormat="1" ht="36" customHeight="1" spans="1:4">
      <c r="A1058" s="528" t="s">
        <v>771</v>
      </c>
      <c r="B1058" s="523"/>
      <c r="C1058" s="517">
        <v>0</v>
      </c>
      <c r="D1058" s="516" t="e">
        <f t="shared" si="17"/>
        <v>#DIV/0!</v>
      </c>
    </row>
    <row r="1059" s="504" customFormat="1" ht="36" customHeight="1" spans="1:4">
      <c r="A1059" s="528" t="s">
        <v>772</v>
      </c>
      <c r="B1059" s="523"/>
      <c r="C1059" s="521">
        <v>0</v>
      </c>
      <c r="D1059" s="516" t="e">
        <f t="shared" si="17"/>
        <v>#DIV/0!</v>
      </c>
    </row>
    <row r="1060" s="504" customFormat="1" ht="36" customHeight="1" spans="1:4">
      <c r="A1060" s="528" t="s">
        <v>959</v>
      </c>
      <c r="B1060" s="523"/>
      <c r="C1060" s="517">
        <v>0</v>
      </c>
      <c r="D1060" s="516" t="e">
        <f t="shared" si="17"/>
        <v>#DIV/0!</v>
      </c>
    </row>
    <row r="1061" s="504" customFormat="1" ht="36" customHeight="1" spans="1:4">
      <c r="A1061" s="528" t="s">
        <v>960</v>
      </c>
      <c r="B1061" s="523"/>
      <c r="C1061" s="517">
        <v>0</v>
      </c>
      <c r="D1061" s="516" t="e">
        <f t="shared" si="17"/>
        <v>#DIV/0!</v>
      </c>
    </row>
    <row r="1062" s="504" customFormat="1" ht="36" customHeight="1" spans="1:4">
      <c r="A1062" s="528" t="s">
        <v>961</v>
      </c>
      <c r="B1062" s="523"/>
      <c r="C1062" s="522">
        <v>0</v>
      </c>
      <c r="D1062" s="516" t="e">
        <f t="shared" si="17"/>
        <v>#DIV/0!</v>
      </c>
    </row>
    <row r="1063" s="504" customFormat="1" ht="36" customHeight="1" spans="1:4">
      <c r="A1063" s="528" t="s">
        <v>962</v>
      </c>
      <c r="B1063" s="515">
        <f>SUM(B1064:B1070)</f>
        <v>144</v>
      </c>
      <c r="C1063" s="522">
        <f>SUM(C1064:C1070)</f>
        <v>0</v>
      </c>
      <c r="D1063" s="516">
        <f t="shared" si="17"/>
        <v>-1</v>
      </c>
    </row>
    <row r="1064" s="504" customFormat="1" ht="36" customHeight="1" spans="1:4">
      <c r="A1064" s="528" t="s">
        <v>770</v>
      </c>
      <c r="B1064" s="523"/>
      <c r="C1064" s="517">
        <v>0</v>
      </c>
      <c r="D1064" s="516" t="e">
        <f t="shared" si="17"/>
        <v>#DIV/0!</v>
      </c>
    </row>
    <row r="1065" s="504" customFormat="1" ht="36" customHeight="1" spans="1:4">
      <c r="A1065" s="528" t="s">
        <v>771</v>
      </c>
      <c r="B1065" s="523"/>
      <c r="C1065" s="521">
        <v>0</v>
      </c>
      <c r="D1065" s="516" t="e">
        <f t="shared" si="17"/>
        <v>#DIV/0!</v>
      </c>
    </row>
    <row r="1066" s="504" customFormat="1" ht="36" customHeight="1" spans="1:4">
      <c r="A1066" s="528" t="s">
        <v>772</v>
      </c>
      <c r="B1066" s="523"/>
      <c r="C1066" s="517">
        <v>0</v>
      </c>
      <c r="D1066" s="516" t="e">
        <f t="shared" si="17"/>
        <v>#DIV/0!</v>
      </c>
    </row>
    <row r="1067" s="504" customFormat="1" ht="36" customHeight="1" spans="1:4">
      <c r="A1067" s="528" t="s">
        <v>963</v>
      </c>
      <c r="B1067" s="523"/>
      <c r="C1067" s="517">
        <v>0</v>
      </c>
      <c r="D1067" s="516" t="e">
        <f t="shared" si="17"/>
        <v>#DIV/0!</v>
      </c>
    </row>
    <row r="1068" s="504" customFormat="1" ht="36" customHeight="1" spans="1:4">
      <c r="A1068" s="528" t="s">
        <v>964</v>
      </c>
      <c r="B1068" s="523"/>
      <c r="C1068" s="517">
        <v>0</v>
      </c>
      <c r="D1068" s="516" t="e">
        <f t="shared" si="17"/>
        <v>#DIV/0!</v>
      </c>
    </row>
    <row r="1069" s="504" customFormat="1" ht="36" customHeight="1" spans="1:4">
      <c r="A1069" s="528" t="s">
        <v>965</v>
      </c>
      <c r="B1069" s="523"/>
      <c r="C1069" s="517">
        <v>0</v>
      </c>
      <c r="D1069" s="516" t="e">
        <f t="shared" si="17"/>
        <v>#DIV/0!</v>
      </c>
    </row>
    <row r="1070" s="504" customFormat="1" ht="36" customHeight="1" spans="1:4">
      <c r="A1070" s="528" t="s">
        <v>966</v>
      </c>
      <c r="B1070" s="523">
        <v>144</v>
      </c>
      <c r="C1070" s="517">
        <v>0</v>
      </c>
      <c r="D1070" s="516">
        <f t="shared" si="17"/>
        <v>-1</v>
      </c>
    </row>
    <row r="1071" s="504" customFormat="1" ht="36" customHeight="1" spans="1:4">
      <c r="A1071" s="528" t="s">
        <v>967</v>
      </c>
      <c r="B1071" s="515">
        <f>SUM(B1072:B1076)</f>
        <v>0</v>
      </c>
      <c r="C1071" s="517">
        <v>0</v>
      </c>
      <c r="D1071" s="516" t="e">
        <f t="shared" si="17"/>
        <v>#DIV/0!</v>
      </c>
    </row>
    <row r="1072" s="504" customFormat="1" ht="36" customHeight="1" spans="1:4">
      <c r="A1072" s="528" t="s">
        <v>968</v>
      </c>
      <c r="B1072" s="523"/>
      <c r="C1072" s="517">
        <v>0</v>
      </c>
      <c r="D1072" s="516" t="e">
        <f t="shared" si="17"/>
        <v>#DIV/0!</v>
      </c>
    </row>
    <row r="1073" s="504" customFormat="1" ht="36" customHeight="1" spans="1:4">
      <c r="A1073" s="528" t="s">
        <v>969</v>
      </c>
      <c r="B1073" s="523"/>
      <c r="C1073" s="517">
        <v>0</v>
      </c>
      <c r="D1073" s="516" t="e">
        <f t="shared" si="17"/>
        <v>#DIV/0!</v>
      </c>
    </row>
    <row r="1074" s="504" customFormat="1" ht="36" customHeight="1" spans="1:4">
      <c r="A1074" s="528" t="s">
        <v>970</v>
      </c>
      <c r="B1074" s="523"/>
      <c r="C1074" s="517">
        <v>0</v>
      </c>
      <c r="D1074" s="516" t="e">
        <f t="shared" si="17"/>
        <v>#DIV/0!</v>
      </c>
    </row>
    <row r="1075" s="504" customFormat="1" ht="36" customHeight="1" spans="1:4">
      <c r="A1075" s="528" t="s">
        <v>971</v>
      </c>
      <c r="B1075" s="523"/>
      <c r="C1075" s="522">
        <v>0</v>
      </c>
      <c r="D1075" s="516" t="e">
        <f t="shared" si="17"/>
        <v>#DIV/0!</v>
      </c>
    </row>
    <row r="1076" s="504" customFormat="1" ht="36" customHeight="1" spans="1:4">
      <c r="A1076" s="528" t="s">
        <v>972</v>
      </c>
      <c r="B1076" s="523"/>
      <c r="C1076" s="522">
        <v>0</v>
      </c>
      <c r="D1076" s="516" t="e">
        <f t="shared" si="17"/>
        <v>#DIV/0!</v>
      </c>
    </row>
    <row r="1077" s="504" customFormat="1" ht="36" customHeight="1" spans="1:4">
      <c r="A1077" s="530" t="s">
        <v>973</v>
      </c>
      <c r="B1077" s="515">
        <f>B1078+B1088+B1094</f>
        <v>4366</v>
      </c>
      <c r="C1077" s="522">
        <f>C1078+C1088+C1094</f>
        <v>209</v>
      </c>
      <c r="D1077" s="516">
        <f t="shared" si="17"/>
        <v>-0.9521</v>
      </c>
    </row>
    <row r="1078" s="504" customFormat="1" ht="36" customHeight="1" spans="1:4">
      <c r="A1078" s="528" t="s">
        <v>974</v>
      </c>
      <c r="B1078" s="515">
        <f>SUM(B1079:B1087)</f>
        <v>1886</v>
      </c>
      <c r="C1078" s="522">
        <f>SUM(C1079:C1087)</f>
        <v>209</v>
      </c>
      <c r="D1078" s="516">
        <f t="shared" si="17"/>
        <v>-0.8892</v>
      </c>
    </row>
    <row r="1079" s="504" customFormat="1" ht="36" customHeight="1" spans="1:4">
      <c r="A1079" s="528" t="s">
        <v>770</v>
      </c>
      <c r="B1079" s="523">
        <v>158</v>
      </c>
      <c r="C1079" s="517">
        <v>199</v>
      </c>
      <c r="D1079" s="516">
        <f t="shared" si="17"/>
        <v>0.2595</v>
      </c>
    </row>
    <row r="1080" s="504" customFormat="1" ht="36" customHeight="1" spans="1:4">
      <c r="A1080" s="528" t="s">
        <v>771</v>
      </c>
      <c r="B1080" s="523"/>
      <c r="C1080" s="517">
        <v>0</v>
      </c>
      <c r="D1080" s="516" t="e">
        <f t="shared" si="17"/>
        <v>#DIV/0!</v>
      </c>
    </row>
    <row r="1081" s="504" customFormat="1" ht="36" customHeight="1" spans="1:4">
      <c r="A1081" s="528" t="s">
        <v>772</v>
      </c>
      <c r="B1081" s="523"/>
      <c r="C1081" s="517">
        <v>0</v>
      </c>
      <c r="D1081" s="516" t="e">
        <f t="shared" si="17"/>
        <v>#DIV/0!</v>
      </c>
    </row>
    <row r="1082" s="504" customFormat="1" ht="36" customHeight="1" spans="1:4">
      <c r="A1082" s="528" t="s">
        <v>975</v>
      </c>
      <c r="B1082" s="523"/>
      <c r="C1082" s="517">
        <v>0</v>
      </c>
      <c r="D1082" s="516" t="e">
        <f t="shared" si="17"/>
        <v>#DIV/0!</v>
      </c>
    </row>
    <row r="1083" s="504" customFormat="1" ht="36" customHeight="1" spans="1:4">
      <c r="A1083" s="528" t="s">
        <v>976</v>
      </c>
      <c r="B1083" s="523"/>
      <c r="C1083" s="517">
        <v>0</v>
      </c>
      <c r="D1083" s="516" t="e">
        <f t="shared" si="17"/>
        <v>#DIV/0!</v>
      </c>
    </row>
    <row r="1084" s="504" customFormat="1" ht="36" customHeight="1" spans="1:4">
      <c r="A1084" s="528" t="s">
        <v>977</v>
      </c>
      <c r="B1084" s="523"/>
      <c r="C1084" s="517">
        <v>0</v>
      </c>
      <c r="D1084" s="518" t="e">
        <f t="shared" si="17"/>
        <v>#DIV/0!</v>
      </c>
    </row>
    <row r="1085" s="504" customFormat="1" ht="36" customHeight="1" spans="1:4">
      <c r="A1085" s="528" t="s">
        <v>978</v>
      </c>
      <c r="B1085" s="523">
        <v>727</v>
      </c>
      <c r="C1085" s="517">
        <v>0</v>
      </c>
      <c r="D1085" s="516">
        <f t="shared" si="17"/>
        <v>-1</v>
      </c>
    </row>
    <row r="1086" s="504" customFormat="1" ht="36" customHeight="1" spans="1:4">
      <c r="A1086" s="528" t="s">
        <v>793</v>
      </c>
      <c r="B1086" s="523"/>
      <c r="C1086" s="522">
        <v>0</v>
      </c>
      <c r="D1086" s="518" t="e">
        <f t="shared" si="17"/>
        <v>#DIV/0!</v>
      </c>
    </row>
    <row r="1087" s="504" customFormat="1" ht="36" customHeight="1" spans="1:4">
      <c r="A1087" s="531" t="s">
        <v>979</v>
      </c>
      <c r="B1087" s="523">
        <v>1001</v>
      </c>
      <c r="C1087" s="521">
        <v>10</v>
      </c>
      <c r="D1087" s="516">
        <f t="shared" si="17"/>
        <v>-0.99</v>
      </c>
    </row>
    <row r="1088" s="504" customFormat="1" ht="36" customHeight="1" spans="1:4">
      <c r="A1088" s="528" t="s">
        <v>980</v>
      </c>
      <c r="B1088" s="515">
        <f>SUM(B1089:B1093)</f>
        <v>1672</v>
      </c>
      <c r="C1088" s="522">
        <f>SUM(C1089:C1093)</f>
        <v>0</v>
      </c>
      <c r="D1088" s="516">
        <f t="shared" si="17"/>
        <v>-1</v>
      </c>
    </row>
    <row r="1089" s="504" customFormat="1" ht="36" customHeight="1" spans="1:4">
      <c r="A1089" s="528" t="s">
        <v>770</v>
      </c>
      <c r="B1089" s="523"/>
      <c r="C1089" s="517">
        <v>0</v>
      </c>
      <c r="D1089" s="516" t="e">
        <f t="shared" si="17"/>
        <v>#DIV/0!</v>
      </c>
    </row>
    <row r="1090" s="504" customFormat="1" ht="36" customHeight="1" spans="1:4">
      <c r="A1090" s="528" t="s">
        <v>771</v>
      </c>
      <c r="B1090" s="523"/>
      <c r="C1090" s="517">
        <v>0</v>
      </c>
      <c r="D1090" s="516" t="e">
        <f t="shared" si="17"/>
        <v>#DIV/0!</v>
      </c>
    </row>
    <row r="1091" s="504" customFormat="1" ht="36" customHeight="1" spans="1:4">
      <c r="A1091" s="528" t="s">
        <v>772</v>
      </c>
      <c r="B1091" s="523"/>
      <c r="C1091" s="517">
        <v>0</v>
      </c>
      <c r="D1091" s="516" t="e">
        <f t="shared" si="17"/>
        <v>#DIV/0!</v>
      </c>
    </row>
    <row r="1092" s="504" customFormat="1" ht="36" customHeight="1" spans="1:4">
      <c r="A1092" s="528" t="s">
        <v>981</v>
      </c>
      <c r="B1092" s="523"/>
      <c r="C1092" s="517">
        <v>0</v>
      </c>
      <c r="D1092" s="518" t="e">
        <f t="shared" ref="D1092:D1155" si="18">(C1092-B1092)/B1092</f>
        <v>#DIV/0!</v>
      </c>
    </row>
    <row r="1093" s="504" customFormat="1" ht="36" customHeight="1" spans="1:4">
      <c r="A1093" s="528" t="s">
        <v>982</v>
      </c>
      <c r="B1093" s="523">
        <v>1672</v>
      </c>
      <c r="C1093" s="521">
        <v>0</v>
      </c>
      <c r="D1093" s="516">
        <f t="shared" si="18"/>
        <v>-1</v>
      </c>
    </row>
    <row r="1094" s="504" customFormat="1" ht="36" customHeight="1" spans="1:4">
      <c r="A1094" s="528" t="s">
        <v>983</v>
      </c>
      <c r="B1094" s="526">
        <f>SUM(B1095:B1096)</f>
        <v>808</v>
      </c>
      <c r="C1094" s="522">
        <v>0</v>
      </c>
      <c r="D1094" s="516">
        <f t="shared" si="18"/>
        <v>-1</v>
      </c>
    </row>
    <row r="1095" s="504" customFormat="1" ht="36" customHeight="1" spans="1:4">
      <c r="A1095" s="519" t="s">
        <v>984</v>
      </c>
      <c r="B1095" s="523"/>
      <c r="C1095" s="517">
        <v>0</v>
      </c>
      <c r="D1095" s="518" t="e">
        <f t="shared" si="18"/>
        <v>#DIV/0!</v>
      </c>
    </row>
    <row r="1096" s="504" customFormat="1" ht="36" customHeight="1" spans="1:4">
      <c r="A1096" s="528" t="s">
        <v>985</v>
      </c>
      <c r="B1096" s="523">
        <v>808</v>
      </c>
      <c r="C1096" s="517">
        <v>0</v>
      </c>
      <c r="D1096" s="516">
        <f t="shared" si="18"/>
        <v>-1</v>
      </c>
    </row>
    <row r="1097" s="504" customFormat="1" ht="36" customHeight="1" spans="1:4">
      <c r="A1097" s="530" t="s">
        <v>986</v>
      </c>
      <c r="B1097" s="515">
        <f>SUM(B1098,B1105,B1115,B1121,B1124)</f>
        <v>0</v>
      </c>
      <c r="C1097" s="522">
        <f>SUM(C1098,C1105,C1115,C1121,C1124)</f>
        <v>0</v>
      </c>
      <c r="D1097" s="516" t="e">
        <f t="shared" si="18"/>
        <v>#DIV/0!</v>
      </c>
    </row>
    <row r="1098" s="504" customFormat="1" ht="36" customHeight="1" spans="1:4">
      <c r="A1098" s="528" t="s">
        <v>987</v>
      </c>
      <c r="B1098" s="523">
        <f>SUM(B1099:B1104)</f>
        <v>0</v>
      </c>
      <c r="C1098" s="522">
        <v>0</v>
      </c>
      <c r="D1098" s="516" t="e">
        <f t="shared" si="18"/>
        <v>#DIV/0!</v>
      </c>
    </row>
    <row r="1099" s="504" customFormat="1" ht="36" customHeight="1" spans="1:4">
      <c r="A1099" s="529" t="s">
        <v>988</v>
      </c>
      <c r="B1099" s="523"/>
      <c r="C1099" s="522">
        <v>0</v>
      </c>
      <c r="D1099" s="516" t="e">
        <f t="shared" si="18"/>
        <v>#DIV/0!</v>
      </c>
    </row>
    <row r="1100" s="504" customFormat="1" ht="36" customHeight="1" spans="1:4">
      <c r="A1100" s="531" t="s">
        <v>771</v>
      </c>
      <c r="B1100" s="523"/>
      <c r="C1100" s="517">
        <v>0</v>
      </c>
      <c r="D1100" s="516" t="e">
        <f t="shared" si="18"/>
        <v>#DIV/0!</v>
      </c>
    </row>
    <row r="1101" s="504" customFormat="1" ht="36" customHeight="1" spans="1:4">
      <c r="A1101" s="528" t="s">
        <v>772</v>
      </c>
      <c r="B1101" s="523"/>
      <c r="C1101" s="517">
        <v>0</v>
      </c>
      <c r="D1101" s="516" t="e">
        <f t="shared" si="18"/>
        <v>#DIV/0!</v>
      </c>
    </row>
    <row r="1102" s="504" customFormat="1" ht="36" customHeight="1" spans="1:4">
      <c r="A1102" s="528" t="s">
        <v>989</v>
      </c>
      <c r="B1102" s="523"/>
      <c r="C1102" s="517">
        <v>0</v>
      </c>
      <c r="D1102" s="516" t="e">
        <f t="shared" si="18"/>
        <v>#DIV/0!</v>
      </c>
    </row>
    <row r="1103" s="504" customFormat="1" ht="36" customHeight="1" spans="1:4">
      <c r="A1103" s="528" t="s">
        <v>793</v>
      </c>
      <c r="B1103" s="523"/>
      <c r="C1103" s="522">
        <v>0</v>
      </c>
      <c r="D1103" s="516" t="e">
        <f t="shared" si="18"/>
        <v>#DIV/0!</v>
      </c>
    </row>
    <row r="1104" s="504" customFormat="1" ht="36" customHeight="1" spans="1:4">
      <c r="A1104" s="528" t="s">
        <v>990</v>
      </c>
      <c r="B1104" s="523"/>
      <c r="C1104" s="517">
        <v>0</v>
      </c>
      <c r="D1104" s="516" t="e">
        <f t="shared" si="18"/>
        <v>#DIV/0!</v>
      </c>
    </row>
    <row r="1105" s="504" customFormat="1" ht="36" customHeight="1" spans="1:4">
      <c r="A1105" s="528" t="s">
        <v>991</v>
      </c>
      <c r="B1105" s="523">
        <f>SUM(B1106:B1114)</f>
        <v>0</v>
      </c>
      <c r="C1105" s="517">
        <v>0</v>
      </c>
      <c r="D1105" s="516" t="e">
        <f t="shared" si="18"/>
        <v>#DIV/0!</v>
      </c>
    </row>
    <row r="1106" s="504" customFormat="1" ht="36" customHeight="1" spans="1:4">
      <c r="A1106" s="528" t="s">
        <v>992</v>
      </c>
      <c r="B1106" s="523"/>
      <c r="C1106" s="522">
        <v>0</v>
      </c>
      <c r="D1106" s="516" t="e">
        <f t="shared" si="18"/>
        <v>#DIV/0!</v>
      </c>
    </row>
    <row r="1107" s="504" customFormat="1" ht="36" customHeight="1" spans="1:4">
      <c r="A1107" s="528" t="s">
        <v>993</v>
      </c>
      <c r="B1107" s="523"/>
      <c r="C1107" s="517">
        <v>0</v>
      </c>
      <c r="D1107" s="516" t="e">
        <f t="shared" si="18"/>
        <v>#DIV/0!</v>
      </c>
    </row>
    <row r="1108" s="504" customFormat="1" ht="36" customHeight="1" spans="1:4">
      <c r="A1108" s="528" t="s">
        <v>994</v>
      </c>
      <c r="B1108" s="523"/>
      <c r="C1108" s="517">
        <v>0</v>
      </c>
      <c r="D1108" s="516" t="e">
        <f t="shared" si="18"/>
        <v>#DIV/0!</v>
      </c>
    </row>
    <row r="1109" s="504" customFormat="1" ht="36" customHeight="1" spans="1:4">
      <c r="A1109" s="528" t="s">
        <v>995</v>
      </c>
      <c r="B1109" s="523"/>
      <c r="C1109" s="522">
        <v>0</v>
      </c>
      <c r="D1109" s="516" t="e">
        <f t="shared" si="18"/>
        <v>#DIV/0!</v>
      </c>
    </row>
    <row r="1110" s="504" customFormat="1" ht="36" customHeight="1" spans="1:4">
      <c r="A1110" s="528" t="s">
        <v>996</v>
      </c>
      <c r="B1110" s="523"/>
      <c r="C1110" s="522">
        <v>0</v>
      </c>
      <c r="D1110" s="516" t="e">
        <f t="shared" si="18"/>
        <v>#DIV/0!</v>
      </c>
    </row>
    <row r="1111" s="504" customFormat="1" ht="36" customHeight="1" spans="1:4">
      <c r="A1111" s="528" t="s">
        <v>997</v>
      </c>
      <c r="B1111" s="523"/>
      <c r="C1111" s="517">
        <v>0</v>
      </c>
      <c r="D1111" s="516" t="e">
        <f t="shared" si="18"/>
        <v>#DIV/0!</v>
      </c>
    </row>
    <row r="1112" s="504" customFormat="1" ht="36" customHeight="1" spans="1:4">
      <c r="A1112" s="528" t="s">
        <v>998</v>
      </c>
      <c r="B1112" s="523"/>
      <c r="C1112" s="517">
        <v>0</v>
      </c>
      <c r="D1112" s="516" t="e">
        <f t="shared" si="18"/>
        <v>#DIV/0!</v>
      </c>
    </row>
    <row r="1113" s="504" customFormat="1" ht="36" customHeight="1" spans="1:4">
      <c r="A1113" s="528" t="s">
        <v>999</v>
      </c>
      <c r="B1113" s="523"/>
      <c r="C1113" s="517">
        <v>0</v>
      </c>
      <c r="D1113" s="516" t="e">
        <f t="shared" si="18"/>
        <v>#DIV/0!</v>
      </c>
    </row>
    <row r="1114" s="504" customFormat="1" ht="36" customHeight="1" spans="1:4">
      <c r="A1114" s="528" t="s">
        <v>1000</v>
      </c>
      <c r="B1114" s="523"/>
      <c r="C1114" s="517">
        <v>0</v>
      </c>
      <c r="D1114" s="516" t="e">
        <f t="shared" si="18"/>
        <v>#DIV/0!</v>
      </c>
    </row>
    <row r="1115" s="504" customFormat="1" ht="36" customHeight="1" spans="1:4">
      <c r="A1115" s="528" t="s">
        <v>1001</v>
      </c>
      <c r="B1115" s="523">
        <f>SUM(B1116:B1120)</f>
        <v>0</v>
      </c>
      <c r="C1115" s="522">
        <v>0</v>
      </c>
      <c r="D1115" s="516" t="e">
        <f t="shared" si="18"/>
        <v>#DIV/0!</v>
      </c>
    </row>
    <row r="1116" s="504" customFormat="1" ht="36" customHeight="1" spans="1:4">
      <c r="A1116" s="528" t="s">
        <v>1002</v>
      </c>
      <c r="B1116" s="523"/>
      <c r="C1116" s="517">
        <v>0</v>
      </c>
      <c r="D1116" s="516" t="e">
        <f t="shared" si="18"/>
        <v>#DIV/0!</v>
      </c>
    </row>
    <row r="1117" s="504" customFormat="1" ht="36" customHeight="1" spans="1:4">
      <c r="A1117" s="528" t="s">
        <v>1003</v>
      </c>
      <c r="B1117" s="523"/>
      <c r="C1117" s="517">
        <v>0</v>
      </c>
      <c r="D1117" s="516" t="e">
        <f t="shared" si="18"/>
        <v>#DIV/0!</v>
      </c>
    </row>
    <row r="1118" s="504" customFormat="1" ht="36" customHeight="1" spans="1:4">
      <c r="A1118" s="528" t="s">
        <v>1004</v>
      </c>
      <c r="B1118" s="523"/>
      <c r="C1118" s="522">
        <v>0</v>
      </c>
      <c r="D1118" s="516" t="e">
        <f t="shared" si="18"/>
        <v>#DIV/0!</v>
      </c>
    </row>
    <row r="1119" s="504" customFormat="1" ht="36" customHeight="1" spans="1:4">
      <c r="A1119" s="528" t="s">
        <v>1005</v>
      </c>
      <c r="B1119" s="523"/>
      <c r="C1119" s="517">
        <v>0</v>
      </c>
      <c r="D1119" s="516" t="e">
        <f t="shared" si="18"/>
        <v>#DIV/0!</v>
      </c>
    </row>
    <row r="1120" s="504" customFormat="1" ht="36" customHeight="1" spans="1:4">
      <c r="A1120" s="528" t="s">
        <v>1006</v>
      </c>
      <c r="B1120" s="523"/>
      <c r="C1120" s="522">
        <v>0</v>
      </c>
      <c r="D1120" s="516" t="e">
        <f t="shared" si="18"/>
        <v>#DIV/0!</v>
      </c>
    </row>
    <row r="1121" s="504" customFormat="1" ht="36" customHeight="1" spans="1:4">
      <c r="A1121" s="528" t="s">
        <v>1007</v>
      </c>
      <c r="B1121" s="523">
        <f>SUM(B1122:B1123)</f>
        <v>0</v>
      </c>
      <c r="C1121" s="517">
        <v>0</v>
      </c>
      <c r="D1121" s="516" t="e">
        <f t="shared" si="18"/>
        <v>#DIV/0!</v>
      </c>
    </row>
    <row r="1122" s="504" customFormat="1" ht="36" customHeight="1" spans="1:4">
      <c r="A1122" s="528" t="s">
        <v>1008</v>
      </c>
      <c r="B1122" s="523"/>
      <c r="C1122" s="517">
        <v>0</v>
      </c>
      <c r="D1122" s="516" t="e">
        <f t="shared" si="18"/>
        <v>#DIV/0!</v>
      </c>
    </row>
    <row r="1123" s="504" customFormat="1" ht="36" customHeight="1" spans="1:4">
      <c r="A1123" s="528" t="s">
        <v>1009</v>
      </c>
      <c r="B1123" s="523"/>
      <c r="C1123" s="517">
        <v>0</v>
      </c>
      <c r="D1123" s="516" t="e">
        <f t="shared" si="18"/>
        <v>#DIV/0!</v>
      </c>
    </row>
    <row r="1124" s="504" customFormat="1" ht="36" customHeight="1" spans="1:4">
      <c r="A1124" s="528" t="s">
        <v>1010</v>
      </c>
      <c r="B1124" s="523">
        <f>SUM(B1125:B1126)</f>
        <v>0</v>
      </c>
      <c r="C1124" s="517">
        <v>0</v>
      </c>
      <c r="D1124" s="516" t="e">
        <f t="shared" si="18"/>
        <v>#DIV/0!</v>
      </c>
    </row>
    <row r="1125" s="504" customFormat="1" ht="36" customHeight="1" spans="1:4">
      <c r="A1125" s="528" t="s">
        <v>1011</v>
      </c>
      <c r="B1125" s="523"/>
      <c r="C1125" s="517">
        <v>0</v>
      </c>
      <c r="D1125" s="516" t="e">
        <f t="shared" si="18"/>
        <v>#DIV/0!</v>
      </c>
    </row>
    <row r="1126" s="504" customFormat="1" ht="36" customHeight="1" spans="1:4">
      <c r="A1126" s="528" t="s">
        <v>1012</v>
      </c>
      <c r="B1126" s="523"/>
      <c r="C1126" s="517">
        <v>0</v>
      </c>
      <c r="D1126" s="516" t="e">
        <f t="shared" si="18"/>
        <v>#DIV/0!</v>
      </c>
    </row>
    <row r="1127" s="504" customFormat="1" ht="36" customHeight="1" spans="1:4">
      <c r="A1127" s="530" t="s">
        <v>1013</v>
      </c>
      <c r="B1127" s="526">
        <f>SUM(B1128:B1136)</f>
        <v>0</v>
      </c>
      <c r="C1127" s="517">
        <v>0</v>
      </c>
      <c r="D1127" s="516" t="e">
        <f t="shared" si="18"/>
        <v>#DIV/0!</v>
      </c>
    </row>
    <row r="1128" s="504" customFormat="1" ht="36" customHeight="1" spans="1:4">
      <c r="A1128" s="528" t="s">
        <v>1014</v>
      </c>
      <c r="B1128" s="523"/>
      <c r="C1128" s="517">
        <v>0</v>
      </c>
      <c r="D1128" s="516" t="e">
        <f t="shared" si="18"/>
        <v>#DIV/0!</v>
      </c>
    </row>
    <row r="1129" s="504" customFormat="1" ht="36" customHeight="1" spans="1:4">
      <c r="A1129" s="528" t="s">
        <v>1015</v>
      </c>
      <c r="B1129" s="523"/>
      <c r="C1129" s="522">
        <v>0</v>
      </c>
      <c r="D1129" s="516" t="e">
        <f t="shared" si="18"/>
        <v>#DIV/0!</v>
      </c>
    </row>
    <row r="1130" s="504" customFormat="1" ht="36" customHeight="1" spans="1:4">
      <c r="A1130" s="528" t="s">
        <v>1016</v>
      </c>
      <c r="B1130" s="523"/>
      <c r="C1130" s="517">
        <v>0</v>
      </c>
      <c r="D1130" s="516" t="e">
        <f t="shared" si="18"/>
        <v>#DIV/0!</v>
      </c>
    </row>
    <row r="1131" s="504" customFormat="1" ht="36" customHeight="1" spans="1:4">
      <c r="A1131" s="528" t="s">
        <v>1017</v>
      </c>
      <c r="B1131" s="523"/>
      <c r="C1131" s="517">
        <v>0</v>
      </c>
      <c r="D1131" s="516" t="e">
        <f t="shared" si="18"/>
        <v>#DIV/0!</v>
      </c>
    </row>
    <row r="1132" s="504" customFormat="1" ht="36" customHeight="1" spans="1:4">
      <c r="A1132" s="528" t="s">
        <v>1018</v>
      </c>
      <c r="B1132" s="523"/>
      <c r="C1132" s="517">
        <v>0</v>
      </c>
      <c r="D1132" s="516" t="e">
        <f t="shared" si="18"/>
        <v>#DIV/0!</v>
      </c>
    </row>
    <row r="1133" s="504" customFormat="1" ht="36" customHeight="1" spans="1:4">
      <c r="A1133" s="528" t="s">
        <v>792</v>
      </c>
      <c r="B1133" s="523"/>
      <c r="C1133" s="517">
        <v>0</v>
      </c>
      <c r="D1133" s="516" t="e">
        <f t="shared" si="18"/>
        <v>#DIV/0!</v>
      </c>
    </row>
    <row r="1134" s="504" customFormat="1" ht="36" customHeight="1" spans="1:4">
      <c r="A1134" s="528" t="s">
        <v>1019</v>
      </c>
      <c r="B1134" s="523"/>
      <c r="C1134" s="517">
        <v>0</v>
      </c>
      <c r="D1134" s="516" t="e">
        <f t="shared" si="18"/>
        <v>#DIV/0!</v>
      </c>
    </row>
    <row r="1135" s="504" customFormat="1" ht="36" customHeight="1" spans="1:4">
      <c r="A1135" s="528" t="s">
        <v>1020</v>
      </c>
      <c r="B1135" s="523"/>
      <c r="C1135" s="517">
        <v>0</v>
      </c>
      <c r="D1135" s="516" t="e">
        <f t="shared" si="18"/>
        <v>#DIV/0!</v>
      </c>
    </row>
    <row r="1136" s="504" customFormat="1" ht="36" customHeight="1" spans="1:4">
      <c r="A1136" s="528" t="s">
        <v>1021</v>
      </c>
      <c r="B1136" s="523"/>
      <c r="C1136" s="522">
        <v>0</v>
      </c>
      <c r="D1136" s="516" t="e">
        <f t="shared" si="18"/>
        <v>#DIV/0!</v>
      </c>
    </row>
    <row r="1137" s="504" customFormat="1" ht="36" customHeight="1" spans="1:4">
      <c r="A1137" s="533" t="s">
        <v>1022</v>
      </c>
      <c r="B1137" s="515">
        <f>B1138+B1165+B1180</f>
        <v>3197</v>
      </c>
      <c r="C1137" s="522">
        <f>C1138+C1165+C1180</f>
        <v>871</v>
      </c>
      <c r="D1137" s="516">
        <f t="shared" si="18"/>
        <v>-0.7276</v>
      </c>
    </row>
    <row r="1138" s="504" customFormat="1" ht="36" customHeight="1" spans="1:4">
      <c r="A1138" s="528" t="s">
        <v>1023</v>
      </c>
      <c r="B1138" s="515">
        <f>SUM(B1139:B1164)</f>
        <v>3108</v>
      </c>
      <c r="C1138" s="522">
        <f>SUM(C1139:C1164)</f>
        <v>701</v>
      </c>
      <c r="D1138" s="518">
        <f t="shared" si="18"/>
        <v>-0.7745</v>
      </c>
    </row>
    <row r="1139" s="504" customFormat="1" ht="36" customHeight="1" spans="1:4">
      <c r="A1139" s="519" t="s">
        <v>770</v>
      </c>
      <c r="B1139" s="517">
        <v>669</v>
      </c>
      <c r="C1139" s="517">
        <v>701</v>
      </c>
      <c r="D1139" s="516">
        <f t="shared" si="18"/>
        <v>0.0478</v>
      </c>
    </row>
    <row r="1140" s="504" customFormat="1" ht="36" customHeight="1" spans="1:4">
      <c r="A1140" s="519" t="s">
        <v>771</v>
      </c>
      <c r="B1140" s="517"/>
      <c r="C1140" s="517">
        <v>0</v>
      </c>
      <c r="D1140" s="516" t="e">
        <f t="shared" si="18"/>
        <v>#DIV/0!</v>
      </c>
    </row>
    <row r="1141" s="504" customFormat="1" ht="36" customHeight="1" spans="1:4">
      <c r="A1141" s="519" t="s">
        <v>772</v>
      </c>
      <c r="B1141" s="517"/>
      <c r="C1141" s="517">
        <v>0</v>
      </c>
      <c r="D1141" s="518" t="e">
        <f t="shared" si="18"/>
        <v>#DIV/0!</v>
      </c>
    </row>
    <row r="1142" s="504" customFormat="1" ht="36" customHeight="1" spans="1:4">
      <c r="A1142" s="519" t="s">
        <v>1024</v>
      </c>
      <c r="B1142" s="517">
        <v>10</v>
      </c>
      <c r="C1142" s="517">
        <v>0</v>
      </c>
      <c r="D1142" s="518">
        <f t="shared" si="18"/>
        <v>-1</v>
      </c>
    </row>
    <row r="1143" s="504" customFormat="1" ht="36" customHeight="1" spans="1:4">
      <c r="A1143" s="528" t="s">
        <v>1025</v>
      </c>
      <c r="B1143" s="517">
        <v>50</v>
      </c>
      <c r="C1143" s="517">
        <v>0</v>
      </c>
      <c r="D1143" s="518">
        <f t="shared" si="18"/>
        <v>-1</v>
      </c>
    </row>
    <row r="1144" s="504" customFormat="1" ht="36" customHeight="1" spans="1:4">
      <c r="A1144" s="528" t="s">
        <v>1026</v>
      </c>
      <c r="B1144" s="517"/>
      <c r="C1144" s="517">
        <v>0</v>
      </c>
      <c r="D1144" s="518" t="e">
        <f t="shared" si="18"/>
        <v>#DIV/0!</v>
      </c>
    </row>
    <row r="1145" s="504" customFormat="1" ht="36" customHeight="1" spans="1:4">
      <c r="A1145" s="528" t="s">
        <v>1027</v>
      </c>
      <c r="B1145" s="517"/>
      <c r="C1145" s="517">
        <v>0</v>
      </c>
      <c r="D1145" s="518" t="e">
        <f t="shared" si="18"/>
        <v>#DIV/0!</v>
      </c>
    </row>
    <row r="1146" s="504" customFormat="1" ht="36" customHeight="1" spans="1:4">
      <c r="A1146" s="528" t="s">
        <v>1028</v>
      </c>
      <c r="B1146" s="517">
        <v>14</v>
      </c>
      <c r="C1146" s="517">
        <v>0</v>
      </c>
      <c r="D1146" s="516">
        <f t="shared" si="18"/>
        <v>-1</v>
      </c>
    </row>
    <row r="1147" s="504" customFormat="1" ht="36" customHeight="1" spans="1:4">
      <c r="A1147" s="528" t="s">
        <v>1029</v>
      </c>
      <c r="B1147" s="523"/>
      <c r="C1147" s="522">
        <v>0</v>
      </c>
      <c r="D1147" s="516" t="e">
        <f t="shared" si="18"/>
        <v>#DIV/0!</v>
      </c>
    </row>
    <row r="1148" s="504" customFormat="1" ht="36" customHeight="1" spans="1:4">
      <c r="A1148" s="528" t="s">
        <v>1030</v>
      </c>
      <c r="B1148" s="523"/>
      <c r="C1148" s="522">
        <v>0</v>
      </c>
      <c r="D1148" s="516" t="e">
        <f t="shared" si="18"/>
        <v>#DIV/0!</v>
      </c>
    </row>
    <row r="1149" s="504" customFormat="1" ht="36" customHeight="1" spans="1:4">
      <c r="A1149" s="519" t="s">
        <v>1031</v>
      </c>
      <c r="B1149" s="523"/>
      <c r="C1149" s="517">
        <v>0</v>
      </c>
      <c r="D1149" s="516" t="e">
        <f t="shared" si="18"/>
        <v>#DIV/0!</v>
      </c>
    </row>
    <row r="1150" s="504" customFormat="1" ht="36" customHeight="1" spans="1:4">
      <c r="A1150" s="528" t="s">
        <v>1032</v>
      </c>
      <c r="B1150" s="523"/>
      <c r="C1150" s="517">
        <v>0</v>
      </c>
      <c r="D1150" s="516" t="e">
        <f t="shared" si="18"/>
        <v>#DIV/0!</v>
      </c>
    </row>
    <row r="1151" s="504" customFormat="1" ht="36" customHeight="1" spans="1:4">
      <c r="A1151" s="528" t="s">
        <v>1033</v>
      </c>
      <c r="B1151" s="523"/>
      <c r="C1151" s="517">
        <v>0</v>
      </c>
      <c r="D1151" s="516" t="e">
        <f t="shared" si="18"/>
        <v>#DIV/0!</v>
      </c>
    </row>
    <row r="1152" s="504" customFormat="1" ht="36" customHeight="1" spans="1:4">
      <c r="A1152" s="528" t="s">
        <v>1034</v>
      </c>
      <c r="B1152" s="523"/>
      <c r="C1152" s="517">
        <v>0</v>
      </c>
      <c r="D1152" s="516" t="e">
        <f t="shared" si="18"/>
        <v>#DIV/0!</v>
      </c>
    </row>
    <row r="1153" s="504" customFormat="1" ht="36" customHeight="1" spans="1:4">
      <c r="A1153" s="528" t="s">
        <v>1035</v>
      </c>
      <c r="B1153" s="523"/>
      <c r="C1153" s="517">
        <v>0</v>
      </c>
      <c r="D1153" s="516" t="e">
        <f t="shared" si="18"/>
        <v>#DIV/0!</v>
      </c>
    </row>
    <row r="1154" s="504" customFormat="1" ht="36" customHeight="1" spans="1:4">
      <c r="A1154" s="528" t="s">
        <v>1036</v>
      </c>
      <c r="B1154" s="523"/>
      <c r="C1154" s="517">
        <v>0</v>
      </c>
      <c r="D1154" s="516" t="e">
        <f t="shared" si="18"/>
        <v>#DIV/0!</v>
      </c>
    </row>
    <row r="1155" s="504" customFormat="1" ht="36" customHeight="1" spans="1:4">
      <c r="A1155" s="528" t="s">
        <v>1037</v>
      </c>
      <c r="B1155" s="523"/>
      <c r="C1155" s="517">
        <v>0</v>
      </c>
      <c r="D1155" s="516" t="e">
        <f t="shared" si="18"/>
        <v>#DIV/0!</v>
      </c>
    </row>
    <row r="1156" s="504" customFormat="1" ht="36" customHeight="1" spans="1:4">
      <c r="A1156" s="528" t="s">
        <v>1038</v>
      </c>
      <c r="B1156" s="523"/>
      <c r="C1156" s="517">
        <v>0</v>
      </c>
      <c r="D1156" s="516" t="e">
        <f t="shared" ref="D1156:D1219" si="19">(C1156-B1156)/B1156</f>
        <v>#DIV/0!</v>
      </c>
    </row>
    <row r="1157" s="504" customFormat="1" ht="36" customHeight="1" spans="1:4">
      <c r="A1157" s="528" t="s">
        <v>1039</v>
      </c>
      <c r="B1157" s="523"/>
      <c r="C1157" s="517">
        <v>0</v>
      </c>
      <c r="D1157" s="516" t="e">
        <f t="shared" si="19"/>
        <v>#DIV/0!</v>
      </c>
    </row>
    <row r="1158" s="504" customFormat="1" ht="36" customHeight="1" spans="1:4">
      <c r="A1158" s="528" t="s">
        <v>1040</v>
      </c>
      <c r="B1158" s="523"/>
      <c r="C1158" s="522">
        <v>0</v>
      </c>
      <c r="D1158" s="516" t="e">
        <f t="shared" si="19"/>
        <v>#DIV/0!</v>
      </c>
    </row>
    <row r="1159" s="504" customFormat="1" ht="36" customHeight="1" spans="1:4">
      <c r="A1159" s="528" t="s">
        <v>1041</v>
      </c>
      <c r="B1159" s="523"/>
      <c r="C1159" s="522">
        <v>0</v>
      </c>
      <c r="D1159" s="516" t="e">
        <f t="shared" si="19"/>
        <v>#DIV/0!</v>
      </c>
    </row>
    <row r="1160" s="504" customFormat="1" ht="36" customHeight="1" spans="1:4">
      <c r="A1160" s="528" t="s">
        <v>1042</v>
      </c>
      <c r="B1160" s="523"/>
      <c r="C1160" s="517">
        <v>0</v>
      </c>
      <c r="D1160" s="516" t="e">
        <f t="shared" si="19"/>
        <v>#DIV/0!</v>
      </c>
    </row>
    <row r="1161" s="504" customFormat="1" ht="36" customHeight="1" spans="1:4">
      <c r="A1161" s="528" t="s">
        <v>1043</v>
      </c>
      <c r="B1161" s="523"/>
      <c r="C1161" s="517">
        <v>0</v>
      </c>
      <c r="D1161" s="516" t="e">
        <f t="shared" si="19"/>
        <v>#DIV/0!</v>
      </c>
    </row>
    <row r="1162" s="504" customFormat="1" ht="36" customHeight="1" spans="1:4">
      <c r="A1162" s="528" t="s">
        <v>1044</v>
      </c>
      <c r="B1162" s="523"/>
      <c r="C1162" s="517">
        <v>0</v>
      </c>
      <c r="D1162" s="516" t="e">
        <f t="shared" si="19"/>
        <v>#DIV/0!</v>
      </c>
    </row>
    <row r="1163" s="504" customFormat="1" ht="36" customHeight="1" spans="1:4">
      <c r="A1163" s="528" t="s">
        <v>793</v>
      </c>
      <c r="B1163" s="523"/>
      <c r="C1163" s="517">
        <v>0</v>
      </c>
      <c r="D1163" s="516" t="e">
        <f t="shared" si="19"/>
        <v>#DIV/0!</v>
      </c>
    </row>
    <row r="1164" s="504" customFormat="1" ht="36" customHeight="1" spans="1:4">
      <c r="A1164" s="528" t="s">
        <v>1045</v>
      </c>
      <c r="B1164" s="523">
        <v>2365</v>
      </c>
      <c r="C1164" s="517">
        <v>0</v>
      </c>
      <c r="D1164" s="516">
        <f t="shared" si="19"/>
        <v>-1</v>
      </c>
    </row>
    <row r="1165" s="504" customFormat="1" ht="36" customHeight="1" spans="1:4">
      <c r="A1165" s="528" t="s">
        <v>1046</v>
      </c>
      <c r="B1165" s="515">
        <f>SUM(B1166:B1179)</f>
        <v>34</v>
      </c>
      <c r="C1165" s="522">
        <f>SUM(C1166:C1179)</f>
        <v>170</v>
      </c>
      <c r="D1165" s="518">
        <f t="shared" si="19"/>
        <v>4</v>
      </c>
    </row>
    <row r="1166" s="504" customFormat="1" ht="36" customHeight="1" spans="1:4">
      <c r="A1166" s="528" t="s">
        <v>770</v>
      </c>
      <c r="B1166" s="523">
        <v>34</v>
      </c>
      <c r="C1166" s="517">
        <v>54</v>
      </c>
      <c r="D1166" s="516">
        <f t="shared" si="19"/>
        <v>0.5882</v>
      </c>
    </row>
    <row r="1167" s="504" customFormat="1" ht="36" customHeight="1" spans="1:4">
      <c r="A1167" s="528" t="s">
        <v>771</v>
      </c>
      <c r="B1167" s="523"/>
      <c r="C1167" s="517">
        <v>0</v>
      </c>
      <c r="D1167" s="516" t="e">
        <f t="shared" si="19"/>
        <v>#DIV/0!</v>
      </c>
    </row>
    <row r="1168" s="504" customFormat="1" ht="36" customHeight="1" spans="1:4">
      <c r="A1168" s="528" t="s">
        <v>772</v>
      </c>
      <c r="B1168" s="523"/>
      <c r="C1168" s="522">
        <v>0</v>
      </c>
      <c r="D1168" s="516" t="e">
        <f t="shared" si="19"/>
        <v>#DIV/0!</v>
      </c>
    </row>
    <row r="1169" s="504" customFormat="1" ht="36" customHeight="1" spans="1:4">
      <c r="A1169" s="528" t="s">
        <v>1047</v>
      </c>
      <c r="B1169" s="523"/>
      <c r="C1169" s="522">
        <v>0</v>
      </c>
      <c r="D1169" s="516" t="e">
        <f t="shared" si="19"/>
        <v>#DIV/0!</v>
      </c>
    </row>
    <row r="1170" s="504" customFormat="1" ht="36" customHeight="1" spans="1:4">
      <c r="A1170" s="519" t="s">
        <v>1048</v>
      </c>
      <c r="B1170" s="523"/>
      <c r="C1170" s="517">
        <v>0</v>
      </c>
      <c r="D1170" s="516" t="e">
        <f t="shared" si="19"/>
        <v>#DIV/0!</v>
      </c>
    </row>
    <row r="1171" s="504" customFormat="1" ht="36" customHeight="1" spans="1:4">
      <c r="A1171" s="519" t="s">
        <v>1049</v>
      </c>
      <c r="B1171" s="523"/>
      <c r="C1171" s="517">
        <v>0</v>
      </c>
      <c r="D1171" s="516" t="e">
        <f t="shared" si="19"/>
        <v>#DIV/0!</v>
      </c>
    </row>
    <row r="1172" s="504" customFormat="1" ht="36" customHeight="1" spans="1:4">
      <c r="A1172" s="519" t="s">
        <v>1050</v>
      </c>
      <c r="B1172" s="523"/>
      <c r="C1172" s="517">
        <v>0</v>
      </c>
      <c r="D1172" s="516" t="e">
        <f t="shared" si="19"/>
        <v>#DIV/0!</v>
      </c>
    </row>
    <row r="1173" s="504" customFormat="1" ht="36" customHeight="1" spans="1:4">
      <c r="A1173" s="519" t="s">
        <v>1051</v>
      </c>
      <c r="B1173" s="523"/>
      <c r="C1173" s="517">
        <v>0</v>
      </c>
      <c r="D1173" s="516" t="e">
        <f t="shared" si="19"/>
        <v>#DIV/0!</v>
      </c>
    </row>
    <row r="1174" s="504" customFormat="1" ht="36" customHeight="1" spans="1:4">
      <c r="A1174" s="519" t="s">
        <v>1052</v>
      </c>
      <c r="B1174" s="523"/>
      <c r="C1174" s="521">
        <v>16</v>
      </c>
      <c r="D1174" s="516" t="e">
        <f t="shared" si="19"/>
        <v>#DIV/0!</v>
      </c>
    </row>
    <row r="1175" s="504" customFormat="1" ht="36" customHeight="1" spans="1:4">
      <c r="A1175" s="519" t="s">
        <v>1053</v>
      </c>
      <c r="B1175" s="523"/>
      <c r="C1175" s="517">
        <v>100</v>
      </c>
      <c r="D1175" s="516" t="e">
        <f t="shared" si="19"/>
        <v>#DIV/0!</v>
      </c>
    </row>
    <row r="1176" s="504" customFormat="1" ht="36" customHeight="1" spans="1:4">
      <c r="A1176" s="519" t="s">
        <v>1054</v>
      </c>
      <c r="B1176" s="523"/>
      <c r="C1176" s="517">
        <v>0</v>
      </c>
      <c r="D1176" s="516" t="e">
        <f t="shared" si="19"/>
        <v>#DIV/0!</v>
      </c>
    </row>
    <row r="1177" s="504" customFormat="1" ht="36" customHeight="1" spans="1:4">
      <c r="A1177" s="528" t="s">
        <v>1055</v>
      </c>
      <c r="B1177" s="523"/>
      <c r="C1177" s="517">
        <v>0</v>
      </c>
      <c r="D1177" s="516" t="e">
        <f t="shared" si="19"/>
        <v>#DIV/0!</v>
      </c>
    </row>
    <row r="1178" s="504" customFormat="1" ht="36" customHeight="1" spans="1:4">
      <c r="A1178" s="528" t="s">
        <v>1056</v>
      </c>
      <c r="B1178" s="523"/>
      <c r="C1178" s="517">
        <v>0</v>
      </c>
      <c r="D1178" s="516" t="e">
        <f t="shared" si="19"/>
        <v>#DIV/0!</v>
      </c>
    </row>
    <row r="1179" s="504" customFormat="1" ht="36" customHeight="1" spans="1:4">
      <c r="A1179" s="528" t="s">
        <v>1057</v>
      </c>
      <c r="B1179" s="523"/>
      <c r="C1179" s="525">
        <v>0</v>
      </c>
      <c r="D1179" s="516" t="e">
        <f t="shared" si="19"/>
        <v>#DIV/0!</v>
      </c>
    </row>
    <row r="1180" s="504" customFormat="1" ht="36" customHeight="1" spans="1:4">
      <c r="A1180" s="528" t="s">
        <v>1058</v>
      </c>
      <c r="B1180" s="524">
        <f>SUM(B1181)</f>
        <v>55</v>
      </c>
      <c r="C1180" s="525">
        <f>SUM(C1181)</f>
        <v>0</v>
      </c>
      <c r="D1180" s="518">
        <f t="shared" si="19"/>
        <v>-1</v>
      </c>
    </row>
    <row r="1181" s="504" customFormat="1" ht="36" customHeight="1" spans="1:4">
      <c r="A1181" s="528" t="s">
        <v>1059</v>
      </c>
      <c r="B1181" s="523">
        <v>55</v>
      </c>
      <c r="C1181" s="517">
        <v>0</v>
      </c>
      <c r="D1181" s="516">
        <f t="shared" si="19"/>
        <v>-1</v>
      </c>
    </row>
    <row r="1182" s="504" customFormat="1" ht="36" customHeight="1" spans="1:4">
      <c r="A1182" s="530" t="s">
        <v>1060</v>
      </c>
      <c r="B1182" s="515">
        <f>B1183+B1195+B1199</f>
        <v>10819</v>
      </c>
      <c r="C1182" s="522">
        <f>C1183+C1195+C1199</f>
        <v>5673</v>
      </c>
      <c r="D1182" s="516">
        <f t="shared" si="19"/>
        <v>-0.4756</v>
      </c>
    </row>
    <row r="1183" s="504" customFormat="1" ht="36" customHeight="1" spans="1:4">
      <c r="A1183" s="528" t="s">
        <v>1061</v>
      </c>
      <c r="B1183" s="515">
        <f>SUM(B1184:B1194)</f>
        <v>6152</v>
      </c>
      <c r="C1183" s="522">
        <f>SUM(C1184:C1194)</f>
        <v>165</v>
      </c>
      <c r="D1183" s="518">
        <f t="shared" si="19"/>
        <v>-0.9732</v>
      </c>
    </row>
    <row r="1184" s="504" customFormat="1" ht="36" customHeight="1" spans="1:4">
      <c r="A1184" s="528" t="s">
        <v>1062</v>
      </c>
      <c r="B1184" s="517">
        <v>15</v>
      </c>
      <c r="C1184" s="517">
        <v>15</v>
      </c>
      <c r="D1184" s="518">
        <f t="shared" si="19"/>
        <v>0</v>
      </c>
    </row>
    <row r="1185" s="504" customFormat="1" ht="36" customHeight="1" spans="1:4">
      <c r="A1185" s="519" t="s">
        <v>1063</v>
      </c>
      <c r="B1185" s="517"/>
      <c r="C1185" s="517">
        <v>0</v>
      </c>
      <c r="D1185" s="518" t="e">
        <f t="shared" si="19"/>
        <v>#DIV/0!</v>
      </c>
    </row>
    <row r="1186" s="504" customFormat="1" ht="36" customHeight="1" spans="1:4">
      <c r="A1186" s="528" t="s">
        <v>1064</v>
      </c>
      <c r="B1186" s="521">
        <v>886</v>
      </c>
      <c r="C1186" s="521">
        <v>0</v>
      </c>
      <c r="D1186" s="518">
        <f t="shared" si="19"/>
        <v>-1</v>
      </c>
    </row>
    <row r="1187" s="504" customFormat="1" ht="36" customHeight="1" spans="1:4">
      <c r="A1187" s="528" t="s">
        <v>1065</v>
      </c>
      <c r="B1187" s="517"/>
      <c r="C1187" s="517">
        <v>0</v>
      </c>
      <c r="D1187" s="518" t="e">
        <f t="shared" si="19"/>
        <v>#DIV/0!</v>
      </c>
    </row>
    <row r="1188" s="504" customFormat="1" ht="36" customHeight="1" spans="1:4">
      <c r="A1188" s="528" t="s">
        <v>1066</v>
      </c>
      <c r="B1188" s="517">
        <v>80</v>
      </c>
      <c r="C1188" s="517">
        <v>0</v>
      </c>
      <c r="D1188" s="518">
        <f t="shared" si="19"/>
        <v>-1</v>
      </c>
    </row>
    <row r="1189" s="504" customFormat="1" ht="36" customHeight="1" spans="1:4">
      <c r="A1189" s="528" t="s">
        <v>1067</v>
      </c>
      <c r="B1189" s="521">
        <v>143</v>
      </c>
      <c r="C1189" s="521">
        <v>150</v>
      </c>
      <c r="D1189" s="518">
        <f t="shared" si="19"/>
        <v>0.049</v>
      </c>
    </row>
    <row r="1190" s="504" customFormat="1" ht="36" customHeight="1" spans="1:4">
      <c r="A1190" s="528" t="s">
        <v>1068</v>
      </c>
      <c r="B1190" s="517">
        <v>6</v>
      </c>
      <c r="C1190" s="517">
        <v>0</v>
      </c>
      <c r="D1190" s="518">
        <f t="shared" si="19"/>
        <v>-1</v>
      </c>
    </row>
    <row r="1191" s="504" customFormat="1" ht="36" customHeight="1" spans="1:4">
      <c r="A1191" s="528" t="s">
        <v>1069</v>
      </c>
      <c r="B1191" s="517">
        <v>3729</v>
      </c>
      <c r="C1191" s="517">
        <v>0</v>
      </c>
      <c r="D1191" s="518">
        <f t="shared" si="19"/>
        <v>-1</v>
      </c>
    </row>
    <row r="1192" s="504" customFormat="1" ht="36" customHeight="1" spans="1:4">
      <c r="A1192" s="528" t="s">
        <v>1070</v>
      </c>
      <c r="B1192" s="521"/>
      <c r="C1192" s="521">
        <v>0</v>
      </c>
      <c r="D1192" s="518" t="e">
        <f t="shared" si="19"/>
        <v>#DIV/0!</v>
      </c>
    </row>
    <row r="1193" s="504" customFormat="1" ht="36" customHeight="1" spans="1:4">
      <c r="A1193" s="528" t="s">
        <v>1071</v>
      </c>
      <c r="B1193" s="521"/>
      <c r="C1193" s="521">
        <v>0</v>
      </c>
      <c r="D1193" s="516" t="e">
        <f t="shared" si="19"/>
        <v>#DIV/0!</v>
      </c>
    </row>
    <row r="1194" s="504" customFormat="1" ht="36" customHeight="1" spans="1:4">
      <c r="A1194" s="519" t="s">
        <v>1072</v>
      </c>
      <c r="B1194" s="517">
        <v>1293</v>
      </c>
      <c r="C1194" s="517">
        <v>0</v>
      </c>
      <c r="D1194" s="518">
        <f t="shared" si="19"/>
        <v>-1</v>
      </c>
    </row>
    <row r="1195" s="504" customFormat="1" ht="36" customHeight="1" spans="1:4">
      <c r="A1195" s="528" t="s">
        <v>1073</v>
      </c>
      <c r="B1195" s="515">
        <f>SUM(B1196:B1198)</f>
        <v>4667</v>
      </c>
      <c r="C1195" s="522">
        <f>SUM(C1196:C1198)</f>
        <v>5508</v>
      </c>
      <c r="D1195" s="516">
        <f t="shared" si="19"/>
        <v>0.1802</v>
      </c>
    </row>
    <row r="1196" s="504" customFormat="1" ht="36" customHeight="1" spans="1:4">
      <c r="A1196" s="528" t="s">
        <v>1074</v>
      </c>
      <c r="B1196" s="523">
        <v>4667</v>
      </c>
      <c r="C1196" s="517">
        <v>5508</v>
      </c>
      <c r="D1196" s="516">
        <f t="shared" si="19"/>
        <v>0.1802</v>
      </c>
    </row>
    <row r="1197" s="504" customFormat="1" ht="36" customHeight="1" spans="1:4">
      <c r="A1197" s="531" t="s">
        <v>1075</v>
      </c>
      <c r="B1197" s="523"/>
      <c r="C1197" s="517">
        <v>0</v>
      </c>
      <c r="D1197" s="516" t="e">
        <f t="shared" si="19"/>
        <v>#DIV/0!</v>
      </c>
    </row>
    <row r="1198" s="504" customFormat="1" ht="36" customHeight="1" spans="1:4">
      <c r="A1198" s="528" t="s">
        <v>1076</v>
      </c>
      <c r="B1198" s="523"/>
      <c r="C1198" s="517">
        <v>0</v>
      </c>
      <c r="D1198" s="516" t="e">
        <f t="shared" si="19"/>
        <v>#DIV/0!</v>
      </c>
    </row>
    <row r="1199" s="504" customFormat="1" ht="36" customHeight="1" spans="1:4">
      <c r="A1199" s="519" t="s">
        <v>1077</v>
      </c>
      <c r="B1199" s="526">
        <f>SUM(B1200:B1202)</f>
        <v>0</v>
      </c>
      <c r="C1199" s="517">
        <v>0</v>
      </c>
      <c r="D1199" s="516" t="e">
        <f t="shared" si="19"/>
        <v>#DIV/0!</v>
      </c>
    </row>
    <row r="1200" s="504" customFormat="1" ht="36" customHeight="1" spans="1:4">
      <c r="A1200" s="519" t="s">
        <v>1078</v>
      </c>
      <c r="B1200" s="523"/>
      <c r="C1200" s="517">
        <v>0</v>
      </c>
      <c r="D1200" s="516" t="e">
        <f t="shared" si="19"/>
        <v>#DIV/0!</v>
      </c>
    </row>
    <row r="1201" s="504" customFormat="1" ht="36" customHeight="1" spans="1:4">
      <c r="A1201" s="519" t="s">
        <v>1079</v>
      </c>
      <c r="B1201" s="523"/>
      <c r="C1201" s="522">
        <v>0</v>
      </c>
      <c r="D1201" s="516" t="e">
        <f t="shared" si="19"/>
        <v>#DIV/0!</v>
      </c>
    </row>
    <row r="1202" s="504" customFormat="1" ht="36" customHeight="1" spans="1:4">
      <c r="A1202" s="531" t="s">
        <v>1080</v>
      </c>
      <c r="B1202" s="523"/>
      <c r="C1202" s="522">
        <v>0</v>
      </c>
      <c r="D1202" s="516" t="e">
        <f t="shared" si="19"/>
        <v>#DIV/0!</v>
      </c>
    </row>
    <row r="1203" s="504" customFormat="1" ht="36" customHeight="1" spans="1:4">
      <c r="A1203" s="534" t="s">
        <v>1081</v>
      </c>
      <c r="B1203" s="515">
        <f>B1204+B1222+B1228+B1234</f>
        <v>126</v>
      </c>
      <c r="C1203" s="522">
        <f>C1204+C1222+C1228+C1234</f>
        <v>129</v>
      </c>
      <c r="D1203" s="516">
        <f t="shared" si="19"/>
        <v>0.0238</v>
      </c>
    </row>
    <row r="1204" s="504" customFormat="1" ht="36" customHeight="1" spans="1:4">
      <c r="A1204" s="531" t="s">
        <v>1082</v>
      </c>
      <c r="B1204" s="515">
        <f>SUM(B1205:B1221)</f>
        <v>126</v>
      </c>
      <c r="C1204" s="522">
        <f>SUM(C1205:C1221)</f>
        <v>129</v>
      </c>
      <c r="D1204" s="516">
        <f t="shared" si="19"/>
        <v>0.0238</v>
      </c>
    </row>
    <row r="1205" s="504" customFormat="1" ht="36" customHeight="1" spans="1:4">
      <c r="A1205" s="531" t="s">
        <v>770</v>
      </c>
      <c r="B1205" s="523"/>
      <c r="C1205" s="522">
        <v>0</v>
      </c>
      <c r="D1205" s="516" t="e">
        <f t="shared" si="19"/>
        <v>#DIV/0!</v>
      </c>
    </row>
    <row r="1206" s="504" customFormat="1" ht="36" customHeight="1" spans="1:4">
      <c r="A1206" s="531" t="s">
        <v>771</v>
      </c>
      <c r="B1206" s="523"/>
      <c r="C1206" s="517">
        <v>0</v>
      </c>
      <c r="D1206" s="516" t="e">
        <f t="shared" si="19"/>
        <v>#DIV/0!</v>
      </c>
    </row>
    <row r="1207" s="504" customFormat="1" ht="36" customHeight="1" spans="1:4">
      <c r="A1207" s="531" t="s">
        <v>772</v>
      </c>
      <c r="B1207" s="523"/>
      <c r="C1207" s="517">
        <v>0</v>
      </c>
      <c r="D1207" s="516" t="e">
        <f t="shared" si="19"/>
        <v>#DIV/0!</v>
      </c>
    </row>
    <row r="1208" s="504" customFormat="1" ht="36" customHeight="1" spans="1:4">
      <c r="A1208" s="531" t="s">
        <v>1083</v>
      </c>
      <c r="B1208" s="523"/>
      <c r="C1208" s="517">
        <v>0</v>
      </c>
      <c r="D1208" s="516" t="e">
        <f t="shared" si="19"/>
        <v>#DIV/0!</v>
      </c>
    </row>
    <row r="1209" s="504" customFormat="1" ht="36" customHeight="1" spans="1:4">
      <c r="A1209" s="531" t="s">
        <v>1084</v>
      </c>
      <c r="B1209" s="523">
        <v>2</v>
      </c>
      <c r="C1209" s="521">
        <v>5</v>
      </c>
      <c r="D1209" s="516">
        <f t="shared" si="19"/>
        <v>1.5</v>
      </c>
    </row>
    <row r="1210" s="504" customFormat="1" ht="36" customHeight="1" spans="1:4">
      <c r="A1210" s="531" t="s">
        <v>1085</v>
      </c>
      <c r="B1210" s="523"/>
      <c r="C1210" s="517">
        <v>0</v>
      </c>
      <c r="D1210" s="516" t="e">
        <f t="shared" si="19"/>
        <v>#DIV/0!</v>
      </c>
    </row>
    <row r="1211" s="504" customFormat="1" ht="36" customHeight="1" spans="1:4">
      <c r="A1211" s="531" t="s">
        <v>1086</v>
      </c>
      <c r="B1211" s="523"/>
      <c r="C1211" s="517">
        <v>0</v>
      </c>
      <c r="D1211" s="516" t="e">
        <f t="shared" si="19"/>
        <v>#DIV/0!</v>
      </c>
    </row>
    <row r="1212" s="504" customFormat="1" ht="36" customHeight="1" spans="1:4">
      <c r="A1212" s="531" t="s">
        <v>1087</v>
      </c>
      <c r="B1212" s="523"/>
      <c r="C1212" s="517">
        <v>0</v>
      </c>
      <c r="D1212" s="516" t="e">
        <f t="shared" si="19"/>
        <v>#DIV/0!</v>
      </c>
    </row>
    <row r="1213" s="504" customFormat="1" ht="36" customHeight="1" spans="1:4">
      <c r="A1213" s="531" t="s">
        <v>1088</v>
      </c>
      <c r="B1213" s="523"/>
      <c r="C1213" s="522">
        <v>0</v>
      </c>
      <c r="D1213" s="516" t="e">
        <f t="shared" si="19"/>
        <v>#DIV/0!</v>
      </c>
    </row>
    <row r="1214" s="504" customFormat="1" ht="36" customHeight="1" spans="1:4">
      <c r="A1214" s="531" t="s">
        <v>1089</v>
      </c>
      <c r="B1214" s="523"/>
      <c r="C1214" s="522">
        <v>0</v>
      </c>
      <c r="D1214" s="516" t="e">
        <f t="shared" si="19"/>
        <v>#DIV/0!</v>
      </c>
    </row>
    <row r="1215" s="504" customFormat="1" ht="36" customHeight="1" spans="1:4">
      <c r="A1215" s="531" t="s">
        <v>1090</v>
      </c>
      <c r="B1215" s="523">
        <v>124</v>
      </c>
      <c r="C1215" s="517">
        <v>124</v>
      </c>
      <c r="D1215" s="516">
        <f t="shared" si="19"/>
        <v>0</v>
      </c>
    </row>
    <row r="1216" s="504" customFormat="1" ht="36" customHeight="1" spans="1:4">
      <c r="A1216" s="531" t="s">
        <v>1091</v>
      </c>
      <c r="B1216" s="523"/>
      <c r="C1216" s="522">
        <v>0</v>
      </c>
      <c r="D1216" s="516" t="e">
        <f t="shared" si="19"/>
        <v>#DIV/0!</v>
      </c>
    </row>
    <row r="1217" s="504" customFormat="1" ht="36" customHeight="1" spans="1:4">
      <c r="A1217" s="531" t="s">
        <v>1092</v>
      </c>
      <c r="B1217" s="523"/>
      <c r="C1217" s="517">
        <v>0</v>
      </c>
      <c r="D1217" s="516" t="e">
        <f t="shared" si="19"/>
        <v>#DIV/0!</v>
      </c>
    </row>
    <row r="1218" s="504" customFormat="1" ht="36" customHeight="1" spans="1:4">
      <c r="A1218" s="531" t="s">
        <v>1093</v>
      </c>
      <c r="B1218" s="523"/>
      <c r="C1218" s="521">
        <v>0</v>
      </c>
      <c r="D1218" s="516" t="e">
        <f t="shared" si="19"/>
        <v>#DIV/0!</v>
      </c>
    </row>
    <row r="1219" s="504" customFormat="1" ht="36" customHeight="1" spans="1:4">
      <c r="A1219" s="531" t="s">
        <v>1094</v>
      </c>
      <c r="B1219" s="523"/>
      <c r="C1219" s="517">
        <v>0</v>
      </c>
      <c r="D1219" s="516" t="e">
        <f t="shared" si="19"/>
        <v>#DIV/0!</v>
      </c>
    </row>
    <row r="1220" s="504" customFormat="1" ht="36" customHeight="1" spans="1:4">
      <c r="A1220" s="531" t="s">
        <v>793</v>
      </c>
      <c r="B1220" s="523"/>
      <c r="C1220" s="517">
        <v>0</v>
      </c>
      <c r="D1220" s="516" t="e">
        <f t="shared" ref="D1220:D1283" si="20">(C1220-B1220)/B1220</f>
        <v>#DIV/0!</v>
      </c>
    </row>
    <row r="1221" s="504" customFormat="1" ht="36" customHeight="1" spans="1:4">
      <c r="A1221" s="519" t="s">
        <v>1095</v>
      </c>
      <c r="B1221" s="523"/>
      <c r="C1221" s="517">
        <v>0</v>
      </c>
      <c r="D1221" s="516" t="e">
        <f t="shared" si="20"/>
        <v>#DIV/0!</v>
      </c>
    </row>
    <row r="1222" s="504" customFormat="1" ht="36" customHeight="1" spans="1:4">
      <c r="A1222" s="531" t="s">
        <v>1096</v>
      </c>
      <c r="B1222" s="526">
        <f>SUM(B1223:B1227)</f>
        <v>0</v>
      </c>
      <c r="C1222" s="522">
        <v>0</v>
      </c>
      <c r="D1222" s="516" t="e">
        <f t="shared" si="20"/>
        <v>#DIV/0!</v>
      </c>
    </row>
    <row r="1223" s="504" customFormat="1" ht="36" customHeight="1" spans="1:4">
      <c r="A1223" s="531" t="s">
        <v>1097</v>
      </c>
      <c r="B1223" s="523"/>
      <c r="C1223" s="521">
        <v>0</v>
      </c>
      <c r="D1223" s="516" t="e">
        <f t="shared" si="20"/>
        <v>#DIV/0!</v>
      </c>
    </row>
    <row r="1224" s="504" customFormat="1" ht="36" customHeight="1" spans="1:4">
      <c r="A1224" s="531" t="s">
        <v>1098</v>
      </c>
      <c r="B1224" s="523"/>
      <c r="C1224" s="517">
        <v>0</v>
      </c>
      <c r="D1224" s="516" t="e">
        <f t="shared" si="20"/>
        <v>#DIV/0!</v>
      </c>
    </row>
    <row r="1225" s="504" customFormat="1" ht="36" customHeight="1" spans="1:4">
      <c r="A1225" s="531" t="s">
        <v>1099</v>
      </c>
      <c r="B1225" s="523"/>
      <c r="C1225" s="517">
        <v>0</v>
      </c>
      <c r="D1225" s="516" t="e">
        <f t="shared" si="20"/>
        <v>#DIV/0!</v>
      </c>
    </row>
    <row r="1226" s="504" customFormat="1" ht="36" customHeight="1" spans="1:4">
      <c r="A1226" s="531" t="s">
        <v>1100</v>
      </c>
      <c r="B1226" s="523"/>
      <c r="C1226" s="517">
        <v>0</v>
      </c>
      <c r="D1226" s="516" t="e">
        <f t="shared" si="20"/>
        <v>#DIV/0!</v>
      </c>
    </row>
    <row r="1227" s="504" customFormat="1" ht="36" customHeight="1" spans="1:4">
      <c r="A1227" s="531" t="s">
        <v>1101</v>
      </c>
      <c r="B1227" s="523"/>
      <c r="C1227" s="517">
        <v>0</v>
      </c>
      <c r="D1227" s="516" t="e">
        <f t="shared" si="20"/>
        <v>#DIV/0!</v>
      </c>
    </row>
    <row r="1228" s="504" customFormat="1" ht="36" customHeight="1" spans="1:4">
      <c r="A1228" s="531" t="s">
        <v>1102</v>
      </c>
      <c r="B1228" s="526">
        <f>SUM(B1229:B1233)</f>
        <v>0</v>
      </c>
      <c r="C1228" s="517">
        <v>0</v>
      </c>
      <c r="D1228" s="516" t="e">
        <f t="shared" si="20"/>
        <v>#DIV/0!</v>
      </c>
    </row>
    <row r="1229" s="504" customFormat="1" ht="36" customHeight="1" spans="1:4">
      <c r="A1229" s="531" t="s">
        <v>1103</v>
      </c>
      <c r="B1229" s="523"/>
      <c r="C1229" s="517">
        <v>0</v>
      </c>
      <c r="D1229" s="516" t="e">
        <f t="shared" si="20"/>
        <v>#DIV/0!</v>
      </c>
    </row>
    <row r="1230" s="504" customFormat="1" ht="36" customHeight="1" spans="1:4">
      <c r="A1230" s="531" t="s">
        <v>1104</v>
      </c>
      <c r="B1230" s="523"/>
      <c r="C1230" s="517">
        <v>0</v>
      </c>
      <c r="D1230" s="516" t="e">
        <f t="shared" si="20"/>
        <v>#DIV/0!</v>
      </c>
    </row>
    <row r="1231" s="504" customFormat="1" ht="36" customHeight="1" spans="1:4">
      <c r="A1231" s="531" t="s">
        <v>1105</v>
      </c>
      <c r="B1231" s="523"/>
      <c r="C1231" s="517">
        <v>0</v>
      </c>
      <c r="D1231" s="516" t="e">
        <f t="shared" si="20"/>
        <v>#DIV/0!</v>
      </c>
    </row>
    <row r="1232" s="504" customFormat="1" ht="36" customHeight="1" spans="1:4">
      <c r="A1232" s="531" t="s">
        <v>1106</v>
      </c>
      <c r="B1232" s="523"/>
      <c r="C1232" s="517">
        <v>0</v>
      </c>
      <c r="D1232" s="516" t="e">
        <f t="shared" si="20"/>
        <v>#DIV/0!</v>
      </c>
    </row>
    <row r="1233" s="504" customFormat="1" ht="36" customHeight="1" spans="1:4">
      <c r="A1233" s="531" t="s">
        <v>1107</v>
      </c>
      <c r="B1233" s="523"/>
      <c r="C1233" s="522">
        <v>0</v>
      </c>
      <c r="D1233" s="516" t="e">
        <f t="shared" si="20"/>
        <v>#DIV/0!</v>
      </c>
    </row>
    <row r="1234" s="504" customFormat="1" ht="36" customHeight="1" spans="1:4">
      <c r="A1234" s="531" t="s">
        <v>1108</v>
      </c>
      <c r="B1234" s="515">
        <f>SUM(B1235:B1246)</f>
        <v>0</v>
      </c>
      <c r="C1234" s="521">
        <v>0</v>
      </c>
      <c r="D1234" s="516" t="e">
        <f t="shared" si="20"/>
        <v>#DIV/0!</v>
      </c>
    </row>
    <row r="1235" s="504" customFormat="1" ht="36" customHeight="1" spans="1:4">
      <c r="A1235" s="531" t="s">
        <v>1109</v>
      </c>
      <c r="B1235" s="523"/>
      <c r="C1235" s="517">
        <v>0</v>
      </c>
      <c r="D1235" s="516" t="e">
        <f t="shared" si="20"/>
        <v>#DIV/0!</v>
      </c>
    </row>
    <row r="1236" s="504" customFormat="1" ht="36" customHeight="1" spans="1:4">
      <c r="A1236" s="531" t="s">
        <v>1110</v>
      </c>
      <c r="B1236" s="523"/>
      <c r="C1236" s="522">
        <v>0</v>
      </c>
      <c r="D1236" s="516" t="e">
        <f t="shared" si="20"/>
        <v>#DIV/0!</v>
      </c>
    </row>
    <row r="1237" s="504" customFormat="1" ht="36" customHeight="1" spans="1:4">
      <c r="A1237" s="531" t="s">
        <v>1111</v>
      </c>
      <c r="B1237" s="523"/>
      <c r="C1237" s="517">
        <v>0</v>
      </c>
      <c r="D1237" s="516" t="e">
        <f t="shared" si="20"/>
        <v>#DIV/0!</v>
      </c>
    </row>
    <row r="1238" s="504" customFormat="1" ht="36" customHeight="1" spans="1:4">
      <c r="A1238" s="519" t="s">
        <v>1112</v>
      </c>
      <c r="B1238" s="523"/>
      <c r="C1238" s="521">
        <v>0</v>
      </c>
      <c r="D1238" s="516" t="e">
        <f t="shared" si="20"/>
        <v>#DIV/0!</v>
      </c>
    </row>
    <row r="1239" s="504" customFormat="1" ht="36" customHeight="1" spans="1:4">
      <c r="A1239" s="531" t="s">
        <v>1113</v>
      </c>
      <c r="B1239" s="523"/>
      <c r="C1239" s="517">
        <v>0</v>
      </c>
      <c r="D1239" s="516" t="e">
        <f t="shared" si="20"/>
        <v>#DIV/0!</v>
      </c>
    </row>
    <row r="1240" s="504" customFormat="1" ht="36" customHeight="1" spans="1:4">
      <c r="A1240" s="531" t="s">
        <v>1114</v>
      </c>
      <c r="B1240" s="523"/>
      <c r="C1240" s="517">
        <v>0</v>
      </c>
      <c r="D1240" s="516" t="e">
        <f t="shared" si="20"/>
        <v>#DIV/0!</v>
      </c>
    </row>
    <row r="1241" s="504" customFormat="1" ht="36" customHeight="1" spans="1:4">
      <c r="A1241" s="531" t="s">
        <v>1115</v>
      </c>
      <c r="B1241" s="523"/>
      <c r="C1241" s="517">
        <v>0</v>
      </c>
      <c r="D1241" s="516" t="e">
        <f t="shared" si="20"/>
        <v>#DIV/0!</v>
      </c>
    </row>
    <row r="1242" s="504" customFormat="1" ht="36" customHeight="1" spans="1:4">
      <c r="A1242" s="531" t="s">
        <v>1116</v>
      </c>
      <c r="B1242" s="523"/>
      <c r="C1242" s="517">
        <v>0</v>
      </c>
      <c r="D1242" s="516" t="e">
        <f t="shared" si="20"/>
        <v>#DIV/0!</v>
      </c>
    </row>
    <row r="1243" s="504" customFormat="1" ht="36" customHeight="1" spans="1:4">
      <c r="A1243" s="531" t="s">
        <v>1117</v>
      </c>
      <c r="B1243" s="523"/>
      <c r="C1243" s="522">
        <v>0</v>
      </c>
      <c r="D1243" s="516" t="e">
        <f t="shared" si="20"/>
        <v>#DIV/0!</v>
      </c>
    </row>
    <row r="1244" s="504" customFormat="1" ht="36" customHeight="1" spans="1:4">
      <c r="A1244" s="531" t="s">
        <v>1118</v>
      </c>
      <c r="B1244" s="523"/>
      <c r="C1244" s="517">
        <v>0</v>
      </c>
      <c r="D1244" s="516" t="e">
        <f t="shared" si="20"/>
        <v>#DIV/0!</v>
      </c>
    </row>
    <row r="1245" s="504" customFormat="1" ht="36" customHeight="1" spans="1:4">
      <c r="A1245" s="531" t="s">
        <v>1119</v>
      </c>
      <c r="B1245" s="523"/>
      <c r="C1245" s="525">
        <v>0</v>
      </c>
      <c r="D1245" s="516" t="e">
        <f t="shared" si="20"/>
        <v>#DIV/0!</v>
      </c>
    </row>
    <row r="1246" s="504" customFormat="1" ht="36" customHeight="1" spans="1:4">
      <c r="A1246" s="531" t="s">
        <v>1120</v>
      </c>
      <c r="B1246" s="523"/>
      <c r="C1246" s="525">
        <v>0</v>
      </c>
      <c r="D1246" s="516" t="e">
        <f t="shared" si="20"/>
        <v>#DIV/0!</v>
      </c>
    </row>
    <row r="1247" s="504" customFormat="1" ht="36" customHeight="1" spans="1:4">
      <c r="A1247" s="534" t="s">
        <v>1121</v>
      </c>
      <c r="B1247" s="524">
        <f>SUM(B1248,B1259,B1266,B1274,B1287,B1291,B1295)</f>
        <v>5651</v>
      </c>
      <c r="C1247" s="525">
        <f>SUM(C1248,C1259,C1266,C1274,C1287,C1291,C1295)</f>
        <v>1256</v>
      </c>
      <c r="D1247" s="516">
        <f t="shared" si="20"/>
        <v>-0.7777</v>
      </c>
    </row>
    <row r="1248" s="504" customFormat="1" ht="36" customHeight="1" spans="1:4">
      <c r="A1248" s="531" t="s">
        <v>1122</v>
      </c>
      <c r="B1248" s="524">
        <f>SUM(B1249:B1258)</f>
        <v>398</v>
      </c>
      <c r="C1248" s="525">
        <f>SUM(C1249:C1258)</f>
        <v>343</v>
      </c>
      <c r="D1248" s="516">
        <f t="shared" si="20"/>
        <v>-0.1382</v>
      </c>
    </row>
    <row r="1249" s="504" customFormat="1" ht="36" customHeight="1" spans="1:4">
      <c r="A1249" s="531" t="s">
        <v>770</v>
      </c>
      <c r="B1249" s="523">
        <v>366</v>
      </c>
      <c r="C1249" s="521">
        <v>330</v>
      </c>
      <c r="D1249" s="518">
        <f t="shared" si="20"/>
        <v>-0.0984</v>
      </c>
    </row>
    <row r="1250" s="504" customFormat="1" ht="36" customHeight="1" spans="1:4">
      <c r="A1250" s="531" t="s">
        <v>771</v>
      </c>
      <c r="B1250" s="523"/>
      <c r="C1250" s="517">
        <v>0</v>
      </c>
      <c r="D1250" s="516" t="e">
        <f t="shared" si="20"/>
        <v>#DIV/0!</v>
      </c>
    </row>
    <row r="1251" s="504" customFormat="1" ht="36" customHeight="1" spans="1:4">
      <c r="A1251" s="531" t="s">
        <v>772</v>
      </c>
      <c r="B1251" s="523"/>
      <c r="C1251" s="517">
        <v>0</v>
      </c>
      <c r="D1251" s="516" t="e">
        <f t="shared" si="20"/>
        <v>#DIV/0!</v>
      </c>
    </row>
    <row r="1252" s="504" customFormat="1" ht="36" customHeight="1" spans="1:4">
      <c r="A1252" s="531" t="s">
        <v>1123</v>
      </c>
      <c r="B1252" s="523"/>
      <c r="C1252" s="517">
        <v>0</v>
      </c>
      <c r="D1252" s="518" t="e">
        <f t="shared" si="20"/>
        <v>#DIV/0!</v>
      </c>
    </row>
    <row r="1253" s="504" customFormat="1" ht="36" customHeight="1" spans="1:4">
      <c r="A1253" s="531" t="s">
        <v>1124</v>
      </c>
      <c r="B1253" s="523"/>
      <c r="C1253" s="522">
        <v>0</v>
      </c>
      <c r="D1253" s="516" t="e">
        <f t="shared" si="20"/>
        <v>#DIV/0!</v>
      </c>
    </row>
    <row r="1254" s="504" customFormat="1" ht="36" customHeight="1" spans="1:4">
      <c r="A1254" s="531" t="s">
        <v>1125</v>
      </c>
      <c r="B1254" s="523">
        <v>32</v>
      </c>
      <c r="C1254" s="521">
        <v>13</v>
      </c>
      <c r="D1254" s="518">
        <f t="shared" si="20"/>
        <v>-0.5938</v>
      </c>
    </row>
    <row r="1255" s="504" customFormat="1" ht="36" customHeight="1" spans="1:4">
      <c r="A1255" s="531" t="s">
        <v>1126</v>
      </c>
      <c r="B1255" s="523"/>
      <c r="C1255" s="517">
        <v>0</v>
      </c>
      <c r="D1255" s="516" t="e">
        <f t="shared" si="20"/>
        <v>#DIV/0!</v>
      </c>
    </row>
    <row r="1256" s="504" customFormat="1" ht="36" customHeight="1" spans="1:4">
      <c r="A1256" s="531" t="s">
        <v>1127</v>
      </c>
      <c r="B1256" s="523"/>
      <c r="C1256" s="517">
        <v>0</v>
      </c>
      <c r="D1256" s="516" t="e">
        <f t="shared" si="20"/>
        <v>#DIV/0!</v>
      </c>
    </row>
    <row r="1257" s="504" customFormat="1" ht="36" customHeight="1" spans="1:4">
      <c r="A1257" s="531" t="s">
        <v>793</v>
      </c>
      <c r="B1257" s="523"/>
      <c r="C1257" s="525">
        <v>0</v>
      </c>
      <c r="D1257" s="516" t="e">
        <f t="shared" si="20"/>
        <v>#DIV/0!</v>
      </c>
    </row>
    <row r="1258" s="504" customFormat="1" ht="36" customHeight="1" spans="1:4">
      <c r="A1258" s="531" t="s">
        <v>1128</v>
      </c>
      <c r="B1258" s="523"/>
      <c r="C1258" s="525">
        <v>0</v>
      </c>
      <c r="D1258" s="518" t="e">
        <f t="shared" si="20"/>
        <v>#DIV/0!</v>
      </c>
    </row>
    <row r="1259" s="504" customFormat="1" ht="36" customHeight="1" spans="1:4">
      <c r="A1259" s="531" t="s">
        <v>1129</v>
      </c>
      <c r="B1259" s="524">
        <f>SUM(B1260:B1265)</f>
        <v>565</v>
      </c>
      <c r="C1259" s="525">
        <f>SUM(C1260:C1265)</f>
        <v>873</v>
      </c>
      <c r="D1259" s="516">
        <f t="shared" si="20"/>
        <v>0.5451</v>
      </c>
    </row>
    <row r="1260" s="504" customFormat="1" ht="36" customHeight="1" spans="1:4">
      <c r="A1260" s="531" t="s">
        <v>770</v>
      </c>
      <c r="B1260" s="523">
        <v>565</v>
      </c>
      <c r="C1260" s="517">
        <v>873</v>
      </c>
      <c r="D1260" s="518">
        <f t="shared" si="20"/>
        <v>0.5451</v>
      </c>
    </row>
    <row r="1261" s="504" customFormat="1" ht="36" customHeight="1" spans="1:4">
      <c r="A1261" s="531" t="s">
        <v>771</v>
      </c>
      <c r="B1261" s="523"/>
      <c r="C1261" s="517">
        <v>0</v>
      </c>
      <c r="D1261" s="516" t="e">
        <f t="shared" si="20"/>
        <v>#DIV/0!</v>
      </c>
    </row>
    <row r="1262" s="504" customFormat="1" ht="36" customHeight="1" spans="1:4">
      <c r="A1262" s="531" t="s">
        <v>772</v>
      </c>
      <c r="B1262" s="523"/>
      <c r="C1262" s="517">
        <v>0</v>
      </c>
      <c r="D1262" s="516" t="e">
        <f t="shared" si="20"/>
        <v>#DIV/0!</v>
      </c>
    </row>
    <row r="1263" s="504" customFormat="1" ht="36" customHeight="1" spans="1:4">
      <c r="A1263" s="531" t="s">
        <v>1130</v>
      </c>
      <c r="B1263" s="523"/>
      <c r="C1263" s="517">
        <v>0</v>
      </c>
      <c r="D1263" s="516" t="e">
        <f t="shared" si="20"/>
        <v>#DIV/0!</v>
      </c>
    </row>
    <row r="1264" s="504" customFormat="1" ht="36" customHeight="1" spans="1:4">
      <c r="A1264" s="531" t="s">
        <v>793</v>
      </c>
      <c r="B1264" s="523"/>
      <c r="C1264" s="517">
        <v>0</v>
      </c>
      <c r="D1264" s="516" t="e">
        <f t="shared" si="20"/>
        <v>#DIV/0!</v>
      </c>
    </row>
    <row r="1265" s="504" customFormat="1" ht="36" customHeight="1" spans="1:4">
      <c r="A1265" s="531" t="s">
        <v>1131</v>
      </c>
      <c r="B1265" s="523"/>
      <c r="C1265" s="522">
        <v>0</v>
      </c>
      <c r="D1265" s="516" t="e">
        <f t="shared" si="20"/>
        <v>#DIV/0!</v>
      </c>
    </row>
    <row r="1266" s="504" customFormat="1" ht="36" customHeight="1" spans="1:4">
      <c r="A1266" s="531" t="s">
        <v>1132</v>
      </c>
      <c r="B1266" s="524">
        <f>SUM(B1267:B1273)</f>
        <v>0</v>
      </c>
      <c r="C1266" s="524">
        <v>0</v>
      </c>
      <c r="D1266" s="516" t="e">
        <f t="shared" si="20"/>
        <v>#DIV/0!</v>
      </c>
    </row>
    <row r="1267" s="504" customFormat="1" ht="36" customHeight="1" spans="1:4">
      <c r="A1267" s="531" t="s">
        <v>770</v>
      </c>
      <c r="B1267" s="523"/>
      <c r="C1267" s="517">
        <v>0</v>
      </c>
      <c r="D1267" s="516" t="e">
        <f t="shared" si="20"/>
        <v>#DIV/0!</v>
      </c>
    </row>
    <row r="1268" s="504" customFormat="1" ht="36" customHeight="1" spans="1:4">
      <c r="A1268" s="531" t="s">
        <v>771</v>
      </c>
      <c r="B1268" s="523"/>
      <c r="C1268" s="517">
        <v>0</v>
      </c>
      <c r="D1268" s="516" t="e">
        <f t="shared" si="20"/>
        <v>#DIV/0!</v>
      </c>
    </row>
    <row r="1269" s="504" customFormat="1" ht="36" customHeight="1" spans="1:4">
      <c r="A1269" s="531" t="s">
        <v>772</v>
      </c>
      <c r="B1269" s="523"/>
      <c r="C1269" s="521">
        <v>0</v>
      </c>
      <c r="D1269" s="516" t="e">
        <f t="shared" si="20"/>
        <v>#DIV/0!</v>
      </c>
    </row>
    <row r="1270" s="504" customFormat="1" ht="36" customHeight="1" spans="1:4">
      <c r="A1270" s="531" t="s">
        <v>1133</v>
      </c>
      <c r="B1270" s="523"/>
      <c r="C1270" s="517">
        <v>0</v>
      </c>
      <c r="D1270" s="516" t="e">
        <f t="shared" si="20"/>
        <v>#DIV/0!</v>
      </c>
    </row>
    <row r="1271" s="504" customFormat="1" ht="36" customHeight="1" spans="1:4">
      <c r="A1271" s="531" t="s">
        <v>1134</v>
      </c>
      <c r="B1271" s="523"/>
      <c r="C1271" s="517">
        <v>0</v>
      </c>
      <c r="D1271" s="516" t="e">
        <f t="shared" si="20"/>
        <v>#DIV/0!</v>
      </c>
    </row>
    <row r="1272" s="504" customFormat="1" ht="36" customHeight="1" spans="1:4">
      <c r="A1272" s="531" t="s">
        <v>793</v>
      </c>
      <c r="B1272" s="523"/>
      <c r="C1272" s="517">
        <v>0</v>
      </c>
      <c r="D1272" s="518" t="e">
        <f t="shared" si="20"/>
        <v>#DIV/0!</v>
      </c>
    </row>
    <row r="1273" s="504" customFormat="1" ht="36" customHeight="1" spans="1:4">
      <c r="A1273" s="531" t="s">
        <v>1135</v>
      </c>
      <c r="B1273" s="523"/>
      <c r="C1273" s="525">
        <v>0</v>
      </c>
      <c r="D1273" s="516" t="e">
        <f t="shared" si="20"/>
        <v>#DIV/0!</v>
      </c>
    </row>
    <row r="1274" s="504" customFormat="1" ht="36" customHeight="1" spans="1:4">
      <c r="A1274" s="528" t="s">
        <v>1136</v>
      </c>
      <c r="B1274" s="524">
        <f>SUM(B1275:B1286)</f>
        <v>20</v>
      </c>
      <c r="C1274" s="524">
        <f>SUM(C1275:C1286)</f>
        <v>19</v>
      </c>
      <c r="D1274" s="516">
        <f t="shared" si="20"/>
        <v>-0.05</v>
      </c>
    </row>
    <row r="1275" s="504" customFormat="1" ht="36" customHeight="1" spans="1:4">
      <c r="A1275" s="528" t="s">
        <v>770</v>
      </c>
      <c r="B1275" s="523">
        <v>18</v>
      </c>
      <c r="C1275" s="517">
        <v>19</v>
      </c>
      <c r="D1275" s="516">
        <f t="shared" si="20"/>
        <v>0.0556</v>
      </c>
    </row>
    <row r="1276" s="504" customFormat="1" ht="36" customHeight="1" spans="1:4">
      <c r="A1276" s="528" t="s">
        <v>771</v>
      </c>
      <c r="B1276" s="523"/>
      <c r="C1276" s="517">
        <v>0</v>
      </c>
      <c r="D1276" s="516" t="e">
        <f t="shared" si="20"/>
        <v>#DIV/0!</v>
      </c>
    </row>
    <row r="1277" s="504" customFormat="1" ht="36" customHeight="1" spans="1:4">
      <c r="A1277" s="528" t="s">
        <v>772</v>
      </c>
      <c r="B1277" s="523"/>
      <c r="C1277" s="525">
        <v>0</v>
      </c>
      <c r="D1277" s="516" t="e">
        <f t="shared" si="20"/>
        <v>#DIV/0!</v>
      </c>
    </row>
    <row r="1278" s="504" customFormat="1" ht="36" customHeight="1" spans="1:4">
      <c r="A1278" s="528" t="s">
        <v>1137</v>
      </c>
      <c r="B1278" s="523">
        <v>2</v>
      </c>
      <c r="C1278" s="517">
        <v>0</v>
      </c>
      <c r="D1278" s="516">
        <f t="shared" si="20"/>
        <v>-1</v>
      </c>
    </row>
    <row r="1279" s="504" customFormat="1" ht="36" customHeight="1" spans="1:4">
      <c r="A1279" s="528" t="s">
        <v>1138</v>
      </c>
      <c r="B1279" s="523"/>
      <c r="C1279" s="517">
        <v>0</v>
      </c>
      <c r="D1279" s="516" t="e">
        <f t="shared" si="20"/>
        <v>#DIV/0!</v>
      </c>
    </row>
    <row r="1280" s="504" customFormat="1" ht="36" customHeight="1" spans="1:4">
      <c r="A1280" s="528" t="s">
        <v>1139</v>
      </c>
      <c r="B1280" s="523"/>
      <c r="C1280" s="517">
        <v>0</v>
      </c>
      <c r="D1280" s="516" t="e">
        <f t="shared" si="20"/>
        <v>#DIV/0!</v>
      </c>
    </row>
    <row r="1281" s="504" customFormat="1" ht="36" customHeight="1" spans="1:4">
      <c r="A1281" s="528" t="s">
        <v>1140</v>
      </c>
      <c r="B1281" s="523"/>
      <c r="C1281" s="517">
        <v>0</v>
      </c>
      <c r="D1281" s="516" t="e">
        <f t="shared" si="20"/>
        <v>#DIV/0!</v>
      </c>
    </row>
    <row r="1282" s="504" customFormat="1" ht="36" customHeight="1" spans="1:4">
      <c r="A1282" s="528" t="s">
        <v>1141</v>
      </c>
      <c r="B1282" s="523"/>
      <c r="C1282" s="517">
        <v>0</v>
      </c>
      <c r="D1282" s="516" t="e">
        <f t="shared" si="20"/>
        <v>#DIV/0!</v>
      </c>
    </row>
    <row r="1283" s="504" customFormat="1" ht="36" customHeight="1" spans="1:4">
      <c r="A1283" s="528" t="s">
        <v>1142</v>
      </c>
      <c r="B1283" s="523"/>
      <c r="C1283" s="521">
        <v>0</v>
      </c>
      <c r="D1283" s="516" t="e">
        <f t="shared" si="20"/>
        <v>#DIV/0!</v>
      </c>
    </row>
    <row r="1284" s="504" customFormat="1" ht="36" customHeight="1" spans="1:4">
      <c r="A1284" s="528" t="s">
        <v>1143</v>
      </c>
      <c r="B1284" s="523"/>
      <c r="C1284" s="517">
        <v>0</v>
      </c>
      <c r="D1284" s="516" t="e">
        <f t="shared" ref="D1284:D1323" si="21">(C1284-B1284)/B1284</f>
        <v>#DIV/0!</v>
      </c>
    </row>
    <row r="1285" s="504" customFormat="1" ht="36" customHeight="1" spans="1:4">
      <c r="A1285" s="528" t="s">
        <v>1144</v>
      </c>
      <c r="B1285" s="523"/>
      <c r="C1285" s="517">
        <v>0</v>
      </c>
      <c r="D1285" s="518" t="e">
        <f t="shared" si="21"/>
        <v>#DIV/0!</v>
      </c>
    </row>
    <row r="1286" s="504" customFormat="1" ht="36" customHeight="1" spans="1:4">
      <c r="A1286" s="528" t="s">
        <v>1145</v>
      </c>
      <c r="B1286" s="523"/>
      <c r="C1286" s="525">
        <v>0</v>
      </c>
      <c r="D1286" s="518" t="e">
        <f t="shared" si="21"/>
        <v>#DIV/0!</v>
      </c>
    </row>
    <row r="1287" s="504" customFormat="1" ht="36" customHeight="1" spans="1:4">
      <c r="A1287" s="531" t="s">
        <v>1146</v>
      </c>
      <c r="B1287" s="524">
        <f>SUM(B1288:B1290)</f>
        <v>4327</v>
      </c>
      <c r="C1287" s="525">
        <f>SUM(C1288:C1290)</f>
        <v>0</v>
      </c>
      <c r="D1287" s="516">
        <f t="shared" si="21"/>
        <v>-1</v>
      </c>
    </row>
    <row r="1288" s="504" customFormat="1" ht="36" customHeight="1" spans="1:4">
      <c r="A1288" s="531" t="s">
        <v>1147</v>
      </c>
      <c r="B1288" s="517">
        <v>4036</v>
      </c>
      <c r="C1288" s="517">
        <v>0</v>
      </c>
      <c r="D1288" s="516">
        <f t="shared" si="21"/>
        <v>-1</v>
      </c>
    </row>
    <row r="1289" s="504" customFormat="1" ht="36" customHeight="1" spans="1:4">
      <c r="A1289" s="531" t="s">
        <v>1148</v>
      </c>
      <c r="B1289" s="521">
        <v>271</v>
      </c>
      <c r="C1289" s="521">
        <v>0</v>
      </c>
      <c r="D1289" s="518">
        <f t="shared" si="21"/>
        <v>-1</v>
      </c>
    </row>
    <row r="1290" s="504" customFormat="1" ht="36" customHeight="1" spans="1:4">
      <c r="A1290" s="531" t="s">
        <v>1149</v>
      </c>
      <c r="B1290" s="517">
        <v>20</v>
      </c>
      <c r="C1290" s="517">
        <v>0</v>
      </c>
      <c r="D1290" s="516">
        <f t="shared" si="21"/>
        <v>-1</v>
      </c>
    </row>
    <row r="1291" s="504" customFormat="1" ht="36" customHeight="1" spans="1:4">
      <c r="A1291" s="531" t="s">
        <v>1150</v>
      </c>
      <c r="B1291" s="524">
        <f>SUM(B1292:B1294)</f>
        <v>251</v>
      </c>
      <c r="C1291" s="525">
        <f>SUM(C1292:C1294)</f>
        <v>21</v>
      </c>
      <c r="D1291" s="516">
        <f t="shared" si="21"/>
        <v>-0.9163</v>
      </c>
    </row>
    <row r="1292" s="504" customFormat="1" ht="36" customHeight="1" spans="1:4">
      <c r="A1292" s="531" t="s">
        <v>1151</v>
      </c>
      <c r="B1292" s="523">
        <v>220</v>
      </c>
      <c r="C1292" s="517">
        <v>21</v>
      </c>
      <c r="D1292" s="516">
        <f t="shared" si="21"/>
        <v>-0.9045</v>
      </c>
    </row>
    <row r="1293" s="504" customFormat="1" ht="36" customHeight="1" spans="1:4">
      <c r="A1293" s="531" t="s">
        <v>1152</v>
      </c>
      <c r="B1293" s="517">
        <v>31</v>
      </c>
      <c r="C1293" s="517">
        <v>0</v>
      </c>
      <c r="D1293" s="518">
        <f t="shared" si="21"/>
        <v>-1</v>
      </c>
    </row>
    <row r="1294" s="504" customFormat="1" ht="36" customHeight="1" spans="1:4">
      <c r="A1294" s="531" t="s">
        <v>1153</v>
      </c>
      <c r="B1294" s="523"/>
      <c r="C1294" s="525">
        <v>0</v>
      </c>
      <c r="D1294" s="535" t="e">
        <f t="shared" si="21"/>
        <v>#DIV/0!</v>
      </c>
    </row>
    <row r="1295" s="504" customFormat="1" ht="36" customHeight="1" spans="1:4">
      <c r="A1295" s="531" t="s">
        <v>1154</v>
      </c>
      <c r="B1295" s="524">
        <f>SUM(B1296)</f>
        <v>90</v>
      </c>
      <c r="C1295" s="524">
        <v>0</v>
      </c>
      <c r="D1295" s="516">
        <f t="shared" si="21"/>
        <v>-1</v>
      </c>
    </row>
    <row r="1296" s="504" customFormat="1" ht="36" customHeight="1" spans="1:4">
      <c r="A1296" s="531" t="s">
        <v>1155</v>
      </c>
      <c r="B1296" s="523">
        <v>90</v>
      </c>
      <c r="C1296" s="517">
        <v>0</v>
      </c>
      <c r="D1296" s="516">
        <f t="shared" si="21"/>
        <v>-1</v>
      </c>
    </row>
    <row r="1297" s="504" customFormat="1" ht="36" customHeight="1" spans="1:4">
      <c r="A1297" s="534" t="s">
        <v>1156</v>
      </c>
      <c r="B1297" s="524">
        <v>3220</v>
      </c>
      <c r="C1297" s="525">
        <v>3000</v>
      </c>
      <c r="D1297" s="518">
        <f t="shared" si="21"/>
        <v>-0.0683</v>
      </c>
    </row>
    <row r="1298" s="504" customFormat="1" ht="36" customHeight="1" spans="1:4">
      <c r="A1298" s="534" t="s">
        <v>1157</v>
      </c>
      <c r="B1298" s="515">
        <f>SUM(B1299,B1301)</f>
        <v>38274</v>
      </c>
      <c r="C1298" s="522">
        <f>SUM(C1299,C1301)</f>
        <v>14405</v>
      </c>
      <c r="D1298" s="516">
        <f t="shared" si="21"/>
        <v>-0.6236</v>
      </c>
    </row>
    <row r="1299" s="504" customFormat="1" ht="36" customHeight="1" spans="1:4">
      <c r="A1299" s="531" t="s">
        <v>1158</v>
      </c>
      <c r="B1299" s="523">
        <f>SUM(B1300)</f>
        <v>27156</v>
      </c>
      <c r="C1299" s="523">
        <v>0</v>
      </c>
      <c r="D1299" s="518">
        <f t="shared" si="21"/>
        <v>-1</v>
      </c>
    </row>
    <row r="1300" s="504" customFormat="1" ht="36" customHeight="1" spans="1:4">
      <c r="A1300" s="531" t="s">
        <v>1159</v>
      </c>
      <c r="B1300" s="523">
        <v>27156</v>
      </c>
      <c r="C1300" s="517">
        <v>0</v>
      </c>
      <c r="D1300" s="516">
        <f t="shared" si="21"/>
        <v>-1</v>
      </c>
    </row>
    <row r="1301" s="504" customFormat="1" ht="36" customHeight="1" spans="1:4">
      <c r="A1301" s="531" t="s">
        <v>1021</v>
      </c>
      <c r="B1301" s="524">
        <f>SUM(B1302)</f>
        <v>11118</v>
      </c>
      <c r="C1301" s="524">
        <f>SUM(C1302)</f>
        <v>14405</v>
      </c>
      <c r="D1301" s="516">
        <f t="shared" si="21"/>
        <v>0.2956</v>
      </c>
    </row>
    <row r="1302" s="504" customFormat="1" ht="36" customHeight="1" spans="1:4">
      <c r="A1302" s="531" t="s">
        <v>1160</v>
      </c>
      <c r="B1302" s="523">
        <v>11118</v>
      </c>
      <c r="C1302" s="517">
        <v>14405</v>
      </c>
      <c r="D1302" s="516">
        <f t="shared" si="21"/>
        <v>0.2956</v>
      </c>
    </row>
    <row r="1303" s="504" customFormat="1" ht="36" customHeight="1" spans="1:4">
      <c r="A1303" s="536" t="s">
        <v>1161</v>
      </c>
      <c r="B1303" s="537">
        <f>SUM(B1304:B1306)</f>
        <v>0</v>
      </c>
      <c r="C1303" s="537">
        <v>0</v>
      </c>
      <c r="D1303" s="516" t="e">
        <f t="shared" si="21"/>
        <v>#DIV/0!</v>
      </c>
    </row>
    <row r="1304" s="504" customFormat="1" ht="36" customHeight="1" spans="1:4">
      <c r="A1304" s="531" t="s">
        <v>1162</v>
      </c>
      <c r="B1304" s="538"/>
      <c r="C1304" s="517">
        <v>0</v>
      </c>
      <c r="D1304" s="516" t="e">
        <f t="shared" si="21"/>
        <v>#DIV/0!</v>
      </c>
    </row>
    <row r="1305" s="504" customFormat="1" ht="36" customHeight="1" spans="1:4">
      <c r="A1305" s="531" t="s">
        <v>1163</v>
      </c>
      <c r="B1305" s="538"/>
      <c r="C1305" s="525">
        <v>0</v>
      </c>
      <c r="D1305" s="516" t="e">
        <f t="shared" si="21"/>
        <v>#DIV/0!</v>
      </c>
    </row>
    <row r="1306" s="504" customFormat="1" ht="36" customHeight="1" spans="1:4">
      <c r="A1306" s="531" t="s">
        <v>1164</v>
      </c>
      <c r="B1306" s="539"/>
      <c r="C1306" s="538">
        <v>0</v>
      </c>
      <c r="D1306" s="516" t="e">
        <f t="shared" si="21"/>
        <v>#DIV/0!</v>
      </c>
    </row>
    <row r="1307" s="504" customFormat="1" ht="36" customHeight="1" spans="1:4">
      <c r="A1307" s="531" t="s">
        <v>1165</v>
      </c>
      <c r="B1307" s="523"/>
      <c r="C1307" s="525">
        <v>0</v>
      </c>
      <c r="D1307" s="516" t="e">
        <f t="shared" si="21"/>
        <v>#DIV/0!</v>
      </c>
    </row>
    <row r="1308" s="504" customFormat="1" ht="36" customHeight="1" spans="1:4">
      <c r="A1308" s="531" t="s">
        <v>1166</v>
      </c>
      <c r="B1308" s="523"/>
      <c r="C1308" s="540">
        <v>0</v>
      </c>
      <c r="D1308" s="516" t="e">
        <f t="shared" si="21"/>
        <v>#DIV/0!</v>
      </c>
    </row>
    <row r="1309" s="504" customFormat="1" ht="36" customHeight="1" spans="1:4">
      <c r="A1309" s="531" t="s">
        <v>1167</v>
      </c>
      <c r="B1309" s="523"/>
      <c r="C1309" s="517">
        <v>0</v>
      </c>
      <c r="D1309" s="516" t="e">
        <f t="shared" si="21"/>
        <v>#DIV/0!</v>
      </c>
    </row>
    <row r="1310" s="504" customFormat="1" ht="36" customHeight="1" spans="1:4">
      <c r="A1310" s="531" t="s">
        <v>1168</v>
      </c>
      <c r="B1310" s="523"/>
      <c r="C1310" s="517">
        <v>0</v>
      </c>
      <c r="D1310" s="516" t="e">
        <f t="shared" si="21"/>
        <v>#DIV/0!</v>
      </c>
    </row>
    <row r="1311" s="504" customFormat="1" ht="36" customHeight="1" spans="1:4">
      <c r="A1311" s="534" t="s">
        <v>1169</v>
      </c>
      <c r="B1311" s="515">
        <f>B1312+B1313+B1314</f>
        <v>2926</v>
      </c>
      <c r="C1311" s="515">
        <f>C1312+C1313+C1314</f>
        <v>2824</v>
      </c>
      <c r="D1311" s="518">
        <f t="shared" si="21"/>
        <v>-0.0349</v>
      </c>
    </row>
    <row r="1312" s="504" customFormat="1" ht="36" customHeight="1" spans="1:4">
      <c r="A1312" s="531" t="s">
        <v>1170</v>
      </c>
      <c r="B1312" s="523"/>
      <c r="C1312" s="517">
        <v>0</v>
      </c>
      <c r="D1312" s="518" t="e">
        <f t="shared" si="21"/>
        <v>#DIV/0!</v>
      </c>
    </row>
    <row r="1313" s="504" customFormat="1" ht="36" customHeight="1" spans="1:4">
      <c r="A1313" s="531" t="s">
        <v>1171</v>
      </c>
      <c r="B1313" s="523"/>
      <c r="C1313" s="517">
        <v>0</v>
      </c>
      <c r="D1313" s="518" t="e">
        <f t="shared" si="21"/>
        <v>#DIV/0!</v>
      </c>
    </row>
    <row r="1314" s="504" customFormat="1" ht="36" customHeight="1" spans="1:4">
      <c r="A1314" s="531" t="s">
        <v>1172</v>
      </c>
      <c r="B1314" s="515">
        <f>SUM(B1315:B1318)</f>
        <v>2926</v>
      </c>
      <c r="C1314" s="515">
        <f>SUM(C1315:C1318)</f>
        <v>2824</v>
      </c>
      <c r="D1314" s="518">
        <f t="shared" si="21"/>
        <v>-0.0349</v>
      </c>
    </row>
    <row r="1315" s="504" customFormat="1" ht="36" customHeight="1" spans="1:4">
      <c r="A1315" s="531" t="s">
        <v>1173</v>
      </c>
      <c r="B1315" s="523"/>
      <c r="C1315" s="517">
        <v>2824</v>
      </c>
      <c r="D1315" s="518" t="e">
        <f t="shared" si="21"/>
        <v>#DIV/0!</v>
      </c>
    </row>
    <row r="1316" s="504" customFormat="1" ht="36" customHeight="1" spans="1:4">
      <c r="A1316" s="531" t="s">
        <v>1174</v>
      </c>
      <c r="B1316" s="523"/>
      <c r="C1316" s="517">
        <v>0</v>
      </c>
      <c r="D1316" s="518" t="e">
        <f t="shared" si="21"/>
        <v>#DIV/0!</v>
      </c>
    </row>
    <row r="1317" s="504" customFormat="1" ht="36" customHeight="1" spans="1:4">
      <c r="A1317" s="531" t="s">
        <v>1175</v>
      </c>
      <c r="B1317" s="523"/>
      <c r="C1317" s="517">
        <v>0</v>
      </c>
      <c r="D1317" s="518" t="e">
        <f t="shared" si="21"/>
        <v>#DIV/0!</v>
      </c>
    </row>
    <row r="1318" s="504" customFormat="1" ht="36" customHeight="1" spans="1:4">
      <c r="A1318" s="531" t="s">
        <v>1176</v>
      </c>
      <c r="B1318" s="523">
        <v>2926</v>
      </c>
      <c r="C1318" s="517">
        <v>0</v>
      </c>
      <c r="D1318" s="518">
        <f t="shared" si="21"/>
        <v>-1</v>
      </c>
    </row>
    <row r="1319" s="504" customFormat="1" ht="36" customHeight="1" spans="1:4">
      <c r="A1319" s="534" t="s">
        <v>1177</v>
      </c>
      <c r="B1319" s="515">
        <f>SUM(B1320:B1322)</f>
        <v>13</v>
      </c>
      <c r="C1319" s="541">
        <f>SUM(C1320:C1322)</f>
        <v>18</v>
      </c>
      <c r="D1319" s="518">
        <f t="shared" si="21"/>
        <v>0.3846</v>
      </c>
    </row>
    <row r="1320" s="504" customFormat="1" ht="36" customHeight="1" spans="1:4">
      <c r="A1320" s="531" t="s">
        <v>1178</v>
      </c>
      <c r="B1320" s="523"/>
      <c r="C1320" s="517">
        <v>0</v>
      </c>
      <c r="D1320" s="518" t="e">
        <f t="shared" si="21"/>
        <v>#DIV/0!</v>
      </c>
    </row>
    <row r="1321" s="504" customFormat="1" ht="36" customHeight="1" spans="1:4">
      <c r="A1321" s="531" t="s">
        <v>1179</v>
      </c>
      <c r="B1321" s="523"/>
      <c r="C1321" s="517">
        <v>0</v>
      </c>
      <c r="D1321" s="518" t="e">
        <f t="shared" si="21"/>
        <v>#DIV/0!</v>
      </c>
    </row>
    <row r="1322" s="504" customFormat="1" ht="36" customHeight="1" spans="1:4">
      <c r="A1322" s="531" t="s">
        <v>1180</v>
      </c>
      <c r="B1322" s="523">
        <v>13</v>
      </c>
      <c r="C1322" s="517">
        <v>18</v>
      </c>
      <c r="D1322" s="518">
        <f t="shared" si="21"/>
        <v>0.3846</v>
      </c>
    </row>
    <row r="1323" s="504" customFormat="1" ht="36" customHeight="1" spans="1:4">
      <c r="A1323" s="542" t="s">
        <v>1181</v>
      </c>
      <c r="B1323" s="522">
        <f>SUM(B4,B233,B273,B292,B382,B434,B490,B547,B675,B748,B825,B848,B955,B1013,B1077,B1097,B1127,B1137,B1182,B1203,B1247,B1297,B1298,B1303,B1311,B1319)</f>
        <v>311992</v>
      </c>
      <c r="C1323" s="522">
        <f>SUM(C4,C233,C273,C292,C382,C434,C490,C547,C675,C748,C825,C848,C955,C1013,C1077,C1097,C1127,C1137,C1182,C1203,C1247,C1297,C1298,C1303,C1311,C1319)</f>
        <v>291113</v>
      </c>
      <c r="D1323" s="516">
        <f t="shared" si="21"/>
        <v>-0.0669</v>
      </c>
    </row>
  </sheetData>
  <mergeCells count="1">
    <mergeCell ref="A1:D1"/>
  </mergeCells>
  <conditionalFormatting sqref="A67:A69 A52:A53 A58:A63 A40:A41">
    <cfRule type="expression" dxfId="1" priority="1" stopIfTrue="1">
      <formula>"len($A:$A)=3"</formula>
    </cfRule>
  </conditionalFormatting>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4"/>
  <sheetViews>
    <sheetView showZeros="0" view="pageBreakPreview" zoomScaleNormal="100" workbookViewId="0">
      <selection activeCell="A1" sqref="$A1:$XFD1048576"/>
    </sheetView>
  </sheetViews>
  <sheetFormatPr defaultColWidth="9" defaultRowHeight="13.5" outlineLevelCol="1"/>
  <cols>
    <col min="1" max="1" width="79" customWidth="1"/>
    <col min="2" max="2" width="36.5" style="216" customWidth="1"/>
  </cols>
  <sheetData>
    <row r="1" ht="66" customHeight="1" spans="1:2">
      <c r="A1" s="489" t="s">
        <v>1182</v>
      </c>
      <c r="B1" s="490"/>
    </row>
    <row r="2" ht="20.1" customHeight="1" spans="1:2">
      <c r="A2" s="491"/>
      <c r="B2" s="492" t="s">
        <v>44</v>
      </c>
    </row>
    <row r="3" ht="45" customHeight="1" spans="1:2">
      <c r="A3" s="493" t="s">
        <v>1183</v>
      </c>
      <c r="B3" s="306" t="s">
        <v>47</v>
      </c>
    </row>
    <row r="4" ht="36" customHeight="1" spans="1:2">
      <c r="A4" s="494" t="s">
        <v>1184</v>
      </c>
      <c r="B4" s="495">
        <f>SUM(B5:B8)</f>
        <v>35987</v>
      </c>
    </row>
    <row r="5" ht="36" customHeight="1" spans="1:2">
      <c r="A5" s="496" t="s">
        <v>1185</v>
      </c>
      <c r="B5" s="497">
        <v>24062</v>
      </c>
    </row>
    <row r="6" ht="36" customHeight="1" spans="1:2">
      <c r="A6" s="496" t="s">
        <v>1186</v>
      </c>
      <c r="B6" s="497">
        <v>7177</v>
      </c>
    </row>
    <row r="7" ht="36" customHeight="1" spans="1:2">
      <c r="A7" s="496" t="s">
        <v>1187</v>
      </c>
      <c r="B7" s="497">
        <v>2664</v>
      </c>
    </row>
    <row r="8" ht="36" customHeight="1" spans="1:2">
      <c r="A8" s="498" t="s">
        <v>1188</v>
      </c>
      <c r="B8" s="497">
        <v>2084</v>
      </c>
    </row>
    <row r="9" ht="36" customHeight="1" spans="1:2">
      <c r="A9" s="494" t="s">
        <v>1189</v>
      </c>
      <c r="B9" s="495">
        <f>SUM(B10:B19)</f>
        <v>25375</v>
      </c>
    </row>
    <row r="10" ht="36" customHeight="1" spans="1:2">
      <c r="A10" s="498" t="s">
        <v>1190</v>
      </c>
      <c r="B10" s="497">
        <v>14730</v>
      </c>
    </row>
    <row r="11" ht="36" customHeight="1" spans="1:2">
      <c r="A11" s="498" t="s">
        <v>1191</v>
      </c>
      <c r="B11" s="497">
        <v>176</v>
      </c>
    </row>
    <row r="12" ht="36" customHeight="1" spans="1:2">
      <c r="A12" s="498" t="s">
        <v>1192</v>
      </c>
      <c r="B12" s="497">
        <v>832</v>
      </c>
    </row>
    <row r="13" ht="36" customHeight="1" spans="1:2">
      <c r="A13" s="498" t="s">
        <v>1193</v>
      </c>
      <c r="B13" s="497">
        <v>2115</v>
      </c>
    </row>
    <row r="14" ht="36" customHeight="1" spans="1:2">
      <c r="A14" s="498" t="s">
        <v>1194</v>
      </c>
      <c r="B14" s="497">
        <v>5336</v>
      </c>
    </row>
    <row r="15" ht="36" customHeight="1" spans="1:2">
      <c r="A15" s="498" t="s">
        <v>1195</v>
      </c>
      <c r="B15" s="497">
        <v>121</v>
      </c>
    </row>
    <row r="16" ht="36" customHeight="1" spans="1:2">
      <c r="A16" s="498" t="s">
        <v>1196</v>
      </c>
      <c r="B16" s="497">
        <v>0</v>
      </c>
    </row>
    <row r="17" ht="36" customHeight="1" spans="1:2">
      <c r="A17" s="498" t="s">
        <v>1197</v>
      </c>
      <c r="B17" s="497">
        <v>231</v>
      </c>
    </row>
    <row r="18" ht="36" customHeight="1" spans="1:2">
      <c r="A18" s="498" t="s">
        <v>1198</v>
      </c>
      <c r="B18" s="497">
        <v>904</v>
      </c>
    </row>
    <row r="19" ht="36" customHeight="1" spans="1:2">
      <c r="A19" s="498" t="s">
        <v>1199</v>
      </c>
      <c r="B19" s="497">
        <v>930</v>
      </c>
    </row>
    <row r="20" ht="36" customHeight="1" spans="1:2">
      <c r="A20" s="494" t="s">
        <v>1200</v>
      </c>
      <c r="B20" s="495">
        <f>SUM(B21:B27)</f>
        <v>61032</v>
      </c>
    </row>
    <row r="21" ht="36" customHeight="1" spans="1:2">
      <c r="A21" s="498" t="s">
        <v>1201</v>
      </c>
      <c r="B21" s="499">
        <v>8783</v>
      </c>
    </row>
    <row r="22" ht="36" customHeight="1" spans="1:2">
      <c r="A22" s="500" t="s">
        <v>1202</v>
      </c>
      <c r="B22" s="499">
        <v>30800</v>
      </c>
    </row>
    <row r="23" ht="36" customHeight="1" spans="1:2">
      <c r="A23" s="500" t="s">
        <v>1203</v>
      </c>
      <c r="B23" s="499">
        <v>50</v>
      </c>
    </row>
    <row r="24" ht="36" customHeight="1" spans="1:2">
      <c r="A24" s="500" t="s">
        <v>1204</v>
      </c>
      <c r="B24" s="499">
        <v>0</v>
      </c>
    </row>
    <row r="25" ht="36" customHeight="1" spans="1:2">
      <c r="A25" s="500" t="s">
        <v>1205</v>
      </c>
      <c r="B25" s="499">
        <v>8509</v>
      </c>
    </row>
    <row r="26" ht="36" customHeight="1" spans="1:2">
      <c r="A26" s="500" t="s">
        <v>1206</v>
      </c>
      <c r="B26" s="499">
        <v>6</v>
      </c>
    </row>
    <row r="27" ht="36" customHeight="1" spans="1:2">
      <c r="A27" s="500" t="s">
        <v>1207</v>
      </c>
      <c r="B27" s="499">
        <v>12884</v>
      </c>
    </row>
    <row r="28" ht="36" customHeight="1" spans="1:2">
      <c r="A28" s="494" t="s">
        <v>1208</v>
      </c>
      <c r="B28" s="495">
        <f>SUM(B29:B34)</f>
        <v>11945</v>
      </c>
    </row>
    <row r="29" ht="36" customHeight="1" spans="1:2">
      <c r="A29" s="498" t="s">
        <v>1201</v>
      </c>
      <c r="B29" s="499">
        <v>100</v>
      </c>
    </row>
    <row r="30" ht="36" customHeight="1" spans="1:2">
      <c r="A30" s="498" t="s">
        <v>1209</v>
      </c>
      <c r="B30" s="499">
        <v>11607</v>
      </c>
    </row>
    <row r="31" ht="36" customHeight="1" spans="1:2">
      <c r="A31" s="498" t="s">
        <v>1210</v>
      </c>
      <c r="B31" s="499">
        <v>0</v>
      </c>
    </row>
    <row r="32" ht="36" customHeight="1" spans="1:2">
      <c r="A32" s="498" t="s">
        <v>1211</v>
      </c>
      <c r="B32" s="499">
        <v>238</v>
      </c>
    </row>
    <row r="33" ht="36" customHeight="1" spans="1:2">
      <c r="A33" s="498" t="s">
        <v>1212</v>
      </c>
      <c r="B33" s="499">
        <v>0</v>
      </c>
    </row>
    <row r="34" ht="36" customHeight="1" spans="1:2">
      <c r="A34" s="498" t="s">
        <v>1213</v>
      </c>
      <c r="B34" s="499">
        <v>0</v>
      </c>
    </row>
    <row r="35" ht="36" customHeight="1" spans="1:2">
      <c r="A35" s="494" t="s">
        <v>1214</v>
      </c>
      <c r="B35" s="495">
        <f>SUM(B36:B38)</f>
        <v>59751</v>
      </c>
    </row>
    <row r="36" ht="36" customHeight="1" spans="1:2">
      <c r="A36" s="498" t="s">
        <v>1215</v>
      </c>
      <c r="B36" s="497">
        <v>56565</v>
      </c>
    </row>
    <row r="37" ht="36" customHeight="1" spans="1:2">
      <c r="A37" s="498" t="s">
        <v>1216</v>
      </c>
      <c r="B37" s="497">
        <v>3186</v>
      </c>
    </row>
    <row r="38" ht="36" customHeight="1" spans="1:2">
      <c r="A38" s="498" t="s">
        <v>1217</v>
      </c>
      <c r="B38" s="497">
        <v>0</v>
      </c>
    </row>
    <row r="39" ht="36" customHeight="1" spans="1:2">
      <c r="A39" s="494" t="s">
        <v>1218</v>
      </c>
      <c r="B39" s="501">
        <f>SUM(B40+B41)</f>
        <v>272</v>
      </c>
    </row>
    <row r="40" ht="36" customHeight="1" spans="1:2">
      <c r="A40" s="500" t="s">
        <v>1219</v>
      </c>
      <c r="B40" s="499">
        <v>172</v>
      </c>
    </row>
    <row r="41" ht="36" customHeight="1" spans="1:2">
      <c r="A41" s="500" t="s">
        <v>1220</v>
      </c>
      <c r="B41" s="499">
        <v>100</v>
      </c>
    </row>
    <row r="42" ht="36" customHeight="1" spans="1:2">
      <c r="A42" s="494" t="s">
        <v>1221</v>
      </c>
      <c r="B42" s="495">
        <f>SUM(B43:B45)</f>
        <v>634</v>
      </c>
    </row>
    <row r="43" ht="36" customHeight="1" spans="1:2">
      <c r="A43" s="498" t="s">
        <v>1222</v>
      </c>
      <c r="B43" s="499">
        <v>184</v>
      </c>
    </row>
    <row r="44" ht="36" customHeight="1" spans="1:2">
      <c r="A44" s="498" t="s">
        <v>1223</v>
      </c>
      <c r="B44" s="499">
        <v>428</v>
      </c>
    </row>
    <row r="45" ht="36" customHeight="1" spans="1:2">
      <c r="A45" s="498" t="s">
        <v>1224</v>
      </c>
      <c r="B45" s="499">
        <v>22</v>
      </c>
    </row>
    <row r="46" ht="36" customHeight="1" spans="1:2">
      <c r="A46" s="494" t="s">
        <v>1225</v>
      </c>
      <c r="B46" s="495">
        <f>SUM(B47:B48)</f>
        <v>0</v>
      </c>
    </row>
    <row r="47" ht="36" customHeight="1" spans="1:2">
      <c r="A47" s="498" t="s">
        <v>1226</v>
      </c>
      <c r="B47" s="499"/>
    </row>
    <row r="48" ht="36" customHeight="1" spans="1:2">
      <c r="A48" s="498" t="s">
        <v>1227</v>
      </c>
      <c r="B48" s="499"/>
    </row>
    <row r="49" ht="36" customHeight="1" spans="1:2">
      <c r="A49" s="494" t="s">
        <v>1228</v>
      </c>
      <c r="B49" s="495">
        <f>SUM(B50:B54)</f>
        <v>34863</v>
      </c>
    </row>
    <row r="50" ht="36" customHeight="1" spans="1:2">
      <c r="A50" s="498" t="s">
        <v>1229</v>
      </c>
      <c r="B50" s="497">
        <v>19855</v>
      </c>
    </row>
    <row r="51" ht="36" customHeight="1" spans="1:2">
      <c r="A51" s="498" t="s">
        <v>1230</v>
      </c>
      <c r="B51" s="497">
        <v>135</v>
      </c>
    </row>
    <row r="52" ht="36" customHeight="1" spans="1:2">
      <c r="A52" s="498" t="s">
        <v>1231</v>
      </c>
      <c r="B52" s="497">
        <v>762</v>
      </c>
    </row>
    <row r="53" ht="36" customHeight="1" spans="1:2">
      <c r="A53" s="498" t="s">
        <v>1232</v>
      </c>
      <c r="B53" s="497">
        <v>7039</v>
      </c>
    </row>
    <row r="54" ht="36" customHeight="1" spans="1:2">
      <c r="A54" s="498" t="s">
        <v>1233</v>
      </c>
      <c r="B54" s="497">
        <v>7072</v>
      </c>
    </row>
    <row r="55" ht="36" customHeight="1" spans="1:2">
      <c r="A55" s="494" t="s">
        <v>1234</v>
      </c>
      <c r="B55" s="501">
        <f>SUM(B56+B57+B58)</f>
        <v>8625</v>
      </c>
    </row>
    <row r="56" ht="36" customHeight="1" spans="1:2">
      <c r="A56" s="500" t="s">
        <v>1235</v>
      </c>
      <c r="B56" s="499">
        <v>8625</v>
      </c>
    </row>
    <row r="57" ht="36" customHeight="1" spans="1:2">
      <c r="A57" s="500" t="s">
        <v>1236</v>
      </c>
      <c r="B57" s="499">
        <v>0</v>
      </c>
    </row>
    <row r="58" ht="36" customHeight="1" spans="1:2">
      <c r="A58" s="498" t="s">
        <v>1237</v>
      </c>
      <c r="B58" s="499">
        <v>0</v>
      </c>
    </row>
    <row r="59" ht="36" customHeight="1" spans="1:2">
      <c r="A59" s="494" t="s">
        <v>1238</v>
      </c>
      <c r="B59" s="495">
        <f>SUM(B60:B63)</f>
        <v>2842</v>
      </c>
    </row>
    <row r="60" ht="36" customHeight="1" spans="1:2">
      <c r="A60" s="500" t="s">
        <v>1239</v>
      </c>
      <c r="B60" s="499">
        <v>2824</v>
      </c>
    </row>
    <row r="61" ht="36" customHeight="1" spans="1:2">
      <c r="A61" s="500" t="s">
        <v>1240</v>
      </c>
      <c r="B61" s="499">
        <v>0</v>
      </c>
    </row>
    <row r="62" ht="36" customHeight="1" spans="1:2">
      <c r="A62" s="500" t="s">
        <v>1241</v>
      </c>
      <c r="B62" s="499">
        <v>18</v>
      </c>
    </row>
    <row r="63" ht="36" customHeight="1" spans="1:2">
      <c r="A63" s="500" t="s">
        <v>1242</v>
      </c>
      <c r="B63" s="499">
        <v>0</v>
      </c>
    </row>
    <row r="64" ht="36" customHeight="1" spans="1:2">
      <c r="A64" s="494" t="s">
        <v>1243</v>
      </c>
      <c r="B64" s="495">
        <f>SUM(B65:B66)</f>
        <v>0</v>
      </c>
    </row>
    <row r="65" ht="36" customHeight="1" spans="1:2">
      <c r="A65" s="498" t="s">
        <v>1244</v>
      </c>
      <c r="B65" s="499"/>
    </row>
    <row r="66" ht="36" customHeight="1" spans="1:2">
      <c r="A66" s="498" t="s">
        <v>1245</v>
      </c>
      <c r="B66" s="499"/>
    </row>
    <row r="67" ht="36" customHeight="1" spans="1:2">
      <c r="A67" s="494" t="s">
        <v>1246</v>
      </c>
      <c r="B67" s="502">
        <f>SUM(B68:B73)</f>
        <v>0</v>
      </c>
    </row>
    <row r="68" ht="36" customHeight="1" spans="1:2">
      <c r="A68" s="498" t="s">
        <v>1247</v>
      </c>
      <c r="B68" s="499"/>
    </row>
    <row r="69" ht="36" customHeight="1" spans="1:2">
      <c r="A69" s="498" t="s">
        <v>1248</v>
      </c>
      <c r="B69" s="499"/>
    </row>
    <row r="70" ht="36" customHeight="1" spans="1:2">
      <c r="A70" s="498" t="s">
        <v>1249</v>
      </c>
      <c r="B70" s="499"/>
    </row>
    <row r="71" ht="36" customHeight="1" spans="1:2">
      <c r="A71" s="498" t="s">
        <v>1250</v>
      </c>
      <c r="B71" s="499"/>
    </row>
    <row r="72" ht="36" customHeight="1" spans="1:2">
      <c r="A72" s="498" t="s">
        <v>1251</v>
      </c>
      <c r="B72" s="499"/>
    </row>
    <row r="73" ht="36" customHeight="1" spans="1:2">
      <c r="A73" s="498" t="s">
        <v>1252</v>
      </c>
      <c r="B73" s="499"/>
    </row>
    <row r="74" ht="36" customHeight="1" spans="1:2">
      <c r="A74" s="494" t="s">
        <v>1253</v>
      </c>
      <c r="B74" s="502">
        <f>SUM(B75:B76)</f>
        <v>2000</v>
      </c>
    </row>
    <row r="75" ht="36" customHeight="1" spans="1:2">
      <c r="A75" s="498" t="s">
        <v>1254</v>
      </c>
      <c r="B75" s="499">
        <v>2000</v>
      </c>
    </row>
    <row r="76" ht="36" customHeight="1" spans="1:2">
      <c r="A76" s="498" t="s">
        <v>1255</v>
      </c>
      <c r="B76" s="499">
        <v>0</v>
      </c>
    </row>
    <row r="77" ht="36" customHeight="1" spans="1:2">
      <c r="A77" s="494" t="s">
        <v>1256</v>
      </c>
      <c r="B77" s="502">
        <f>SUM(B78:B82)</f>
        <v>47787</v>
      </c>
    </row>
    <row r="78" ht="36" customHeight="1" spans="1:2">
      <c r="A78" s="498" t="s">
        <v>1257</v>
      </c>
      <c r="B78" s="502">
        <v>0</v>
      </c>
    </row>
    <row r="79" ht="36" customHeight="1" spans="1:2">
      <c r="A79" s="498" t="s">
        <v>1258</v>
      </c>
      <c r="B79" s="499">
        <v>0</v>
      </c>
    </row>
    <row r="80" ht="36" customHeight="1" spans="1:2">
      <c r="A80" s="498" t="s">
        <v>1259</v>
      </c>
      <c r="B80" s="502">
        <v>0</v>
      </c>
    </row>
    <row r="81" ht="36" customHeight="1" spans="1:2">
      <c r="A81" s="498" t="s">
        <v>1260</v>
      </c>
      <c r="B81" s="502">
        <v>0</v>
      </c>
    </row>
    <row r="82" ht="36" customHeight="1" spans="1:2">
      <c r="A82" s="498" t="s">
        <v>1261</v>
      </c>
      <c r="B82" s="499">
        <v>47787</v>
      </c>
    </row>
    <row r="83" ht="36" customHeight="1" spans="1:2">
      <c r="A83" s="503" t="s">
        <v>1181</v>
      </c>
      <c r="B83" s="495">
        <f>SUM(B4,B9,B20,B28,B35,B39,B42,B46,B49,B55,B59,B64,B67,B74,B77)</f>
        <v>291113</v>
      </c>
    </row>
    <row r="84" ht="30" customHeight="1"/>
  </sheetData>
  <autoFilter ref="A3:B83">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4"/>
  <sheetViews>
    <sheetView workbookViewId="0">
      <selection activeCell="I7" sqref="I7"/>
    </sheetView>
  </sheetViews>
  <sheetFormatPr defaultColWidth="9" defaultRowHeight="13.5" outlineLevelCol="1"/>
  <cols>
    <col min="1" max="1" width="79" customWidth="1"/>
    <col min="2" max="2" width="36.5" style="216" customWidth="1"/>
  </cols>
  <sheetData>
    <row r="1" customFormat="1" ht="66" customHeight="1" spans="1:2">
      <c r="A1" s="489" t="s">
        <v>1262</v>
      </c>
      <c r="B1" s="490"/>
    </row>
    <row r="2" customFormat="1" ht="20.1" customHeight="1" spans="1:2">
      <c r="A2" s="491"/>
      <c r="B2" s="492" t="s">
        <v>44</v>
      </c>
    </row>
    <row r="3" customFormat="1" ht="45" customHeight="1" spans="1:2">
      <c r="A3" s="493" t="s">
        <v>1183</v>
      </c>
      <c r="B3" s="306" t="s">
        <v>47</v>
      </c>
    </row>
    <row r="4" customFormat="1" ht="36" customHeight="1" spans="1:2">
      <c r="A4" s="494" t="s">
        <v>1184</v>
      </c>
      <c r="B4" s="495">
        <f>SUM(B5:B8)</f>
        <v>35987</v>
      </c>
    </row>
    <row r="5" customFormat="1" ht="36" customHeight="1" spans="1:2">
      <c r="A5" s="496" t="s">
        <v>1185</v>
      </c>
      <c r="B5" s="497">
        <v>24062</v>
      </c>
    </row>
    <row r="6" customFormat="1" ht="36" customHeight="1" spans="1:2">
      <c r="A6" s="496" t="s">
        <v>1186</v>
      </c>
      <c r="B6" s="497">
        <v>7177</v>
      </c>
    </row>
    <row r="7" customFormat="1" ht="36" customHeight="1" spans="1:2">
      <c r="A7" s="496" t="s">
        <v>1187</v>
      </c>
      <c r="B7" s="497">
        <v>2664</v>
      </c>
    </row>
    <row r="8" customFormat="1" ht="36" customHeight="1" spans="1:2">
      <c r="A8" s="498" t="s">
        <v>1188</v>
      </c>
      <c r="B8" s="497">
        <v>2084</v>
      </c>
    </row>
    <row r="9" customFormat="1" ht="36" customHeight="1" spans="1:2">
      <c r="A9" s="494" t="s">
        <v>1189</v>
      </c>
      <c r="B9" s="495">
        <f>SUM(B10:B19)</f>
        <v>25375</v>
      </c>
    </row>
    <row r="10" customFormat="1" ht="36" customHeight="1" spans="1:2">
      <c r="A10" s="498" t="s">
        <v>1190</v>
      </c>
      <c r="B10" s="497">
        <v>14730</v>
      </c>
    </row>
    <row r="11" customFormat="1" ht="36" customHeight="1" spans="1:2">
      <c r="A11" s="498" t="s">
        <v>1191</v>
      </c>
      <c r="B11" s="497">
        <v>176</v>
      </c>
    </row>
    <row r="12" customFormat="1" ht="36" customHeight="1" spans="1:2">
      <c r="A12" s="498" t="s">
        <v>1192</v>
      </c>
      <c r="B12" s="497">
        <v>832</v>
      </c>
    </row>
    <row r="13" customFormat="1" ht="36" customHeight="1" spans="1:2">
      <c r="A13" s="498" t="s">
        <v>1193</v>
      </c>
      <c r="B13" s="497">
        <v>2115</v>
      </c>
    </row>
    <row r="14" customFormat="1" ht="36" customHeight="1" spans="1:2">
      <c r="A14" s="498" t="s">
        <v>1194</v>
      </c>
      <c r="B14" s="497">
        <v>5336</v>
      </c>
    </row>
    <row r="15" customFormat="1" ht="36" customHeight="1" spans="1:2">
      <c r="A15" s="498" t="s">
        <v>1195</v>
      </c>
      <c r="B15" s="497">
        <v>121</v>
      </c>
    </row>
    <row r="16" customFormat="1" ht="36" customHeight="1" spans="1:2">
      <c r="A16" s="498" t="s">
        <v>1196</v>
      </c>
      <c r="B16" s="497">
        <v>0</v>
      </c>
    </row>
    <row r="17" customFormat="1" ht="36" customHeight="1" spans="1:2">
      <c r="A17" s="498" t="s">
        <v>1197</v>
      </c>
      <c r="B17" s="497">
        <v>231</v>
      </c>
    </row>
    <row r="18" customFormat="1" ht="36" customHeight="1" spans="1:2">
      <c r="A18" s="498" t="s">
        <v>1198</v>
      </c>
      <c r="B18" s="497">
        <v>904</v>
      </c>
    </row>
    <row r="19" customFormat="1" ht="36" customHeight="1" spans="1:2">
      <c r="A19" s="498" t="s">
        <v>1199</v>
      </c>
      <c r="B19" s="497">
        <v>930</v>
      </c>
    </row>
    <row r="20" customFormat="1" ht="36" customHeight="1" spans="1:2">
      <c r="A20" s="494" t="s">
        <v>1200</v>
      </c>
      <c r="B20" s="495">
        <f>SUM(B21:B27)</f>
        <v>61032</v>
      </c>
    </row>
    <row r="21" customFormat="1" ht="36" customHeight="1" spans="1:2">
      <c r="A21" s="498" t="s">
        <v>1201</v>
      </c>
      <c r="B21" s="499">
        <v>8783</v>
      </c>
    </row>
    <row r="22" customFormat="1" ht="36" customHeight="1" spans="1:2">
      <c r="A22" s="500" t="s">
        <v>1202</v>
      </c>
      <c r="B22" s="499">
        <v>30800</v>
      </c>
    </row>
    <row r="23" customFormat="1" ht="36" customHeight="1" spans="1:2">
      <c r="A23" s="500" t="s">
        <v>1203</v>
      </c>
      <c r="B23" s="499">
        <v>50</v>
      </c>
    </row>
    <row r="24" customFormat="1" ht="36" customHeight="1" spans="1:2">
      <c r="A24" s="500" t="s">
        <v>1204</v>
      </c>
      <c r="B24" s="499">
        <v>0</v>
      </c>
    </row>
    <row r="25" customFormat="1" ht="36" customHeight="1" spans="1:2">
      <c r="A25" s="500" t="s">
        <v>1205</v>
      </c>
      <c r="B25" s="499">
        <v>8509</v>
      </c>
    </row>
    <row r="26" customFormat="1" ht="36" customHeight="1" spans="1:2">
      <c r="A26" s="500" t="s">
        <v>1206</v>
      </c>
      <c r="B26" s="499">
        <v>6</v>
      </c>
    </row>
    <row r="27" customFormat="1" ht="36" customHeight="1" spans="1:2">
      <c r="A27" s="500" t="s">
        <v>1207</v>
      </c>
      <c r="B27" s="499">
        <v>12884</v>
      </c>
    </row>
    <row r="28" customFormat="1" ht="36" customHeight="1" spans="1:2">
      <c r="A28" s="494" t="s">
        <v>1208</v>
      </c>
      <c r="B28" s="495">
        <f>SUM(B29:B34)</f>
        <v>11945</v>
      </c>
    </row>
    <row r="29" customFormat="1" ht="36" customHeight="1" spans="1:2">
      <c r="A29" s="498" t="s">
        <v>1201</v>
      </c>
      <c r="B29" s="499">
        <v>100</v>
      </c>
    </row>
    <row r="30" customFormat="1" ht="36" customHeight="1" spans="1:2">
      <c r="A30" s="498" t="s">
        <v>1209</v>
      </c>
      <c r="B30" s="499">
        <v>11607</v>
      </c>
    </row>
    <row r="31" customFormat="1" ht="36" customHeight="1" spans="1:2">
      <c r="A31" s="498" t="s">
        <v>1210</v>
      </c>
      <c r="B31" s="499">
        <v>0</v>
      </c>
    </row>
    <row r="32" customFormat="1" ht="36" customHeight="1" spans="1:2">
      <c r="A32" s="498" t="s">
        <v>1211</v>
      </c>
      <c r="B32" s="499">
        <v>238</v>
      </c>
    </row>
    <row r="33" customFormat="1" ht="36" customHeight="1" spans="1:2">
      <c r="A33" s="498" t="s">
        <v>1212</v>
      </c>
      <c r="B33" s="499">
        <v>0</v>
      </c>
    </row>
    <row r="34" customFormat="1" ht="36" customHeight="1" spans="1:2">
      <c r="A34" s="498" t="s">
        <v>1213</v>
      </c>
      <c r="B34" s="499">
        <v>0</v>
      </c>
    </row>
    <row r="35" customFormat="1" ht="36" customHeight="1" spans="1:2">
      <c r="A35" s="494" t="s">
        <v>1214</v>
      </c>
      <c r="B35" s="495">
        <f>SUM(B36:B38)</f>
        <v>59751</v>
      </c>
    </row>
    <row r="36" customFormat="1" ht="36" customHeight="1" spans="1:2">
      <c r="A36" s="498" t="s">
        <v>1215</v>
      </c>
      <c r="B36" s="497">
        <v>56565</v>
      </c>
    </row>
    <row r="37" customFormat="1" ht="36" customHeight="1" spans="1:2">
      <c r="A37" s="498" t="s">
        <v>1216</v>
      </c>
      <c r="B37" s="497">
        <v>3186</v>
      </c>
    </row>
    <row r="38" customFormat="1" ht="36" customHeight="1" spans="1:2">
      <c r="A38" s="498" t="s">
        <v>1217</v>
      </c>
      <c r="B38" s="497">
        <v>0</v>
      </c>
    </row>
    <row r="39" customFormat="1" ht="36" customHeight="1" spans="1:2">
      <c r="A39" s="494" t="s">
        <v>1218</v>
      </c>
      <c r="B39" s="501">
        <f>SUM(B40+B41)</f>
        <v>272</v>
      </c>
    </row>
    <row r="40" customFormat="1" ht="36" customHeight="1" spans="1:2">
      <c r="A40" s="500" t="s">
        <v>1219</v>
      </c>
      <c r="B40" s="499">
        <v>172</v>
      </c>
    </row>
    <row r="41" customFormat="1" ht="36" customHeight="1" spans="1:2">
      <c r="A41" s="500" t="s">
        <v>1220</v>
      </c>
      <c r="B41" s="499">
        <v>100</v>
      </c>
    </row>
    <row r="42" customFormat="1" ht="36" customHeight="1" spans="1:2">
      <c r="A42" s="494" t="s">
        <v>1221</v>
      </c>
      <c r="B42" s="495">
        <f>SUM(B43:B45)</f>
        <v>634</v>
      </c>
    </row>
    <row r="43" customFormat="1" ht="36" customHeight="1" spans="1:2">
      <c r="A43" s="498" t="s">
        <v>1222</v>
      </c>
      <c r="B43" s="499">
        <v>184</v>
      </c>
    </row>
    <row r="44" customFormat="1" ht="36" customHeight="1" spans="1:2">
      <c r="A44" s="498" t="s">
        <v>1223</v>
      </c>
      <c r="B44" s="499">
        <v>428</v>
      </c>
    </row>
    <row r="45" customFormat="1" ht="36" customHeight="1" spans="1:2">
      <c r="A45" s="498" t="s">
        <v>1224</v>
      </c>
      <c r="B45" s="499">
        <v>22</v>
      </c>
    </row>
    <row r="46" customFormat="1" ht="36" customHeight="1" spans="1:2">
      <c r="A46" s="494" t="s">
        <v>1225</v>
      </c>
      <c r="B46" s="495">
        <f>SUM(B47:B48)</f>
        <v>0</v>
      </c>
    </row>
    <row r="47" customFormat="1" ht="36" customHeight="1" spans="1:2">
      <c r="A47" s="498" t="s">
        <v>1226</v>
      </c>
      <c r="B47" s="499"/>
    </row>
    <row r="48" customFormat="1" ht="36" customHeight="1" spans="1:2">
      <c r="A48" s="498" t="s">
        <v>1227</v>
      </c>
      <c r="B48" s="499"/>
    </row>
    <row r="49" customFormat="1" ht="36" customHeight="1" spans="1:2">
      <c r="A49" s="494" t="s">
        <v>1228</v>
      </c>
      <c r="B49" s="495">
        <f>SUM(B50:B54)</f>
        <v>34863</v>
      </c>
    </row>
    <row r="50" customFormat="1" ht="36" customHeight="1" spans="1:2">
      <c r="A50" s="498" t="s">
        <v>1229</v>
      </c>
      <c r="B50" s="497">
        <v>19855</v>
      </c>
    </row>
    <row r="51" customFormat="1" ht="36" customHeight="1" spans="1:2">
      <c r="A51" s="498" t="s">
        <v>1230</v>
      </c>
      <c r="B51" s="497">
        <v>135</v>
      </c>
    </row>
    <row r="52" customFormat="1" ht="36" customHeight="1" spans="1:2">
      <c r="A52" s="498" t="s">
        <v>1231</v>
      </c>
      <c r="B52" s="497">
        <v>762</v>
      </c>
    </row>
    <row r="53" customFormat="1" ht="36" customHeight="1" spans="1:2">
      <c r="A53" s="498" t="s">
        <v>1232</v>
      </c>
      <c r="B53" s="497">
        <v>7039</v>
      </c>
    </row>
    <row r="54" customFormat="1" ht="36" customHeight="1" spans="1:2">
      <c r="A54" s="498" t="s">
        <v>1233</v>
      </c>
      <c r="B54" s="497">
        <v>7072</v>
      </c>
    </row>
    <row r="55" customFormat="1" ht="36" customHeight="1" spans="1:2">
      <c r="A55" s="494" t="s">
        <v>1234</v>
      </c>
      <c r="B55" s="501">
        <f>SUM(B56+B57+B58)</f>
        <v>8625</v>
      </c>
    </row>
    <row r="56" customFormat="1" ht="36" customHeight="1" spans="1:2">
      <c r="A56" s="500" t="s">
        <v>1235</v>
      </c>
      <c r="B56" s="499">
        <v>8625</v>
      </c>
    </row>
    <row r="57" customFormat="1" ht="36" customHeight="1" spans="1:2">
      <c r="A57" s="500" t="s">
        <v>1236</v>
      </c>
      <c r="B57" s="499">
        <v>0</v>
      </c>
    </row>
    <row r="58" customFormat="1" ht="36" customHeight="1" spans="1:2">
      <c r="A58" s="498" t="s">
        <v>1237</v>
      </c>
      <c r="B58" s="499">
        <v>0</v>
      </c>
    </row>
    <row r="59" customFormat="1" ht="36" customHeight="1" spans="1:2">
      <c r="A59" s="494" t="s">
        <v>1238</v>
      </c>
      <c r="B59" s="495">
        <f>SUM(B60:B63)</f>
        <v>2842</v>
      </c>
    </row>
    <row r="60" customFormat="1" ht="36" customHeight="1" spans="1:2">
      <c r="A60" s="500" t="s">
        <v>1239</v>
      </c>
      <c r="B60" s="499">
        <v>2824</v>
      </c>
    </row>
    <row r="61" customFormat="1" ht="36" customHeight="1" spans="1:2">
      <c r="A61" s="500" t="s">
        <v>1240</v>
      </c>
      <c r="B61" s="499">
        <v>0</v>
      </c>
    </row>
    <row r="62" customFormat="1" ht="36" customHeight="1" spans="1:2">
      <c r="A62" s="500" t="s">
        <v>1241</v>
      </c>
      <c r="B62" s="499">
        <v>18</v>
      </c>
    </row>
    <row r="63" customFormat="1" ht="36" customHeight="1" spans="1:2">
      <c r="A63" s="500" t="s">
        <v>1242</v>
      </c>
      <c r="B63" s="499">
        <v>0</v>
      </c>
    </row>
    <row r="64" customFormat="1" ht="36" customHeight="1" spans="1:2">
      <c r="A64" s="494" t="s">
        <v>1243</v>
      </c>
      <c r="B64" s="495">
        <f>SUM(B65:B66)</f>
        <v>0</v>
      </c>
    </row>
    <row r="65" customFormat="1" ht="36" customHeight="1" spans="1:2">
      <c r="A65" s="498" t="s">
        <v>1244</v>
      </c>
      <c r="B65" s="499"/>
    </row>
    <row r="66" customFormat="1" ht="36" customHeight="1" spans="1:2">
      <c r="A66" s="498" t="s">
        <v>1245</v>
      </c>
      <c r="B66" s="499"/>
    </row>
    <row r="67" customFormat="1" ht="36" customHeight="1" spans="1:2">
      <c r="A67" s="494" t="s">
        <v>1246</v>
      </c>
      <c r="B67" s="502">
        <f>SUM(B68:B73)</f>
        <v>0</v>
      </c>
    </row>
    <row r="68" customFormat="1" ht="36" customHeight="1" spans="1:2">
      <c r="A68" s="498" t="s">
        <v>1247</v>
      </c>
      <c r="B68" s="499"/>
    </row>
    <row r="69" customFormat="1" ht="36" customHeight="1" spans="1:2">
      <c r="A69" s="498" t="s">
        <v>1248</v>
      </c>
      <c r="B69" s="499"/>
    </row>
    <row r="70" customFormat="1" ht="36" customHeight="1" spans="1:2">
      <c r="A70" s="498" t="s">
        <v>1249</v>
      </c>
      <c r="B70" s="499"/>
    </row>
    <row r="71" customFormat="1" ht="36" customHeight="1" spans="1:2">
      <c r="A71" s="498" t="s">
        <v>1250</v>
      </c>
      <c r="B71" s="499"/>
    </row>
    <row r="72" customFormat="1" ht="36" customHeight="1" spans="1:2">
      <c r="A72" s="498" t="s">
        <v>1251</v>
      </c>
      <c r="B72" s="499"/>
    </row>
    <row r="73" customFormat="1" ht="36" customHeight="1" spans="1:2">
      <c r="A73" s="498" t="s">
        <v>1252</v>
      </c>
      <c r="B73" s="499"/>
    </row>
    <row r="74" customFormat="1" ht="36" customHeight="1" spans="1:2">
      <c r="A74" s="494" t="s">
        <v>1253</v>
      </c>
      <c r="B74" s="502">
        <f>SUM(B75:B76)</f>
        <v>2000</v>
      </c>
    </row>
    <row r="75" customFormat="1" ht="36" customHeight="1" spans="1:2">
      <c r="A75" s="498" t="s">
        <v>1254</v>
      </c>
      <c r="B75" s="499">
        <v>2000</v>
      </c>
    </row>
    <row r="76" customFormat="1" ht="36" customHeight="1" spans="1:2">
      <c r="A76" s="498" t="s">
        <v>1255</v>
      </c>
      <c r="B76" s="499">
        <v>0</v>
      </c>
    </row>
    <row r="77" customFormat="1" ht="36" customHeight="1" spans="1:2">
      <c r="A77" s="494" t="s">
        <v>1256</v>
      </c>
      <c r="B77" s="502">
        <f>SUM(B78:B82)</f>
        <v>47787</v>
      </c>
    </row>
    <row r="78" customFormat="1" ht="36" customHeight="1" spans="1:2">
      <c r="A78" s="498" t="s">
        <v>1257</v>
      </c>
      <c r="B78" s="502">
        <v>0</v>
      </c>
    </row>
    <row r="79" customFormat="1" ht="36" customHeight="1" spans="1:2">
      <c r="A79" s="498" t="s">
        <v>1258</v>
      </c>
      <c r="B79" s="499">
        <v>0</v>
      </c>
    </row>
    <row r="80" customFormat="1" ht="36" customHeight="1" spans="1:2">
      <c r="A80" s="498" t="s">
        <v>1259</v>
      </c>
      <c r="B80" s="502">
        <v>0</v>
      </c>
    </row>
    <row r="81" customFormat="1" ht="36" customHeight="1" spans="1:2">
      <c r="A81" s="498" t="s">
        <v>1260</v>
      </c>
      <c r="B81" s="502">
        <v>0</v>
      </c>
    </row>
    <row r="82" customFormat="1" ht="36" customHeight="1" spans="1:2">
      <c r="A82" s="498" t="s">
        <v>1261</v>
      </c>
      <c r="B82" s="499">
        <v>47787</v>
      </c>
    </row>
    <row r="83" customFormat="1" ht="36" customHeight="1" spans="1:2">
      <c r="A83" s="503" t="s">
        <v>1181</v>
      </c>
      <c r="B83" s="495">
        <f>SUM(B4,B9,B20,B28,B35,B39,B42,B46,B49,B55,B59,B64,B67,B74,B77)</f>
        <v>291113</v>
      </c>
    </row>
    <row r="84" customFormat="1" ht="30" customHeight="1" spans="2:2">
      <c r="B84" s="216"/>
    </row>
  </sheetData>
  <mergeCells count="1">
    <mergeCell ref="A1:B1"/>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showGridLines="0" showZeros="0" view="pageBreakPreview" zoomScaleNormal="100" workbookViewId="0">
      <selection activeCell="B5" sqref="B5"/>
    </sheetView>
  </sheetViews>
  <sheetFormatPr defaultColWidth="9" defaultRowHeight="13.5" outlineLevelCol="3"/>
  <cols>
    <col min="1" max="1" width="69.6333333333333" style="320" customWidth="1"/>
    <col min="2" max="2" width="45.6333333333333" customWidth="1"/>
    <col min="3" max="4" width="16.6333333333333" hidden="1" customWidth="1"/>
  </cols>
  <sheetData>
    <row r="1" s="319" customFormat="1" ht="45" customHeight="1" spans="1:4">
      <c r="A1" s="477" t="s">
        <v>1263</v>
      </c>
      <c r="B1" s="477"/>
      <c r="C1" s="477"/>
      <c r="D1" s="477"/>
    </row>
    <row r="2" ht="20.1" customHeight="1" spans="1:4">
      <c r="A2" s="322"/>
      <c r="B2" s="465" t="s">
        <v>44</v>
      </c>
      <c r="C2" s="478"/>
      <c r="D2" s="478" t="s">
        <v>44</v>
      </c>
    </row>
    <row r="3" ht="45" customHeight="1" spans="1:4">
      <c r="A3" s="214" t="s">
        <v>1264</v>
      </c>
      <c r="B3" s="98" t="s">
        <v>47</v>
      </c>
      <c r="C3" s="479" t="s">
        <v>1265</v>
      </c>
      <c r="D3" s="98" t="s">
        <v>1266</v>
      </c>
    </row>
    <row r="4" ht="36" customHeight="1" spans="1:4">
      <c r="A4" s="480" t="s">
        <v>1267</v>
      </c>
      <c r="B4" s="152"/>
      <c r="C4" s="481">
        <f>SUM(C5:C5)</f>
        <v>0</v>
      </c>
      <c r="D4" s="482">
        <f>SUM(D5:D5)</f>
        <v>0</v>
      </c>
    </row>
    <row r="5" ht="36" customHeight="1" spans="1:4">
      <c r="A5" s="483"/>
      <c r="B5" s="153"/>
      <c r="C5" s="484"/>
      <c r="D5" s="485"/>
    </row>
    <row r="6" ht="36" customHeight="1" spans="1:4">
      <c r="A6" s="480" t="s">
        <v>1268</v>
      </c>
      <c r="B6" s="153"/>
      <c r="C6" s="484">
        <v>64164</v>
      </c>
      <c r="D6" s="485"/>
    </row>
    <row r="7" ht="36" customHeight="1" spans="1:4">
      <c r="A7" s="483"/>
      <c r="B7" s="152"/>
      <c r="C7" s="484"/>
      <c r="D7" s="485"/>
    </row>
    <row r="8" ht="36" customHeight="1" spans="1:4">
      <c r="A8" s="480" t="s">
        <v>1269</v>
      </c>
      <c r="B8" s="153"/>
      <c r="C8" s="484">
        <v>2293</v>
      </c>
      <c r="D8" s="485"/>
    </row>
    <row r="9" ht="36" customHeight="1" spans="1:4">
      <c r="A9" s="483"/>
      <c r="B9" s="153"/>
      <c r="C9" s="484"/>
      <c r="D9" s="485"/>
    </row>
    <row r="10" ht="36" customHeight="1" spans="1:4">
      <c r="A10" s="480" t="s">
        <v>1270</v>
      </c>
      <c r="B10" s="153">
        <v>1872</v>
      </c>
      <c r="C10" s="484">
        <v>9600</v>
      </c>
      <c r="D10" s="485"/>
    </row>
    <row r="11" ht="36" customHeight="1" spans="1:4">
      <c r="A11" s="486" t="s">
        <v>1271</v>
      </c>
      <c r="B11" s="153">
        <v>1872</v>
      </c>
      <c r="C11" s="484"/>
      <c r="D11" s="485"/>
    </row>
    <row r="12" ht="36" customHeight="1" spans="1:4">
      <c r="A12" s="487" t="s">
        <v>1272</v>
      </c>
      <c r="B12" s="153">
        <v>1872</v>
      </c>
      <c r="C12" s="484"/>
      <c r="D12" s="485"/>
    </row>
    <row r="13" ht="36" customHeight="1" spans="1:4">
      <c r="A13" s="480" t="s">
        <v>1273</v>
      </c>
      <c r="B13" s="153"/>
      <c r="C13" s="484">
        <v>280</v>
      </c>
      <c r="D13" s="485"/>
    </row>
    <row r="14" ht="36" customHeight="1" spans="1:4">
      <c r="A14" s="483"/>
      <c r="B14" s="153"/>
      <c r="C14" s="484"/>
      <c r="D14" s="485"/>
    </row>
    <row r="15" ht="36" customHeight="1" spans="1:4">
      <c r="A15" s="480" t="s">
        <v>1274</v>
      </c>
      <c r="B15" s="153">
        <v>153</v>
      </c>
      <c r="C15" s="484">
        <v>83870</v>
      </c>
      <c r="D15" s="485"/>
    </row>
    <row r="16" ht="36" customHeight="1" spans="1:4">
      <c r="A16" s="486" t="s">
        <v>1275</v>
      </c>
      <c r="B16" s="153">
        <v>153</v>
      </c>
      <c r="C16" s="484"/>
      <c r="D16" s="485"/>
    </row>
    <row r="17" ht="36" customHeight="1" spans="1:4">
      <c r="A17" s="487" t="s">
        <v>1276</v>
      </c>
      <c r="B17" s="153">
        <v>153</v>
      </c>
      <c r="C17" s="484"/>
      <c r="D17" s="485"/>
    </row>
    <row r="18" ht="36" customHeight="1" spans="1:4">
      <c r="A18" s="480" t="s">
        <v>1277</v>
      </c>
      <c r="B18" s="153">
        <f>B19+B21+B23</f>
        <v>4988</v>
      </c>
      <c r="C18" s="484">
        <v>413</v>
      </c>
      <c r="D18" s="485"/>
    </row>
    <row r="19" ht="36" customHeight="1" spans="1:4">
      <c r="A19" s="486" t="s">
        <v>1278</v>
      </c>
      <c r="B19" s="153">
        <v>1556</v>
      </c>
      <c r="C19" s="484"/>
      <c r="D19" s="485"/>
    </row>
    <row r="20" ht="36" customHeight="1" spans="1:4">
      <c r="A20" s="487" t="s">
        <v>553</v>
      </c>
      <c r="B20" s="153">
        <v>1556</v>
      </c>
      <c r="C20" s="484"/>
      <c r="D20" s="485"/>
    </row>
    <row r="21" ht="36" customHeight="1" spans="1:4">
      <c r="A21" s="486" t="s">
        <v>1279</v>
      </c>
      <c r="B21" s="153">
        <v>1400</v>
      </c>
      <c r="C21" s="484"/>
      <c r="D21" s="485"/>
    </row>
    <row r="22" ht="36" customHeight="1" spans="1:4">
      <c r="A22" s="487" t="s">
        <v>1280</v>
      </c>
      <c r="B22" s="153">
        <v>1400</v>
      </c>
      <c r="C22" s="484"/>
      <c r="D22" s="485"/>
    </row>
    <row r="23" ht="36" customHeight="1" spans="1:4">
      <c r="A23" s="486" t="s">
        <v>1281</v>
      </c>
      <c r="B23" s="153">
        <v>2032</v>
      </c>
      <c r="C23" s="484"/>
      <c r="D23" s="485"/>
    </row>
    <row r="24" ht="36" customHeight="1" spans="1:4">
      <c r="A24" s="487" t="s">
        <v>619</v>
      </c>
      <c r="B24" s="153">
        <v>2032</v>
      </c>
      <c r="C24" s="484"/>
      <c r="D24" s="485"/>
    </row>
    <row r="25" ht="36" customHeight="1" spans="1:4">
      <c r="A25" s="480" t="s">
        <v>1282</v>
      </c>
      <c r="B25" s="153"/>
      <c r="C25" s="484">
        <v>60</v>
      </c>
      <c r="D25" s="485"/>
    </row>
    <row r="26" ht="36" customHeight="1" spans="1:4">
      <c r="A26" s="483"/>
      <c r="B26" s="153"/>
      <c r="C26" s="484"/>
      <c r="D26" s="485"/>
    </row>
    <row r="27" ht="36" customHeight="1" spans="1:4">
      <c r="A27" s="480" t="s">
        <v>1283</v>
      </c>
      <c r="B27" s="153"/>
      <c r="C27" s="484">
        <v>4418</v>
      </c>
      <c r="D27" s="485"/>
    </row>
    <row r="28" ht="36" customHeight="1" spans="1:4">
      <c r="A28" s="483"/>
      <c r="B28" s="153"/>
      <c r="C28" s="481"/>
      <c r="D28" s="482"/>
    </row>
    <row r="29" ht="36" customHeight="1" spans="1:4">
      <c r="A29" s="480" t="s">
        <v>1284</v>
      </c>
      <c r="B29" s="153">
        <f>B30+B32</f>
        <v>740</v>
      </c>
      <c r="C29" s="484"/>
      <c r="D29" s="485"/>
    </row>
    <row r="30" ht="36" customHeight="1" spans="1:4">
      <c r="A30" s="486" t="s">
        <v>1285</v>
      </c>
      <c r="B30" s="153">
        <v>372</v>
      </c>
      <c r="C30" s="484"/>
      <c r="D30" s="485"/>
    </row>
    <row r="31" ht="36" customHeight="1" spans="1:4">
      <c r="A31" s="487" t="s">
        <v>1286</v>
      </c>
      <c r="B31" s="153">
        <v>372</v>
      </c>
      <c r="C31" s="484"/>
      <c r="D31" s="485"/>
    </row>
    <row r="32" ht="36" customHeight="1" spans="1:4">
      <c r="A32" s="486" t="s">
        <v>1287</v>
      </c>
      <c r="B32" s="153">
        <v>368</v>
      </c>
      <c r="C32" s="484"/>
      <c r="D32" s="485"/>
    </row>
    <row r="33" ht="36" customHeight="1" spans="1:4">
      <c r="A33" s="487" t="s">
        <v>1288</v>
      </c>
      <c r="B33" s="153">
        <v>368</v>
      </c>
      <c r="C33" s="484"/>
      <c r="D33" s="485"/>
    </row>
    <row r="34" ht="36" customHeight="1" spans="1:4">
      <c r="A34" s="483"/>
      <c r="B34" s="153"/>
      <c r="C34" s="484"/>
      <c r="D34" s="485"/>
    </row>
    <row r="35" ht="36" customHeight="1" spans="1:4">
      <c r="A35" s="480" t="s">
        <v>1289</v>
      </c>
      <c r="B35" s="153"/>
      <c r="C35" s="484"/>
      <c r="D35" s="485"/>
    </row>
    <row r="36" ht="36" customHeight="1" spans="1:4">
      <c r="A36" s="483"/>
      <c r="B36" s="153"/>
      <c r="C36" s="484"/>
      <c r="D36" s="485"/>
    </row>
    <row r="37" ht="36" customHeight="1" spans="1:4">
      <c r="A37" s="480" t="s">
        <v>1290</v>
      </c>
      <c r="B37" s="153"/>
      <c r="C37" s="484"/>
      <c r="D37" s="485">
        <v>5000</v>
      </c>
    </row>
    <row r="38" ht="36" customHeight="1" spans="1:4">
      <c r="A38" s="483"/>
      <c r="B38" s="153"/>
      <c r="C38" s="484"/>
      <c r="D38" s="485"/>
    </row>
    <row r="39" ht="36" customHeight="1" spans="1:4">
      <c r="A39" s="480" t="s">
        <v>1291</v>
      </c>
      <c r="B39" s="153"/>
      <c r="C39" s="484">
        <v>3800</v>
      </c>
      <c r="D39" s="485"/>
    </row>
    <row r="40" ht="36" customHeight="1" spans="1:4">
      <c r="A40" s="483"/>
      <c r="B40" s="153"/>
      <c r="C40" s="484"/>
      <c r="D40" s="485"/>
    </row>
    <row r="41" ht="36" customHeight="1" spans="1:4">
      <c r="A41" s="480" t="s">
        <v>1292</v>
      </c>
      <c r="B41" s="153"/>
      <c r="C41" s="484">
        <v>1257</v>
      </c>
      <c r="D41" s="485"/>
    </row>
    <row r="42" ht="36" customHeight="1" spans="1:4">
      <c r="A42" s="483"/>
      <c r="B42" s="153"/>
      <c r="C42" s="484"/>
      <c r="D42" s="485"/>
    </row>
    <row r="43" ht="36" customHeight="1" spans="1:4">
      <c r="A43" s="480" t="s">
        <v>1293</v>
      </c>
      <c r="B43" s="153"/>
      <c r="C43" s="484">
        <v>2163</v>
      </c>
      <c r="D43" s="485"/>
    </row>
    <row r="44" ht="36" customHeight="1" spans="1:4">
      <c r="A44" s="483"/>
      <c r="B44" s="153"/>
      <c r="C44" s="484"/>
      <c r="D44" s="485"/>
    </row>
    <row r="45" ht="36" customHeight="1" spans="1:2">
      <c r="A45" s="480" t="s">
        <v>1294</v>
      </c>
      <c r="B45" s="153"/>
    </row>
    <row r="46" ht="36" customHeight="1" spans="1:2">
      <c r="A46" s="483"/>
      <c r="B46" s="153"/>
    </row>
    <row r="47" ht="36" customHeight="1" spans="1:2">
      <c r="A47" s="480" t="s">
        <v>1295</v>
      </c>
      <c r="B47" s="153"/>
    </row>
    <row r="48" ht="36" customHeight="1" spans="1:2">
      <c r="A48" s="483"/>
      <c r="B48" s="153"/>
    </row>
    <row r="49" ht="36" customHeight="1" spans="1:2">
      <c r="A49" s="480" t="s">
        <v>1296</v>
      </c>
      <c r="B49" s="153"/>
    </row>
    <row r="50" ht="36" customHeight="1" spans="1:2">
      <c r="A50" s="483"/>
      <c r="B50" s="153"/>
    </row>
    <row r="51" ht="36" customHeight="1" spans="1:2">
      <c r="A51" s="480" t="s">
        <v>1297</v>
      </c>
      <c r="B51" s="153"/>
    </row>
    <row r="52" ht="36" customHeight="1" spans="1:2">
      <c r="A52" s="483"/>
      <c r="B52" s="153"/>
    </row>
    <row r="53" ht="36" customHeight="1" spans="1:2">
      <c r="A53" s="488" t="s">
        <v>1298</v>
      </c>
      <c r="B53" s="153">
        <f>B4+B6+B8+B10+B13+B15+B18+B25+B27+B29+B35+B37+B39+B41+B43+B45+B47+B49+B51</f>
        <v>7753</v>
      </c>
    </row>
  </sheetData>
  <autoFilter ref="A3:D53">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showZeros="0" view="pageBreakPreview" zoomScaleNormal="85" workbookViewId="0">
      <selection activeCell="F9" sqref="F9"/>
    </sheetView>
  </sheetViews>
  <sheetFormatPr defaultColWidth="9" defaultRowHeight="14.25" outlineLevelCol="3"/>
  <cols>
    <col min="1" max="1" width="43.6333333333333" style="198" customWidth="1"/>
    <col min="2" max="2" width="20.6333333333333" style="460" customWidth="1"/>
    <col min="3" max="3" width="20.6333333333333" style="198" customWidth="1"/>
    <col min="4" max="4" width="20" style="371" customWidth="1"/>
    <col min="5" max="5" width="12.6333333333333" style="198"/>
    <col min="6" max="16377" width="9" style="198"/>
    <col min="16378" max="16379" width="35.6333333333333" style="198"/>
    <col min="16380" max="16384" width="9" style="198"/>
  </cols>
  <sheetData>
    <row r="1" ht="45" customHeight="1" spans="1:4">
      <c r="A1" s="461" t="s">
        <v>1299</v>
      </c>
      <c r="B1" s="462"/>
      <c r="C1" s="461"/>
      <c r="D1" s="462"/>
    </row>
    <row r="2" ht="20.1" customHeight="1" spans="1:4">
      <c r="A2" s="204"/>
      <c r="B2" s="463"/>
      <c r="C2" s="464"/>
      <c r="D2" s="465" t="s">
        <v>44</v>
      </c>
    </row>
    <row r="3" s="199" customFormat="1" ht="45" customHeight="1" spans="1:4">
      <c r="A3" s="206" t="s">
        <v>1300</v>
      </c>
      <c r="B3" s="466" t="s">
        <v>1298</v>
      </c>
      <c r="C3" s="467" t="s">
        <v>1301</v>
      </c>
      <c r="D3" s="468" t="s">
        <v>1302</v>
      </c>
    </row>
    <row r="4" ht="36" customHeight="1" spans="1:4">
      <c r="A4" s="469" t="s">
        <v>1303</v>
      </c>
      <c r="B4" s="470">
        <f t="shared" ref="B4:B14" si="0">C4+D4</f>
        <v>10371</v>
      </c>
      <c r="C4" s="471">
        <f>SUM(C5:C13)</f>
        <v>0</v>
      </c>
      <c r="D4" s="470">
        <f>SUM(D5:D13)</f>
        <v>10371</v>
      </c>
    </row>
    <row r="5" ht="36" customHeight="1" spans="1:4">
      <c r="A5" s="213" t="s">
        <v>1304</v>
      </c>
      <c r="B5" s="210">
        <f t="shared" si="0"/>
        <v>1430</v>
      </c>
      <c r="C5" s="208"/>
      <c r="D5" s="472">
        <v>1430</v>
      </c>
    </row>
    <row r="6" ht="36" customHeight="1" spans="1:4">
      <c r="A6" s="213" t="s">
        <v>1305</v>
      </c>
      <c r="B6" s="210">
        <f t="shared" si="0"/>
        <v>1277</v>
      </c>
      <c r="C6" s="208"/>
      <c r="D6" s="472">
        <v>1277</v>
      </c>
    </row>
    <row r="7" ht="36" customHeight="1" spans="1:4">
      <c r="A7" s="213" t="s">
        <v>1306</v>
      </c>
      <c r="B7" s="210">
        <f t="shared" si="0"/>
        <v>1328</v>
      </c>
      <c r="C7" s="208"/>
      <c r="D7" s="472">
        <v>1328</v>
      </c>
    </row>
    <row r="8" ht="36" customHeight="1" spans="1:4">
      <c r="A8" s="213" t="s">
        <v>1307</v>
      </c>
      <c r="B8" s="210">
        <f t="shared" si="0"/>
        <v>1185</v>
      </c>
      <c r="C8" s="208"/>
      <c r="D8" s="472">
        <v>1185</v>
      </c>
    </row>
    <row r="9" ht="36" customHeight="1" spans="1:4">
      <c r="A9" s="213" t="s">
        <v>1308</v>
      </c>
      <c r="B9" s="210">
        <f t="shared" si="0"/>
        <v>1204</v>
      </c>
      <c r="C9" s="208"/>
      <c r="D9" s="472">
        <v>1204</v>
      </c>
    </row>
    <row r="10" ht="36" customHeight="1" spans="1:4">
      <c r="A10" s="213" t="s">
        <v>1309</v>
      </c>
      <c r="B10" s="210">
        <f t="shared" si="0"/>
        <v>972</v>
      </c>
      <c r="C10" s="208"/>
      <c r="D10" s="472">
        <v>972</v>
      </c>
    </row>
    <row r="11" ht="36" customHeight="1" spans="1:4">
      <c r="A11" s="213" t="s">
        <v>1310</v>
      </c>
      <c r="B11" s="210">
        <f t="shared" si="0"/>
        <v>1069</v>
      </c>
      <c r="C11" s="208"/>
      <c r="D11" s="472">
        <v>1069</v>
      </c>
    </row>
    <row r="12" ht="36" customHeight="1" spans="1:4">
      <c r="A12" s="213" t="s">
        <v>1311</v>
      </c>
      <c r="B12" s="210">
        <f t="shared" si="0"/>
        <v>945</v>
      </c>
      <c r="C12" s="208"/>
      <c r="D12" s="472">
        <v>945</v>
      </c>
    </row>
    <row r="13" ht="36" customHeight="1" spans="1:4">
      <c r="A13" s="213" t="s">
        <v>1312</v>
      </c>
      <c r="B13" s="210">
        <f t="shared" si="0"/>
        <v>961</v>
      </c>
      <c r="C13" s="208"/>
      <c r="D13" s="472">
        <v>961</v>
      </c>
    </row>
    <row r="14" ht="36" customHeight="1" spans="1:4">
      <c r="A14" s="469" t="s">
        <v>1313</v>
      </c>
      <c r="B14" s="470">
        <f t="shared" si="0"/>
        <v>0</v>
      </c>
      <c r="C14" s="471"/>
      <c r="D14" s="470"/>
    </row>
    <row r="15" spans="2:4">
      <c r="B15" s="473"/>
      <c r="C15" s="474"/>
      <c r="D15" s="475"/>
    </row>
    <row r="16" spans="3:3">
      <c r="C16" s="476"/>
    </row>
    <row r="17" spans="3:3">
      <c r="C17" s="476"/>
    </row>
    <row r="18" spans="3:3">
      <c r="C18" s="476"/>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13 C6:C7 B6 D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40</vt:i4>
      </vt:variant>
    </vt:vector>
  </HeadingPairs>
  <TitlesOfParts>
    <vt:vector size="40" baseType="lpstr">
      <vt:lpstr>目录</vt:lpstr>
      <vt:lpstr>1-1</vt:lpstr>
      <vt:lpstr>1-2</vt:lpstr>
      <vt:lpstr>1-3</vt:lpstr>
      <vt:lpstr>1-４</vt:lpstr>
      <vt:lpstr>1-5</vt:lpstr>
      <vt:lpstr>1-5-1</vt:lpstr>
      <vt:lpstr>1-6</vt:lpstr>
      <vt:lpstr>1-7</vt:lpstr>
      <vt:lpstr>1-8</vt:lpstr>
      <vt:lpstr>1-9</vt:lpstr>
      <vt:lpstr>2-1</vt:lpstr>
      <vt:lpstr>2-2</vt:lpstr>
      <vt:lpstr>2-3</vt:lpstr>
      <vt:lpstr>2-4</vt:lpstr>
      <vt:lpstr>2-5</vt:lpstr>
      <vt:lpstr>2-6</vt:lpstr>
      <vt:lpstr>3-1</vt:lpstr>
      <vt:lpstr>3-2</vt:lpstr>
      <vt:lpstr>3-3</vt:lpstr>
      <vt:lpstr>3-4</vt:lpstr>
      <vt:lpstr>3-5</vt:lpstr>
      <vt:lpstr>3-6 </vt:lpstr>
      <vt:lpstr>3-7</vt:lpstr>
      <vt:lpstr>4-1</vt:lpstr>
      <vt:lpstr>4-2</vt:lpstr>
      <vt:lpstr>4-3</vt:lpstr>
      <vt:lpstr>4-4</vt:lpstr>
      <vt:lpstr>4-5</vt:lpstr>
      <vt:lpstr>5-1</vt:lpstr>
      <vt:lpstr>5-2</vt:lpstr>
      <vt:lpstr>5-3</vt:lpstr>
      <vt:lpstr>5-4</vt:lpstr>
      <vt:lpstr>5-6</vt:lpstr>
      <vt:lpstr>5-5</vt:lpstr>
      <vt:lpstr>5-7</vt:lpstr>
      <vt:lpstr>5-8</vt:lpstr>
      <vt:lpstr>5-9</vt:lpstr>
      <vt:lpstr>6-1</vt:lpstr>
      <vt:lpstr>6-2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2024-10-29T00:47:27Z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A8A167AFB5D14411AB4E17CD28911BE0</vt:lpwstr>
  </property>
</Properties>
</file>