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925" tabRatio="819"/>
  </bookViews>
  <sheets>
    <sheet name="目录" sheetId="133" r:id="rId1"/>
    <sheet name="1-1" sheetId="28" r:id="rId2"/>
    <sheet name="1-2" sheetId="29" r:id="rId3"/>
    <sheet name="1-3" sheetId="31" r:id="rId4"/>
    <sheet name="1-4" sheetId="33" r:id="rId5"/>
    <sheet name="1-5" sheetId="132" r:id="rId6"/>
    <sheet name="1-6" sheetId="35" r:id="rId7"/>
    <sheet name="1-7" sheetId="134" r:id="rId8"/>
    <sheet name="1-8" sheetId="36" r:id="rId9"/>
    <sheet name="1-9" sheetId="131" r:id="rId10"/>
    <sheet name="1-10" sheetId="147" r:id="rId11"/>
    <sheet name="2-1" sheetId="54" r:id="rId12"/>
    <sheet name="2-2" sheetId="55" r:id="rId13"/>
    <sheet name="2-3" sheetId="56" r:id="rId14"/>
    <sheet name="2-4" sheetId="57" r:id="rId15"/>
    <sheet name="2-5" sheetId="58" r:id="rId16"/>
    <sheet name="2-6" sheetId="135" r:id="rId17"/>
    <sheet name="2-7" sheetId="148" r:id="rId18"/>
    <sheet name="3-1" sheetId="108" r:id="rId19"/>
    <sheet name="3-2" sheetId="109" r:id="rId20"/>
    <sheet name="3-3" sheetId="110" r:id="rId21"/>
    <sheet name="3-4" sheetId="111" r:id="rId22"/>
    <sheet name="3-5 " sheetId="129" r:id="rId23"/>
    <sheet name="3-6" sheetId="130" r:id="rId24"/>
    <sheet name="3-7" sheetId="137" r:id="rId25"/>
    <sheet name="4-1" sheetId="113" r:id="rId26"/>
    <sheet name="4-2" sheetId="114" r:id="rId27"/>
    <sheet name="4-3" sheetId="117" r:id="rId28"/>
    <sheet name="4-4" sheetId="118" r:id="rId29"/>
    <sheet name="4-5" sheetId="136" r:id="rId30"/>
    <sheet name="5-1" sheetId="138" r:id="rId31"/>
    <sheet name="5-2" sheetId="143" r:id="rId32"/>
    <sheet name="5-3" sheetId="144" r:id="rId33"/>
    <sheet name="5-4 " sheetId="145" r:id="rId34"/>
    <sheet name="5-5" sheetId="146" r:id="rId35"/>
    <sheet name="5-6 " sheetId="140" r:id="rId36"/>
    <sheet name="5-7 " sheetId="139" r:id="rId37"/>
    <sheet name="5-8" sheetId="149" r:id="rId38"/>
    <sheet name="5-9" sheetId="141" r:id="rId39"/>
    <sheet name="5-10 " sheetId="142" r:id="rId40"/>
    <sheet name="6-1" sheetId="127" r:id="rId41"/>
    <sheet name="6-2" sheetId="128" r:id="rId42"/>
  </sheets>
  <externalReferences>
    <externalReference r:id="rId43"/>
    <externalReference r:id="rId44"/>
  </externalReferences>
  <definedNames>
    <definedName name="_xlnm._FilterDatabase" localSheetId="1" hidden="1">'1-1'!$A$3:$D$38</definedName>
    <definedName name="_xlnm._FilterDatabase" localSheetId="2" hidden="1">'1-2'!$A$3:$D$38</definedName>
    <definedName name="_xlnm._FilterDatabase" localSheetId="3" hidden="1">'1-3'!$A$3:$D$39</definedName>
    <definedName name="_xlnm._FilterDatabase" localSheetId="4" hidden="1">'1-4'!$A$3:$D$1340</definedName>
    <definedName name="_xlnm._FilterDatabase" localSheetId="5" hidden="1">'1-5'!$A$3:$B$46</definedName>
    <definedName name="_xlnm._FilterDatabase" localSheetId="6" hidden="1">'1-6'!$A$3:$F$23</definedName>
    <definedName name="_xlnm._FilterDatabase" localSheetId="11" hidden="1">'2-1'!$A$3:$D$36</definedName>
    <definedName name="_xlnm._FilterDatabase" localSheetId="12" hidden="1">'2-2'!$A$3:$D$268</definedName>
    <definedName name="_xlnm._FilterDatabase" localSheetId="13" hidden="1">'2-3'!$A$3:$D$36</definedName>
    <definedName name="_xlnm._FilterDatabase" localSheetId="18" hidden="1">'3-1'!$A$3:$D$41</definedName>
    <definedName name="_xlnm._FilterDatabase" localSheetId="19" hidden="1">'3-2'!$A$3:$D$28</definedName>
    <definedName name="_xlnm._FilterDatabase" localSheetId="20" hidden="1">'3-3'!$A$3:$D$35</definedName>
    <definedName name="_xlnm._FilterDatabase" localSheetId="21" hidden="1">'3-4'!$A$3:$D$21</definedName>
    <definedName name="_xlnm._FilterDatabase" localSheetId="25" hidden="1">'4-1'!$A$3:$D$37</definedName>
    <definedName name="_xlnm._FilterDatabase" localSheetId="26" hidden="1">'4-2'!$A$3:$D$22</definedName>
    <definedName name="_xlnm._FilterDatabase" localSheetId="27" hidden="1">'4-3'!$A$3:$D$37</definedName>
    <definedName name="_xlnm._FilterDatabase" localSheetId="28" hidden="1">'4-4'!$A$3:$D$22</definedName>
    <definedName name="_xlnm._FilterDatabase" localSheetId="14" hidden="1">'2-4'!$A$3:$D$272</definedName>
    <definedName name="_xlnm._FilterDatabase" localSheetId="15" hidden="1">'2-5'!$A$3:$D$18</definedName>
    <definedName name="_lst_r_地方财政预算表2015年全省汇总_10_科目编码名称">[2]_ESList!$A$1:$A$27</definedName>
    <definedName name="_xlnm.Print_Area" localSheetId="1">'1-1'!$A$1:$D$38</definedName>
    <definedName name="_xlnm.Print_Area" localSheetId="2">'1-2'!$A$1:$D$37</definedName>
    <definedName name="_xlnm.Print_Area" localSheetId="3">'1-3'!$A$1:$D$39</definedName>
    <definedName name="_xlnm.Print_Area" localSheetId="4">'1-4'!$A$1:$D$1340</definedName>
    <definedName name="_xlnm.Print_Area" localSheetId="6">'1-6'!$A$1:$E$23</definedName>
    <definedName name="_xlnm.Print_Area" localSheetId="8">'1-8'!$A$1:$D$14</definedName>
    <definedName name="_xlnm.Print_Area" localSheetId="11">'2-1'!$A$1:$D$36</definedName>
    <definedName name="_xlnm.Print_Area" localSheetId="12">'2-2'!$A$1:$D$268</definedName>
    <definedName name="_xlnm.Print_Area" localSheetId="13">'2-3'!$A$1:$D$36</definedName>
    <definedName name="_xlnm.Print_Area" localSheetId="14">'2-4'!$A$1:$D$272</definedName>
    <definedName name="_xlnm.Print_Area" localSheetId="15">'2-5'!$A$1:$D$15</definedName>
    <definedName name="_xlnm.Print_Titles" localSheetId="1">'1-1'!$1:$3</definedName>
    <definedName name="_xlnm.Print_Titles" localSheetId="2">'1-2'!$1:$3</definedName>
    <definedName name="_xlnm.Print_Titles" localSheetId="3">'1-3'!$1:$3</definedName>
    <definedName name="_xlnm.Print_Titles" localSheetId="4">'1-4'!$1:$3</definedName>
    <definedName name="_xlnm.Print_Titles" localSheetId="6">'1-6'!$1:$3</definedName>
    <definedName name="_xlnm.Print_Titles" localSheetId="8">'1-8'!$1:$3</definedName>
    <definedName name="_xlnm.Print_Titles" localSheetId="11">'2-1'!$1:$3</definedName>
    <definedName name="_xlnm.Print_Titles" localSheetId="12">'2-2'!$1:$3</definedName>
    <definedName name="_xlnm.Print_Titles" localSheetId="13">'2-3'!$1:$3</definedName>
    <definedName name="_xlnm.Print_Titles" localSheetId="14">'2-4'!$1:$3</definedName>
    <definedName name="_xlnm.Print_Titles" localSheetId="15">'2-5'!$1:$3</definedName>
    <definedName name="专项收入年初预算数" localSheetId="2">#REF!</definedName>
    <definedName name="专项收入年初预算数">#REF!</definedName>
    <definedName name="专项收入全年预计数" localSheetId="2">#REF!</definedName>
    <definedName name="专项收入全年预计数">#REF!</definedName>
    <definedName name="_xlnm.Print_Area" localSheetId="18">'3-1'!$A$1:$D$41</definedName>
    <definedName name="_xlnm.Print_Titles" localSheetId="18">'3-1'!$1:$3</definedName>
    <definedName name="专项收入年初预算数" localSheetId="18">#REF!</definedName>
    <definedName name="专项收入全年预计数" localSheetId="18">#REF!</definedName>
    <definedName name="_xlnm.Print_Area" localSheetId="19">'3-2'!$A$1:$D$28</definedName>
    <definedName name="_xlnm.Print_Titles" localSheetId="19">'3-2'!$1:$3</definedName>
    <definedName name="专项收入年初预算数" localSheetId="19">#REF!</definedName>
    <definedName name="专项收入全年预计数" localSheetId="19">#REF!</definedName>
    <definedName name="_xlnm.Print_Area" localSheetId="20">'3-3'!$A$1:$D$35</definedName>
    <definedName name="_xlnm.Print_Titles" localSheetId="20">'3-3'!$1:$3</definedName>
    <definedName name="专项收入年初预算数" localSheetId="20">#REF!</definedName>
    <definedName name="专项收入全年预计数" localSheetId="20">#REF!</definedName>
    <definedName name="_xlnm.Print_Area" localSheetId="21">'3-4'!$A$1:$D$21</definedName>
    <definedName name="专项收入年初预算数" localSheetId="21">#REF!</definedName>
    <definedName name="专项收入全年预计数" localSheetId="21">#REF!</definedName>
    <definedName name="_lst_r_地方财政预算表2015年全省汇总_10_科目编码名称" localSheetId="25">[1]_ESList!$A$1:$A$27</definedName>
    <definedName name="_xlnm.Print_Area" localSheetId="25">'4-1'!$A$1:$D$38</definedName>
    <definedName name="_xlnm.Print_Titles" localSheetId="25">'4-1'!$1:$3</definedName>
    <definedName name="专项收入年初预算数" localSheetId="25">#REF!</definedName>
    <definedName name="专项收入全年预计数" localSheetId="25">#REF!</definedName>
    <definedName name="_lst_r_地方财政预算表2015年全省汇总_10_科目编码名称" localSheetId="26">[1]_ESList!$A$1:$A$27</definedName>
    <definedName name="_xlnm.Print_Area" localSheetId="26">'4-2'!$A$1:$D$22</definedName>
    <definedName name="专项收入年初预算数" localSheetId="26">#REF!</definedName>
    <definedName name="专项收入全年预计数" localSheetId="26">#REF!</definedName>
    <definedName name="_lst_r_地方财政预算表2015年全省汇总_10_科目编码名称" localSheetId="27">[1]_ESList!$A$1:$A$27</definedName>
    <definedName name="_xlnm.Print_Area" localSheetId="27">'4-3'!$A$1:$D$38</definedName>
    <definedName name="_xlnm.Print_Titles" localSheetId="27">'4-3'!$1:$3</definedName>
    <definedName name="专项收入年初预算数" localSheetId="27">#REF!</definedName>
    <definedName name="专项收入全年预计数" localSheetId="27">#REF!</definedName>
    <definedName name="_lst_r_地方财政预算表2015年全省汇总_10_科目编码名称" localSheetId="28">[1]_ESList!$A$1:$A$27</definedName>
    <definedName name="_xlnm.Print_Area" localSheetId="28">'4-4'!$A$1:$D$22</definedName>
    <definedName name="专项收入年初预算数" localSheetId="28">#REF!</definedName>
    <definedName name="专项收入全年预计数" localSheetId="28">#REF!</definedName>
    <definedName name="专项收入年初预算数" localSheetId="40">#REF!</definedName>
    <definedName name="专项收入全年预计数" localSheetId="40">#REF!</definedName>
    <definedName name="_xlnm.Print_Area" localSheetId="40">'6-1'!#REF!</definedName>
    <definedName name="专项收入年初预算数" localSheetId="41">#REF!</definedName>
    <definedName name="专项收入全年预计数" localSheetId="41">#REF!</definedName>
    <definedName name="专项收入年初预算数" localSheetId="22">#REF!</definedName>
    <definedName name="专项收入全年预计数" localSheetId="22">#REF!</definedName>
    <definedName name="专项收入年初预算数" localSheetId="23">#REF!</definedName>
    <definedName name="专项收入全年预计数" localSheetId="23">#REF!</definedName>
    <definedName name="专项收入年初预算数" localSheetId="9">#REF!</definedName>
    <definedName name="专项收入全年预计数" localSheetId="9">#REF!</definedName>
    <definedName name="专项收入年初预算数" localSheetId="5">#REF!</definedName>
    <definedName name="专项收入全年预计数" localSheetId="5">#REF!</definedName>
    <definedName name="_xlnm.Print_Area" localSheetId="5">'1-5'!$A$1:$B$46</definedName>
    <definedName name="_xlnm.Print_Titles" localSheetId="5">'1-5'!$1:$3</definedName>
    <definedName name="专项收入年初预算数" localSheetId="30">#REF!</definedName>
    <definedName name="专项收入全年预计数" localSheetId="30">#REF!</definedName>
    <definedName name="专项收入年初预算数" localSheetId="36">#REF!</definedName>
    <definedName name="专项收入全年预计数" localSheetId="36">#REF!</definedName>
    <definedName name="专项收入年初预算数" localSheetId="35">#REF!</definedName>
    <definedName name="专项收入全年预计数" localSheetId="35">#REF!</definedName>
    <definedName name="专项收入年初预算数" localSheetId="38">#REF!</definedName>
    <definedName name="专项收入全年预计数" localSheetId="38">#REF!</definedName>
    <definedName name="专项收入年初预算数" localSheetId="39">#REF!</definedName>
    <definedName name="专项收入全年预计数" localSheetId="39">#REF!</definedName>
    <definedName name="专项收入年初预算数" localSheetId="31">#REF!</definedName>
    <definedName name="专项收入全年预计数" localSheetId="31">#REF!</definedName>
    <definedName name="专项收入年初预算数" localSheetId="32">#REF!</definedName>
    <definedName name="专项收入全年预计数" localSheetId="32">#REF!</definedName>
    <definedName name="专项收入年初预算数" localSheetId="33">#REF!</definedName>
    <definedName name="专项收入全年预计数" localSheetId="33">#REF!</definedName>
    <definedName name="专项收入年初预算数" localSheetId="34">#REF!</definedName>
    <definedName name="专项收入全年预计数" localSheetId="34">#REF!</definedName>
    <definedName name="_xlnm.Print_Titles" localSheetId="0">目录!$1:$3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<sst xmlns="http://schemas.openxmlformats.org/spreadsheetml/2006/main" count="3821" uniqueCount="2117">
  <si>
    <t>云南省德宏州陇川县2021年政府预算公开表目录</t>
  </si>
  <si>
    <t>序号</t>
  </si>
  <si>
    <t>公开表</t>
  </si>
  <si>
    <t>备注</t>
  </si>
  <si>
    <t>1-1  2021年德宏州陇川县一般公共预算收入情况表</t>
  </si>
  <si>
    <t>1-2  2021年德宏州陇川县一般公共预算支出情况表</t>
  </si>
  <si>
    <t>1-3  2021年德宏州陇川县本级一般公共预算收入情况表</t>
  </si>
  <si>
    <t>1-4  2021年德宏州陇川县本级一般公共预算支出情况表（公开到项级）</t>
  </si>
  <si>
    <t>1-5  2021年德宏州陇川县一般公共预算基本支出情况表（公开到款级）</t>
  </si>
  <si>
    <t>1-6  2021年一般公共预算支出表（州、市对下转移支付项目）</t>
  </si>
  <si>
    <t>1-7  2021年德宏州对陇川县本级一般公共预算支出表(分项目)</t>
  </si>
  <si>
    <t>1-8  2021年德宏州陇川县分地区税收返还和转移支付预算表</t>
  </si>
  <si>
    <t>1-9  2021年德宏州陇川县本级“三公”经费预算财政拨款情况统计表</t>
  </si>
  <si>
    <t>1-10  2021年德宏州陇川县一般公共预算编制情况说明</t>
  </si>
  <si>
    <t>2-1  2021年德宏州陇川县政府性基金预算收入情况表</t>
  </si>
  <si>
    <t>2-2  2021年德宏州陇川县政府性基金预算支出情况表</t>
  </si>
  <si>
    <t>2-3  2021年德宏州陇川县本级政府性基金预算收入情况表</t>
  </si>
  <si>
    <t>2-4  2021年德宏州陇川县本级政府性基金预算支出情况表（公开到项级）</t>
  </si>
  <si>
    <t>2-5  2021年德宏州对陇川县本级政府性基金支出表（州、市对下转移支付）</t>
  </si>
  <si>
    <t>2-6  2021年德宏州对陇川县政府性预算支出表(分项目)</t>
  </si>
  <si>
    <t>2-7  2021年德宏州陇川县政府性基金预算编制情况说明</t>
  </si>
  <si>
    <t>3-1  2021年德宏州陇川县国有资本经营收入预算情况表</t>
  </si>
  <si>
    <t>空表</t>
  </si>
  <si>
    <t>3-2  2021年德宏州陇川县国有资本经营支出预算情况表</t>
  </si>
  <si>
    <t>3-3  2021年德宏州陇川县本级国有资本经营收入预算情况表</t>
  </si>
  <si>
    <t>3-4  2021年德宏州陇川县本级国有资本经营支出预算情况表（公开到项级）</t>
  </si>
  <si>
    <t>3-5  2021年德宏州陇川县本级国有资本经营预算转移支付表（分地区）</t>
  </si>
  <si>
    <t>3-6  2021年德宏州陇川县本级国有资本经营预算转移支付表（分项目）</t>
  </si>
  <si>
    <t>3-7  2021年德宏州陇川县国有资本经营预算情况说明</t>
  </si>
  <si>
    <t>4-1  2021年德宏州陇川县社会保险基金收入预算情况表</t>
  </si>
  <si>
    <t>4-2  2021年德宏州陇川县社会保险基金支出预算情况表</t>
  </si>
  <si>
    <t>4-3  2021年德宏州陇川县本级社会保险基金收入预算情况表</t>
  </si>
  <si>
    <t>4-4  2021年德宏州陇川县本级社会保险基金支出预算情况表</t>
  </si>
  <si>
    <t>4-5  2021年德宏州陇川县社会保险基金预算情况说明</t>
  </si>
  <si>
    <t>5-1  云南省德宏州陇川县2020年地方政府债务限额及余额预算情况表</t>
  </si>
  <si>
    <t>5-2  云南省德宏州陇川县2020年地方政府一般债务余额情况表</t>
  </si>
  <si>
    <t>5-3  云南省德宏州陇川县本级2020年地方政府一般债务余额情况表</t>
  </si>
  <si>
    <t>5-4  云南省德宏州陇川县2020年地方政府专项债务余额情况表</t>
  </si>
  <si>
    <t>5-5  云南省德宏州陇川县本级2020年地方政府专项债务余额情况表（本级）</t>
  </si>
  <si>
    <t>5-6  云南省德宏州陇川县地方政府债券发行及还本付息情况表（本级）</t>
  </si>
  <si>
    <t>5-7  云南省德宏州陇川县2021年本政府债务限额提前下达情况表</t>
  </si>
  <si>
    <t>5-8 云南省德宏州陇川县2021年本级政府专项债务限额和余额情况表</t>
  </si>
  <si>
    <t>5-9  云南省德宏州陇川县2020年年初新增地方政府债券资金安排表</t>
  </si>
  <si>
    <t>5-10  云南省德宏州陇川县2021年地方政府债券资金公开相关情况说明</t>
  </si>
  <si>
    <t>6-1   2021年德宏州陇川县重大政策和重点项目绩效目标表</t>
  </si>
  <si>
    <t>6-2  德宏州陇川县2020-2021年重点工作情况解释说明汇总表</t>
  </si>
  <si>
    <t>单位：万元</t>
  </si>
  <si>
    <t>项目</t>
  </si>
  <si>
    <t>2020年执行数</t>
  </si>
  <si>
    <t>2021年预算数</t>
  </si>
  <si>
    <t>预算数比上年执行数增长%</t>
  </si>
  <si>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</si>
  <si>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</si>
  <si>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</si>
  <si>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</si>
  <si>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</si>
  <si>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</si>
  <si>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</si>
  <si>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</si>
  <si>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</si>
  <si>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</si>
  <si>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</si>
  <si>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</si>
  <si>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</si>
  <si>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烟叶税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</si>
  <si>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</si>
  <si>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</si>
  <si>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</si>
  <si>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</si>
  <si>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</si>
  <si>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</si>
  <si>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</si>
  <si>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</si>
  <si>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</si>
  <si>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</si>
  <si>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</si>
  <si>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一般公共预算收入</t>
  </si>
  <si>
    <t>地方政府一般债务收入</t>
  </si>
  <si>
    <t>转移性收入</t>
  </si>
  <si>
    <t xml:space="preserve">   返还性收入</t>
  </si>
  <si>
    <t xml:space="preserve">   转移支付收入</t>
  </si>
  <si>
    <t xml:space="preserve">   上年结余收入</t>
  </si>
  <si>
    <t xml:space="preserve">   调入资金</t>
  </si>
  <si>
    <t xml:space="preserve">   接受其他地区援助收入</t>
  </si>
  <si>
    <t xml:space="preserve">   动用预算稳定调节基金</t>
  </si>
  <si>
    <t>各项收入合计</t>
  </si>
  <si>
    <t>一、一般公共服务</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</si>
  <si>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</si>
  <si>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</si>
  <si>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</si>
  <si>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</si>
  <si>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</si>
  <si>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</si>
  <si>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</si>
  <si>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</si>
  <si>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</si>
  <si>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</si>
  <si>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</si>
  <si>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</si>
  <si>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</si>
  <si>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</si>
  <si>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</si>
  <si>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</si>
  <si>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</si>
  <si>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</si>
  <si>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</si>
  <si>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</si>
  <si>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</si>
  <si>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二十三、债务付息支出</t>
  </si>
  <si>
    <t>二十四、债务发行费用支出</t>
  </si>
  <si>
    <t>二十五、其他支出</t>
  </si>
  <si>
    <t>一般公共预算支出</t>
  </si>
  <si>
    <t>转移性支出</t>
  </si>
  <si>
    <t xml:space="preserve">    上解支出</t>
  </si>
  <si>
    <t xml:space="preserve">    调出资金</t>
  </si>
  <si>
    <t xml:space="preserve">    安排预算稳定调节基金</t>
  </si>
  <si>
    <t xml:space="preserve">    补充预算周转金</t>
  </si>
  <si>
    <t>地方政府一般债务还本支出</t>
  </si>
  <si>
    <t>年终结转</t>
  </si>
  <si>
    <t>各项支出合计</t>
  </si>
  <si>
    <t>2020年预算数</t>
  </si>
  <si>
    <t>比上年预算数增长%</t>
  </si>
  <si>
    <t>县本级一般公共预算收入</t>
  </si>
  <si>
    <t xml:space="preserve">   上解收入</t>
  </si>
  <si>
    <t>201一般公共服务</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</si>
  <si>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</si>
  <si>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</si>
  <si>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</si>
  <si>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</si>
  <si>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</si>
  <si>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</si>
  <si>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</si>
  <si>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</si>
  <si>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</si>
  <si>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</si>
  <si>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</si>
  <si>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</si>
  <si>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</si>
  <si>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</si>
  <si>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</si>
  <si>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</si>
  <si>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</si>
  <si>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</si>
  <si>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</si>
  <si>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</si>
  <si>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</si>
  <si>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</si>
  <si>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</si>
  <si>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</si>
  <si>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</si>
  <si>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</si>
  <si>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</si>
  <si>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</si>
  <si>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</si>
  <si>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</si>
  <si>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</si>
  <si>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</si>
  <si>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</si>
  <si>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</si>
  <si>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</si>
  <si>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</si>
  <si>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</si>
  <si>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</si>
  <si>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</si>
  <si>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</si>
  <si>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</si>
  <si>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</si>
  <si>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</si>
  <si>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</si>
  <si>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</si>
  <si>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</si>
  <si>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税收业务</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</si>
  <si>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</si>
  <si>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</si>
  <si>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</si>
  <si>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</si>
  <si>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</si>
  <si>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</si>
  <si>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</si>
  <si>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口岸管理</t>
  </si>
  <si>
    <r>
      <rPr>
        <sz val="12"/>
        <rFont val="宋体"/>
        <charset val="134"/>
      </rPr>
      <t xml:space="preserve"> </t>
    </r>
    <r>
      <rPr>
        <sz val="12"/>
        <rFont val="宋体"/>
        <charset val="134"/>
      </rPr>
      <t xml:space="preserve">     </t>
    </r>
    <r>
      <rPr>
        <sz val="12"/>
        <rFont val="宋体"/>
        <charset val="134"/>
      </rPr>
      <t>海关关务</t>
    </r>
  </si>
  <si>
    <t xml:space="preserve">      关税征管</t>
  </si>
  <si>
    <t xml:space="preserve">      海关监管</t>
  </si>
  <si>
    <t xml:space="preserve">      检验检疫</t>
  </si>
  <si>
    <t xml:space="preserve">      其他海关事务支出</t>
  </si>
  <si>
    <t xml:space="preserve">    纪检监察事务</t>
  </si>
  <si>
    <t xml:space="preserve">      大案要案查处</t>
  </si>
  <si>
    <t xml:space="preserve">      派驻派出机构</t>
  </si>
  <si>
    <t xml:space="preserve">      巡视工作</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</si>
  <si>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</si>
  <si>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</si>
  <si>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</si>
  <si>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</si>
  <si>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</si>
  <si>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</si>
  <si>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</si>
  <si>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</si>
  <si>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</si>
  <si>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</si>
  <si>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</si>
  <si>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国际组织专项活动</t>
  </si>
  <si>
    <t xml:space="preserve">      知识产权宏观管理</t>
  </si>
  <si>
    <t xml:space="preserve">      商标管理</t>
  </si>
  <si>
    <t xml:space="preserve">      原产地地理标志管理</t>
  </si>
  <si>
    <t xml:space="preserve">      其他知识产权事务支出</t>
  </si>
  <si>
    <t xml:space="preserve">    民族事务</t>
  </si>
  <si>
    <t xml:space="preserve">      民族工作专项</t>
  </si>
  <si>
    <t xml:space="preserve">      其他民族事务支出</t>
  </si>
  <si>
    <t xml:space="preserve">    港澳台侨事务</t>
  </si>
  <si>
    <t xml:space="preserve">      港澳事务</t>
  </si>
  <si>
    <t xml:space="preserve">      台湾事务</t>
  </si>
  <si>
    <t xml:space="preserve">      其他港澳台侨事务支出</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</si>
  <si>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</si>
  <si>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</si>
  <si>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</si>
  <si>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</si>
  <si>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</si>
  <si>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</si>
  <si>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工会事务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</si>
  <si>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</si>
  <si>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</si>
  <si>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</si>
  <si>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</si>
  <si>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</si>
  <si>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r>
      <rPr>
        <sz val="12"/>
        <rFont val="宋体"/>
        <charset val="134"/>
      </rPr>
      <t xml:space="preserve"> </t>
    </r>
    <r>
      <rPr>
        <sz val="12"/>
        <rFont val="宋体"/>
        <charset val="134"/>
      </rPr>
      <t xml:space="preserve">     </t>
    </r>
    <r>
      <rPr>
        <sz val="12"/>
        <rFont val="宋体"/>
        <charset val="134"/>
      </rPr>
      <t>公务员事务</t>
    </r>
  </si>
  <si>
    <t xml:space="preserve">      其他组织事务支出</t>
  </si>
  <si>
    <t xml:space="preserve">    宣传事务</t>
  </si>
  <si>
    <r>
      <rPr>
        <sz val="12"/>
        <rFont val="宋体"/>
        <charset val="134"/>
      </rPr>
      <t xml:space="preserve"> </t>
    </r>
    <r>
      <rPr>
        <sz val="12"/>
        <rFont val="宋体"/>
        <charset val="134"/>
      </rPr>
      <t xml:space="preserve">     </t>
    </r>
    <r>
      <rPr>
        <sz val="12"/>
        <rFont val="宋体"/>
        <charset val="134"/>
      </rPr>
      <t>管理宣传</t>
    </r>
  </si>
  <si>
    <t xml:space="preserve">      其他宣传事务支出</t>
  </si>
  <si>
    <t xml:space="preserve">    统战事务</t>
  </si>
  <si>
    <t xml:space="preserve">      宗教事务</t>
  </si>
  <si>
    <t xml:space="preserve">      华侨事务</t>
  </si>
  <si>
    <t xml:space="preserve">      其他统战事务支出</t>
  </si>
  <si>
    <t xml:space="preserve">    对外联络事务</t>
  </si>
  <si>
    <t xml:space="preserve">      其他对外联络事务支出</t>
  </si>
  <si>
    <t xml:space="preserve">    其他共产党事务支出</t>
  </si>
  <si>
    <t xml:space="preserve">      其他共产党事务支出</t>
  </si>
  <si>
    <t xml:space="preserve">    网信事务</t>
  </si>
  <si>
    <t xml:space="preserve">      信息安全事务</t>
  </si>
  <si>
    <t xml:space="preserve">      其他网信事务支出</t>
  </si>
  <si>
    <t xml:space="preserve">    市场监督管理事务</t>
  </si>
  <si>
    <t xml:space="preserve">      市场主体管理</t>
  </si>
  <si>
    <t xml:space="preserve">      市场秩序执法</t>
  </si>
  <si>
    <t xml:space="preserve">      质量基础</t>
  </si>
  <si>
    <t xml:space="preserve">      药品事务</t>
  </si>
  <si>
    <t xml:space="preserve">      医疗器械事务</t>
  </si>
  <si>
    <t xml:space="preserve">      化妆品事务</t>
  </si>
  <si>
    <r>
      <rPr>
        <sz val="12"/>
        <rFont val="宋体"/>
        <charset val="134"/>
      </rPr>
      <t xml:space="preserve"> </t>
    </r>
    <r>
      <rPr>
        <sz val="12"/>
        <rFont val="宋体"/>
        <charset val="134"/>
      </rPr>
      <t xml:space="preserve">     </t>
    </r>
    <r>
      <rPr>
        <sz val="12"/>
        <rFont val="宋体"/>
        <charset val="134"/>
      </rPr>
      <t>质量安全监管</t>
    </r>
  </si>
  <si>
    <r>
      <rPr>
        <sz val="12"/>
        <rFont val="宋体"/>
        <charset val="134"/>
      </rPr>
      <t xml:space="preserve"> </t>
    </r>
    <r>
      <rPr>
        <sz val="12"/>
        <rFont val="宋体"/>
        <charset val="134"/>
      </rPr>
      <t xml:space="preserve">     </t>
    </r>
    <r>
      <rPr>
        <sz val="12"/>
        <rFont val="宋体"/>
        <charset val="134"/>
      </rPr>
      <t>食品安全监管</t>
    </r>
  </si>
  <si>
    <t xml:space="preserve">      其他市场监督管理事务</t>
  </si>
  <si>
    <t xml:space="preserve">    其他一般公共服务支出</t>
  </si>
  <si>
    <t xml:space="preserve">      国家赔偿费用支出</t>
  </si>
  <si>
    <t xml:space="preserve">      其他一般公共服务支出</t>
  </si>
  <si>
    <t>202外交支出</t>
  </si>
  <si>
    <t xml:space="preserve">    外交管理事务</t>
  </si>
  <si>
    <t>行政运行</t>
  </si>
  <si>
    <t>一般行政管理事务</t>
  </si>
  <si>
    <t>机关服务</t>
  </si>
  <si>
    <t>专项业务</t>
  </si>
  <si>
    <t>事业运行</t>
  </si>
  <si>
    <t>其他外交管理事务支出</t>
  </si>
  <si>
    <t xml:space="preserve">    驻外机构</t>
  </si>
  <si>
    <t>驻外使领馆（团、处）</t>
  </si>
  <si>
    <t>其他驻外机构支出</t>
  </si>
  <si>
    <t xml:space="preserve">    对外援助</t>
  </si>
  <si>
    <t>对外优惠贷款贴息</t>
  </si>
  <si>
    <t>对外援助</t>
  </si>
  <si>
    <t xml:space="preserve">    国际组织</t>
  </si>
  <si>
    <t>国际组织会费</t>
  </si>
  <si>
    <t>国际组织捐赠</t>
  </si>
  <si>
    <t>维和摊款</t>
  </si>
  <si>
    <t>国际组织股金及基金</t>
  </si>
  <si>
    <t>其他国际组织支出</t>
  </si>
  <si>
    <t xml:space="preserve">    对外合作与交流</t>
  </si>
  <si>
    <t>在华国际会议</t>
  </si>
  <si>
    <t>国际交流活动</t>
  </si>
  <si>
    <t>对外合作活动</t>
  </si>
  <si>
    <t>其他对外合作与交流支出</t>
  </si>
  <si>
    <t xml:space="preserve">    对外宣传</t>
  </si>
  <si>
    <t>对外宣传</t>
  </si>
  <si>
    <t xml:space="preserve">    边界勘界联检</t>
  </si>
  <si>
    <t>边界勘界</t>
  </si>
  <si>
    <t>边界联检</t>
  </si>
  <si>
    <t>边界界桩维护</t>
  </si>
  <si>
    <t>其他支出</t>
  </si>
  <si>
    <t xml:space="preserve">    国际发展合作</t>
  </si>
  <si>
    <t>其他国际发展合作支出</t>
  </si>
  <si>
    <t xml:space="preserve">    其他外交支出</t>
  </si>
  <si>
    <t>其他外交支出</t>
  </si>
  <si>
    <t>203国防支出</t>
  </si>
  <si>
    <t xml:space="preserve">    现役部队</t>
  </si>
  <si>
    <t>现役部队</t>
  </si>
  <si>
    <t xml:space="preserve">    国防科研事业</t>
  </si>
  <si>
    <t>国防科研事业</t>
  </si>
  <si>
    <t xml:space="preserve">    专项工程</t>
  </si>
  <si>
    <t>专项工程</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</si>
  <si>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</si>
  <si>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</si>
  <si>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</si>
  <si>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</si>
  <si>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</si>
  <si>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</si>
  <si>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</si>
  <si>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</si>
  <si>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r>
      <rPr>
        <sz val="12"/>
        <rFont val="宋体"/>
        <charset val="134"/>
      </rPr>
      <t xml:space="preserve"> </t>
    </r>
    <r>
      <rPr>
        <sz val="12"/>
        <rFont val="宋体"/>
        <charset val="134"/>
      </rPr>
      <t xml:space="preserve">     </t>
    </r>
    <r>
      <rPr>
        <sz val="12"/>
        <rFont val="宋体"/>
        <charset val="134"/>
      </rPr>
      <t>边海防</t>
    </r>
  </si>
  <si>
    <t xml:space="preserve">      其他国防动员支出</t>
  </si>
  <si>
    <t xml:space="preserve">    其他国防支出</t>
  </si>
  <si>
    <t>其他国防支出</t>
  </si>
  <si>
    <t>204公共安全支出</t>
  </si>
  <si>
    <t xml:space="preserve">    武装警察部队</t>
  </si>
  <si>
    <t xml:space="preserve">      武装警察部队</t>
  </si>
  <si>
    <t xml:space="preserve">      其他武装警察部队支出</t>
  </si>
  <si>
    <t xml:space="preserve">    公安</t>
  </si>
  <si>
    <t xml:space="preserve">      执法办案</t>
  </si>
  <si>
    <t xml:space="preserve">      特别业务</t>
  </si>
  <si>
    <t xml:space="preserve">      特勤业务</t>
  </si>
  <si>
    <t xml:space="preserve">      移民事务</t>
  </si>
  <si>
    <t xml:space="preserve">      其他公安支出</t>
  </si>
  <si>
    <t xml:space="preserve">    国家安全</t>
  </si>
  <si>
    <t xml:space="preserve">      安全业务</t>
  </si>
  <si>
    <t xml:space="preserve">      其他国家安全支出</t>
  </si>
  <si>
    <t xml:space="preserve">    检察</t>
  </si>
  <si>
    <t xml:space="preserve">      “两房”建设</t>
  </si>
  <si>
    <t xml:space="preserve">      检察监督</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</si>
  <si>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</si>
  <si>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</si>
  <si>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</si>
  <si>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</si>
  <si>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</si>
  <si>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</si>
  <si>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</si>
  <si>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</si>
  <si>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</si>
  <si>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</si>
  <si>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</si>
  <si>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国家统一法律职业资格考试</t>
  </si>
  <si>
    <t xml:space="preserve"> 社区矫正</t>
  </si>
  <si>
    <t xml:space="preserve"> 法制建设</t>
  </si>
  <si>
    <t xml:space="preserve"> 信息化建设</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</si>
  <si>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</si>
  <si>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</si>
  <si>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</si>
  <si>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</si>
  <si>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</si>
  <si>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</si>
  <si>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</si>
  <si>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</si>
  <si>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</si>
  <si>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</si>
  <si>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</si>
  <si>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</si>
  <si>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</si>
  <si>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</si>
  <si>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</si>
  <si>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</si>
  <si>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缉私业务</t>
  </si>
  <si>
    <t xml:space="preserve">      其他缉私警察支出</t>
  </si>
  <si>
    <t xml:space="preserve">    其他公共安全支出</t>
  </si>
  <si>
    <t xml:space="preserve">     国家司法救助支出</t>
  </si>
  <si>
    <t>其他公共安全支出</t>
  </si>
  <si>
    <t>205教育支出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</si>
  <si>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</si>
  <si>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</si>
  <si>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</si>
  <si>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</si>
  <si>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</si>
  <si>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</si>
  <si>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</si>
  <si>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</si>
  <si>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其他普通教育支出</t>
  </si>
  <si>
    <t xml:space="preserve">    职业教育</t>
  </si>
  <si>
    <t xml:space="preserve">      初等职业教育</t>
  </si>
  <si>
    <t xml:space="preserve">      中等职业教育</t>
  </si>
  <si>
    <t xml:space="preserve">      技校教育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</si>
  <si>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</si>
  <si>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</si>
  <si>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</si>
  <si>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</si>
  <si>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</si>
  <si>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</si>
  <si>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</si>
  <si>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</si>
  <si>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</si>
  <si>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</si>
  <si>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</si>
  <si>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</si>
  <si>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</si>
  <si>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</si>
  <si>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</si>
  <si>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</si>
  <si>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</si>
  <si>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</si>
  <si>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</si>
  <si>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</si>
  <si>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</si>
  <si>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</si>
  <si>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</si>
  <si>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</si>
  <si>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</si>
  <si>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</si>
  <si>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</si>
  <si>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</si>
  <si>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</si>
  <si>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</si>
  <si>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</si>
  <si>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</si>
  <si>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</si>
  <si>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t>
  </si>
  <si>
    <t>其他教育支出</t>
  </si>
  <si>
    <t>206科学技术支出</t>
  </si>
  <si>
    <t xml:space="preserve">    科学技术管理事务</t>
  </si>
  <si>
    <t xml:space="preserve">      其他科学技术管理事务支出</t>
  </si>
  <si>
    <t xml:space="preserve">    基础研究</t>
  </si>
  <si>
    <t xml:space="preserve">      机构运行</t>
  </si>
  <si>
    <t xml:space="preserve">      自然科学基金</t>
  </si>
  <si>
    <t xml:space="preserve">      重点实验室及相关设施</t>
  </si>
  <si>
    <t xml:space="preserve">      重大科学工程</t>
  </si>
  <si>
    <t xml:space="preserve">      专项基础科研</t>
  </si>
  <si>
    <t xml:space="preserve">      专项技术基础</t>
  </si>
  <si>
    <t xml:space="preserve">      科技人才队伍建设</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</si>
  <si>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</si>
  <si>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</si>
  <si>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</si>
  <si>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</si>
  <si>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</si>
  <si>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</si>
  <si>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</si>
  <si>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科技成果转化与扩散</t>
  </si>
  <si>
    <t xml:space="preserve">      共性技术研究与开发</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</si>
  <si>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</si>
  <si>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</si>
  <si>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</si>
  <si>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</si>
  <si>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</si>
  <si>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</si>
  <si>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</si>
  <si>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</si>
  <si>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</si>
  <si>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</si>
  <si>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</si>
  <si>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</si>
  <si>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</si>
  <si>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</si>
  <si>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</si>
  <si>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</si>
  <si>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</si>
  <si>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</si>
  <si>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</si>
  <si>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</si>
  <si>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科技重大专项</t>
  </si>
  <si>
    <t>科技重大项目</t>
  </si>
  <si>
    <t>重点研发计划</t>
  </si>
  <si>
    <t>其他科重大项目</t>
  </si>
  <si>
    <t xml:space="preserve">    其他科学技术支出</t>
  </si>
  <si>
    <t xml:space="preserve">      科技奖励</t>
  </si>
  <si>
    <t xml:space="preserve">      核应急</t>
  </si>
  <si>
    <t xml:space="preserve">      转制科研机构</t>
  </si>
  <si>
    <t xml:space="preserve">      其他科学技术支出</t>
  </si>
  <si>
    <t>207文化旅游体育与传媒支出</t>
  </si>
  <si>
    <t xml:space="preserve">    文化和旅游</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</si>
  <si>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</si>
  <si>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</si>
  <si>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</si>
  <si>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</si>
  <si>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</si>
  <si>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</si>
  <si>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文化和旅游交流与合作</t>
  </si>
  <si>
    <t xml:space="preserve">      文化创作与保护</t>
  </si>
  <si>
    <t xml:space="preserve">      文化和旅游市场管理</t>
  </si>
  <si>
    <t xml:space="preserve">      旅游宣传</t>
  </si>
  <si>
    <t xml:space="preserve">      文化和旅游管理事务</t>
  </si>
  <si>
    <t xml:space="preserve">      其他文化和旅游支出</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</si>
  <si>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</si>
  <si>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</si>
  <si>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</si>
  <si>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</si>
  <si>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</si>
  <si>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</si>
  <si>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</si>
  <si>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</si>
  <si>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</si>
  <si>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</si>
  <si>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</si>
  <si>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</si>
  <si>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</si>
  <si>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新闻出版电影</t>
  </si>
  <si>
    <t>新闻通讯</t>
  </si>
  <si>
    <t>出版发行</t>
  </si>
  <si>
    <t>版权管理</t>
  </si>
  <si>
    <t>电影</t>
  </si>
  <si>
    <t>其他新闻出版电影支出</t>
  </si>
  <si>
    <t xml:space="preserve">    广播电视</t>
  </si>
  <si>
    <t>监测监管</t>
  </si>
  <si>
    <t>传输发射</t>
  </si>
  <si>
    <t>广播电视事务</t>
  </si>
  <si>
    <t>其他广播电视支出</t>
  </si>
  <si>
    <t xml:space="preserve">    其他文化体育与传媒支出</t>
  </si>
  <si>
    <t xml:space="preserve">      宣传文化发展专项支出</t>
  </si>
  <si>
    <t xml:space="preserve">      文化产业发展专项支出</t>
  </si>
  <si>
    <t xml:space="preserve">      其他文化旅游体育与传媒支出</t>
  </si>
  <si>
    <t>208社会保障和就业支出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</si>
  <si>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</si>
  <si>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</si>
  <si>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</si>
  <si>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</si>
  <si>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</si>
  <si>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</si>
  <si>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</si>
  <si>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</si>
  <si>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</si>
  <si>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政府特殊津贴</t>
  </si>
  <si>
    <t xml:space="preserve">      资助留学回国人员</t>
  </si>
  <si>
    <t xml:space="preserve">      博士后日常经费</t>
  </si>
  <si>
    <t xml:space="preserve">      引进人才费用</t>
  </si>
  <si>
    <t xml:space="preserve">      其他人力资源和社会保障管理事务支出</t>
  </si>
  <si>
    <t xml:space="preserve">    民政管理事务</t>
  </si>
  <si>
    <t xml:space="preserve">      社会组织管理</t>
  </si>
  <si>
    <t xml:space="preserve">      行政区划和地名管理</t>
  </si>
  <si>
    <t xml:space="preserve">      基层政权建设和社区治理</t>
  </si>
  <si>
    <t xml:space="preserve">      其他民政管理事务支出</t>
  </si>
  <si>
    <t xml:space="preserve">    补充全国社会保障基金</t>
  </si>
  <si>
    <t>用一般公共预算补充基金</t>
  </si>
  <si>
    <t xml:space="preserve">    行政事业单位养老支出</t>
  </si>
  <si>
    <t>行政单位离退休</t>
  </si>
  <si>
    <t>事业单位离退休</t>
  </si>
  <si>
    <t>离退休人员管理机构</t>
  </si>
  <si>
    <t>机关事业单位基本养老保险缴费支出</t>
  </si>
  <si>
    <t>机关事业单位职业年金缴费支出</t>
  </si>
  <si>
    <t>对机关事业单位基本养老保险基金的补助</t>
  </si>
  <si>
    <t>对机关事业单位职业年金的补助</t>
  </si>
  <si>
    <t xml:space="preserve">     其他行政事业单位养老支出</t>
  </si>
  <si>
    <t xml:space="preserve">    企业改革补助</t>
  </si>
  <si>
    <t xml:space="preserve">      企业关闭破产补助</t>
  </si>
  <si>
    <t xml:space="preserve">      厂办大集体改革补助</t>
  </si>
  <si>
    <t xml:space="preserve">      其他企业改革发展补助</t>
  </si>
  <si>
    <t xml:space="preserve">    就业补助</t>
  </si>
  <si>
    <t xml:space="preserve">      就业创业服务补贴</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</si>
  <si>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</si>
  <si>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</si>
  <si>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</si>
  <si>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</si>
  <si>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</si>
  <si>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</si>
  <si>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求职创业补贴</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</si>
  <si>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</si>
  <si>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</si>
  <si>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</si>
  <si>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</si>
  <si>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</si>
  <si>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</si>
  <si>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</si>
  <si>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</si>
  <si>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</si>
  <si>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</si>
  <si>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</si>
  <si>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</si>
  <si>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</si>
  <si>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</si>
  <si>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军队转业干部安置</t>
  </si>
  <si>
    <t xml:space="preserve">      其他退役安置支出</t>
  </si>
  <si>
    <t xml:space="preserve">    社会福利</t>
  </si>
  <si>
    <t xml:space="preserve">      儿童福利</t>
  </si>
  <si>
    <t xml:space="preserve">      老年福利</t>
  </si>
  <si>
    <t xml:space="preserve">      康复辅具</t>
  </si>
  <si>
    <t xml:space="preserve">      殡葬</t>
  </si>
  <si>
    <t xml:space="preserve">      社会福利事业单位</t>
  </si>
  <si>
    <r>
      <rPr>
        <sz val="12"/>
        <rFont val="宋体"/>
        <charset val="134"/>
      </rPr>
      <t xml:space="preserve"> </t>
    </r>
    <r>
      <rPr>
        <sz val="12"/>
        <rFont val="宋体"/>
        <charset val="134"/>
      </rPr>
      <t xml:space="preserve">     </t>
    </r>
    <r>
      <rPr>
        <sz val="12"/>
        <rFont val="宋体"/>
        <charset val="134"/>
      </rPr>
      <t>养老服务</t>
    </r>
  </si>
  <si>
    <t xml:space="preserve">      其他社会福利支出</t>
  </si>
  <si>
    <t xml:space="preserve">    残疾人事业</t>
  </si>
  <si>
    <t xml:space="preserve">      残疾人康复</t>
  </si>
  <si>
    <t xml:space="preserve">      残疾人就业和扶贫</t>
  </si>
  <si>
    <t xml:space="preserve">      残疾人体育</t>
  </si>
  <si>
    <t xml:space="preserve">      残疾人生活和护理补贴</t>
  </si>
  <si>
    <t xml:space="preserve">      其他残疾人事业支出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</si>
  <si>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</si>
  <si>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</si>
  <si>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</si>
  <si>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</si>
  <si>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</si>
  <si>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</si>
  <si>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</si>
  <si>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</si>
  <si>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特困人员救助供养</t>
  </si>
  <si>
    <t xml:space="preserve">      城市特困人员救助供养支出</t>
  </si>
  <si>
    <t xml:space="preserve">      农村特困人员救助供养支出</t>
  </si>
  <si>
    <t xml:space="preserve">    补充道路交通事故社会救助基金</t>
  </si>
  <si>
    <t xml:space="preserve">      交强险增值税补助基金支出</t>
  </si>
  <si>
    <t xml:space="preserve">      交强险罚款收入补助基金支出</t>
  </si>
  <si>
    <t xml:space="preserve">    其他生活救助</t>
  </si>
  <si>
    <t xml:space="preserve">      其他城市生活救助</t>
  </si>
  <si>
    <t xml:space="preserve">      其他农村生活救助</t>
  </si>
  <si>
    <t xml:space="preserve">    财政对基本养老保险基金的补助</t>
  </si>
  <si>
    <t>财政对企业职工基本养老保险基金的补助</t>
  </si>
  <si>
    <t>财政对城乡居民基本养老保险基金的补助</t>
  </si>
  <si>
    <t>财政对其他基本养老保险基金的补助</t>
  </si>
  <si>
    <t xml:space="preserve">    财政对其他社会保险基金的补助</t>
  </si>
  <si>
    <t>财政对失业保险基金的补助</t>
  </si>
  <si>
    <t>财政对工伤保险基金的补助</t>
  </si>
  <si>
    <t>其他财政对社会保险基金的补助</t>
  </si>
  <si>
    <t xml:space="preserve">    退役军人管理事务</t>
  </si>
  <si>
    <t xml:space="preserve">      拥军优属</t>
  </si>
  <si>
    <t xml:space="preserve">      部队供应</t>
  </si>
  <si>
    <r>
      <rPr>
        <sz val="12"/>
        <rFont val="宋体"/>
        <charset val="134"/>
      </rPr>
      <t xml:space="preserve">     </t>
    </r>
    <r>
      <rPr>
        <sz val="12"/>
        <rFont val="宋体"/>
        <charset val="134"/>
      </rPr>
      <t xml:space="preserve"> </t>
    </r>
    <r>
      <rPr>
        <sz val="12"/>
        <rFont val="宋体"/>
        <charset val="134"/>
      </rPr>
      <t>事业运行</t>
    </r>
  </si>
  <si>
    <r>
      <rPr>
        <sz val="12"/>
        <rFont val="宋体"/>
        <charset val="134"/>
      </rPr>
      <t xml:space="preserve">      </t>
    </r>
    <r>
      <rPr>
        <sz val="12"/>
        <rFont val="宋体"/>
        <charset val="134"/>
      </rPr>
      <t>其他退役军人事务管理支出</t>
    </r>
  </si>
  <si>
    <r>
      <rPr>
        <sz val="12"/>
        <rFont val="宋体"/>
        <charset val="134"/>
      </rPr>
      <t xml:space="preserve"> </t>
    </r>
    <r>
      <rPr>
        <sz val="12"/>
        <rFont val="宋体"/>
        <charset val="134"/>
      </rPr>
      <t xml:space="preserve">   </t>
    </r>
    <r>
      <rPr>
        <sz val="12"/>
        <rFont val="宋体"/>
        <charset val="134"/>
      </rPr>
      <t>财政代缴社会保险支出</t>
    </r>
  </si>
  <si>
    <t xml:space="preserve">      财政代缴城乡居民基本养老保险费支出</t>
  </si>
  <si>
    <t xml:space="preserve">      财政代缴其他社会保险费支出</t>
  </si>
  <si>
    <t xml:space="preserve">    其他社会保障和就业支出</t>
  </si>
  <si>
    <t xml:space="preserve">      其他社会保障和就业支出</t>
  </si>
  <si>
    <t>210卫生健康支出</t>
  </si>
  <si>
    <t xml:space="preserve">    卫生健康管理事务</t>
  </si>
  <si>
    <t xml:space="preserve">      其他卫生健康管理事务支出</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</si>
  <si>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</si>
  <si>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</si>
  <si>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</si>
  <si>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</si>
  <si>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</si>
  <si>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</si>
  <si>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妇幼保健医院</t>
  </si>
  <si>
    <t xml:space="preserve">      儿童医院</t>
  </si>
  <si>
    <t xml:space="preserve">      其他专科医院</t>
  </si>
  <si>
    <t xml:space="preserve">      福利医院</t>
  </si>
  <si>
    <t xml:space="preserve">      行业医院</t>
  </si>
  <si>
    <t xml:space="preserve">      处理医疗欠费</t>
  </si>
  <si>
    <r>
      <rPr>
        <sz val="12"/>
        <rFont val="宋体"/>
        <charset val="134"/>
      </rPr>
      <t xml:space="preserve"> </t>
    </r>
    <r>
      <rPr>
        <sz val="12"/>
        <rFont val="宋体"/>
        <charset val="134"/>
      </rPr>
      <t xml:space="preserve">     </t>
    </r>
    <r>
      <rPr>
        <sz val="12"/>
        <rFont val="宋体"/>
        <charset val="134"/>
      </rPr>
      <t>康复医院</t>
    </r>
  </si>
  <si>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</si>
  <si>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</si>
  <si>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</si>
  <si>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</si>
  <si>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</si>
  <si>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</si>
  <si>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</si>
  <si>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</si>
  <si>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</si>
  <si>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</si>
  <si>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</si>
  <si>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</si>
  <si>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</si>
  <si>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</si>
  <si>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重大公共卫生服务</t>
  </si>
  <si>
    <t xml:space="preserve">      突发公共卫生事件应急处理</t>
  </si>
  <si>
    <t xml:space="preserve">      其他公共卫生支出</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</si>
  <si>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</si>
  <si>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</si>
  <si>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</si>
  <si>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</si>
  <si>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</si>
  <si>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</si>
  <si>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</si>
  <si>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行政事业单位医疗</t>
  </si>
  <si>
    <t>行政单位医疗</t>
  </si>
  <si>
    <t>事业单位医疗</t>
  </si>
  <si>
    <t>公务员医疗补助</t>
  </si>
  <si>
    <t>其他行政事业单位医疗支出</t>
  </si>
  <si>
    <t xml:space="preserve">    财政对基本医疗保险基金的补助</t>
  </si>
  <si>
    <t>财政对职工基本医疗保险基金的补助</t>
  </si>
  <si>
    <t>财政对城乡居民基本医疗保险基金的补助</t>
  </si>
  <si>
    <t>财政对其他基本医疗保险基金的补助</t>
  </si>
  <si>
    <t xml:space="preserve">    医疗救助</t>
  </si>
  <si>
    <t>城乡医疗救助</t>
  </si>
  <si>
    <t>疾病应急救助</t>
  </si>
  <si>
    <t>其他医疗救助支出</t>
  </si>
  <si>
    <t xml:space="preserve">    优抚对象医疗</t>
  </si>
  <si>
    <t>优抚对象医疗补助</t>
  </si>
  <si>
    <t>其他优抚对象医疗支出</t>
  </si>
  <si>
    <t xml:space="preserve">    医疗保障管理事务</t>
  </si>
  <si>
    <t>医疗保障政策管理</t>
  </si>
  <si>
    <t>医疗保障经办事务</t>
  </si>
  <si>
    <t>其他医疗保障理管事务支出</t>
  </si>
  <si>
    <t xml:space="preserve">    老龄卫生健康事务</t>
  </si>
  <si>
    <t>老龄卫生健康事务</t>
  </si>
  <si>
    <t xml:space="preserve">    其他卫行健康支出</t>
  </si>
  <si>
    <t xml:space="preserve">        其他健康卫生支出</t>
  </si>
  <si>
    <t>211节能环保支出</t>
  </si>
  <si>
    <t xml:space="preserve">    环境保护管理事务</t>
  </si>
  <si>
    <t xml:space="preserve">      生态环境保护宣传</t>
  </si>
  <si>
    <t xml:space="preserve">      环境保护法规、规划及标准</t>
  </si>
  <si>
    <t xml:space="preserve">      生态环境国际合作及履约</t>
  </si>
  <si>
    <t xml:space="preserve">      生态环境保护行政许可</t>
  </si>
  <si>
    <r>
      <rPr>
        <sz val="12"/>
        <rFont val="宋体"/>
        <charset val="134"/>
      </rPr>
      <t xml:space="preserve"> </t>
    </r>
    <r>
      <rPr>
        <sz val="12"/>
        <rFont val="宋体"/>
        <charset val="134"/>
      </rPr>
      <t xml:space="preserve">     </t>
    </r>
    <r>
      <rPr>
        <sz val="12"/>
        <rFont val="宋体"/>
        <charset val="134"/>
      </rPr>
      <t>应对气候变化管理事务</t>
    </r>
  </si>
  <si>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</si>
  <si>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</si>
  <si>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</si>
  <si>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</si>
  <si>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</si>
  <si>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</si>
  <si>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</si>
  <si>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</si>
  <si>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</si>
  <si>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</si>
  <si>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</si>
  <si>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</si>
  <si>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土壤</t>
  </si>
  <si>
    <t xml:space="preserve">      其他污染防治支出</t>
  </si>
  <si>
    <t xml:space="preserve">    自然生态保护</t>
  </si>
  <si>
    <t xml:space="preserve">      生态保护</t>
  </si>
  <si>
    <t xml:space="preserve">      农村环境保护</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</si>
  <si>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</si>
  <si>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</si>
  <si>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</si>
  <si>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</si>
  <si>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</si>
  <si>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</si>
  <si>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</si>
  <si>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停伐补助</t>
  </si>
  <si>
    <t xml:space="preserve">      其他天然林保护支出</t>
  </si>
  <si>
    <t xml:space="preserve">    退耕还林还草</t>
  </si>
  <si>
    <t xml:space="preserve">      退耕现金</t>
  </si>
  <si>
    <t xml:space="preserve">      退耕还林粮食折现补贴</t>
  </si>
  <si>
    <t xml:space="preserve">      退耕还林粮食费用补贴</t>
  </si>
  <si>
    <t xml:space="preserve">      退耕还林工程建设</t>
  </si>
  <si>
    <t xml:space="preserve">      其他退耕还林还草支出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</si>
  <si>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</si>
  <si>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</si>
  <si>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</si>
  <si>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</si>
  <si>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</si>
  <si>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</si>
  <si>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t>
  </si>
  <si>
    <t>已垦草原退耕还草</t>
  </si>
  <si>
    <t xml:space="preserve">    能源节约利用</t>
  </si>
  <si>
    <t>能源节约利用</t>
  </si>
  <si>
    <t xml:space="preserve">    污染减排</t>
  </si>
  <si>
    <t xml:space="preserve">      生态环境监测与信息</t>
  </si>
  <si>
    <t xml:space="preserve">      生态环境执法监察</t>
  </si>
  <si>
    <t xml:space="preserve">      减排专项支出</t>
  </si>
  <si>
    <t xml:space="preserve">      清洁生产专项支出</t>
  </si>
  <si>
    <t xml:space="preserve">      其他污染减排支出</t>
  </si>
  <si>
    <t xml:space="preserve">    可再生能源</t>
  </si>
  <si>
    <r>
      <rPr>
        <sz val="12"/>
        <rFont val="宋体"/>
        <charset val="134"/>
      </rPr>
      <t xml:space="preserve"> </t>
    </r>
    <r>
      <rPr>
        <sz val="12"/>
        <rFont val="宋体"/>
        <charset val="134"/>
      </rPr>
      <t xml:space="preserve">     </t>
    </r>
    <r>
      <rPr>
        <sz val="12"/>
        <rFont val="宋体"/>
        <charset val="134"/>
      </rPr>
      <t>可再生能源</t>
    </r>
  </si>
  <si>
    <t xml:space="preserve">    循环经济</t>
  </si>
  <si>
    <t>循环经济</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</si>
  <si>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</si>
  <si>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</si>
  <si>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</si>
  <si>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</si>
  <si>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</si>
  <si>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</si>
  <si>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</si>
  <si>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</si>
  <si>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</si>
  <si>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</si>
  <si>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t>
  </si>
  <si>
    <t xml:space="preserve"> 其他节能环保支出</t>
  </si>
  <si>
    <t>212城乡社区支出</t>
  </si>
  <si>
    <t xml:space="preserve">      城乡社区管理事务</t>
  </si>
  <si>
    <t xml:space="preserve">        行政运行</t>
  </si>
  <si>
    <t xml:space="preserve">        一般行政管理事务</t>
  </si>
  <si>
    <t xml:space="preserve">        机关服务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</si>
  <si>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</si>
  <si>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</si>
  <si>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</si>
  <si>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</si>
  <si>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</si>
  <si>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</si>
  <si>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</si>
  <si>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t>
  </si>
  <si>
    <t xml:space="preserve"> 城乡社区规划与管理</t>
  </si>
  <si>
    <t xml:space="preserve">      城乡社区公共设施</t>
  </si>
  <si>
    <t xml:space="preserve">        小城镇基础设施建设</t>
  </si>
  <si>
    <t xml:space="preserve">        其他城乡社区公共设施支出</t>
  </si>
  <si>
    <t xml:space="preserve">      城乡社区环境卫生</t>
  </si>
  <si>
    <r>
      <rPr>
        <sz val="12"/>
        <rFont val="宋体"/>
        <charset val="134"/>
      </rPr>
      <t xml:space="preserve">     </t>
    </r>
    <r>
      <rPr>
        <sz val="12"/>
        <rFont val="宋体"/>
        <charset val="134"/>
      </rPr>
      <t xml:space="preserve">  </t>
    </r>
    <r>
      <rPr>
        <sz val="12"/>
        <rFont val="宋体"/>
        <charset val="134"/>
      </rPr>
      <t xml:space="preserve"> 城乡社区环境卫生</t>
    </r>
  </si>
  <si>
    <t xml:space="preserve">      建设市场管理与监督</t>
  </si>
  <si>
    <r>
      <rPr>
        <sz val="12"/>
        <rFont val="宋体"/>
        <charset val="134"/>
      </rPr>
      <t xml:space="preserve">     </t>
    </r>
    <r>
      <rPr>
        <sz val="12"/>
        <rFont val="宋体"/>
        <charset val="134"/>
      </rPr>
      <t xml:space="preserve">  </t>
    </r>
    <r>
      <rPr>
        <sz val="12"/>
        <rFont val="宋体"/>
        <charset val="134"/>
      </rPr>
      <t xml:space="preserve"> 建设市场管理与监督</t>
    </r>
  </si>
  <si>
    <t xml:space="preserve">      其他城乡社区支出</t>
  </si>
  <si>
    <r>
      <rPr>
        <sz val="12"/>
        <rFont val="宋体"/>
        <charset val="134"/>
      </rPr>
      <t xml:space="preserve">      </t>
    </r>
    <r>
      <rPr>
        <sz val="12"/>
        <rFont val="宋体"/>
        <charset val="134"/>
      </rPr>
      <t xml:space="preserve">  </t>
    </r>
    <r>
      <rPr>
        <sz val="12"/>
        <rFont val="宋体"/>
        <charset val="134"/>
      </rPr>
      <t>其他城乡社区支出</t>
    </r>
  </si>
  <si>
    <t>213农林水支出</t>
  </si>
  <si>
    <t xml:space="preserve">      农业农村</t>
  </si>
  <si>
    <t xml:space="preserve">        事业运行</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</si>
  <si>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</si>
  <si>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</si>
  <si>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</si>
  <si>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</si>
  <si>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</si>
  <si>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</si>
  <si>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</si>
  <si>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</si>
  <si>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</si>
  <si>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</si>
  <si>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</si>
  <si>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农业生产发展</t>
  </si>
  <si>
    <t xml:space="preserve">        农村合作经济</t>
  </si>
  <si>
    <t xml:space="preserve">        农产品加工与促销</t>
  </si>
  <si>
    <t xml:space="preserve">        农村社会事业</t>
  </si>
  <si>
    <t xml:space="preserve">        农业资源保护修复与利用</t>
  </si>
  <si>
    <t xml:space="preserve">        农村道路建设</t>
  </si>
  <si>
    <t xml:space="preserve">        成品油价格改革对渔业的补贴</t>
  </si>
  <si>
    <t xml:space="preserve">        对高校毕业生到基层任职补助</t>
  </si>
  <si>
    <r>
      <rPr>
        <sz val="12"/>
        <rFont val="宋体"/>
        <charset val="134"/>
      </rPr>
      <t xml:space="preserve"> </t>
    </r>
    <r>
      <rPr>
        <sz val="12"/>
        <rFont val="宋体"/>
        <charset val="134"/>
      </rPr>
      <t xml:space="preserve">       </t>
    </r>
    <r>
      <rPr>
        <sz val="12"/>
        <rFont val="宋体"/>
        <charset val="134"/>
      </rPr>
      <t>农田建设</t>
    </r>
  </si>
  <si>
    <t xml:space="preserve">        其他农业农村支出</t>
  </si>
  <si>
    <t xml:space="preserve">      林业和草原</t>
  </si>
  <si>
    <t xml:space="preserve">        事业机构</t>
  </si>
  <si>
    <t xml:space="preserve">        森林资源培育</t>
  </si>
  <si>
    <t xml:space="preserve">        技术推广与转化</t>
  </si>
  <si>
    <t xml:space="preserve">        森林资源管理</t>
  </si>
  <si>
    <t xml:space="preserve">        森林生态效益补偿</t>
  </si>
  <si>
    <t xml:space="preserve">        自然保护区等管理</t>
  </si>
  <si>
    <t xml:space="preserve">        动植物保护</t>
  </si>
  <si>
    <t xml:space="preserve">        湿地保护</t>
  </si>
  <si>
    <t xml:space="preserve">        执法与监督</t>
  </si>
  <si>
    <t xml:space="preserve">        防沙治沙</t>
  </si>
  <si>
    <t xml:space="preserve">        对外合作与交流</t>
  </si>
  <si>
    <t xml:space="preserve">        产业化管理</t>
  </si>
  <si>
    <t xml:space="preserve">        信息管理</t>
  </si>
  <si>
    <t xml:space="preserve">        林区公共支出</t>
  </si>
  <si>
    <t xml:space="preserve">        贷款贴息</t>
  </si>
  <si>
    <t xml:space="preserve">        成品油价格改革对林业的补贴</t>
  </si>
  <si>
    <t xml:space="preserve">        林业草原防灾减灾</t>
  </si>
  <si>
    <t xml:space="preserve">        国家公园</t>
  </si>
  <si>
    <t xml:space="preserve">        草原管理</t>
  </si>
  <si>
    <t xml:space="preserve">        行业业务管理</t>
  </si>
  <si>
    <t xml:space="preserve">        其他林业和草原支出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</si>
  <si>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</si>
  <si>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</si>
  <si>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</si>
  <si>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</si>
  <si>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</si>
  <si>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</si>
  <si>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</si>
  <si>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</si>
  <si>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水资源节约管理与保护</t>
  </si>
  <si>
    <t xml:space="preserve">        水质监测</t>
  </si>
  <si>
    <t xml:space="preserve">        水文测报</t>
  </si>
  <si>
    <t xml:space="preserve">        防汛</t>
  </si>
  <si>
    <t xml:space="preserve">        抗旱</t>
  </si>
  <si>
    <t xml:space="preserve">        农村水利</t>
  </si>
  <si>
    <t xml:space="preserve">        水利技术推广</t>
  </si>
  <si>
    <t xml:space="preserve">        国际河流治理与管理</t>
  </si>
  <si>
    <t xml:space="preserve">        江河湖库水系综合整治</t>
  </si>
  <si>
    <t xml:space="preserve">        大中型水库移民后期扶持专项支出</t>
  </si>
  <si>
    <t xml:space="preserve">        水利安全监督</t>
  </si>
  <si>
    <t xml:space="preserve">        水利建设征地及移民支出</t>
  </si>
  <si>
    <t xml:space="preserve">        农村人畜饮水</t>
  </si>
  <si>
    <r>
      <rPr>
        <sz val="12"/>
        <rFont val="宋体"/>
        <charset val="134"/>
      </rPr>
      <t xml:space="preserve"> </t>
    </r>
    <r>
      <rPr>
        <sz val="12"/>
        <rFont val="宋体"/>
        <charset val="134"/>
      </rPr>
      <t xml:space="preserve">       </t>
    </r>
    <r>
      <rPr>
        <sz val="12"/>
        <rFont val="宋体"/>
        <charset val="134"/>
      </rPr>
      <t>南水北调工程建设</t>
    </r>
  </si>
  <si>
    <r>
      <rPr>
        <sz val="12"/>
        <rFont val="宋体"/>
        <charset val="134"/>
      </rPr>
      <t xml:space="preserve">        </t>
    </r>
    <r>
      <rPr>
        <sz val="12"/>
        <rFont val="宋体"/>
        <charset val="134"/>
      </rPr>
      <t>南水北调工程管理</t>
    </r>
  </si>
  <si>
    <t xml:space="preserve">        其他水利支出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</si>
  <si>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</si>
  <si>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</si>
  <si>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</si>
  <si>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</si>
  <si>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</si>
  <si>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</si>
  <si>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</si>
  <si>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</si>
  <si>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</si>
  <si>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</si>
  <si>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</si>
  <si>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</si>
  <si>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</si>
  <si>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</si>
  <si>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</si>
  <si>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r>
      <rPr>
        <sz val="12"/>
        <rFont val="宋体"/>
        <charset val="134"/>
      </rPr>
      <t xml:space="preserve"> </t>
    </r>
    <r>
      <rPr>
        <sz val="12"/>
        <rFont val="宋体"/>
        <charset val="134"/>
      </rPr>
      <t xml:space="preserve">     </t>
    </r>
    <r>
      <rPr>
        <sz val="12"/>
        <rFont val="宋体"/>
        <charset val="134"/>
      </rPr>
      <t>普惠金融发展支出</t>
    </r>
  </si>
  <si>
    <t xml:space="preserve">        支持农村金融机构</t>
  </si>
  <si>
    <t xml:space="preserve">        涉农贷款增量奖励</t>
  </si>
  <si>
    <t xml:space="preserve">        农业保险保费补贴</t>
  </si>
  <si>
    <t xml:space="preserve">        创业担保贷款贴息</t>
  </si>
  <si>
    <t xml:space="preserve">        补充创业担保贷款基金</t>
  </si>
  <si>
    <t xml:space="preserve">        其他普惠金融发展支出</t>
  </si>
  <si>
    <t xml:space="preserve">      目标价格补贴</t>
  </si>
  <si>
    <t xml:space="preserve">        棉花目标价格补贴</t>
  </si>
  <si>
    <t xml:space="preserve">        其他目标价格补贴</t>
  </si>
  <si>
    <t xml:space="preserve">      其他农林水支出</t>
  </si>
  <si>
    <t xml:space="preserve">        化解其他公益性乡村债务支出</t>
  </si>
  <si>
    <t xml:space="preserve">        其他农林水支出</t>
  </si>
  <si>
    <t>214交通运输支出</t>
  </si>
  <si>
    <t xml:space="preserve">      公路水路运输</t>
  </si>
  <si>
    <t xml:space="preserve">        公路建设</t>
  </si>
  <si>
    <t xml:space="preserve">        公路养护</t>
  </si>
  <si>
    <t xml:space="preserve">        交通运输信息化建设</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</si>
  <si>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</si>
  <si>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</si>
  <si>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</si>
  <si>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</si>
  <si>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</si>
  <si>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</si>
  <si>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</si>
  <si>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</si>
  <si>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</si>
  <si>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</si>
  <si>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</si>
  <si>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</si>
  <si>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</si>
  <si>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</si>
  <si>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</si>
  <si>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</si>
  <si>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</si>
  <si>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</si>
  <si>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</si>
  <si>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</si>
  <si>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</si>
  <si>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</si>
  <si>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</si>
  <si>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</si>
  <si>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</si>
  <si>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</si>
  <si>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</si>
  <si>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</si>
  <si>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</si>
  <si>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</si>
  <si>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成品油价格改革对交通运输的补贴</t>
  </si>
  <si>
    <t xml:space="preserve">        对城市公交的补贴</t>
  </si>
  <si>
    <t xml:space="preserve">        对农村道路客运的补贴</t>
  </si>
  <si>
    <t xml:space="preserve">        对出租车的补贴</t>
  </si>
  <si>
    <t xml:space="preserve">        成品油价格改革补贴其他支出</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</si>
  <si>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</si>
  <si>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</si>
  <si>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</si>
  <si>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</si>
  <si>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</si>
  <si>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</si>
  <si>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车辆购置税用于老旧汽车报废更新补贴</t>
  </si>
  <si>
    <t xml:space="preserve">        车辆购置税其他支出</t>
  </si>
  <si>
    <t xml:space="preserve">      其他交通运输支出</t>
  </si>
  <si>
    <t xml:space="preserve">        公共交通运营补助</t>
  </si>
  <si>
    <t xml:space="preserve">        其他交通运输支出</t>
  </si>
  <si>
    <t>215资源勘探工业信息等支出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</si>
  <si>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</si>
  <si>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</si>
  <si>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</si>
  <si>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</si>
  <si>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</si>
  <si>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</si>
  <si>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</si>
  <si>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</si>
  <si>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</si>
  <si>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</si>
  <si>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</si>
  <si>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</si>
  <si>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</si>
  <si>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</si>
  <si>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</si>
  <si>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</si>
  <si>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</si>
  <si>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</si>
  <si>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</si>
  <si>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</si>
  <si>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</si>
  <si>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</si>
  <si>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</si>
  <si>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</si>
  <si>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专用通信</t>
  </si>
  <si>
    <t xml:space="preserve">        无线电及信息通信监管</t>
  </si>
  <si>
    <t xml:space="preserve">        工程建设及运行维护</t>
  </si>
  <si>
    <t xml:space="preserve">        产业发展</t>
  </si>
  <si>
    <t xml:space="preserve">        其他工业和信息产业监管支出</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</si>
  <si>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</si>
  <si>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</si>
  <si>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</si>
  <si>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</si>
  <si>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</si>
  <si>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</si>
  <si>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</si>
  <si>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减免房租补贴</t>
  </si>
  <si>
    <t xml:space="preserve">        其他支持中小企业发展和管理支出</t>
  </si>
  <si>
    <t xml:space="preserve">      其他资源勘探工业信息等支出</t>
  </si>
  <si>
    <t xml:space="preserve">        黄金事务</t>
  </si>
  <si>
    <t xml:space="preserve">        技术改造支出</t>
  </si>
  <si>
    <t xml:space="preserve">        中药材扶持资金支出</t>
  </si>
  <si>
    <t xml:space="preserve">        重点产业振兴和技术改造项目贷款贴息</t>
  </si>
  <si>
    <t xml:space="preserve">        其他资源勘探信息等支出</t>
  </si>
  <si>
    <t>216商业服务业等支出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</si>
  <si>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</si>
  <si>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</si>
  <si>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</si>
  <si>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</si>
  <si>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</si>
  <si>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</si>
  <si>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涉外发展服务支出</t>
  </si>
  <si>
    <t xml:space="preserve">        外商投资环境建设补助资金</t>
  </si>
  <si>
    <t xml:space="preserve">        其他涉外发展服务支出</t>
  </si>
  <si>
    <t xml:space="preserve">      其他商业服务业等支出</t>
  </si>
  <si>
    <t xml:space="preserve">        服务业基础设施建设</t>
  </si>
  <si>
    <t xml:space="preserve">        其他商业服务业等支出</t>
  </si>
  <si>
    <t>217金融支出</t>
  </si>
  <si>
    <t xml:space="preserve">      金融部门行政支出</t>
  </si>
  <si>
    <t xml:space="preserve">   行政运行</t>
  </si>
  <si>
    <t xml:space="preserve">        安全防卫</t>
  </si>
  <si>
    <t xml:space="preserve">        金融部门其他行政支出</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</si>
  <si>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</si>
  <si>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</si>
  <si>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</si>
  <si>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</si>
  <si>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</si>
  <si>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</si>
  <si>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</si>
  <si>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</si>
  <si>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</si>
  <si>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</si>
  <si>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</si>
  <si>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</si>
  <si>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利息费用补贴支出</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</si>
  <si>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</si>
  <si>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</si>
  <si>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</si>
  <si>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</si>
  <si>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</si>
  <si>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</si>
  <si>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t>
  </si>
  <si>
    <t xml:space="preserve">        重点企事业贷款贴息</t>
  </si>
  <si>
    <r>
      <rPr>
        <sz val="12"/>
        <rFont val="宋体"/>
        <charset val="134"/>
      </rPr>
      <t xml:space="preserve">     </t>
    </r>
    <r>
      <rPr>
        <sz val="12"/>
        <rFont val="宋体"/>
        <charset val="134"/>
      </rPr>
      <t xml:space="preserve">  </t>
    </r>
    <r>
      <rPr>
        <sz val="12"/>
        <rFont val="宋体"/>
        <charset val="134"/>
      </rPr>
      <t xml:space="preserve"> 其他金融支出</t>
    </r>
  </si>
  <si>
    <r>
      <rPr>
        <b/>
        <sz val="12"/>
        <rFont val="宋体"/>
        <charset val="134"/>
      </rPr>
      <t>219</t>
    </r>
    <r>
      <rPr>
        <b/>
        <sz val="12"/>
        <rFont val="宋体"/>
        <charset val="134"/>
      </rPr>
      <t xml:space="preserve"> </t>
    </r>
    <r>
      <rPr>
        <b/>
        <sz val="12"/>
        <rFont val="宋体"/>
        <charset val="134"/>
      </rPr>
      <t>援助其他地区支出</t>
    </r>
  </si>
  <si>
    <t xml:space="preserve">      一般公共服务</t>
  </si>
  <si>
    <t xml:space="preserve">      教育</t>
  </si>
  <si>
    <t xml:space="preserve">      文化体育与传媒</t>
  </si>
  <si>
    <t xml:space="preserve">      医疗卫生</t>
  </si>
  <si>
    <t xml:space="preserve">      节能环保</t>
  </si>
  <si>
    <t xml:space="preserve">      农业</t>
  </si>
  <si>
    <t xml:space="preserve">      交通运输</t>
  </si>
  <si>
    <t xml:space="preserve">      住房保障</t>
  </si>
  <si>
    <t xml:space="preserve">      其他支出</t>
  </si>
  <si>
    <r>
      <rPr>
        <b/>
        <sz val="12"/>
        <rFont val="宋体"/>
        <charset val="134"/>
      </rPr>
      <t>220</t>
    </r>
    <r>
      <rPr>
        <b/>
        <sz val="12"/>
        <rFont val="宋体"/>
        <charset val="134"/>
      </rPr>
      <t xml:space="preserve"> 自然资源海</t>
    </r>
    <r>
      <rPr>
        <b/>
        <sz val="12"/>
        <rFont val="宋体"/>
        <charset val="134"/>
      </rPr>
      <t>洋气象等支出</t>
    </r>
  </si>
  <si>
    <t xml:space="preserve">      自然资源事务</t>
  </si>
  <si>
    <t xml:space="preserve">        自然资源规划及管理</t>
  </si>
  <si>
    <t xml:space="preserve">        自然资源利用与保护</t>
  </si>
  <si>
    <r>
      <rPr>
        <sz val="12"/>
        <rFont val="宋体"/>
        <charset val="134"/>
      </rPr>
      <t xml:space="preserve">       </t>
    </r>
    <r>
      <rPr>
        <sz val="12"/>
        <rFont val="宋体"/>
        <charset val="134"/>
      </rPr>
      <t xml:space="preserve"> </t>
    </r>
    <r>
      <rPr>
        <sz val="12"/>
        <rFont val="宋体"/>
        <charset val="134"/>
      </rPr>
      <t>自然资源社会公益服务</t>
    </r>
  </si>
  <si>
    <t xml:space="preserve">        自然资源行业业务管理</t>
  </si>
  <si>
    <t xml:space="preserve">        自然资源调查与确权登记</t>
  </si>
  <si>
    <t xml:space="preserve">        土地资源储备支出</t>
  </si>
  <si>
    <t xml:space="preserve">        地质矿产资源与环境调查</t>
  </si>
  <si>
    <t xml:space="preserve">        地质矿产资源利用与保护</t>
  </si>
  <si>
    <t xml:space="preserve">        地质转产项目财政贴息</t>
  </si>
  <si>
    <t xml:space="preserve">        国外风险勘查</t>
  </si>
  <si>
    <t xml:space="preserve">        地质勘查基金（周转金）支出</t>
  </si>
  <si>
    <r>
      <rPr>
        <sz val="12"/>
        <rFont val="宋体"/>
        <charset val="134"/>
      </rPr>
      <t xml:space="preserve"> </t>
    </r>
    <r>
      <rPr>
        <sz val="12"/>
        <rFont val="宋体"/>
        <charset val="134"/>
      </rPr>
      <t xml:space="preserve">       </t>
    </r>
    <r>
      <rPr>
        <sz val="12"/>
        <rFont val="宋体"/>
        <charset val="134"/>
      </rPr>
      <t>海域与海岛管理</t>
    </r>
  </si>
  <si>
    <t xml:space="preserve">        自然资源国际合作与海洋权益维护</t>
  </si>
  <si>
    <t xml:space="preserve">        自然资源卫星</t>
  </si>
  <si>
    <t xml:space="preserve">        极地考察</t>
  </si>
  <si>
    <t xml:space="preserve">        深海调查与资源开发</t>
  </si>
  <si>
    <t xml:space="preserve">        海港航标维护</t>
  </si>
  <si>
    <t xml:space="preserve">        海水淡化</t>
  </si>
  <si>
    <t xml:space="preserve">        无居民海岛使用金支出</t>
  </si>
  <si>
    <t xml:space="preserve">        海洋战略规划与预警监测</t>
  </si>
  <si>
    <t xml:space="preserve">        基础测绘与地理信息监管</t>
  </si>
  <si>
    <t xml:space="preserve">        其他自然资源事务支出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</si>
  <si>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</si>
  <si>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</si>
  <si>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</si>
  <si>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</si>
  <si>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</si>
  <si>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</si>
  <si>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</si>
  <si>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</si>
  <si>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</si>
  <si>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</si>
  <si>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</si>
  <si>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</si>
  <si>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 xml:space="preserve">      其他自然资源海洋气象等支出</t>
  </si>
  <si>
    <r>
      <rPr>
        <sz val="12"/>
        <rFont val="宋体"/>
        <charset val="134"/>
      </rPr>
      <t xml:space="preserve">      </t>
    </r>
    <r>
      <rPr>
        <sz val="12"/>
        <rFont val="宋体"/>
        <charset val="134"/>
      </rPr>
      <t xml:space="preserve">  其他自然资源海洋气象等支出</t>
    </r>
  </si>
  <si>
    <t>221住房保障支出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</si>
  <si>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</si>
  <si>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</si>
  <si>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</si>
  <si>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</si>
  <si>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</si>
  <si>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</si>
  <si>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</si>
  <si>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</si>
  <si>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老旧小区改造</t>
  </si>
  <si>
    <t xml:space="preserve">        住房租赁市场发展</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</si>
  <si>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</si>
  <si>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</si>
  <si>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</si>
  <si>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</si>
  <si>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</si>
  <si>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</si>
  <si>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</si>
  <si>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r>
      <rPr>
        <sz val="12"/>
        <rFont val="宋体"/>
        <charset val="134"/>
      </rPr>
      <t xml:space="preserve"> </t>
    </r>
    <r>
      <rPr>
        <sz val="12"/>
        <rFont val="宋体"/>
        <charset val="134"/>
      </rPr>
      <t xml:space="preserve">       </t>
    </r>
    <r>
      <rPr>
        <sz val="12"/>
        <rFont val="宋体"/>
        <charset val="134"/>
      </rPr>
      <t>住房公积金管理</t>
    </r>
  </si>
  <si>
    <t xml:space="preserve">        其他城乡社区住宅支出</t>
  </si>
  <si>
    <t>222粮油物资储备支出</t>
  </si>
  <si>
    <t xml:space="preserve">      粮油物资事务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</si>
  <si>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</si>
  <si>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</si>
  <si>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</si>
  <si>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</si>
  <si>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</si>
  <si>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</si>
  <si>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</si>
  <si>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</si>
  <si>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</si>
  <si>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设施建设</t>
  </si>
  <si>
    <t xml:space="preserve">        设施安全</t>
  </si>
  <si>
    <t xml:space="preserve">        物资保管保养</t>
  </si>
  <si>
    <t xml:space="preserve">        其他粮油物资事务支出</t>
  </si>
  <si>
    <t xml:space="preserve">      能源储备</t>
  </si>
  <si>
    <t xml:space="preserve">        石油储备</t>
  </si>
  <si>
    <t xml:space="preserve">        天然铀能源储备</t>
  </si>
  <si>
    <t xml:space="preserve">        煤炭储备</t>
  </si>
  <si>
    <t xml:space="preserve">        成品油储备</t>
  </si>
  <si>
    <t xml:space="preserve">        其他能源储备支出</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</si>
  <si>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</si>
  <si>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</si>
  <si>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</si>
  <si>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</si>
  <si>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</si>
  <si>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</si>
  <si>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</si>
  <si>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</si>
  <si>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</si>
  <si>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</si>
  <si>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</si>
  <si>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</si>
  <si>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</si>
  <si>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</si>
  <si>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</si>
  <si>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</si>
  <si>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</si>
  <si>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应急物资储备</t>
  </si>
  <si>
    <t xml:space="preserve">        其他重要商品储备支出</t>
  </si>
  <si>
    <r>
      <rPr>
        <b/>
        <sz val="12"/>
        <rFont val="宋体"/>
        <charset val="134"/>
      </rPr>
      <t>22</t>
    </r>
    <r>
      <rPr>
        <b/>
        <sz val="12"/>
        <rFont val="宋体"/>
        <charset val="134"/>
      </rPr>
      <t xml:space="preserve">4 </t>
    </r>
    <r>
      <rPr>
        <b/>
        <sz val="12"/>
        <rFont val="宋体"/>
        <charset val="134"/>
      </rPr>
      <t>灾害防治及应急管理支出</t>
    </r>
  </si>
  <si>
    <t xml:space="preserve">      应急管理事务</t>
  </si>
  <si>
    <t xml:space="preserve">        灾害风险防治</t>
  </si>
  <si>
    <t xml:space="preserve">        国务院安委会专项</t>
  </si>
  <si>
    <t xml:space="preserve">        安生监督</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</si>
  <si>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</si>
  <si>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</si>
  <si>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</si>
  <si>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</si>
  <si>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</si>
  <si>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</si>
  <si>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</si>
  <si>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</si>
  <si>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</si>
  <si>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</si>
  <si>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</si>
  <si>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</si>
  <si>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</si>
  <si>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</si>
  <si>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</si>
  <si>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</si>
  <si>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</si>
  <si>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</si>
  <si>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</si>
  <si>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</si>
  <si>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</si>
  <si>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</si>
  <si>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</si>
  <si>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</si>
  <si>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自然灾害防治</t>
  </si>
  <si>
    <t xml:space="preserve">        地质灾害防治</t>
  </si>
  <si>
    <t xml:space="preserve">        森林草原防灾减灾</t>
  </si>
  <si>
    <t xml:space="preserve">        其他自然灾害防治支出</t>
  </si>
  <si>
    <t xml:space="preserve">      自然灾害救灾及恢复重建支出</t>
  </si>
  <si>
    <t xml:space="preserve">        自然灾害救灾补助</t>
  </si>
  <si>
    <t xml:space="preserve">        自然灾害灾后重建补助</t>
  </si>
  <si>
    <t xml:space="preserve">        其他自然灾害救灾及恢复重建支出</t>
  </si>
  <si>
    <t xml:space="preserve">     其他灾害防治及应急管理支出</t>
  </si>
  <si>
    <t xml:space="preserve">        其他灾害防治及应急管理支出</t>
  </si>
  <si>
    <t>227预备费</t>
  </si>
  <si>
    <t>229其他支出</t>
  </si>
  <si>
    <t xml:space="preserve">      年初预留</t>
  </si>
  <si>
    <t xml:space="preserve">        年初预留</t>
  </si>
  <si>
    <r>
      <rPr>
        <sz val="12"/>
        <rFont val="宋体"/>
        <charset val="134"/>
      </rPr>
      <t xml:space="preserve"> </t>
    </r>
    <r>
      <rPr>
        <sz val="12"/>
        <rFont val="宋体"/>
        <charset val="134"/>
      </rPr>
      <t xml:space="preserve">        其他支出</t>
    </r>
  </si>
  <si>
    <t>232债务付息支出</t>
  </si>
  <si>
    <t xml:space="preserve">      中央政府国内债务付息支出</t>
  </si>
  <si>
    <t xml:space="preserve">      中央政府国外债务付息支出</t>
  </si>
  <si>
    <t xml:space="preserve">      地方政府一般债务付息支出</t>
  </si>
  <si>
    <r>
      <rPr>
        <sz val="12"/>
        <rFont val="宋体"/>
        <charset val="134"/>
      </rPr>
      <t xml:space="preserve">      </t>
    </r>
    <r>
      <rPr>
        <sz val="12"/>
        <rFont val="宋体"/>
        <charset val="134"/>
      </rPr>
      <t xml:space="preserve">  </t>
    </r>
    <r>
      <rPr>
        <sz val="12"/>
        <rFont val="宋体"/>
        <charset val="134"/>
      </rPr>
      <t>地方政府一般债券付息支出</t>
    </r>
  </si>
  <si>
    <r>
      <rPr>
        <sz val="12"/>
        <rFont val="宋体"/>
        <charset val="134"/>
      </rPr>
      <t xml:space="preserve">     </t>
    </r>
    <r>
      <rPr>
        <sz val="12"/>
        <rFont val="宋体"/>
        <charset val="134"/>
      </rPr>
      <t xml:space="preserve">  </t>
    </r>
    <r>
      <rPr>
        <sz val="12"/>
        <rFont val="宋体"/>
        <charset val="134"/>
      </rPr>
      <t xml:space="preserve"> 地方政府向外国政府借款付息支出</t>
    </r>
  </si>
  <si>
    <t xml:space="preserve">        地方政府向国际组织借款付息支出</t>
  </si>
  <si>
    <r>
      <rPr>
        <sz val="12"/>
        <rFont val="宋体"/>
        <charset val="134"/>
      </rPr>
      <t xml:space="preserve">      </t>
    </r>
    <r>
      <rPr>
        <sz val="12"/>
        <rFont val="宋体"/>
        <charset val="134"/>
      </rPr>
      <t xml:space="preserve">  </t>
    </r>
    <r>
      <rPr>
        <sz val="12"/>
        <rFont val="宋体"/>
        <charset val="134"/>
      </rPr>
      <t>地方政府其他一般债务付息支出</t>
    </r>
  </si>
  <si>
    <t>233债务发行费用支出</t>
  </si>
  <si>
    <t xml:space="preserve">     中央政府国内债务发行费用支出</t>
  </si>
  <si>
    <t xml:space="preserve">     中央政府国外债务发行费用支出</t>
  </si>
  <si>
    <r>
      <rPr>
        <sz val="12"/>
        <rFont val="宋体"/>
        <charset val="134"/>
      </rPr>
      <t xml:space="preserve"> </t>
    </r>
    <r>
      <rPr>
        <sz val="12"/>
        <rFont val="宋体"/>
        <charset val="134"/>
      </rPr>
      <t xml:space="preserve">    地方政府一般债务发行费用支出</t>
    </r>
  </si>
  <si>
    <t>本年支出小计</t>
  </si>
  <si>
    <t>230  转移性支出</t>
  </si>
  <si>
    <r>
      <rPr>
        <b/>
        <sz val="12"/>
        <rFont val="宋体"/>
        <charset val="134"/>
      </rPr>
      <t xml:space="preserve">  2300</t>
    </r>
    <r>
      <rPr>
        <b/>
        <sz val="12"/>
        <rFont val="宋体"/>
        <charset val="134"/>
      </rPr>
      <t>6</t>
    </r>
    <r>
      <rPr>
        <b/>
        <sz val="12"/>
        <rFont val="宋体"/>
        <charset val="134"/>
      </rPr>
      <t>上解支出</t>
    </r>
  </si>
  <si>
    <t xml:space="preserve">    2300601体制上解支出</t>
  </si>
  <si>
    <t xml:space="preserve">    2300602专项上解支出</t>
  </si>
  <si>
    <r>
      <rPr>
        <b/>
        <sz val="12"/>
        <rFont val="宋体"/>
        <charset val="134"/>
      </rPr>
      <t xml:space="preserve">  2300</t>
    </r>
    <r>
      <rPr>
        <b/>
        <sz val="12"/>
        <rFont val="宋体"/>
        <charset val="134"/>
      </rPr>
      <t>8</t>
    </r>
    <r>
      <rPr>
        <b/>
        <sz val="12"/>
        <rFont val="宋体"/>
        <charset val="134"/>
      </rPr>
      <t>调出资金</t>
    </r>
  </si>
  <si>
    <t xml:space="preserve">  23009年终结余</t>
  </si>
  <si>
    <t xml:space="preserve">    2300901一般公共预算年终结余</t>
  </si>
  <si>
    <t xml:space="preserve">  23015安排预算稳定调节基金</t>
  </si>
  <si>
    <t>231 债务还本支出</t>
  </si>
  <si>
    <t>2310399地方政府其他一般债务还本支出</t>
  </si>
  <si>
    <t>县本级一般公共预算支出</t>
  </si>
  <si>
    <t>经济科目名称</t>
  </si>
  <si>
    <t>机关工资福利支出</t>
  </si>
  <si>
    <r>
      <rPr>
        <sz val="11"/>
        <color indexed="8"/>
        <rFont val="宋体"/>
        <charset val="134"/>
      </rPr>
      <t xml:space="preserve"> </t>
    </r>
    <r>
      <rPr>
        <sz val="11"/>
        <color indexed="8"/>
        <rFont val="宋体"/>
        <charset val="134"/>
      </rPr>
      <t xml:space="preserve"> </t>
    </r>
    <r>
      <rPr>
        <sz val="11"/>
        <color indexed="8"/>
        <rFont val="宋体"/>
        <charset val="134"/>
      </rPr>
      <t>工资奖金津补贴</t>
    </r>
  </si>
  <si>
    <t xml:space="preserve">  社会保障缴费</t>
  </si>
  <si>
    <t xml:space="preserve">  住房公积金</t>
  </si>
  <si>
    <t xml:space="preserve">  其他工资福利支出</t>
  </si>
  <si>
    <t>机关商品和服务支出</t>
  </si>
  <si>
    <t xml:space="preserve">  办公经费</t>
  </si>
  <si>
    <t xml:space="preserve">  会议费</t>
  </si>
  <si>
    <t xml:space="preserve">  培训费</t>
  </si>
  <si>
    <r>
      <rPr>
        <sz val="11"/>
        <color indexed="8"/>
        <rFont val="宋体"/>
        <charset val="134"/>
      </rPr>
      <t xml:space="preserve"> </t>
    </r>
    <r>
      <rPr>
        <sz val="11"/>
        <color indexed="8"/>
        <rFont val="宋体"/>
        <charset val="134"/>
      </rPr>
      <t xml:space="preserve"> </t>
    </r>
    <r>
      <rPr>
        <sz val="11"/>
        <color indexed="8"/>
        <rFont val="宋体"/>
        <charset val="134"/>
      </rPr>
      <t>专用材料购置费</t>
    </r>
  </si>
  <si>
    <t xml:space="preserve">  委托业务费  </t>
  </si>
  <si>
    <t xml:space="preserve">  公务接待费</t>
  </si>
  <si>
    <t xml:space="preserve">  因公出国（境）费用</t>
  </si>
  <si>
    <r>
      <rPr>
        <sz val="11"/>
        <color indexed="8"/>
        <rFont val="宋体"/>
        <charset val="134"/>
      </rPr>
      <t xml:space="preserve"> </t>
    </r>
    <r>
      <rPr>
        <sz val="11"/>
        <color indexed="8"/>
        <rFont val="宋体"/>
        <charset val="134"/>
      </rPr>
      <t xml:space="preserve"> </t>
    </r>
    <r>
      <rPr>
        <sz val="11"/>
        <color indexed="8"/>
        <rFont val="宋体"/>
        <charset val="134"/>
      </rPr>
      <t>因公出国（境）费用</t>
    </r>
  </si>
  <si>
    <t xml:space="preserve">  公务用车运行维护费</t>
  </si>
  <si>
    <r>
      <rPr>
        <sz val="11"/>
        <color indexed="8"/>
        <rFont val="宋体"/>
        <charset val="134"/>
      </rPr>
      <t xml:space="preserve">  维修</t>
    </r>
    <r>
      <rPr>
        <sz val="11"/>
        <color indexed="8"/>
        <rFont val="宋体"/>
        <charset val="134"/>
      </rPr>
      <t>(</t>
    </r>
    <r>
      <rPr>
        <sz val="11"/>
        <color indexed="8"/>
        <rFont val="宋体"/>
        <charset val="134"/>
      </rPr>
      <t>护</t>
    </r>
    <r>
      <rPr>
        <sz val="11"/>
        <color indexed="8"/>
        <rFont val="宋体"/>
        <charset val="134"/>
      </rPr>
      <t>)</t>
    </r>
    <r>
      <rPr>
        <sz val="11"/>
        <color indexed="8"/>
        <rFont val="宋体"/>
        <charset val="134"/>
      </rPr>
      <t>费</t>
    </r>
  </si>
  <si>
    <t xml:space="preserve">  其他商品和服务支出</t>
  </si>
  <si>
    <t>机关资本性支出（一）</t>
  </si>
  <si>
    <t xml:space="preserve">  房屋建筑物购建</t>
  </si>
  <si>
    <t xml:space="preserve">  基础设施建设</t>
  </si>
  <si>
    <t xml:space="preserve">  公务用车购置</t>
  </si>
  <si>
    <t xml:space="preserve">  土地征迁补偿和安置支出</t>
  </si>
  <si>
    <t xml:space="preserve">  设备购置</t>
  </si>
  <si>
    <t xml:space="preserve">  大型修缮</t>
  </si>
  <si>
    <t xml:space="preserve">  其他资本性支出</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</si>
  <si>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</si>
  <si>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</si>
  <si>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</si>
  <si>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</si>
  <si>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</si>
  <si>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</si>
  <si>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</si>
  <si>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对个人和家庭的补助</t>
  </si>
  <si>
    <r>
      <rPr>
        <sz val="11"/>
        <color indexed="8"/>
        <rFont val="宋体"/>
        <charset val="134"/>
      </rPr>
      <t xml:space="preserve"> </t>
    </r>
    <r>
      <rPr>
        <sz val="11"/>
        <color indexed="8"/>
        <rFont val="宋体"/>
        <charset val="134"/>
      </rPr>
      <t xml:space="preserve"> </t>
    </r>
    <r>
      <rPr>
        <sz val="11"/>
        <color indexed="8"/>
        <rFont val="宋体"/>
        <charset val="134"/>
      </rPr>
      <t>社会福利和救助</t>
    </r>
  </si>
  <si>
    <t xml:space="preserve">  助学金</t>
  </si>
  <si>
    <t xml:space="preserve">  个人农业生产补贴</t>
  </si>
  <si>
    <t xml:space="preserve">  离退休费</t>
  </si>
  <si>
    <t xml:space="preserve">  其他对个人和家庭的补助</t>
  </si>
  <si>
    <t>对社会保障基金补助</t>
  </si>
  <si>
    <t xml:space="preserve">  对社会保障基金补助</t>
  </si>
  <si>
    <r>
      <rPr>
        <sz val="12"/>
        <color theme="1"/>
        <rFont val="宋体"/>
        <charset val="134"/>
        <scheme val="minor"/>
      </rPr>
      <t xml:space="preserve">  </t>
    </r>
    <r>
      <rPr>
        <sz val="12"/>
        <color indexed="8"/>
        <rFont val="宋体"/>
        <charset val="134"/>
      </rPr>
      <t>补充全国社会保障基金</t>
    </r>
  </si>
  <si>
    <t xml:space="preserve">  对机关事业单位职业年金的补助</t>
  </si>
  <si>
    <t>支  出  合  计</t>
  </si>
  <si>
    <t>项       目</t>
  </si>
  <si>
    <t>其中：延续项目</t>
  </si>
  <si>
    <t>其中：新增项目</t>
  </si>
  <si>
    <t>一般公共服务支出</t>
  </si>
  <si>
    <t>国防支出</t>
  </si>
  <si>
    <t>公共安全支出</t>
  </si>
  <si>
    <t>教育支出</t>
  </si>
  <si>
    <t>科学技术支出</t>
  </si>
  <si>
    <t>文化旅游教育与传媒支出</t>
  </si>
  <si>
    <t>社会保障和就业支出</t>
  </si>
  <si>
    <t>卫生健康支出</t>
  </si>
  <si>
    <t>节能环保支出</t>
  </si>
  <si>
    <t>农林水支出</t>
  </si>
  <si>
    <t>交通运输支出</t>
  </si>
  <si>
    <t>资源勘探工业信息等支出</t>
  </si>
  <si>
    <t>商业服务业等支出</t>
  </si>
  <si>
    <t>金融支出</t>
  </si>
  <si>
    <t>自然资源海洋气象等支出</t>
  </si>
  <si>
    <t>住房保障支出</t>
  </si>
  <si>
    <t>粮油物资储备支出</t>
  </si>
  <si>
    <t>灾害防治及应急管理支出</t>
  </si>
  <si>
    <t>债务付息支出</t>
  </si>
  <si>
    <t>合计</t>
  </si>
  <si>
    <t>项目分类</t>
  </si>
  <si>
    <t>功能分类</t>
  </si>
  <si>
    <t>冬春临时生活困难救助补助</t>
  </si>
  <si>
    <t>省对下中央基建投资预算专项</t>
  </si>
  <si>
    <t>德宏州工业企业升规奖励</t>
  </si>
  <si>
    <t>安全生产专项</t>
  </si>
  <si>
    <t>界河维护补助</t>
  </si>
  <si>
    <t>省级工业和信息化发展专项</t>
  </si>
  <si>
    <t>路网项目建设补助资金</t>
  </si>
  <si>
    <t>烟草行业水源工程援建资金</t>
  </si>
  <si>
    <t>重点建设项目前期工作</t>
  </si>
  <si>
    <t>农村公路养护补助</t>
  </si>
  <si>
    <t>文化旅游提升工程</t>
  </si>
  <si>
    <t>教育发展专项</t>
  </si>
  <si>
    <t>州（市）区域创新能力提升专项</t>
  </si>
  <si>
    <t>上海援滇专项</t>
  </si>
  <si>
    <t>民族宗教专项</t>
  </si>
  <si>
    <t>边境小康示范村建设</t>
  </si>
  <si>
    <t>服务业发展专项</t>
  </si>
  <si>
    <t>自然灾害防治体系建设</t>
  </si>
  <si>
    <t>土壤污染防治资金</t>
  </si>
  <si>
    <t>天保工程及森林生态效益补偿补助</t>
  </si>
  <si>
    <t>乡（镇）</t>
  </si>
  <si>
    <t>税收返还</t>
  </si>
  <si>
    <t>转移支付</t>
  </si>
  <si>
    <t>一、提前下达数</t>
  </si>
  <si>
    <t>陇川县章凤镇财政所</t>
  </si>
  <si>
    <t>陇川县景罕镇财政所</t>
  </si>
  <si>
    <t>陇川县城子镇财政所</t>
  </si>
  <si>
    <t>陇川县陇把镇财政所</t>
  </si>
  <si>
    <t>陇川县户撒乡财政所</t>
  </si>
  <si>
    <t>陇川县护国乡财政所</t>
  </si>
  <si>
    <t>陇川县清平乡财政所</t>
  </si>
  <si>
    <t>陇川县勐约乡财政所</t>
  </si>
  <si>
    <t>陇川县王子树乡财政所</t>
  </si>
  <si>
    <t>二、预算数</t>
  </si>
  <si>
    <t>比上年增、减情况</t>
  </si>
  <si>
    <t>增、减金额</t>
  </si>
  <si>
    <t>增、减幅度</t>
  </si>
  <si>
    <t>1.因公出国（境）费</t>
  </si>
  <si>
    <t>2.公务接待费</t>
  </si>
  <si>
    <t>3.公务用车购置及运行费</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</si>
  <si>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</si>
  <si>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</si>
  <si>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2021年陇川县“三公”经费预算安排1920万元，同比下降3.18%，其中：安排因公出国（境）费30万元，与上年持平；公务接待费749万元，同比增长4.32%，公务用车购置和运行维护费1141万元，同比下降7.61%。陇川县2021年“三公”经费同比下降的主要原因是：一是县委、县政府大力压缩公务用车购置规模；二是全面贯彻执行上级关于大力压缩一般性支出目标，要求全县所有单位“三公”经费只减不增的原则；三是全面执行过“紧日子”的政策，节约资金用于全县“六稳”、“六保”需求。</t>
  </si>
  <si>
    <t xml:space="preserve">          德宏州陇川县一般公共预算编制情况说明
    德宏州陇川县一般公共预算编制由各预算单位编制，由县财政局预算股负责汇总编制，陇川县将乡（镇）、社区纳入一级预算单位管理，陇川县一般公共预算收支等同于陇川县本级一般公共预算收支，故，陇川县“1-1  2021年德宏州陇川县一般公共预算收入情况表”与“1-3  2021年德宏州陇川县本级一般公共预算收入情况表”数据一致；“1-2  2021年德宏州陇川县一般公共预算支出情况表”与“1-4  2021年德宏州陇川县本级一般公共预算支出情况表”数据一致。
                   单位：陇川县财政局</t>
  </si>
  <si>
    <t>一、农网还贷资金收入</t>
  </si>
  <si>
    <t>二、海南省高等级公路车辆通行附加费收入</t>
  </si>
  <si>
    <t>三、港口建设费收入</t>
  </si>
  <si>
    <t>四、国家电影事业发展专项资金收入</t>
  </si>
  <si>
    <t>五、国有土地收益基金收入</t>
  </si>
  <si>
    <t>六、农业土地开发资金收入</t>
  </si>
  <si>
    <t>七、国有土地使用权出让收入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</si>
  <si>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</si>
  <si>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</si>
  <si>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</si>
  <si>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</si>
  <si>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</si>
  <si>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八、大中型水库库区基金收入</t>
  </si>
  <si>
    <t>九、彩票公益金收入</t>
  </si>
  <si>
    <t xml:space="preserve">  福利彩票公益金收入</t>
  </si>
  <si>
    <t xml:space="preserve">  体育彩票公益金收入</t>
  </si>
  <si>
    <t>十、城市基础设施配套费收入</t>
  </si>
  <si>
    <t>十一、小型水库移民扶助基金收入</t>
  </si>
  <si>
    <t>十二、国家重大水利工程建设基金收入</t>
  </si>
  <si>
    <t>十三、车辆通行费</t>
  </si>
  <si>
    <t>十四、污水处理费收入</t>
  </si>
  <si>
    <t>十五、彩票发行机构和彩票销售机构的业务费用</t>
  </si>
  <si>
    <t>十六、其他政府性基金收入</t>
  </si>
  <si>
    <t>十七、专项债券对应项目专项收入</t>
  </si>
  <si>
    <t>全县政府性基金预算收入</t>
  </si>
  <si>
    <t>地方政府专项债务收入</t>
  </si>
  <si>
    <t xml:space="preserve">  政府性基金转移收入</t>
  </si>
  <si>
    <t xml:space="preserve">     政府性基金补助收入</t>
  </si>
  <si>
    <t xml:space="preserve">     抗疫特别国债转移支付收入</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</si>
  <si>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</si>
  <si>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</si>
  <si>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</si>
  <si>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</si>
  <si>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</si>
  <si>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</si>
  <si>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</si>
  <si>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</si>
  <si>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</si>
  <si>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</si>
  <si>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</si>
  <si>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</si>
  <si>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</si>
  <si>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</si>
  <si>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</si>
  <si>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</si>
  <si>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</si>
  <si>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大中型水库移民后期扶持基金支出</t>
  </si>
  <si>
    <t xml:space="preserve">      移民补助</t>
  </si>
  <si>
    <t xml:space="preserve">      基础设施建设和经济发展</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</si>
  <si>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</si>
  <si>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</si>
  <si>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</si>
  <si>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</si>
  <si>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</si>
  <si>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三、节能环保支出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</si>
  <si>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</si>
  <si>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</si>
  <si>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</si>
  <si>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</si>
  <si>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</si>
  <si>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</si>
  <si>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</si>
  <si>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</si>
  <si>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</si>
  <si>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</si>
  <si>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四、城乡社区支出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</si>
  <si>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</si>
  <si>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</si>
  <si>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</si>
  <si>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</si>
  <si>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</si>
  <si>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</si>
  <si>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</si>
  <si>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</si>
  <si>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</si>
  <si>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</si>
  <si>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</si>
  <si>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</si>
  <si>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</si>
  <si>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</si>
  <si>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</si>
  <si>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</si>
  <si>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</si>
  <si>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</si>
  <si>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</si>
  <si>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</si>
  <si>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</si>
  <si>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</si>
  <si>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</si>
  <si>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</si>
  <si>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</si>
  <si>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</si>
  <si>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</si>
  <si>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</si>
  <si>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</si>
  <si>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</si>
  <si>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</si>
  <si>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</si>
  <si>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</si>
  <si>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</si>
  <si>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</si>
  <si>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</si>
  <si>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五、农林水支出</t>
  </si>
  <si>
    <t xml:space="preserve">    大中型水库库区基金安排的支出</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</si>
  <si>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</si>
  <si>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</si>
  <si>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</si>
  <si>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</si>
  <si>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</si>
  <si>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</si>
  <si>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</si>
  <si>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</si>
  <si>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</si>
  <si>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</si>
  <si>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</si>
  <si>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</si>
  <si>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其他大中型水库库区基金对应专项债务收入支出</t>
  </si>
  <si>
    <t xml:space="preserve">    国家重大水利工程建设基金对应专项债务收入安排的支出</t>
  </si>
  <si>
    <t xml:space="preserve">      三峡工程后续工作</t>
  </si>
  <si>
    <t xml:space="preserve">      其他重大水利工程建设基金对应专项债务收入支出</t>
  </si>
  <si>
    <t>六、交通运输支出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</si>
  <si>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</si>
  <si>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</si>
  <si>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</si>
  <si>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</si>
  <si>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</si>
  <si>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</si>
  <si>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</si>
  <si>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</si>
  <si>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</si>
  <si>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港口建设费安排的支出</t>
  </si>
  <si>
    <t xml:space="preserve">      港口设施</t>
  </si>
  <si>
    <t xml:space="preserve">      航道建设和维护</t>
  </si>
  <si>
    <t xml:space="preserve">      航运保障系统建设</t>
  </si>
  <si>
    <t xml:space="preserve">      其他港口建设费安排的支出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</si>
  <si>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</si>
  <si>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</si>
  <si>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</si>
  <si>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</si>
  <si>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</si>
  <si>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</si>
  <si>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</si>
  <si>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</si>
  <si>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</si>
  <si>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</si>
  <si>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</si>
  <si>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</si>
  <si>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</si>
  <si>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</si>
  <si>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</si>
  <si>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</si>
  <si>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</si>
  <si>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</si>
  <si>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</si>
  <si>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</si>
  <si>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</si>
  <si>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</si>
  <si>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</si>
  <si>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</si>
  <si>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</si>
  <si>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</si>
  <si>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</si>
  <si>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</si>
  <si>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</si>
  <si>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</si>
  <si>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 xml:space="preserve">    港口建设费对应专项债务收入安排的支出</t>
  </si>
  <si>
    <t xml:space="preserve">      其他港口建设费对应专项债务收入安排的支出</t>
  </si>
  <si>
    <t>七、资源勘探工业信息等支出</t>
  </si>
  <si>
    <t xml:space="preserve">    农网还贷资金支出</t>
  </si>
  <si>
    <t xml:space="preserve">      地方农网还贷资金支出</t>
  </si>
  <si>
    <t xml:space="preserve">      其他农网还贷资金支出</t>
  </si>
  <si>
    <t>八、其他支出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</si>
  <si>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</si>
  <si>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</si>
  <si>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</si>
  <si>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</si>
  <si>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</si>
  <si>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</si>
  <si>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</si>
  <si>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</si>
  <si>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</si>
  <si>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</si>
  <si>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</si>
  <si>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</si>
  <si>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</si>
  <si>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彩票公益金安排的支出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</si>
  <si>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</si>
  <si>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</si>
  <si>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</si>
  <si>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</si>
  <si>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</si>
  <si>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</si>
  <si>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</si>
  <si>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</si>
  <si>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</si>
  <si>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</si>
  <si>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</si>
  <si>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九、债务付息支出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</si>
  <si>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</si>
  <si>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</si>
  <si>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</si>
  <si>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</si>
  <si>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</si>
  <si>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</si>
  <si>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</si>
  <si>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</si>
  <si>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</si>
  <si>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</si>
  <si>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</si>
  <si>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</si>
  <si>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</si>
  <si>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</si>
  <si>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</si>
  <si>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</si>
  <si>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</si>
  <si>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</si>
  <si>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</si>
  <si>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</si>
  <si>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</si>
  <si>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</si>
  <si>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</si>
  <si>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</si>
  <si>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</si>
  <si>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</si>
  <si>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</si>
  <si>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</si>
  <si>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</si>
  <si>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</si>
  <si>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</si>
  <si>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</si>
  <si>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</si>
  <si>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</si>
  <si>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</si>
  <si>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</si>
  <si>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</si>
  <si>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</si>
  <si>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</si>
  <si>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</si>
  <si>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</si>
  <si>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</si>
  <si>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</si>
  <si>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</si>
  <si>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</si>
  <si>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</si>
  <si>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</si>
  <si>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</si>
  <si>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</si>
  <si>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</si>
  <si>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</si>
  <si>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</si>
  <si>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</si>
  <si>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</si>
  <si>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</si>
  <si>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全县政府性基金支出</t>
  </si>
  <si>
    <t xml:space="preserve">   政府性基金转移支付</t>
  </si>
  <si>
    <t xml:space="preserve">     政府性基金上解支出</t>
  </si>
  <si>
    <t xml:space="preserve">     抗疫特别国债转移支付支出</t>
  </si>
  <si>
    <t xml:space="preserve">   调出资金</t>
  </si>
  <si>
    <t xml:space="preserve">   年终结余</t>
  </si>
  <si>
    <t>地方政府专项债务还本支出</t>
  </si>
  <si>
    <t>县本级政府性基金预算收入</t>
  </si>
  <si>
    <t xml:space="preserve">   政府性基金补助收入</t>
  </si>
  <si>
    <t xml:space="preserve">     政府性基金上解收入</t>
  </si>
  <si>
    <t xml:space="preserve">    地方政府专项债务付息支出</t>
  </si>
  <si>
    <t>县本级政府性基金支出</t>
  </si>
  <si>
    <t xml:space="preserve">     政府性基金补助支出</t>
  </si>
  <si>
    <t xml:space="preserve">   地方政府专项债务转贷支出</t>
  </si>
  <si>
    <t>上年结转对应安排支出</t>
  </si>
  <si>
    <t xml:space="preserve">          德宏州陇川县政府性基金预算编制情况说明
    德宏州陇川县政府性预算编制由县财政局预算股负责编制，陇川县将乡（镇）、社区纳入一级预算单位管理，且各预算单位均不编制政府性基金预算，陇川县政府性基金预算收支等同于陇川县本级政府性基金预算收支，故，陇川县“2-1  2021年德宏州陇川县政府性基金预算收入情况表”与“2-3  2021年德宏州陇川县本级政府性基金预算收入情况表”数据一致；“2-2  2021年德宏州陇川县政府性基金预算支出情况表”与“2-4  2021年德宏州陇川县本级政府性基金预算支出情况表”数据一致。
                   单位：陇川县财政局</t>
  </si>
  <si>
    <r>
      <rPr>
        <sz val="14"/>
        <rFont val="MS Serif"/>
        <charset val="134"/>
      </rPr>
      <t xml:space="preserve">    </t>
    </r>
    <r>
      <rPr>
        <sz val="14"/>
        <color indexed="8"/>
        <rFont val="宋体"/>
        <charset val="134"/>
      </rPr>
      <t>单位：万元</t>
    </r>
  </si>
  <si>
    <t>项        目</t>
  </si>
  <si>
    <t xml:space="preserve">  利润收入</t>
  </si>
  <si>
    <t xml:space="preserve">     电力企业利润收入</t>
  </si>
  <si>
    <t xml:space="preserve">     运输企业利润收入</t>
  </si>
  <si>
    <t xml:space="preserve">     投资服务企业利润收入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</si>
  <si>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</si>
  <si>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</si>
  <si>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</si>
  <si>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</si>
  <si>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</si>
  <si>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 xml:space="preserve">     军工企业利润收入</t>
  </si>
  <si>
    <t xml:space="preserve">     转制科研院所利润收入</t>
  </si>
  <si>
    <t xml:space="preserve">     地质勘查企业利润收入</t>
  </si>
  <si>
    <r>
      <rPr>
        <sz val="14"/>
        <rFont val="宋体"/>
        <charset val="134"/>
      </rPr>
      <t xml:space="preserve">  </t>
    </r>
    <r>
      <rPr>
        <sz val="14"/>
        <rFont val="宋体"/>
        <charset val="134"/>
      </rPr>
      <t xml:space="preserve"> </t>
    </r>
    <r>
      <rPr>
        <sz val="14"/>
        <rFont val="宋体"/>
        <charset val="134"/>
      </rPr>
      <t xml:space="preserve">  卫生体育福利企业利润收入</t>
    </r>
  </si>
  <si>
    <t xml:space="preserve">     教育文化广播企业利润收入</t>
  </si>
  <si>
    <t xml:space="preserve">     科学研究企业利润收入</t>
  </si>
  <si>
    <t xml:space="preserve">     机关社团所属企业利润收入</t>
  </si>
  <si>
    <t xml:space="preserve">     化工企业利润收入</t>
  </si>
  <si>
    <t xml:space="preserve">     金融企业利润收入（国资预算）</t>
  </si>
  <si>
    <t xml:space="preserve">     其他国有资本经营预算企业利润收入</t>
  </si>
  <si>
    <t xml:space="preserve">  股利、股息收入</t>
  </si>
  <si>
    <t xml:space="preserve">     国有控股公司股利、股息收入</t>
  </si>
  <si>
    <t xml:space="preserve">     国有参股公司股利、股息收入</t>
  </si>
  <si>
    <t xml:space="preserve">     金融企业股利、股息收入（国资预算）</t>
  </si>
  <si>
    <t xml:space="preserve">     其他国有资本经营预算企业股利、股息收入</t>
  </si>
  <si>
    <t xml:space="preserve">  产权转让收入</t>
  </si>
  <si>
    <t xml:space="preserve">     国有股权、股份转让收入</t>
  </si>
  <si>
    <t xml:space="preserve">     国有独资企业产权转让收入</t>
  </si>
  <si>
    <t xml:space="preserve">     其他国有资本经营预算企业产权转让收入</t>
  </si>
  <si>
    <t xml:space="preserve">  清算收入</t>
  </si>
  <si>
    <t xml:space="preserve">     国有股权、股份清算收入</t>
  </si>
  <si>
    <t xml:space="preserve">     国有独资企业清算收入</t>
  </si>
  <si>
    <t xml:space="preserve">     其他国有资本经营预算企业清算收入</t>
  </si>
  <si>
    <t xml:space="preserve">  其他国有资本经营预算收入</t>
  </si>
  <si>
    <t>全县国有资本经营收入</t>
  </si>
  <si>
    <t>上年结转</t>
  </si>
  <si>
    <t>账务调整收入</t>
  </si>
  <si>
    <t xml:space="preserve">  解决历史遗留问题及改革成本支出</t>
  </si>
  <si>
    <t xml:space="preserve">    “三供一业”移交补助支出</t>
  </si>
  <si>
    <t xml:space="preserve">    国有企业办职教幼教补助支出</t>
  </si>
  <si>
    <t xml:space="preserve">    国有企业退休人员社会化管理补助支出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</si>
  <si>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</si>
  <si>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</si>
  <si>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</si>
  <si>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</si>
  <si>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</si>
  <si>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</si>
  <si>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</si>
  <si>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</si>
  <si>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其他国有企业资本金注入</t>
  </si>
  <si>
    <t xml:space="preserve">  国有企业政策性补贴</t>
  </si>
  <si>
    <t xml:space="preserve">    国有企业政策性补贴（项）</t>
  </si>
  <si>
    <t xml:space="preserve">  金融国有资本经营预算支出</t>
  </si>
  <si>
    <t xml:space="preserve">  其他金融国有资本经营预算支出</t>
  </si>
  <si>
    <t xml:space="preserve">  其他国有资本经营预算支出</t>
  </si>
  <si>
    <t xml:space="preserve">    其他国有资本经营预算支出（项）</t>
  </si>
  <si>
    <t>全县国有资本经营支出</t>
  </si>
  <si>
    <t>国有资本经营预算转移支付</t>
  </si>
  <si>
    <t>调出资金</t>
  </si>
  <si>
    <t>结转下年</t>
  </si>
  <si>
    <t>利润收入</t>
  </si>
  <si>
    <t xml:space="preserve">     卫生体育福利企业利润收入</t>
  </si>
  <si>
    <t>股利、股息收入</t>
  </si>
  <si>
    <t>产权转让收入</t>
  </si>
  <si>
    <t xml:space="preserve">    国有股权、股份转让收入</t>
  </si>
  <si>
    <t xml:space="preserve">    国有独资企业产权转让收入</t>
  </si>
  <si>
    <t xml:space="preserve">   其他国有资本经营预算企业产权转让收入</t>
  </si>
  <si>
    <t>清算收入</t>
  </si>
  <si>
    <t>其他国有资本经营预算收入</t>
  </si>
  <si>
    <t>县本级国有资本经营收入</t>
  </si>
  <si>
    <t>项   目</t>
  </si>
  <si>
    <t xml:space="preserve">    "三供一业"移交补助支出</t>
  </si>
  <si>
    <t xml:space="preserve">   其他金融国有资本经营预算支出</t>
  </si>
  <si>
    <t>省本级国有资本经营支出</t>
  </si>
  <si>
    <t>地  区</t>
  </si>
  <si>
    <t>预算数</t>
  </si>
  <si>
    <t>合  计</t>
  </si>
  <si>
    <t>项目名称</t>
  </si>
  <si>
    <t xml:space="preserve">             德宏州陇川县国有资本经营预算情况说明
    德宏州陇川县国有资本经营预算编制由县财政局国资股统一编制，财政局国有资产管理人员多次对我县国有企业的实际收益情况进行核实，陇川县2021年度没有国有企业的收益，陇川县2021年不再编制国有资本经营预算。故，陇川县“3-1  2021年德宏州陇川县国有资本经营收入预算情况表”、“3-2  2021年德宏州陇川县国有资本经营支出预算情况表”、“3-3  2021年德宏州陇川县本级国有资本经营收入预算情况表”、“3-4  2021年德宏州陇川县本级国有资本经营支出预算情况表”、“3-5  2021年德宏州陇川县本级国有资本经营预算转移支付表（分地区）”、“3-6  2021年德宏州陇川县本级国有资本经营预算转移支付表（分项目）”均为空表。
                   单位：陇川县财政局</t>
  </si>
  <si>
    <t>项     目</t>
  </si>
  <si>
    <t>一、企业职工基本养老保险基金收入</t>
  </si>
  <si>
    <t xml:space="preserve">    其中：保险费收入</t>
  </si>
  <si>
    <t xml:space="preserve">          利息收入</t>
  </si>
  <si>
    <t xml:space="preserve">          财政补贴收入</t>
  </si>
  <si>
    <t>二、机关事业单位基本养老保险基金收入</t>
  </si>
  <si>
    <t>三、失业保险基金收入</t>
  </si>
  <si>
    <t>四、城镇职工基本医疗保险基金收入</t>
  </si>
  <si>
    <t>五、工伤保险基金收入</t>
  </si>
  <si>
    <t>六、城乡居民基本养老保险基金收入</t>
  </si>
  <si>
    <t>七、居民基本医疗保险基金收入</t>
  </si>
  <si>
    <t>收入小计</t>
  </si>
  <si>
    <t xml:space="preserve">  其中：保险费收入</t>
  </si>
  <si>
    <t xml:space="preserve">        利息收入</t>
  </si>
  <si>
    <t xml:space="preserve">        财政补贴收入</t>
  </si>
  <si>
    <t>上级补助收入</t>
  </si>
  <si>
    <t>下级上解收入</t>
  </si>
  <si>
    <t>收入合计</t>
  </si>
  <si>
    <r>
      <rPr>
        <sz val="14"/>
        <rFont val="宋体"/>
        <charset val="134"/>
      </rPr>
      <t xml:space="preserve">    </t>
    </r>
    <r>
      <rPr>
        <sz val="14"/>
        <color indexed="8"/>
        <rFont val="宋体"/>
        <charset val="134"/>
      </rPr>
      <t>单位：万元</t>
    </r>
  </si>
  <si>
    <t>一、企业职工基本养老保险基金支出</t>
  </si>
  <si>
    <t xml:space="preserve">    其中：待遇支出</t>
  </si>
  <si>
    <t>二、机关事业单位基本养老保险基金支出</t>
  </si>
  <si>
    <t>三、失业保险基金支出</t>
  </si>
  <si>
    <t>四、城镇职工基本医疗保险基金支出</t>
  </si>
  <si>
    <t>五、工伤保险基金支出</t>
  </si>
  <si>
    <t>六、城乡居民基本养老保险基金支出</t>
  </si>
  <si>
    <t>七、居民基本医疗保险基金支出</t>
  </si>
  <si>
    <t>支出小计</t>
  </si>
  <si>
    <t xml:space="preserve">    其中：社会保险待遇支出</t>
  </si>
  <si>
    <t>补助下级支出</t>
  </si>
  <si>
    <t>上解上级支出</t>
  </si>
  <si>
    <t>支出合计</t>
  </si>
  <si>
    <t xml:space="preserve">          德宏州陇川县社会保险基金预算情况说明
    德宏州陇川县社会保险基金预算编制由各经办机构负责编制，县财政局社保股统一汇总、审核，根据上级对社会保险基金预算编制要求，县级是社会保险基金预算编制的末级单位，乡（镇）、社区不再单独编制社会保险基金预算，故，陇川县“4-1  2021年德宏州陇川县社会保险基金收入预算情况表”与“4-3  2021年德宏州陇川县本级社会保险基金收入预算情况表”数据一致；“4-2  2021年德宏州陇川县社会保险基金支出预算情况表”与“4-4  2021年德宏州陇川县本级社会保险基金支出预算情况表”数据一致。
                   单位：陇川县财政局</t>
  </si>
  <si>
    <t>地   区</t>
  </si>
  <si>
    <t>2020年债务限额</t>
  </si>
  <si>
    <t>2020年债务余额执行数</t>
  </si>
  <si>
    <t>一般债务</t>
  </si>
  <si>
    <t>专项债务</t>
  </si>
  <si>
    <t>公  式</t>
  </si>
  <si>
    <t>A=B+C</t>
  </si>
  <si>
    <t>B</t>
  </si>
  <si>
    <t>C</t>
  </si>
  <si>
    <t>D=E+F</t>
  </si>
  <si>
    <t>E</t>
  </si>
  <si>
    <t>F</t>
  </si>
  <si>
    <t>陇川县合计</t>
  </si>
  <si>
    <t xml:space="preserve">   一、陇川县本级</t>
  </si>
  <si>
    <t>二、陇川县下级合计</t>
  </si>
  <si>
    <t>注：1.本表反映上一年度本地区、本级及分地区地方政府债务限额及余额预计执行数。</t>
  </si>
  <si>
    <t xml:space="preserve">    2.本表由县级以上地方各级财政部门在本级人民代表大会批准预算后二十日内公开。</t>
  </si>
  <si>
    <t>项    目</t>
  </si>
  <si>
    <t>执行数</t>
  </si>
  <si>
    <t>一、2019年末地方政府一般债务余额实际数</t>
  </si>
  <si>
    <t>二、2020年末地方政府一般债务余额限额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</si>
  <si>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</si>
  <si>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</si>
  <si>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</si>
  <si>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</si>
  <si>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五、2020年末地方政府一般债务余额执行数</t>
  </si>
  <si>
    <t>六、2021年地方财政赤字</t>
  </si>
  <si>
    <t>七、2021年地方政府一般债务余额限额</t>
  </si>
  <si>
    <t>注：1.本表反映本地区上两年度一般债务余额，上一年度一般债务限额、发行额、还本支出及余额，本年度财政赤字及一般
      债务限额。  
    2.本表由县级以上地方各级财政部门在本级人民代表大会批准预算后二十日内公开。</t>
  </si>
  <si>
    <t xml:space="preserve">    中央转贷地方的国际金融组织和外国政府贷款</t>
  </si>
  <si>
    <t xml:space="preserve">    2020年地方政府一般债券发行额</t>
  </si>
  <si>
    <t>注：1.本表反映本地区上两年度一般债务余额，上一年度一般债务限额、发行额、还本支出及余额，本年度财政赤
      字及一般债务限额。  
    2.本表由县级以上地方各级财政部门在本级人民代表大会批准预算后二十日内公开。</t>
  </si>
  <si>
    <t>一、2019年末地方政府专项债务余额实际数</t>
  </si>
  <si>
    <t>二、2020年末地方政府专项债务余额限额</t>
  </si>
  <si>
    <t>三、2020年地方政府专项债务发行额</t>
  </si>
  <si>
    <t>四、2020年地方政府专项债务还本额</t>
  </si>
  <si>
    <t>五、2020年末地方政府专项债务余额执行数</t>
  </si>
  <si>
    <t>六、2021年地方政府专项债务新增限额</t>
  </si>
  <si>
    <t>七、2020年末地方政府专项债务余额限额</t>
  </si>
  <si>
    <t>注：1.本表反映本地区上两年度专项债务余额，上一年度专项债务限额、发行额、还本额及余额，本年度专项债务新
      增限额及限额。
    2.本表由县级以上地方各级财政部门在本级人民代表大会批准预算后二十日内公开。</t>
  </si>
  <si>
    <t>六、2020年地方政府专项债务新增限额</t>
  </si>
  <si>
    <t>七、2021年末地方政府专项债务余额限额</t>
  </si>
  <si>
    <t>注：1.本表反映本地区上两年度专项债务余额，上一年度专项债务限额、发行额、还本额及余额，本年度专项债务
      新增限额及限额。
    2.本表由县级以上地方各级财政部门在本级人民代表大会批准预算后二十日内公开。</t>
  </si>
  <si>
    <t>公式</t>
  </si>
  <si>
    <t>本地区</t>
  </si>
  <si>
    <t>本级</t>
  </si>
  <si>
    <t>一、2020年发行执行数</t>
  </si>
  <si>
    <t>A=B+D</t>
  </si>
  <si>
    <t>（一）一般债券</t>
  </si>
  <si>
    <t xml:space="preserve">   其中：再融资债券</t>
  </si>
  <si>
    <t>（二）专项债券</t>
  </si>
  <si>
    <t>D</t>
  </si>
  <si>
    <t>二、2020年还本执行数</t>
  </si>
  <si>
    <t>F=G+H</t>
  </si>
  <si>
    <t>G</t>
  </si>
  <si>
    <t>H</t>
  </si>
  <si>
    <t>三、2020年付息执行数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</si>
  <si>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</si>
  <si>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</si>
  <si>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</si>
  <si>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</si>
  <si>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</si>
  <si>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</si>
  <si>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</si>
  <si>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</si>
  <si>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</si>
  <si>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</si>
  <si>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</si>
  <si>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</si>
  <si>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</si>
  <si>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</si>
  <si>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</si>
  <si>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</si>
  <si>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注：1.本表反映本地区上一年度地方政府债券（含再融资债券）发行及还本付息支出
      预计执行数、本年度地方政府债券还本付息支出预算数等。
    2.本表由县级以上地方各级财政部门在本级人民代表大会批准预算后二十日内公
      开。</t>
  </si>
  <si>
    <t>下级</t>
  </si>
  <si>
    <t>一、2020年地方政府债务限额</t>
  </si>
  <si>
    <t>其中： 一般债务限额</t>
  </si>
  <si>
    <t xml:space="preserve">       专项债务限额</t>
  </si>
  <si>
    <t>二、提前下达的2021年新增地方政府债务限额</t>
  </si>
  <si>
    <t>注：本表反映本地区及本级年初预算中列示提前下达的新增地方政府债务限额情况，由县级以上地方各级财政部门在本级人民代表大会批准预算后二十日内公开。</t>
  </si>
  <si>
    <t>项目类型</t>
  </si>
  <si>
    <t>项目主管部门</t>
  </si>
  <si>
    <t>债券性质</t>
  </si>
  <si>
    <t>债券规模</t>
  </si>
  <si>
    <t>德宏州麻栗坝灌区工程</t>
  </si>
  <si>
    <t>水利基础设施</t>
  </si>
  <si>
    <t>陇川县麻栗坝水库管理局</t>
  </si>
  <si>
    <t>专项债券</t>
  </si>
  <si>
    <t>陇川县第二污水处理厂及配套管网工程项目</t>
  </si>
  <si>
    <t>园区基础设施</t>
  </si>
  <si>
    <t>陇川县住房和城乡建设局</t>
  </si>
  <si>
    <t>陇川县人民医院外科综合楼和后勤综合楼建设项目</t>
  </si>
  <si>
    <t>市政基础设施</t>
  </si>
  <si>
    <t>陇川县卫生健康局</t>
  </si>
  <si>
    <t>德宏州陇川县陇川工业园区章凤特色工业片区标准厂房建设项目</t>
  </si>
  <si>
    <t>陇川县工业园区管理委员会</t>
  </si>
  <si>
    <t>注：本表反映本级当年提前下达的新增地方政府债券资金使用安排，由县级以上地方各级财政部门在本级人民代表大会批准预算后二十日内公开。</t>
  </si>
  <si>
    <t xml:space="preserve">                         德宏州陇川县债券资金公开情况说明
    德宏州陇川县债券资金公开相关表格由县金融股负责填报公开，经县财政局认真核对，就公开相关情况说明如下：一是县级财政是债券资金管理的末级单位，乡（镇）、社区无债券资金，故，陇川县“5-1  云南省德宏州陇川县2020年地方政府债务限额及余额预算情况表”乡镇没有债券资金数据；二是截至公开日，陇川县没有收到上级关于下达陇川县2021年年初新增地方政府债券资金安排情况和预告数，所以“5-8 云南省德宏州陇川县2021年本级政府专项债务限额和余额情况表”提前下达的2021年新增地方政府债务限额数据为空；三是由于乡镇、社区没有债券资金，故，“5-2  云南省德宏州陇川县2020年地方政府一般债务余额情况表”与“5-3  云南省德宏州陇川县本级2020年地方政府一般债务余额情况表”数据一致、“5-4  云南省德宏州陇川县2020年地方政府专项债务余额情况表”与“5-5  云南省德宏州陇川县本级2020年地方政府专项债务余额情况表”数据一致。
                             单位：陇川县财政局</t>
  </si>
  <si>
    <t>单位名称、项目名称</t>
  </si>
  <si>
    <t>项目年度绩效目标</t>
  </si>
  <si>
    <t>一级指标</t>
  </si>
  <si>
    <t>二级指标</t>
  </si>
  <si>
    <t>三级指标</t>
  </si>
  <si>
    <t>指标性质</t>
  </si>
  <si>
    <t>指标值</t>
  </si>
  <si>
    <t>度量单位</t>
  </si>
  <si>
    <t>指标属性</t>
  </si>
  <si>
    <t>指标内容</t>
  </si>
  <si>
    <t>森林植被恢复费上年结余安排林业有害生物防治项目经费</t>
  </si>
  <si>
    <t>2021年6名林业有害生物防治检疫工作人员穿着制服、佩戴标志开展2次林业有害生物普查（主要针对松材线虫病专项普查）、10 次林业有害生物调查（冬春虫情调查及红火蚁、双钩异翅长蠹、薇甘菊等其他检疫性及非检疫性林业有害生物调查）；对159.4189万亩林地进行监测，并及时上报和发布林业有害生物发生趋势预报2次；对全县涉检的26家木材加工企业检疫林木调运；对全县涉检的6家苗圃地进行植物检疫；对外调入的木材、木制品、植物进行复检；防治林业有害生物面积3万亩，其中：薇甘菊1.5万亩、病害0.5万亩、虫害0.5万亩、鼠害0.5万亩。</t>
  </si>
  <si>
    <t>产出指标</t>
  </si>
  <si>
    <t>数量指标</t>
  </si>
  <si>
    <t>监测林地面积</t>
  </si>
  <si>
    <t>&lt;=</t>
  </si>
  <si>
    <t>1594189</t>
  </si>
  <si>
    <t>亩</t>
  </si>
  <si>
    <t>定量指标</t>
  </si>
  <si>
    <t>陇川实有面积</t>
  </si>
  <si>
    <t>质量指标</t>
  </si>
  <si>
    <t>成灾率</t>
  </si>
  <si>
    <t>1</t>
  </si>
  <si>
    <t>%</t>
  </si>
  <si>
    <t>定性指标</t>
  </si>
  <si>
    <t>灾害成灾率</t>
  </si>
  <si>
    <t>无公害防治率</t>
  </si>
  <si>
    <t>&gt;=</t>
  </si>
  <si>
    <t>85</t>
  </si>
  <si>
    <t>满意度指标</t>
  </si>
  <si>
    <t>服务对象满意度指标</t>
  </si>
  <si>
    <t>林农满意度</t>
  </si>
  <si>
    <t>90</t>
  </si>
  <si>
    <t>受益群众满意度</t>
  </si>
  <si>
    <t>效益指标</t>
  </si>
  <si>
    <t>经济效益指标</t>
  </si>
  <si>
    <t>带动地方防治药械销售业的发展</t>
  </si>
  <si>
    <t>=</t>
  </si>
  <si>
    <t>有效</t>
  </si>
  <si>
    <t>项</t>
  </si>
  <si>
    <t>带动农药等销售业发展</t>
  </si>
  <si>
    <t>可持续影响指标</t>
  </si>
  <si>
    <t>有效防控林业有害生物危害面积</t>
  </si>
  <si>
    <t>30000</t>
  </si>
  <si>
    <t>根据实际估算</t>
  </si>
  <si>
    <t>生态效益指标</t>
  </si>
  <si>
    <t>减少林农受灾损失</t>
  </si>
  <si>
    <t>预防灾害，减少损失</t>
  </si>
  <si>
    <t>教育基金安排专项资金</t>
  </si>
  <si>
    <t>用于改善陇川县各级各类学校基本办学条件，补齐短板，缩小城乡教育差距，推动陇川教育事业的发展。</t>
  </si>
  <si>
    <t>配套设施完成率</t>
  </si>
  <si>
    <t>反映配套设施完成情况。
配套设施完成率=（按计划完成配套设施的工程量/计划完成配套设施工程量）*100%。</t>
  </si>
  <si>
    <t>受益人群满意度</t>
  </si>
  <si>
    <t>95</t>
  </si>
  <si>
    <t>调查群众对设施建设或设施运行的满意度。
受益人群覆盖率=（调查群众对设施建设或设施运行的人数/问卷调查人数）*100%</t>
  </si>
  <si>
    <t>使用年限</t>
  </si>
  <si>
    <t>长期</t>
  </si>
  <si>
    <t>年</t>
  </si>
  <si>
    <t>通过工程设计使用年限反映可持续的效果。</t>
  </si>
  <si>
    <t>社会效益指标</t>
  </si>
  <si>
    <t>受益人群覆盖率</t>
  </si>
  <si>
    <t>92</t>
  </si>
  <si>
    <t>反映项目设计受益人群或地区的实现情况。
受益人群覆盖率=（实际实现受益人群数/计划实现受益人群数）*100%</t>
  </si>
  <si>
    <t>边境转移支付资金安排看守所、拘留所污水处理设施项目经费</t>
  </si>
  <si>
    <t>切实提高生态环境保护意识，对陇川县看守所、拘留所排放污水进行治理，完善污水处理站建设。建污水处理站解决当前排污量，改善南崩沟水污染问题、消除对周边居民和水体造成的严重影响。</t>
  </si>
  <si>
    <t>成本指标</t>
  </si>
  <si>
    <t>工程单位建设成本</t>
  </si>
  <si>
    <t>800000</t>
  </si>
  <si>
    <t>万元</t>
  </si>
  <si>
    <t>反映单位平方米数、公里数、个数、亩数等的平均成本。</t>
  </si>
  <si>
    <t>时效指标</t>
  </si>
  <si>
    <t>工期控制率</t>
  </si>
  <si>
    <t>98</t>
  </si>
  <si>
    <t>反映工期控制情况。
工期控制率=实际工期/计划工期×100%。</t>
  </si>
  <si>
    <t>计划开工率</t>
  </si>
  <si>
    <t>反映工程按计划开工情况。
项目按计划开工率=实际开工项目个数/按计划应开工项目个数×100%。</t>
  </si>
  <si>
    <t>计划完工率</t>
  </si>
  <si>
    <t>反映工程按计划完工情况。
计划完工率=实际完成工程项目个数/按计划应完成项目个数。</t>
  </si>
  <si>
    <t>100</t>
  </si>
  <si>
    <t>安全事故发生率</t>
  </si>
  <si>
    <t>0</t>
  </si>
  <si>
    <t>反映工程实施期间的安全目标。</t>
  </si>
  <si>
    <t>竣工验收合格率</t>
  </si>
  <si>
    <t>反映项目验收情况。
竣工验收合格率=（验收合格单元工程数量/完工单元工程总数）×100%。</t>
  </si>
  <si>
    <t>设计变更率</t>
  </si>
  <si>
    <t>5</t>
  </si>
  <si>
    <t>反映项目设计变更情况。
设计变更率=（项目变更金额/项目总预算金额）*00%。</t>
  </si>
  <si>
    <t>30</t>
  </si>
  <si>
    <t>设计功能实现率</t>
  </si>
  <si>
    <t>99</t>
  </si>
  <si>
    <t>反映建设项目设施设计功能的实现情况。
设计功能实现率=（实际实现设计功能数/计划实现设计功能数）*100%</t>
  </si>
  <si>
    <t>综合使用率</t>
  </si>
  <si>
    <t>反映设施建成后的利用、使用的情况。
综合使用率=（投入使用的基础建设工程建设内容/完成建设内容）*100%</t>
  </si>
  <si>
    <t>陇川县“平安陇川”视频监控系统建设经费</t>
  </si>
  <si>
    <t>为全面推进全州视频监控系统建设和应用，提升平安德宏、和谐城市建设的智能化、现代化水平。</t>
  </si>
  <si>
    <t>成交价包含运维年数</t>
  </si>
  <si>
    <t>反映信息系统建设及运维成本的控制情况。</t>
  </si>
  <si>
    <t>信息数据安全</t>
  </si>
  <si>
    <t>反映信息系统相关数据安全的保障情况。</t>
  </si>
  <si>
    <t>信息系统建设变更率</t>
  </si>
  <si>
    <t>反映信息系统建设过程中对质量的控制情况。
信息系统建设变更率=（建设过程中变更内容/计划建设内容）*100%。</t>
  </si>
  <si>
    <t>使用人员满意度</t>
  </si>
  <si>
    <t>反映使用对象对信息系统使用的满意度。
使用人员满意度=（对信息系统满意的使用人员/问卷调查人数）*100%</t>
  </si>
  <si>
    <t>系统正常使用年限</t>
  </si>
  <si>
    <t>反映系统正常使用期限。</t>
  </si>
  <si>
    <t>系统全年正常运行时长</t>
  </si>
  <si>
    <t>8700</t>
  </si>
  <si>
    <t>小时</t>
  </si>
  <si>
    <t>反映信息系统全年正常运行时间情况。</t>
  </si>
  <si>
    <t>陇川县烟区规划、面积落实补贴专项资金</t>
  </si>
  <si>
    <t>2021年陇川县烟叶指导性种植面积46600亩，州财政按照15元/亩的标准安排烟区规划和面积落实补贴，县财政按照不低于10元/亩的标准给予配套补助。重点用于开展核心烟区规划、面积落实、土地流转等方面的补贴，其中州级补助全额用于对乡村组面积落实及种植大户面积流转补助。</t>
  </si>
  <si>
    <t>补贴面积</t>
  </si>
  <si>
    <t>46600</t>
  </si>
  <si>
    <t>2021年陇川县烟叶指导性种植面积46600亩，指令性收购烟叶12.87万担，为了扶持烟叶生产，州财政按照15元/亩的标准安排烟区规划和面积落实补贴，县财政按照不低于10元/亩的标准给予配套补助。重点用于开展核心烟区规划、面积落实、土地流转等方面的补贴，其中州级补助全额用于对乡村组面积落实及种植大户面积流转补助。</t>
  </si>
  <si>
    <t>特色产业亩产值</t>
  </si>
  <si>
    <t>3500</t>
  </si>
  <si>
    <t>元</t>
  </si>
  <si>
    <t>围绕烟叶生产全过程，带动农户种植积极性，完成烟叶种植任务，实现亩产值3500元以上。</t>
  </si>
  <si>
    <t>边境转移支付资金安排看守所关押场所监控系统升级改造项目经费</t>
  </si>
  <si>
    <t>以信息化建设为先导，开创“警务规范化、监管信息化、安防智能化、研判数字化”这一全新的公安监管场所管理模式，最终达到“向科技要效率、向科技要警力、向科技要安全”的目的。</t>
  </si>
  <si>
    <t>3</t>
  </si>
  <si>
    <t>信息系统运维成本占比</t>
  </si>
  <si>
    <t>反映信息系统运维成本的控制情况，信息系统运维成本占信息系统建设的比例。</t>
  </si>
  <si>
    <t>系统初验时间偏差率</t>
  </si>
  <si>
    <t>反映系统建设初步验收与计划时间的偏差情况。
系统初验时间偏差率=（系统初验时间-计划初验时间）/计划完成时间*100%</t>
  </si>
  <si>
    <t>系统终验时间偏差率</t>
  </si>
  <si>
    <t>10</t>
  </si>
  <si>
    <t>反映系统建设最终验收与计划时间的偏差情况。
系统终验时间偏差率=（统建设最终验收时间-计划终验时间）/计划完成时间*100%</t>
  </si>
  <si>
    <t>99.99</t>
  </si>
  <si>
    <t>8760</t>
  </si>
  <si>
    <t>发展壮大村集体经济专项补助资金</t>
  </si>
  <si>
    <t>用于支持村集体经济发展。</t>
  </si>
  <si>
    <t>补助资金</t>
  </si>
  <si>
    <t>反映补助金额。</t>
  </si>
  <si>
    <t>受益对象满意度</t>
  </si>
  <si>
    <t>反映获补助受益对象的满意程度。</t>
  </si>
  <si>
    <t>带动经济增长</t>
  </si>
  <si>
    <t>反映补助带动经济增长的情况。</t>
  </si>
  <si>
    <t>章八公路注册资本金专项资金</t>
  </si>
  <si>
    <t>加快推进章八公路项目的建设</t>
  </si>
  <si>
    <t>公路里程</t>
  </si>
  <si>
    <t>77.3</t>
  </si>
  <si>
    <t>公里</t>
  </si>
  <si>
    <t>建设的章八公路全长77.3公里，沥青混凝土路面</t>
  </si>
  <si>
    <t>满意度</t>
  </si>
  <si>
    <t>中缅双边贸易量的提升</t>
  </si>
  <si>
    <t>影响力</t>
  </si>
  <si>
    <t>经省、州确定将章八公路列为中缅陆水联运大通道陆路通道的首选路线</t>
  </si>
  <si>
    <t>陇川县高标准农田上图入库工作购买服务经费</t>
  </si>
  <si>
    <t>充分运用空间地理信息技术、卫星遥感影像等现代化手段，以高标准农田建设项目现有上图入库信息为基础，采取以县为单位、州县联动、点面结合的方式，全面摸清陇川县““十二五””以来高标准农田建设数量、质量、后续管护利用情况并全面准确上图入库，实现高标准农田建设“底数清、位置准、情况明”目标。</t>
  </si>
  <si>
    <t>完成“十二五”以来高标准农田建设上图</t>
  </si>
  <si>
    <t>2020年3月前完成</t>
  </si>
  <si>
    <t>满意度大于等于90%</t>
  </si>
  <si>
    <t>综合使用率大于等于90%</t>
  </si>
  <si>
    <t>陇川县烤烟鲜烟叶远距离运输补贴专项资金</t>
  </si>
  <si>
    <t>对章凤镇烤烟种植户，烟田位置到烤房位置距离10公里（含）以上的，计划面积1100亩，给予鲜烟叶运输补贴100元/亩。</t>
  </si>
  <si>
    <t>1100</t>
  </si>
  <si>
    <t>次</t>
  </si>
  <si>
    <t>围绕烟叶生产全过程，带动农户种植积极性，完成2021年烟叶种植任务，实现亩产值3500元以上。</t>
  </si>
  <si>
    <t>边境转移支付资金安排坪山通道查验设施建设项目专项资金</t>
  </si>
  <si>
    <t>边境转移支付资金安排平山通道查验设施建设</t>
  </si>
  <si>
    <t>检查（核查）任务及时完成率</t>
  </si>
  <si>
    <t>反映是否按时完成检查核查任务。
检查任务及时完成率=及时完成检查（核查）任务数/完成检查（核查）任务数*100%</t>
  </si>
  <si>
    <t>参与检查（核查）人数</t>
  </si>
  <si>
    <t>人</t>
  </si>
  <si>
    <t>反映参与检查核查的工作人数。</t>
  </si>
  <si>
    <t>开展检查（核查）次数</t>
  </si>
  <si>
    <t>反映检查核查的次数情况。</t>
  </si>
  <si>
    <t>完成检查报告数量</t>
  </si>
  <si>
    <t>个</t>
  </si>
  <si>
    <t>反映检查核查形成的报告（总结）个数。</t>
  </si>
  <si>
    <t>检查（核查）覆盖率</t>
  </si>
  <si>
    <t>反映检查（核查）工作覆盖面情况。
检查（核查）覆盖率=实际完成检查（核查）覆盖面/检查（核查）计划覆盖面*100%</t>
  </si>
  <si>
    <t>检查（核查）任务完成率</t>
  </si>
  <si>
    <t>反映检查工作的执行情况。
检查任务完成率=实际完成检查（核查）任务数/计划完成检查（核查）任务数*100%</t>
  </si>
  <si>
    <t>检查（核查）人员被投诉次数</t>
  </si>
  <si>
    <t>反映服务对象对检查核查工作的整体满意情况。</t>
  </si>
  <si>
    <t>问题整改落实率</t>
  </si>
  <si>
    <t>反映检查核查发现问题的整改落实情况。
问题整改落实率=（实际整改问题数/现场检查发现问题数）*100%</t>
  </si>
  <si>
    <t>检查（核查）结果公开率</t>
  </si>
  <si>
    <t>反映相关检查核查结果依法公开情况。
检查结果公开率</t>
  </si>
  <si>
    <t>边境转移支付资金安排陇川县沿边定居群众生活补助资金</t>
  </si>
  <si>
    <t>开展陇川县边境转移支付安排沿边居民补助业务工作。不断提高沿边居民补助生活保障制度的科学性和执行力，切实维护群众基本生活权益。</t>
  </si>
  <si>
    <t>发放及时率</t>
  </si>
  <si>
    <t>反映发放单位及时发放补助资金的情况。
发放及时率=在时限内发放资金/应发放资金*100%</t>
  </si>
  <si>
    <t>获补对象数</t>
  </si>
  <si>
    <t>72884</t>
  </si>
  <si>
    <t>人（人次、家）</t>
  </si>
  <si>
    <t>反映获补助人员、企业的数量情况，也适用补贴、资助等形式的补助。</t>
  </si>
  <si>
    <t>补助社会化发放率</t>
  </si>
  <si>
    <t>反映补助资金社会化发放的比例情况。
补助社会化发放率=采用社会化发放的补助资金数/发放补助资金总额*100%</t>
  </si>
  <si>
    <t>生活状况改善</t>
  </si>
  <si>
    <t>反映补助促进受助对象生活状况改善的情况。</t>
  </si>
  <si>
    <t>陇川县烤烟样板补助专项资金</t>
  </si>
  <si>
    <t>县财政安排补贴资金8.5万元，其中：户撒乡3万元，景罕镇和城子镇各2万元，章凤镇、清平乡、护国乡各0.5万元，要求完成连片种植100亩（含）以上1－3片。</t>
  </si>
  <si>
    <t>补贴金额</t>
  </si>
  <si>
    <t>85000</t>
  </si>
  <si>
    <t>带动农户数</t>
  </si>
  <si>
    <t>3400</t>
  </si>
  <si>
    <t>户</t>
  </si>
  <si>
    <t>围绕烟叶生产全过程，带动3400户农户种植积极性</t>
  </si>
  <si>
    <t>陇川县生态保护红线划定方案经费</t>
  </si>
  <si>
    <t>陇川县生态保护红线划定方案2020年下旬已根据省厅修改意见完成方案调整并上报自然资源部，2021年将根据自然资源部审查意见将继续完善生态保护红线划定方案并做好日常管理工作</t>
  </si>
  <si>
    <t>方案完成时效率</t>
  </si>
  <si>
    <t>80</t>
  </si>
  <si>
    <t>方案完成时效率为实际编制完成所用时间</t>
  </si>
  <si>
    <t>服务对象对编制服务的满意度</t>
  </si>
  <si>
    <t>服务对象满意度</t>
  </si>
  <si>
    <t>生态环境恢复率</t>
  </si>
  <si>
    <t>区域内生态环境恢复原貌</t>
  </si>
  <si>
    <t>陇川县新建烤房补助专项资金</t>
  </si>
  <si>
    <t>2021年陇川县烤烟指导性种植面积40300亩，指令性收购烤烟10.87万担，计划新建卧式密集型烤房90座，其中：户撒乡80座，清平乡10座。烤房建设由各乡镇负责，建设资金除烟草部门补助外，州财政按照0.55万元/座的标准给予补助，不足部分（概算2.5万元/座）由县财政补助。</t>
  </si>
  <si>
    <t>新建烤房补贴</t>
  </si>
  <si>
    <t>座</t>
  </si>
  <si>
    <t>陇川县重点项目前期工作经费</t>
  </si>
  <si>
    <t>空县级重点建设项目可行性研究报告（含预可研）、工程初步设计、施工图设计及环评、用地等相关支撑性条件的取得和各环节应发生的编制、勘察、设计、招标、评估、审查、报送等相关工作的支出费用；争取国家、省项目资金的有关工作经费。</t>
  </si>
  <si>
    <t>县级重点建设项目可行性研究报告（含预可研）、工程初步设计、施工图设计及环评、用地等相关支撑性条件的取得和各环节应发生的编制、勘察、设计、招标、评估、审查、报送等相关工作的支出费用</t>
  </si>
  <si>
    <t>县级重点建设项目可行性研究报告（含预可研）、工程初步设计、施工图设计及环评、用地等相关支撑性条件的取得和各环节应发生的编制、勘察、设计、招标、评估、审查、报送等相关工作的支出费用数量指标</t>
  </si>
  <si>
    <t>重点项目实施单位满意度</t>
  </si>
  <si>
    <t>95%</t>
  </si>
  <si>
    <t>实现重点项目建设对GDP和固定资产投资的拉动效应实现重点项目建设对经济社会发展的全面带动效应，生态水平不断提高。</t>
  </si>
  <si>
    <t>陇川县烟区基础设施建设维修补助专项资金</t>
  </si>
  <si>
    <t>2021年陇川县烟叶指导性种植面积46600亩，州财政按照10元/亩的标准安排烟区基础设施建设补助；县财政按照不低于10元/亩的标准给予补助，主要用于烤房维修及附属设施建设、烟区零星烟水烟路工程等基础设施的建设维修。</t>
  </si>
  <si>
    <t>2021年陇川县烟叶指导性种植面积46600亩，州财政按照10元/亩的标准安排烟区基础设施建设补助；县财政按照不低于10元/亩的标准给予补助，主要用于烤房维修及附属设施建设、烟区零星烟水烟路工程等基础设施的建设维修。香料烟公司要积极争取烟草行业对烟叶生产基础设施项目修复补贴资金，持续巩固烟区烟叶生产基础条件。</t>
  </si>
  <si>
    <t>边境转移支付资金安排社区戒毒康复所建设项目专项资金</t>
  </si>
  <si>
    <t>陇川县公安局现有社区戒毒康复所容量仅为300人，难以满足实际需要，修建陇川县公安局社区戒毒康复所，有利于改变社区戒毒康复所接纳人员超标的现状。进一步加强吸毒人员收治管理，能够为陇川县老弱病残吸毒人员提供良好的康复环境。</t>
  </si>
  <si>
    <t>关押社区戒毒社区康复人员数量</t>
  </si>
  <si>
    <t>300</t>
  </si>
  <si>
    <t>全县群众</t>
  </si>
  <si>
    <t>19</t>
  </si>
  <si>
    <t>万人</t>
  </si>
  <si>
    <t>全县群众满意</t>
  </si>
  <si>
    <t>陇川县公安局现有社区戒毒康复所</t>
  </si>
  <si>
    <t>建设投入涉及陇川县公安局现有社区戒毒康复所</t>
  </si>
  <si>
    <t>陇川县烤烟KRK26品种种植补助资金</t>
  </si>
  <si>
    <t>2021年烤烟KRK26品种种植面积18100亩，县财政按照200元/亩的标准给予烤烟KRK26品种种植补贴。</t>
  </si>
  <si>
    <t>18100</t>
  </si>
  <si>
    <t>陇川县开展“禁白限塑”专项工作经费</t>
  </si>
  <si>
    <t>一是全州各类餐饮场所（笤全州党政机关、人民团体、企事业单位、学校内部食堂）全面禁止提供塑料购物袋和一次性发泡塑料餐盒；
二是全县客运站、机场等场所不得向旅客提供不合格塑料购物袋；
三是全县所有超市、商场、综合农贸市场、乡镇集贸市场、农资供应店、商品零售场所、景区景点、宾馆酒店、饭店及其他商业销售、服务场所等， 一律不得免费提供塑料购物袋；
四是农业生产全面推行使用环保型农膜；
五是城乡生活垃圾处理设施进一步覆盖完善；
六是建立完善塑料制品回收利用机制,构建绿色、低碳、环保的生产生活方式。确保在“十三五”期间建立健全“禁白限塑”工作监管机制。</t>
  </si>
  <si>
    <t>行政单位、企事业单位、学校环保袋配置率</t>
  </si>
  <si>
    <t>调查对象（陇川县居民）对项目实施取得成效满意度</t>
  </si>
  <si>
    <t>白色污染现象得到有效改善</t>
  </si>
  <si>
    <t>白色污染明显减少</t>
  </si>
  <si>
    <t>蔗叶打捆和粉碎还田补助专项资金</t>
  </si>
  <si>
    <t>蔗叶机械拉打捆每吨补贴20元，计划打捆15万吨，需补贴300万元，蔗叶粉碎还田每亩补贴10元，计划粉碎还田7万亩，需补贴资金70万元，从蔗糖发展专项资金中计划列支200万元，需财政预处排补贴资金171万元。</t>
  </si>
  <si>
    <t>蔗叶打捆</t>
  </si>
  <si>
    <t>150000</t>
  </si>
  <si>
    <t>吨</t>
  </si>
  <si>
    <t>蔗叶打捆15万吨</t>
  </si>
  <si>
    <t>蔗叶粉碎还田</t>
  </si>
  <si>
    <t>64000</t>
  </si>
  <si>
    <t>蔗叶粉碎还田6.4万亩</t>
  </si>
  <si>
    <t>受益农户满意度指标</t>
  </si>
  <si>
    <t>根据秸秆焚烧完成面积确定</t>
  </si>
  <si>
    <t>增加甘蔗产量</t>
  </si>
  <si>
    <t>135</t>
  </si>
  <si>
    <t>元/亩</t>
  </si>
  <si>
    <t>人大代表意见建议办理专项经费</t>
  </si>
  <si>
    <t>按每年100万元的标准，将县人大代表建议、批评和意见办理专项资金列入县财政年度预算10个X10万元=100万元</t>
  </si>
  <si>
    <t>陇川县各乡镇</t>
  </si>
  <si>
    <t>陇川县各乡镇政府及农户满意度</t>
  </si>
  <si>
    <t>生产生活能力提高</t>
  </si>
  <si>
    <t>提高陇川县各乡镇生产生活水平</t>
  </si>
  <si>
    <t>反映补助促进受助对象生产生活能力提高的情况。</t>
  </si>
  <si>
    <t>农村集体产权制度改革工作经费</t>
  </si>
  <si>
    <t>科学确认农村集体经济组织成员身份，明晰集体所有产权关系，发展新型集体经济；管好用好集体资产，建立符合市场经济要求的集体经济运行新机制，促进集体资产保值增值；落实农民的土地承包权、宅基地使用权、集体收益分配权和对集体经济活动的民主管理权利，形成有效维护农村集体经济组织成员权利的治理体系。</t>
  </si>
  <si>
    <t>完成县内村小组产权归属</t>
  </si>
  <si>
    <t>771</t>
  </si>
  <si>
    <t>完成771个村小组产权制度改革</t>
  </si>
  <si>
    <t>完成县内所有村委会、居委会产权归属</t>
  </si>
  <si>
    <t>73</t>
  </si>
  <si>
    <t>完成全县68个村委会、5个居委会产权制度改革。</t>
  </si>
  <si>
    <t>受益农户满意度</t>
  </si>
  <si>
    <t>受益群众满意度90%</t>
  </si>
  <si>
    <t>保护和发展农民作为农村集体经济组织成员的合法权益；确保集体经济组织依法依规运行。</t>
  </si>
  <si>
    <t>全县9个乡镇68个村5个居委会771个村民小组。</t>
  </si>
  <si>
    <t>边境转移支付资金安排迭撒禁毒检查站建设项目经费</t>
  </si>
  <si>
    <t>新建陇川县公安局迭撒毒品检查站，对最大限度增强社会防控治安能力、减少犯罪活动、维护社会稳定、保障人民生命财产安全具有重要意义。</t>
  </si>
  <si>
    <t>超概算（预算）项目比例</t>
  </si>
  <si>
    <t>反映超概算（预算）项目占比情况。</t>
  </si>
  <si>
    <t>348</t>
  </si>
  <si>
    <t>120</t>
  </si>
  <si>
    <t>工程总量</t>
  </si>
  <si>
    <t>1200</t>
  </si>
  <si>
    <t>平方米</t>
  </si>
  <si>
    <t>反映新建、改造、修缮工程量完成情况。</t>
  </si>
  <si>
    <t>主体工程完成率</t>
  </si>
  <si>
    <t>反映主体工程完成情况。
主体工程完成率=（按计划完成主体工程的工程量/计划完成主体工程量）*100%。</t>
  </si>
  <si>
    <t>反映项目设计变更情况。
设计变更率=（项目变更金额/项目总预算金额）*100%。</t>
  </si>
  <si>
    <t>50</t>
  </si>
  <si>
    <t>森林植被恢复安排支出（含上年结余3465.2）专项经费</t>
  </si>
  <si>
    <t>承担2021年组织的植树造林、恢复森林植被，包括调查规划设计、整地、造林、抚育、护林防火、病虫害防治、资源管护等工作开支</t>
  </si>
  <si>
    <t>资金使用</t>
  </si>
  <si>
    <t>4685.2</t>
  </si>
  <si>
    <t>完成2021年度内植树造林等工作</t>
  </si>
  <si>
    <t>项目实施期</t>
  </si>
  <si>
    <t>2021年1-12月</t>
  </si>
  <si>
    <t>无特定受益对象，根据年度部门实施项目调整</t>
  </si>
  <si>
    <t>保护生态环境，恢复森林植被</t>
  </si>
  <si>
    <t>2021年全县打私工作经费</t>
  </si>
  <si>
    <t>全面加大对走私违法犯罪活动的打击、查堵、治理力度，迅速、坚决、有力地查处一批案件，打掉一批团伙，端掉一批窝点，迅速扭转走私多发态势，坚决遏制走私高发势头，促进公平竞争、规范市场秩序、维护安全稳定，营造良好发展环境。</t>
  </si>
  <si>
    <t>监督检查覆盖率</t>
  </si>
  <si>
    <t>办案效率</t>
  </si>
  <si>
    <t>不断提高</t>
  </si>
  <si>
    <t>等级</t>
  </si>
  <si>
    <t>政协提案办理专项经费</t>
  </si>
  <si>
    <t>（一）深入学习贯彻党的十九届五中全会精神及中央、省、州、县《关于新时代加强和改进人民政协工作的意见》，并抓好贯彻落实。
（二）认真贯彻落实中国共产党陇川县第十二届代表大会第四次会议的决策部署，紧紧围绕陇川县“334”发展思路，为建设边疆民族团结进步示范区、绿色生态陇川、中缅陆水联运大通道，不断推动陇川经济、政治、文化、社会、生态全面持续健康发展贡献力量。
（三）加强政协协商民主建设，不断丰富协商民主形式。切实把开展协商作为政协的主要工作职责，真正使专门协商机构“专”出特色、“专”出质量、“专”出水平。聚焦县委、县政府中心任务、经济社会发展重点、难点、人民群众关注的热点、焦点问题，更加灵活有效地开展各种协商活动。组织开展专题议政性常委会会议，增加专题协商会议次数，不断创新协商的形式和载体，使协商活动更加丰富、更具活力，更有影响。
（四）加强调研视察工作，围绕中心履职尽责。积极协助党委和政府做好协调关系、理顺情绪、化解矛盾的工作，鼓励和支持委员、各界代表深入基层、深入群众，及时反映群众意见和建议，深入宣传党和国家方针政策，传播共识、提振信心。担起履职责任，认真落实习近平总书记对政协委员提出的“懂政协、会协商、善议政，守纪律、讲规矩、重品行”的重要指示和县委关于加强和对政协委员教育管理的要求，教育引导委员提高履职本领，锤炼道德品行，严格廉洁自律，更好在政协工作中履职尽责，在本职岗位上建功立业，在界别群众中示范引领，当好人民政协制度参与者，实践者，推动者。
（五）完成县委交办的其他工作。</t>
  </si>
  <si>
    <t>年度重点提案数</t>
  </si>
  <si>
    <t>反映部门年度遴选重点提案数。</t>
  </si>
  <si>
    <t>委员满意度</t>
  </si>
  <si>
    <t>反映县本级政协委员对项目实施效果的满意程度。</t>
  </si>
  <si>
    <t>部门履行职责对社会发展所带来的直接或间接影响。</t>
  </si>
  <si>
    <t>群众关心的热点、难点问题数</t>
  </si>
  <si>
    <t>群众反映的热点、难点问题是否得到解决</t>
  </si>
  <si>
    <t>教育费附加安排专项资金</t>
  </si>
  <si>
    <t>用于开展教师培训，促进陇川县各学龄段教育教学质量提升；同时改善陇川县职业高级中学办学条件，加快陇川县职业教育事业发展</t>
  </si>
  <si>
    <t>培训参加人次</t>
  </si>
  <si>
    <t>人次</t>
  </si>
  <si>
    <t>反映预算部门（单位）组织开展各类培训的人次。</t>
  </si>
  <si>
    <t>参训率</t>
  </si>
  <si>
    <t>反映预算部门（单位）组织开展各类培训中预计参训情况。
参训率=（年参训人数/应参训人数）*100%。</t>
  </si>
  <si>
    <t>参训人员满意度</t>
  </si>
  <si>
    <t>反映参训人员对培训内容、讲师授课、课程设置和培训效果等的满意度。
参训人员满意度=（对培训整体满意的参训人数/参训总人数）*100%</t>
  </si>
  <si>
    <t>陇川县香料烟育苗补贴专项资金</t>
  </si>
  <si>
    <t>2021年陇川县香料烟指导性种植面积6300亩，指令性收购烟叶2.0万担，州县财政按照40元/亩的标准安排香料烟育苗补贴，其中：州财政按照20元/亩的标准安排香料烟育苗补贴，县财政按照20元/亩的标准给予补助。</t>
  </si>
  <si>
    <t>节省种植户种植成本</t>
  </si>
  <si>
    <t>252000</t>
  </si>
  <si>
    <t>每亩补贴40元，共补贴6300亩，节省种植成本252000元</t>
  </si>
  <si>
    <t>6300</t>
  </si>
  <si>
    <t>2021年陇川县香料烟指导性种植面积6300亩，指令性收购烟叶2.0万担，州县财政按照40元/亩的标准安排香料烟育苗补贴。</t>
  </si>
  <si>
    <t>陇川县烟叶生产发展专项资金</t>
  </si>
  <si>
    <t>2021年陇川县烟叶指导性种植面积46600亩，指令性收购烟叶12.87万担，县级财政按照13元/担的标准筹集烟草发展金，其中：县级烟叶生产发展金按照3元/担的标准预算安排下达到县农业农村局；乡（镇）级烟叶生产发展金按照10元/担的标准预算安排到各种烟乡（镇），具体分配方案由乡镇制定；资金重点用于烟区规划、土地流转、区域试验示范推广、农机具引进、改良推广、调研、咨询、培训、烟叶生产督导检查等有利于烟草产业发展的项目。</t>
  </si>
  <si>
    <t>补贴烟叶收购</t>
  </si>
  <si>
    <t>128700</t>
  </si>
  <si>
    <t>组</t>
  </si>
  <si>
    <t>县级财政按照13元/担的标准筹集烟草发展金，其中：县级烟叶生产发展金按照3元/担的标准预算安排下达到县农业农村局；乡（镇）级烟叶生产发展金按照10元/担的标准预算安排到各种烟乡（镇）。</t>
  </si>
  <si>
    <t>重点工作</t>
  </si>
  <si>
    <t>2020-2021年工作重点及工作情况</t>
  </si>
  <si>
    <t>2020年共收到上级返还和转移支付收入202092万元，其中：增值税定额返还2699万元、所得税定额返还112万元、消费税定额返还190万元、增值税“五五分享”税收返还收入885万元、增收留用以奖代补助返还624万元、体制补助收入2497万元、均衡性转移支付收入13348万元、边境地区转移支付收入14148万元、民族地区转移支付收入6440万元、固定数额补助收入10512万元、县级基本财力保障机制奖补资金收入35991万元、企业事业单位划转补助收入1022万元、重点生态功能区转移支付收入1434万元、贫困地区转移支付收入6113万元、结算补助收入11227万元、公共安全共同财政事权转移支付收入1388万元、教育共同财政事权转移支付收入13212万元、文化旅游体育与传媒共同财政事权转移支付收入295万元、社会保障和就业共同财政事权转移支付收入9892万元、卫生健康共同财政事权转移支付收入5542万元、节能环保共同财政事权转移支付收入559万元、农林水共同财政事权转移支付收入13104万元、住房保障共同财政事权转移支付收入4206万元、交通运输共同财政事权转移支付收入9044万元、科学技术共同财政事权转移支付支出收入50万元、灾害防治及应急管理共同财政事权转移支付收入338万元、其他一般性转移支付收入93万元、专项转移支付收入37127万元。 
    2021年上级返还和转移支付收入预计完成187128万元，其中：增值税定额返还2699万元、所得税定额返还112万元、消费税定额返还190万元、增值税“五五分享”税收返还收入885万元、体制补助收入2497万元、均衡性转移支付收入13875万元、边境地区转移支付收入11719万元、民族地区转移支付收入4315万元、固定数额补助收入10380万元、县级基本财力保障机制奖补资金收入22341万元、企业事业单位划转补助收入1054万元、重点生态功能区转移支付收入1384万元、贫困地区转移支付收入3076万元、结算补助收入1047万元、公共安全共同财政事权转移支付收入1580万元、教育共同财政事权转移支付收入12325万元、文化旅游体育与传媒共同财政事权转移支付收入350万元、社会保障和就业共同财政事权转移支付收入10656万元、卫生健康共同财政事权转移支付收入5572万元、节能环保共同财政事权转移支付收入600万元、农林水共同财政事权转移支付收入14468万元、住房保障共同财政事权转移支付收入4700万元、交通运输共同财政事权转移支付收入10544万元、科学技术共同财政事权转移支付支出收入80万元、灾害防治及应急管理共同财政事权转移支付收入586万元、其他一般性转移支付收入93万元、专项转移支付收入50000万元。
    上级返还和转移支付收入优先用于安排“保工资发放、保党政机关和国家政权机关的基本运转、保基本民生支出”；保扶贫投入和考核配套支出；保偿债支出和重点项目的要求顺序，坚持轻重缓急、量力而行。根据各项事业发展及县委、县政府确定的重点工作需要。</t>
  </si>
  <si>
    <t>举借债务</t>
  </si>
  <si>
    <t>县第十七届人大常委会第30次会议审议通过了我县2020年政府债务限额为262560万元，其中：一般债务限额124354万元、专项债务限额138206万元。截至2020年末，我县政府债务余额230084万元，累计争取上级财政转贷债券资金259993万元（置换存量债务债券转贷资金80100万元、新增债务转贷资金144000万元、再融资债券转贷资金35893万元）。2020年完成债券转贷收入108889万元，其中：再融资债券转贷25789万元（一般债券25044万元、专项债券745万元）、新增专项债券83100万元（陇川县麻栗坝灌区工程38100万元、陇川县人民医院外科综合楼和后勤综合楼建设项目26000万元、陇川工业园区章凤特色工业片区标准厂房建设项目18000万元、陇川县第二污水处理厂及配套管网工程1000万元）。2021年预计申请专项债券资金60000万元、申请再融资债券6800万元，其中：一般债券再融资5900万元、专项债券再融资900万元。</t>
  </si>
  <si>
    <t>预算绩效</t>
  </si>
  <si>
    <t>一是持续推进财税管理体制改革。继续全面贯彻落实减税降费政策，推进财政各项改革政策的落地生效，确保财政预算、执行与全省、全州同步。二是加强预算管理，完善预决算信息公开机制。继续完善部门预算管理模式，细化分类分档预算定额标准，切实提高年初预算到位率和预算执行率。积极实施中期财政规划编制工作，提高预算编制的前瞻性、针对性。进一步完善预决算公开机制，提高财政资金透明度。三是加大统筹盘活财政资金力度。根据上级专项资金整合方案，加大对财政资金统筹整合力度，完善整合资金清理收回工作机制，提高财政整合资金管理、使用效益；同时，加大对各类非整合财政性资金甄别和清理收回工作，缓解预算执行压力。四是依法规范政府采购。严格采购预算管理，进一步规范采购行为，降低采购成本。五是全面推行绩效管理。建立健全财政资金绩效管理办法，制定操作可行的绩效实施细则和方案，对年初财政预算安排的项目编制预算绩效计划，报送绩效目标，实行绩效目标全覆盖。六是加强国有资产管理。完善国有资产管理制度，做好资产评估管理及国有资本经营预算的有关工作，依法对县级行政事业单位国有资产管理进行指导和监督。</t>
  </si>
  <si>
    <t>2020年重点工作完成情况</t>
  </si>
  <si>
    <t>过去的一年，财税部门面对异常严峻的宏观经济形势，坚持依法理财，狠抓增收节支，推进财税体制改革，加强财政资金监督管理，各项工作取得了新成绩。
（一）积极做好疫情防控经费保障工作。积极协调相关职能部门开通拨款绿色通道、防疫物资采购绿色通道，全年共下达疫情防控资金8932万元，确保各项疫情防控工作落实到位。
（二）认真落实直达资金工作机制。抓实财政直达资金管理工作，有效提升基层财政保障能力和保障减税降费政策落实到位，发挥直达资金惠企利民作用。2020年全县共收到直达资金50737万元，其中：正常转移支付7471万元、特殊转移支付15117万元、抗疫特别国债10826万元、参照直达资金17323万元。部门实际支出为48802万元，占财政直达资金下达数的96.19%。
（三）全面落实减税降费政策。深入贯彻党中央、国务院减税降费的决策部署和省州对减税降费的工作要求，进一步加大减税降费政策宣传力度，不折不扣落实各项优惠政策，着力激发市场活力。2020年全县累计减税降费4992万元， 其中：税收减免1834万元；社会保险费减免2776万元；政府非税收入减免306万元；减免中小企业和个体工商户房租76万元。
（四）不断强化财政收支管理。一是组织财政收入方面。面对国家实施大规模减税降费政策、新冠疫情及宏观经济下行等多重不利因素叠加影响，财税部门压实责任，定期不定期组织召开财税工作联席会议，及时解决征管工作中遇到的难点和问题。加大涉税事项管控力度，严格非税收入征管，顺利完成年初既定的财政收入目标任务。二是强化财政支出管理方面。严格执行《中华人民共和国预算法》《中华人民共和国预算法实施条例》，硬化预算约束，抓好人大批准预算调整方案的执行和既定政策的落实，努力促使财政资金及早发挥效益，全力保障工资的发放和确定的重大政策及重要事项真正落到实处、收到实效。2020年，面对脱贫攻坚、新冠疫情、民生保障等重点工作和重点项目建设的资金需求，在财政收支矛盾十分突出的情况下，统筹协调各方工作，统筹抓好财政预算支出管理，并积极向上争取支持，促进全县经济社会持续快速发展。
（五）全力以赴保障和改善民生。全面落实各项民生政策，积极调整和优化支出结构，加强资金调度，集中财力保“三保”。一是优先兜住“三保”底线。加快预算执行和做好库款调度，及时足额安排和拨付“三保”资金，2020年“三保”县级支出共计136999万元，占一般公共预算支出的58.45%，其中：机关事业单位工资性支出81229万元、公用运转类支出20311万元、基本民生支出35459万元。二是全力以赴促脱贫巩固。加大财政专项扶贫资金投入和统筹整合使用财政涉农资金力度，全年共投入各类扶贫资金32818万元，主要用于农村饮水安全巩固提升、乡村道路、农田水利建设和产业扶持等，为巩固脱贫成效提供最大的财力保障。三是加大社会保障投入。下达社会保障和就业资金36089万元。主要用于沿边定居群众生活补助、低保、养老、抚恤、殡葬改革、困难群众基本生活救助等民生支出。四是推进教育均衡发展。安排教育事业发展资金38094万元，主要用于学前教育综合服务能力提升、义务教育薄弱环节改善与能力提升、改造职业教育基础设施、成人教育综合能力提升、改善义务教育薄弱学校基本办学条件、农村义务教育学生营养改善及城乡义务教育阶段寄宿学生生活费补助。五是支持卫生事业发展。安排卫生健康事业发展资金19835万元，主要用于边境地区新冠疫情防控、城乡居民基本医疗保险、重点传染病防控及突发公共卫生应急处置、城镇职工基本医疗保险、公共卫生体系建设和重大疫情防控救治体系建设、健康扶贫兜底保障、基本医疗保障、基本公共卫生等支出。六是推动农林水事业发展。安排农林水事业发展资金77922万元，主要用于陇川县麻栗坝灌区项目建设、乡村人居环境提升、基本农田水利设施建设、少数民族发展资金、蚕桑产业发展等，全县农业生产条件不断改善。
（六）加快推进现代财政体制建设。一是落实州对下财权与事权支出责任改革。分析测算改革对陇川财力的影响，确保县级支出事项资金保障。二是推进财政预算标准化平台系统启用工作，以信息化助力财政管理水平。三是全面推进预决算信息公开。加大公开力度，细化公开内容，除涉密信息外，政府预决算、部门预决算和“三公”经费按要求及时进行公开，并组织开展了公开情况自查、核查、整改工作。四是全面加强财政预算编制工作。印发《陇川县2021-2023年三年中期规划及2021年部门预算编制实施方案》，为预算编制工作奠定坚实的基础。有序推进全口径预算管理，将政府所有收支纳入预算管理。五是深入推进国库集中支付改革。国库管理制度改革不断深化，预算执行动态监控体系、国库集中支付电子化支付建设深入推进，财政资金风险防控体系更加完善。六是强化政府债务风险控制。严格实施地方政府债务限额管理制度，全面清理排查全县范围内的政府隐性债务，并将清理结果纳入财政部债务监测平台。七是推进财政存量资金管理改革工作。有效盘活财政存量资金，加快存量资金消化，提升资金使用效率，全年共清理收回可统筹使用的财政存量资金35466万元。八是贯彻落实PPP项目相关政策，积极配合项目主管部门开展PPP项目相关工作。九是新政府会计制度改革全面推行，会计管理工作进一步规范。
（七）加大财政监督管理工作力度。一是进一步完善非税收入征收管理制度，积极推行财政票据电子化管理，切实加强对非税收入的征收、入库、支出和财政票据使用情况的监督检查，规范非税收入收缴管理行为。二是启用采购网上申报机制，政府采购工作程序逐步完善，工作效率明显提高。三是认真开展国有资产清查工作，进一步摸清了家底，资产处置更加规范，国资监管工作不断强化。四是加快推进预算绩效管理。扶贫专项资金绩效检查实现全覆盖，对县级67个行政事业单位开展绩效自评，重点对3个行政事业单位财政资金使用情况开展绩效检查。五是财政监督机制不断完善。进一步建立完善行政事业单位内部控制监督体系，规范财政监督行为，确保了财政资金安全。</t>
  </si>
  <si>
    <t>2021年重点工作完成计划</t>
  </si>
  <si>
    <t>为实现2021年财政各项工作目标任务，我们将重点抓好以下六个方面的工作。
（一）围绕目标任务抓收入。一是强化税收征管工作。全面认真做好税源分析，层层分解收入任务，解决好收入征管中存在的问题，努力提高一般公共预算收入中税收收入的占比。二是加大项目和资金争取力度，力争超额实现一般性转移支付收入和专项转移支付收入预算数。三是加大国有土地使用权出让工作力度，着力完成基金收入目标任务；抓住城乡建设用地“增减挂钩”指标交易政策机遇，积极组织收入，努力完成全年预算收入目标任务。
（二）进一步优化财政支出结构。一是深化零基预算和绩效预算改革。将零基预算管理嵌入预算编制、执行和监督全过程，建立以绩效为导向的预算分配体系，健全预算安排与绩效结果挂钩的激励约束机制。二是从严控制本级一般性支出。牢固树立“过紧日子”的思想，坚持勤俭办事，强化预算执行动态监控，推动厉行节约反对浪费等制度有效落实，严格控制“三公”经费，合理压缩会议费、培训费等一般性支出，严格把控非“三保”类项目支出申请，纳入预算并不等同于可执行，要根据实际项目建设情况、当年财力情况、当年支出需求情况进行适当统筹。三是坚决兜牢“三保”底线。严格按照《云南省财政厅关于加强地方财政收支预算管理做好县级“三保”工作的通知》要求，强化主体责任，调整优化支出结构，优先保障工资发放、机构运转和基本民生政策落实，切实兜牢“三保”底线，杜绝工资拖欠等问题发生。四是扎实做好新冠疫情、财政专项扶贫资金和统筹整合使用财政涉农资金管理工作，优先安排拨付疫情防控、扶贫资金，确保支付进度达到国家和省州要求，促进各项重点工作有序有效开展。
（三）不断提高财政管理水平。一是持续推进财税管理体制改革。继续全面贯彻落实减税降费政策，推进财政各项改革政策的落地生效，确保财政预算、执行与全省、全州同步。二是加强预算管理，完善预决算信息公开机制。继续完善部门预算管理模式，细化分类分档预算定额标准，切实提高年初预算到位率和预算执行率。积极实施中期财政规划编制工作，提高预算编制的前瞻性、针对性。进一步完善预决算公开机制，提高财政资金透明度。三是加大统筹盘活财政资金力度。根据上级专项资金整合方案，加大对财政资金统筹整合力度，完善整合资金清理收回工作机制，提高财政整合资金管理、使用效益；同时，加大对各类非整合财政性资金甄别和清理收回工作，缓解预算执行压力。四是依法规范政府采购。严格采购预算管理，进一步规范采购行为，降低采购成本。五是全面推行绩效管理。建立健全财政资金绩效管理办法，制定操作可行的绩效实施细则和方案，对年初财政预算安排的项目编制预算绩效计划，报送绩效目标，实行绩效目标全覆盖。六是加强国有资产管理。完善国有资产管理制度，做好资产评估管理及国有资本经营预算的有关工作，加大县级行政事业单位国有资产管理进行指导和监督力度。七是深入推进财政直达资金管理机制，提高财政资金效能。依托直达资金监控系统，建立直达资金常态化监督机制，发现问题及时纠错纠偏，促进资金快速落实到位和规范安全使用。
（四）进一步规范政府性债务管理。一是严格执行政府债务限额管理制度。在上级下达的债务限额内积极争取地方政府新增债券，用于缓解财政运行压力。二是规范融资平台建设，推广政府与社会合作的PPP模式，积极引入社会资本，拓宽政府融资渠道。三是多渠道筹措资金化解政府债务，杜绝新增隐性债务，切实维护好政府信誉，着力抓好债务风险防控工作。
（五）加大业务指导和监督检查力度。一是坚持依法理财。进一步完善财政制度体系，加强合法合规性审查，坚持用法律、法规、制度引领做好各项工作。二是着力完善内部控制制度。强化内部流程控制，建立对各类风险监督和纠正机制。三是加强对财政资金的监督检查。督促预算单位认真落实财政资金使用的主体责任，规范单位资金管理，提升财经纪律和制度的执行力，筑牢财政资金安全的“底线”和预防腐败的“红线”。
（六）加强财政干部队伍建设。一是加强学习培训。开展深层次的业务培训，创新培训形式和载体，增强培训的针对性和实效性。二是弘扬创新担当精神。坚持围绕中心、服务大局，通过“解放思想、跨越发展”大讨论，进一步增强大局意识、责任意识，不断提高财政部门服务经济社会发展的能力和水平。三是深入推进党风廉政建设。全面落实党风廉政建设主体责任，严格执行“一岗双责”，筑牢拒腐防变的思想防线，努力建设一支讲大局、讲奉献、有担当、重廉洁的财政干部队伍。</t>
  </si>
</sst>
</file>

<file path=xl/styles.xml><?xml version="1.0" encoding="utf-8"?>
<styleSheet xmlns="http://schemas.openxmlformats.org/spreadsheetml/2006/main" xmlns:mc="http://schemas.openxmlformats.org/markup-compatibility/2006" xmlns:xr9="http://schemas.microsoft.com/office/spreadsheetml/2016/revision9" mc:Ignorable="xr9">
  <numFmts count="3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_-&quot;$&quot;\ * #,##0_-;_-&quot;$&quot;\ * #,##0\-;_-&quot;$&quot;\ * &quot;-&quot;_-;_-@_-"/>
    <numFmt numFmtId="178" formatCode="&quot;$&quot;\ #,##0.00_-;[Red]&quot;$&quot;\ #,##0.00\-"/>
    <numFmt numFmtId="179" formatCode="_(&quot;$&quot;* #,##0.00_);_(&quot;$&quot;* \(#,##0.00\);_(&quot;$&quot;* &quot;-&quot;??_);_(@_)"/>
    <numFmt numFmtId="180" formatCode="#,##0;\(#,##0\)"/>
    <numFmt numFmtId="181" formatCode="&quot;$&quot;#,##0.00_);[Red]\(&quot;$&quot;#,##0.00\)"/>
    <numFmt numFmtId="182" formatCode="_-* #,##0_-;\-* #,##0_-;_-* &quot;-&quot;_-;_-@_-"/>
    <numFmt numFmtId="183" formatCode="_-* #,##0.00_-;\-* #,##0.00_-;_-* &quot;-&quot;??_-;_-@_-"/>
    <numFmt numFmtId="184" formatCode="_-&quot;$&quot;\ * #,##0.00_-;_-&quot;$&quot;\ * #,##0.00\-;_-&quot;$&quot;\ * &quot;-&quot;??_-;_-@_-"/>
    <numFmt numFmtId="185" formatCode="\$#,##0.00;\(\$#,##0.00\)"/>
    <numFmt numFmtId="186" formatCode="\$#,##0;\(\$#,##0\)"/>
    <numFmt numFmtId="187" formatCode="#,##0.0_);\(#,##0.0\)"/>
    <numFmt numFmtId="188" formatCode="&quot;$&quot;#,##0_);[Red]\(&quot;$&quot;#,##0\)"/>
    <numFmt numFmtId="189" formatCode="&quot;$&quot;\ #,##0_-;[Red]&quot;$&quot;\ #,##0\-"/>
    <numFmt numFmtId="190" formatCode="#\ ??/??"/>
    <numFmt numFmtId="191" formatCode="_(&quot;$&quot;* #,##0_);_(&quot;$&quot;* \(#,##0\);_(&quot;$&quot;* &quot;-&quot;_);_(@_)"/>
    <numFmt numFmtId="192" formatCode="_(* #,##0.00_);_(* \(#,##0.00\);_(* &quot;-&quot;??_);_(@_)"/>
    <numFmt numFmtId="193" formatCode="_(* #,##0_);_(* \(#,##0\);_(* &quot;-&quot;_);_(@_)"/>
    <numFmt numFmtId="194" formatCode="#,##0_);[Red]\(#,##0\)"/>
    <numFmt numFmtId="195" formatCode="0_);[Red]\(0\)"/>
    <numFmt numFmtId="196" formatCode="#,##0.000000"/>
    <numFmt numFmtId="197" formatCode="#,##0_ "/>
    <numFmt numFmtId="198" formatCode="0\.0,&quot;0&quot;"/>
    <numFmt numFmtId="199" formatCode="0.0"/>
    <numFmt numFmtId="200" formatCode="#,##0_ ;[Red]\-#,##0\ "/>
    <numFmt numFmtId="201" formatCode="0.0%"/>
    <numFmt numFmtId="202" formatCode="_ * #,##0_ ;_ * \-#,##0_ ;_ * &quot;-&quot;??_ ;_ @_ "/>
    <numFmt numFmtId="203" formatCode="#,##0.00_ ;\-#,##0.00;;"/>
    <numFmt numFmtId="204" formatCode="#,##0.00_);[Red]\(#,##0.00\)"/>
    <numFmt numFmtId="205" formatCode="0_ "/>
    <numFmt numFmtId="206" formatCode="0.00_ "/>
  </numFmts>
  <fonts count="141">
    <font>
      <sz val="11"/>
      <color indexed="8"/>
      <name val="宋体"/>
      <charset val="134"/>
    </font>
    <font>
      <sz val="11"/>
      <color theme="1"/>
      <name val="宋体"/>
      <charset val="134"/>
      <scheme val="minor"/>
    </font>
    <font>
      <sz val="20"/>
      <name val="方正小标宋简体"/>
      <charset val="134"/>
    </font>
    <font>
      <b/>
      <sz val="14"/>
      <name val="宋体"/>
      <charset val="134"/>
      <scheme val="minor"/>
    </font>
    <font>
      <b/>
      <sz val="14"/>
      <color theme="1"/>
      <name val="宋体"/>
      <charset val="134"/>
      <scheme val="minor"/>
    </font>
    <font>
      <b/>
      <sz val="12"/>
      <name val="宋体"/>
      <charset val="134"/>
      <scheme val="minor"/>
    </font>
    <font>
      <sz val="10"/>
      <color theme="1"/>
      <name val="宋体"/>
      <charset val="134"/>
      <scheme val="minor"/>
    </font>
    <font>
      <sz val="10"/>
      <name val="宋体"/>
      <charset val="134"/>
    </font>
    <font>
      <b/>
      <sz val="10"/>
      <name val="宋体"/>
      <charset val="134"/>
    </font>
    <font>
      <sz val="12"/>
      <name val="宋体"/>
      <charset val="134"/>
    </font>
    <font>
      <sz val="20"/>
      <color indexed="8"/>
      <name val="方正小标宋简体"/>
      <charset val="134"/>
    </font>
    <font>
      <b/>
      <sz val="14"/>
      <color indexed="8"/>
      <name val="宋体"/>
      <charset val="134"/>
    </font>
    <font>
      <sz val="14"/>
      <color indexed="8"/>
      <name val="宋体"/>
      <charset val="134"/>
    </font>
    <font>
      <sz val="9"/>
      <color theme="1"/>
      <name val="宋体"/>
      <charset val="1"/>
    </font>
    <font>
      <sz val="11"/>
      <color indexed="8"/>
      <name val="宋体"/>
      <charset val="134"/>
      <scheme val="minor"/>
    </font>
    <font>
      <b/>
      <sz val="20"/>
      <name val="SimSun"/>
      <charset val="134"/>
    </font>
    <font>
      <sz val="11"/>
      <name val="SimSun"/>
      <charset val="134"/>
    </font>
    <font>
      <sz val="18"/>
      <name val="宋体"/>
      <charset val="134"/>
      <scheme val="minor"/>
    </font>
    <font>
      <sz val="14"/>
      <color indexed="8"/>
      <name val="宋体"/>
      <charset val="134"/>
      <scheme val="minor"/>
    </font>
    <font>
      <sz val="12"/>
      <color indexed="8"/>
      <name val="宋体"/>
      <charset val="134"/>
      <scheme val="minor"/>
    </font>
    <font>
      <b/>
      <sz val="14"/>
      <name val="SimSun"/>
      <charset val="134"/>
    </font>
    <font>
      <sz val="12"/>
      <name val="SimSun"/>
      <charset val="134"/>
    </font>
    <font>
      <sz val="14"/>
      <name val="SimSun"/>
      <charset val="134"/>
    </font>
    <font>
      <sz val="18"/>
      <name val="方正小标宋简体"/>
      <charset val="134"/>
    </font>
    <font>
      <sz val="9"/>
      <name val="SimSun"/>
      <charset val="134"/>
    </font>
    <font>
      <sz val="12"/>
      <color indexed="8"/>
      <name val="宋体"/>
      <charset val="134"/>
    </font>
    <font>
      <b/>
      <sz val="14"/>
      <name val="宋体"/>
      <charset val="134"/>
    </font>
    <font>
      <sz val="14"/>
      <name val="宋体"/>
      <charset val="134"/>
    </font>
    <font>
      <b/>
      <sz val="12"/>
      <name val="宋体"/>
      <charset val="134"/>
    </font>
    <font>
      <b/>
      <sz val="20"/>
      <name val="方正小标宋简体"/>
      <charset val="134"/>
    </font>
    <font>
      <sz val="14"/>
      <name val="MS Serif"/>
      <charset val="134"/>
    </font>
    <font>
      <sz val="20"/>
      <name val="宋体"/>
      <charset val="134"/>
    </font>
    <font>
      <sz val="14"/>
      <name val="宋体"/>
      <charset val="134"/>
      <scheme val="minor"/>
    </font>
    <font>
      <sz val="14"/>
      <name val="Times New Roman"/>
      <charset val="134"/>
    </font>
    <font>
      <sz val="18"/>
      <color rgb="FF000000"/>
      <name val="方正小标宋简体"/>
      <charset val="134"/>
    </font>
    <font>
      <sz val="18"/>
      <color indexed="8"/>
      <name val="方正小标宋简体"/>
      <charset val="134"/>
    </font>
    <font>
      <sz val="18"/>
      <name val="宋体"/>
      <charset val="134"/>
    </font>
    <font>
      <sz val="16"/>
      <color rgb="FF000000"/>
      <name val="方正小标宋简体"/>
      <charset val="134"/>
    </font>
    <font>
      <sz val="16"/>
      <color indexed="8"/>
      <name val="方正小标宋简体"/>
      <charset val="134"/>
    </font>
    <font>
      <sz val="16"/>
      <name val="宋体"/>
      <charset val="134"/>
    </font>
    <font>
      <sz val="16"/>
      <color indexed="8"/>
      <name val="宋体"/>
      <charset val="134"/>
    </font>
    <font>
      <b/>
      <sz val="16"/>
      <name val="宋体"/>
      <charset val="134"/>
    </font>
    <font>
      <sz val="14"/>
      <color rgb="FF000000"/>
      <name val="宋体"/>
      <charset val="134"/>
    </font>
    <font>
      <sz val="14"/>
      <color theme="1"/>
      <name val="宋体"/>
      <charset val="134"/>
    </font>
    <font>
      <sz val="14"/>
      <color theme="1"/>
      <name val="宋体"/>
      <charset val="134"/>
      <scheme val="minor"/>
    </font>
    <font>
      <sz val="16"/>
      <color theme="1"/>
      <name val="方正小标宋简体"/>
      <charset val="134"/>
    </font>
    <font>
      <b/>
      <sz val="12"/>
      <color theme="1"/>
      <name val="宋体"/>
      <charset val="134"/>
      <scheme val="minor"/>
    </font>
    <font>
      <sz val="12"/>
      <color theme="1"/>
      <name val="宋体"/>
      <charset val="134"/>
      <scheme val="minor"/>
    </font>
    <font>
      <b/>
      <sz val="12"/>
      <color theme="1"/>
      <name val="SimSun"/>
      <charset val="134"/>
    </font>
    <font>
      <sz val="10"/>
      <color theme="1"/>
      <name val="宋体"/>
      <charset val="134"/>
    </font>
    <font>
      <sz val="10"/>
      <color theme="1"/>
      <name val="Arial"/>
      <charset val="0"/>
    </font>
    <font>
      <sz val="9"/>
      <color theme="1"/>
      <name val="SimSun"/>
      <charset val="134"/>
    </font>
    <font>
      <sz val="20"/>
      <color indexed="8"/>
      <name val="宋体"/>
      <charset val="134"/>
    </font>
    <font>
      <b/>
      <sz val="18"/>
      <color indexed="8"/>
      <name val="方正小标宋简体"/>
      <charset val="134"/>
    </font>
    <font>
      <sz val="11"/>
      <name val="宋体"/>
      <charset val="134"/>
    </font>
    <font>
      <sz val="14"/>
      <color indexed="9"/>
      <name val="宋体"/>
      <charset val="134"/>
    </font>
    <font>
      <sz val="20"/>
      <color theme="1"/>
      <name val="方正小标宋简体"/>
      <charset val="134"/>
    </font>
    <font>
      <sz val="20"/>
      <color theme="1"/>
      <name val="方正小标宋_GBK"/>
      <charset val="134"/>
    </font>
    <font>
      <sz val="12"/>
      <name val="宋体"/>
      <charset val="134"/>
      <scheme val="minor"/>
    </font>
    <font>
      <sz val="14"/>
      <name val="Arial"/>
      <charset val="134"/>
    </font>
    <font>
      <b/>
      <sz val="14"/>
      <color theme="1"/>
      <name val="宋体"/>
      <charset val="134"/>
    </font>
    <font>
      <b/>
      <sz val="11"/>
      <color indexed="8"/>
      <name val="宋体"/>
      <charset val="134"/>
    </font>
    <font>
      <b/>
      <sz val="11"/>
      <color theme="1"/>
      <name val="宋体"/>
      <charset val="134"/>
      <scheme val="minor"/>
    </font>
    <font>
      <b/>
      <sz val="12"/>
      <color theme="1"/>
      <name val="宋体"/>
      <charset val="134"/>
    </font>
    <font>
      <sz val="12"/>
      <color theme="1"/>
      <name val="宋体"/>
      <charset val="134"/>
    </font>
    <font>
      <b/>
      <sz val="10"/>
      <color theme="1"/>
      <name val="宋体"/>
      <charset val="134"/>
    </font>
    <font>
      <sz val="12"/>
      <color rgb="FFFF0000"/>
      <name val="宋体"/>
      <charset val="134"/>
    </font>
    <font>
      <b/>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52"/>
      <name val="宋体"/>
      <charset val="134"/>
    </font>
    <font>
      <sz val="10"/>
      <name val="Geneva"/>
      <charset val="134"/>
    </font>
    <font>
      <sz val="10"/>
      <name val="楷体"/>
      <charset val="134"/>
    </font>
    <font>
      <sz val="11"/>
      <color indexed="9"/>
      <name val="宋体"/>
      <charset val="134"/>
    </font>
    <font>
      <sz val="12"/>
      <color indexed="9"/>
      <name val="宋体"/>
      <charset val="134"/>
    </font>
    <font>
      <sz val="8"/>
      <name val="Times New Roman"/>
      <charset val="134"/>
    </font>
    <font>
      <sz val="11"/>
      <color indexed="17"/>
      <name val="宋体"/>
      <charset val="134"/>
    </font>
    <font>
      <sz val="11"/>
      <color indexed="60"/>
      <name val="宋体"/>
      <charset val="134"/>
    </font>
    <font>
      <sz val="10"/>
      <name val="Arial"/>
      <charset val="134"/>
    </font>
    <font>
      <sz val="8"/>
      <name val="Arial"/>
      <charset val="134"/>
    </font>
    <font>
      <sz val="12"/>
      <color indexed="17"/>
      <name val="宋体"/>
      <charset val="134"/>
    </font>
    <font>
      <sz val="12"/>
      <color indexed="16"/>
      <name val="宋体"/>
      <charset val="134"/>
    </font>
    <font>
      <sz val="12"/>
      <name val="Times New Roman"/>
      <charset val="134"/>
    </font>
    <font>
      <i/>
      <sz val="11"/>
      <color indexed="23"/>
      <name val="宋体"/>
      <charset val="134"/>
    </font>
    <font>
      <b/>
      <sz val="15"/>
      <color indexed="56"/>
      <name val="宋体"/>
      <charset val="134"/>
    </font>
    <font>
      <sz val="11"/>
      <color indexed="20"/>
      <name val="宋体"/>
      <charset val="134"/>
    </font>
    <font>
      <b/>
      <sz val="11"/>
      <color indexed="56"/>
      <name val="宋体"/>
      <charset val="134"/>
    </font>
    <font>
      <b/>
      <sz val="10"/>
      <name val="MS Sans Serif"/>
      <charset val="134"/>
    </font>
    <font>
      <b/>
      <sz val="11"/>
      <color indexed="63"/>
      <name val="宋体"/>
      <charset val="134"/>
    </font>
    <font>
      <b/>
      <sz val="18"/>
      <color indexed="56"/>
      <name val="宋体"/>
      <charset val="134"/>
    </font>
    <font>
      <b/>
      <sz val="11"/>
      <color indexed="9"/>
      <name val="宋体"/>
      <charset val="134"/>
    </font>
    <font>
      <b/>
      <sz val="11"/>
      <color indexed="52"/>
      <name val="宋体"/>
      <charset val="134"/>
    </font>
    <font>
      <sz val="10"/>
      <name val="Helv"/>
      <charset val="134"/>
    </font>
    <font>
      <u/>
      <sz val="12"/>
      <color indexed="12"/>
      <name val="宋体"/>
      <charset val="134"/>
    </font>
    <font>
      <sz val="12"/>
      <color indexed="20"/>
      <name val="宋体"/>
      <charset val="134"/>
    </font>
    <font>
      <b/>
      <sz val="13"/>
      <color indexed="56"/>
      <name val="宋体"/>
      <charset val="134"/>
    </font>
    <font>
      <sz val="11"/>
      <color indexed="10"/>
      <name val="宋体"/>
      <charset val="134"/>
    </font>
    <font>
      <sz val="10"/>
      <name val="仿宋_GB2312"/>
      <charset val="134"/>
    </font>
    <font>
      <b/>
      <sz val="12"/>
      <name val="Arial"/>
      <charset val="134"/>
    </font>
    <font>
      <sz val="10"/>
      <name val="MS Sans Serif"/>
      <charset val="134"/>
    </font>
    <font>
      <b/>
      <sz val="10"/>
      <name val="Tms Rmn"/>
      <charset val="134"/>
    </font>
    <font>
      <sz val="11"/>
      <color indexed="62"/>
      <name val="宋体"/>
      <charset val="134"/>
    </font>
    <font>
      <sz val="10"/>
      <name val="Times New Roman"/>
      <charset val="134"/>
    </font>
    <font>
      <b/>
      <sz val="12"/>
      <color indexed="8"/>
      <name val="宋体"/>
      <charset val="134"/>
    </font>
    <font>
      <b/>
      <sz val="15"/>
      <color indexed="54"/>
      <name val="宋体"/>
      <charset val="134"/>
    </font>
    <font>
      <b/>
      <sz val="10"/>
      <color indexed="9"/>
      <name val="宋体"/>
      <charset val="134"/>
    </font>
    <font>
      <b/>
      <sz val="9"/>
      <name val="Arial"/>
      <charset val="134"/>
    </font>
    <font>
      <sz val="9"/>
      <name val="宋体"/>
      <charset val="134"/>
    </font>
    <font>
      <b/>
      <sz val="13"/>
      <color indexed="54"/>
      <name val="宋体"/>
      <charset val="134"/>
    </font>
    <font>
      <sz val="12"/>
      <name val="Helv"/>
      <charset val="134"/>
    </font>
    <font>
      <sz val="12"/>
      <color indexed="9"/>
      <name val="Helv"/>
      <charset val="134"/>
    </font>
    <font>
      <b/>
      <sz val="8"/>
      <color indexed="9"/>
      <name val="宋体"/>
      <charset val="134"/>
    </font>
    <font>
      <sz val="7"/>
      <name val="Small Fonts"/>
      <charset val="134"/>
    </font>
    <font>
      <b/>
      <sz val="18"/>
      <color indexed="54"/>
      <name val="宋体"/>
      <charset val="134"/>
    </font>
    <font>
      <sz val="10"/>
      <color indexed="8"/>
      <name val="MS Sans Serif"/>
      <charset val="134"/>
    </font>
    <font>
      <b/>
      <sz val="11"/>
      <color indexed="54"/>
      <name val="宋体"/>
      <charset val="134"/>
    </font>
    <font>
      <b/>
      <sz val="14"/>
      <name val="楷体"/>
      <charset val="134"/>
    </font>
    <font>
      <b/>
      <sz val="18"/>
      <color indexed="62"/>
      <name val="宋体"/>
      <charset val="134"/>
    </font>
    <font>
      <b/>
      <sz val="10"/>
      <name val="Arial"/>
      <charset val="134"/>
    </font>
    <font>
      <u/>
      <sz val="10"/>
      <color indexed="12"/>
      <name val="Times"/>
      <charset val="134"/>
    </font>
    <font>
      <u/>
      <sz val="11"/>
      <color indexed="52"/>
      <name val="宋体"/>
      <charset val="134"/>
    </font>
    <font>
      <u/>
      <sz val="12"/>
      <color indexed="36"/>
      <name val="宋体"/>
      <charset val="134"/>
    </font>
    <font>
      <sz val="12"/>
      <name val="Courier"/>
      <charset val="134"/>
    </font>
    <font>
      <sz val="9"/>
      <name val="微软雅黑"/>
      <charset val="134"/>
    </font>
  </fonts>
  <fills count="70">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24997711111789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0"/>
        <bgColor indexed="64"/>
      </patternFill>
    </fill>
    <fill>
      <patternFill patternType="solid">
        <fgColor indexed="49"/>
        <bgColor indexed="64"/>
      </patternFill>
    </fill>
    <fill>
      <patternFill patternType="solid">
        <fgColor indexed="54"/>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indexed="52"/>
        <bgColor indexed="64"/>
      </patternFill>
    </fill>
    <fill>
      <patternFill patternType="solid">
        <fgColor indexed="55"/>
        <bgColor indexed="64"/>
      </patternFill>
    </fill>
    <fill>
      <patternFill patternType="solid">
        <fgColor indexed="27"/>
        <bgColor indexed="64"/>
      </patternFill>
    </fill>
    <fill>
      <patternFill patternType="solid">
        <fgColor indexed="48"/>
        <bgColor indexed="64"/>
      </patternFill>
    </fill>
    <fill>
      <patternFill patternType="solid">
        <fgColor indexed="45"/>
        <bgColor indexed="64"/>
      </patternFill>
    </fill>
    <fill>
      <patternFill patternType="solid">
        <fgColor indexed="29"/>
        <bgColor indexed="64"/>
      </patternFill>
    </fill>
    <fill>
      <patternFill patternType="solid">
        <fgColor indexed="44"/>
        <bgColor indexed="64"/>
      </patternFill>
    </fill>
    <fill>
      <patternFill patternType="solid">
        <fgColor indexed="46"/>
        <bgColor indexed="64"/>
      </patternFill>
    </fill>
    <fill>
      <patternFill patternType="solid">
        <fgColor indexed="14"/>
        <bgColor indexed="64"/>
      </patternFill>
    </fill>
    <fill>
      <patternFill patternType="solid">
        <fgColor indexed="31"/>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25"/>
        <bgColor indexed="64"/>
      </patternFill>
    </fill>
    <fill>
      <patternFill patternType="solid">
        <fgColor indexed="51"/>
        <bgColor indexed="64"/>
      </patternFill>
    </fill>
    <fill>
      <patternFill patternType="solid">
        <fgColor indexed="30"/>
        <bgColor indexed="64"/>
      </patternFill>
    </fill>
    <fill>
      <patternFill patternType="gray0625"/>
    </fill>
    <fill>
      <patternFill patternType="lightUp">
        <fgColor indexed="9"/>
        <bgColor indexed="29"/>
      </patternFill>
    </fill>
    <fill>
      <patternFill patternType="mediumGray">
        <fgColor indexed="22"/>
      </patternFill>
    </fill>
    <fill>
      <patternFill patternType="solid">
        <fgColor indexed="15"/>
        <bgColor indexed="64"/>
      </patternFill>
    </fill>
    <fill>
      <patternFill patternType="solid">
        <fgColor indexed="57"/>
        <bgColor indexed="64"/>
      </patternFill>
    </fill>
    <fill>
      <patternFill patternType="solid">
        <fgColor indexed="12"/>
        <bgColor indexed="64"/>
      </patternFill>
    </fill>
    <fill>
      <patternFill patternType="solid">
        <fgColor indexed="40"/>
        <bgColor indexed="64"/>
      </patternFill>
    </fill>
    <fill>
      <patternFill patternType="lightUp">
        <fgColor indexed="9"/>
        <bgColor indexed="22"/>
      </patternFill>
    </fill>
    <fill>
      <patternFill patternType="lightUp">
        <fgColor indexed="9"/>
        <bgColor indexed="55"/>
      </patternFill>
    </fill>
    <fill>
      <patternFill patternType="solid">
        <fgColor indexed="62"/>
        <bgColor indexed="64"/>
      </patternFill>
    </fill>
    <fill>
      <patternFill patternType="solid">
        <fgColor indexed="53"/>
        <bgColor indexed="64"/>
      </patternFill>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62"/>
      </top>
      <bottom style="double">
        <color indexed="62"/>
      </bottom>
      <diagonal/>
    </border>
    <border>
      <left/>
      <right/>
      <top/>
      <bottom style="thick">
        <color indexed="62"/>
      </bottom>
      <diagonal/>
    </border>
    <border>
      <left/>
      <right/>
      <top/>
      <bottom style="medium">
        <color auto="1"/>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auto="1"/>
      </left>
      <right style="thin">
        <color auto="1"/>
      </right>
      <top/>
      <bottom/>
      <diagonal/>
    </border>
    <border>
      <left/>
      <right/>
      <top style="medium">
        <color auto="1"/>
      </top>
      <bottom style="medium">
        <color auto="1"/>
      </bottom>
      <diagonal/>
    </border>
    <border>
      <left/>
      <right/>
      <top/>
      <bottom style="thick">
        <color indexed="11"/>
      </bottom>
      <diagonal/>
    </border>
    <border>
      <left/>
      <right/>
      <top style="medium">
        <color indexed="9"/>
      </top>
      <bottom style="medium">
        <color indexed="9"/>
      </bottom>
      <diagonal/>
    </border>
    <border>
      <left/>
      <right/>
      <top style="thin">
        <color indexed="11"/>
      </top>
      <bottom style="double">
        <color indexed="11"/>
      </bottom>
      <diagonal/>
    </border>
    <border>
      <left/>
      <right/>
      <top/>
      <bottom style="thick">
        <color indexed="43"/>
      </bottom>
      <diagonal/>
    </border>
    <border>
      <left/>
      <right/>
      <top/>
      <bottom style="medium">
        <color indexed="43"/>
      </bottom>
      <diagonal/>
    </border>
  </borders>
  <cellStyleXfs count="230">
    <xf numFmtId="0" fontId="0" fillId="0" borderId="0">
      <alignment vertical="center"/>
    </xf>
    <xf numFmtId="43" fontId="0" fillId="0" borderId="0" applyFont="0" applyFill="0" applyBorder="0" applyAlignment="0" applyProtection="0">
      <alignment vertical="center"/>
    </xf>
    <xf numFmtId="44" fontId="1" fillId="0" borderId="0" applyFont="0" applyFill="0" applyBorder="0" applyAlignment="0" applyProtection="0">
      <alignment vertical="center"/>
    </xf>
    <xf numFmtId="9" fontId="9"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68"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1" fillId="5" borderId="16" applyNumberFormat="0" applyFont="0" applyAlignment="0" applyProtection="0">
      <alignment vertical="center"/>
    </xf>
    <xf numFmtId="0" fontId="70"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3" fillId="0" borderId="17" applyNumberFormat="0" applyFill="0" applyAlignment="0" applyProtection="0">
      <alignment vertical="center"/>
    </xf>
    <xf numFmtId="0" fontId="74" fillId="0" borderId="17" applyNumberFormat="0" applyFill="0" applyAlignment="0" applyProtection="0">
      <alignment vertical="center"/>
    </xf>
    <xf numFmtId="0" fontId="75" fillId="0" borderId="18" applyNumberFormat="0" applyFill="0" applyAlignment="0" applyProtection="0">
      <alignment vertical="center"/>
    </xf>
    <xf numFmtId="0" fontId="75" fillId="0" borderId="0" applyNumberFormat="0" applyFill="0" applyBorder="0" applyAlignment="0" applyProtection="0">
      <alignment vertical="center"/>
    </xf>
    <xf numFmtId="0" fontId="76" fillId="6" borderId="19" applyNumberFormat="0" applyAlignment="0" applyProtection="0">
      <alignment vertical="center"/>
    </xf>
    <xf numFmtId="0" fontId="77" fillId="7" borderId="20" applyNumberFormat="0" applyAlignment="0" applyProtection="0">
      <alignment vertical="center"/>
    </xf>
    <xf numFmtId="0" fontId="78" fillId="7" borderId="19" applyNumberFormat="0" applyAlignment="0" applyProtection="0">
      <alignment vertical="center"/>
    </xf>
    <xf numFmtId="0" fontId="79" fillId="8" borderId="21" applyNumberFormat="0" applyAlignment="0" applyProtection="0">
      <alignment vertical="center"/>
    </xf>
    <xf numFmtId="0" fontId="80" fillId="0" borderId="22" applyNumberFormat="0" applyFill="0" applyAlignment="0" applyProtection="0">
      <alignment vertical="center"/>
    </xf>
    <xf numFmtId="0" fontId="81" fillId="0" borderId="23" applyNumberFormat="0" applyFill="0" applyAlignment="0" applyProtection="0">
      <alignment vertical="center"/>
    </xf>
    <xf numFmtId="0" fontId="82" fillId="9" borderId="0" applyNumberFormat="0" applyBorder="0" applyAlignment="0" applyProtection="0">
      <alignment vertical="center"/>
    </xf>
    <xf numFmtId="0" fontId="83" fillId="10" borderId="0" applyNumberFormat="0" applyBorder="0" applyAlignment="0" applyProtection="0">
      <alignment vertical="center"/>
    </xf>
    <xf numFmtId="0" fontId="84" fillId="11" borderId="0" applyNumberFormat="0" applyBorder="0" applyAlignment="0" applyProtection="0">
      <alignment vertical="center"/>
    </xf>
    <xf numFmtId="0" fontId="85" fillId="12" borderId="0" applyNumberFormat="0" applyBorder="0" applyAlignment="0" applyProtection="0">
      <alignment vertical="center"/>
    </xf>
    <xf numFmtId="0" fontId="86" fillId="13" borderId="0" applyNumberFormat="0" applyBorder="0" applyAlignment="0" applyProtection="0">
      <alignment vertical="center"/>
    </xf>
    <xf numFmtId="0" fontId="86" fillId="14" borderId="0" applyNumberFormat="0" applyBorder="0" applyAlignment="0" applyProtection="0">
      <alignment vertical="center"/>
    </xf>
    <xf numFmtId="0" fontId="85" fillId="15" borderId="0" applyNumberFormat="0" applyBorder="0" applyAlignment="0" applyProtection="0">
      <alignment vertical="center"/>
    </xf>
    <xf numFmtId="0" fontId="85" fillId="16" borderId="0" applyNumberFormat="0" applyBorder="0" applyAlignment="0" applyProtection="0">
      <alignment vertical="center"/>
    </xf>
    <xf numFmtId="0" fontId="86" fillId="17" borderId="0" applyNumberFormat="0" applyBorder="0" applyAlignment="0" applyProtection="0">
      <alignment vertical="center"/>
    </xf>
    <xf numFmtId="0" fontId="86" fillId="18" borderId="0" applyNumberFormat="0" applyBorder="0" applyAlignment="0" applyProtection="0">
      <alignment vertical="center"/>
    </xf>
    <xf numFmtId="0" fontId="85" fillId="19" borderId="0" applyNumberFormat="0" applyBorder="0" applyAlignment="0" applyProtection="0">
      <alignment vertical="center"/>
    </xf>
    <xf numFmtId="0" fontId="85" fillId="20" borderId="0" applyNumberFormat="0" applyBorder="0" applyAlignment="0" applyProtection="0">
      <alignment vertical="center"/>
    </xf>
    <xf numFmtId="0" fontId="86" fillId="21" borderId="0" applyNumberFormat="0" applyBorder="0" applyAlignment="0" applyProtection="0">
      <alignment vertical="center"/>
    </xf>
    <xf numFmtId="0" fontId="86" fillId="22" borderId="0" applyNumberFormat="0" applyBorder="0" applyAlignment="0" applyProtection="0">
      <alignment vertical="center"/>
    </xf>
    <xf numFmtId="0" fontId="85" fillId="23" borderId="0" applyNumberFormat="0" applyBorder="0" applyAlignment="0" applyProtection="0">
      <alignment vertical="center"/>
    </xf>
    <xf numFmtId="0" fontId="85" fillId="24" borderId="0" applyNumberFormat="0" applyBorder="0" applyAlignment="0" applyProtection="0">
      <alignment vertical="center"/>
    </xf>
    <xf numFmtId="0" fontId="86" fillId="25" borderId="0" applyNumberFormat="0" applyBorder="0" applyAlignment="0" applyProtection="0">
      <alignment vertical="center"/>
    </xf>
    <xf numFmtId="0" fontId="86" fillId="26" borderId="0" applyNumberFormat="0" applyBorder="0" applyAlignment="0" applyProtection="0">
      <alignment vertical="center"/>
    </xf>
    <xf numFmtId="0" fontId="85" fillId="27" borderId="0" applyNumberFormat="0" applyBorder="0" applyAlignment="0" applyProtection="0">
      <alignment vertical="center"/>
    </xf>
    <xf numFmtId="0" fontId="85" fillId="28" borderId="0" applyNumberFormat="0" applyBorder="0" applyAlignment="0" applyProtection="0">
      <alignment vertical="center"/>
    </xf>
    <xf numFmtId="0" fontId="86" fillId="29" borderId="0" applyNumberFormat="0" applyBorder="0" applyAlignment="0" applyProtection="0">
      <alignment vertical="center"/>
    </xf>
    <xf numFmtId="0" fontId="86" fillId="30" borderId="0" applyNumberFormat="0" applyBorder="0" applyAlignment="0" applyProtection="0">
      <alignment vertical="center"/>
    </xf>
    <xf numFmtId="0" fontId="85" fillId="31" borderId="0" applyNumberFormat="0" applyBorder="0" applyAlignment="0" applyProtection="0">
      <alignment vertical="center"/>
    </xf>
    <xf numFmtId="0" fontId="85" fillId="32" borderId="0" applyNumberFormat="0" applyBorder="0" applyAlignment="0" applyProtection="0">
      <alignment vertical="center"/>
    </xf>
    <xf numFmtId="0" fontId="86" fillId="33" borderId="0" applyNumberFormat="0" applyBorder="0" applyAlignment="0" applyProtection="0">
      <alignment vertical="center"/>
    </xf>
    <xf numFmtId="0" fontId="86" fillId="34" borderId="0" applyNumberFormat="0" applyBorder="0" applyAlignment="0" applyProtection="0">
      <alignment vertical="center"/>
    </xf>
    <xf numFmtId="0" fontId="85" fillId="35" borderId="0" applyNumberFormat="0" applyBorder="0" applyAlignment="0" applyProtection="0">
      <alignment vertical="center"/>
    </xf>
    <xf numFmtId="0" fontId="87" fillId="0" borderId="24" applyNumberFormat="0" applyFill="0" applyAlignment="0" applyProtection="0">
      <alignment vertical="center"/>
    </xf>
    <xf numFmtId="0" fontId="88" fillId="0" borderId="0">
      <alignment vertical="center"/>
    </xf>
    <xf numFmtId="0" fontId="89" fillId="0" borderId="7" applyNumberFormat="0" applyFill="0" applyProtection="0">
      <alignment horizontal="center" vertical="center"/>
    </xf>
    <xf numFmtId="0" fontId="90" fillId="36" borderId="0" applyNumberFormat="0" applyBorder="0" applyAlignment="0" applyProtection="0">
      <alignment vertical="center"/>
    </xf>
    <xf numFmtId="0" fontId="91" fillId="37" borderId="0" applyNumberFormat="0" applyBorder="0" applyAlignment="0" applyProtection="0">
      <alignment vertical="center"/>
    </xf>
    <xf numFmtId="0" fontId="61" fillId="0" borderId="25" applyNumberFormat="0" applyFill="0" applyAlignment="0" applyProtection="0">
      <alignment vertical="center"/>
    </xf>
    <xf numFmtId="0" fontId="91" fillId="38" borderId="0" applyNumberFormat="0" applyBorder="0" applyAlignment="0" applyProtection="0">
      <alignment vertical="center"/>
    </xf>
    <xf numFmtId="0" fontId="92" fillId="0" borderId="0">
      <alignment horizontal="center" vertical="center" wrapText="1"/>
      <protection locked="0"/>
    </xf>
    <xf numFmtId="0" fontId="93" fillId="39" borderId="0" applyNumberFormat="0" applyBorder="0" applyAlignment="0" applyProtection="0">
      <alignment vertical="center"/>
    </xf>
    <xf numFmtId="0" fontId="94" fillId="40" borderId="0" applyNumberFormat="0" applyBorder="0" applyAlignment="0" applyProtection="0">
      <alignment vertical="center"/>
    </xf>
    <xf numFmtId="0" fontId="25" fillId="41" borderId="0" applyNumberFormat="0" applyBorder="0" applyAlignment="0" applyProtection="0">
      <alignment vertical="center"/>
    </xf>
    <xf numFmtId="0" fontId="25" fillId="42" borderId="0" applyNumberFormat="0" applyBorder="0" applyAlignment="0" applyProtection="0">
      <alignment vertical="center"/>
    </xf>
    <xf numFmtId="0" fontId="91" fillId="43" borderId="0" applyNumberFormat="0" applyBorder="0" applyAlignment="0" applyProtection="0">
      <alignment vertical="center"/>
    </xf>
    <xf numFmtId="176" fontId="95" fillId="0" borderId="7" applyFill="0" applyProtection="0">
      <alignment horizontal="right" vertical="center"/>
    </xf>
    <xf numFmtId="0" fontId="90" fillId="43" borderId="0" applyNumberFormat="0" applyBorder="0" applyAlignment="0" applyProtection="0">
      <alignment vertical="center"/>
    </xf>
    <xf numFmtId="0" fontId="91" fillId="44" borderId="0" applyNumberFormat="0" applyBorder="0" applyAlignment="0" applyProtection="0">
      <alignment vertical="center"/>
    </xf>
    <xf numFmtId="0" fontId="93" fillId="45" borderId="0" applyNumberFormat="0" applyBorder="0" applyAlignment="0" applyProtection="0">
      <alignment vertical="center"/>
    </xf>
    <xf numFmtId="0" fontId="96" fillId="41" borderId="1" applyNumberFormat="0" applyBorder="0" applyAlignment="0" applyProtection="0">
      <alignment vertical="center"/>
    </xf>
    <xf numFmtId="0" fontId="90" fillId="46" borderId="0" applyNumberFormat="0" applyBorder="0" applyAlignment="0" applyProtection="0">
      <alignment vertical="center"/>
    </xf>
    <xf numFmtId="0" fontId="97" fillId="39" borderId="0" applyNumberFormat="0" applyBorder="0" applyAlignment="0" applyProtection="0">
      <alignment vertical="center"/>
    </xf>
    <xf numFmtId="0" fontId="98" fillId="47" borderId="0" applyNumberFormat="0" applyBorder="0" applyAlignment="0" applyProtection="0">
      <alignment vertical="center"/>
    </xf>
    <xf numFmtId="0" fontId="99" fillId="0" borderId="0">
      <alignment vertical="center"/>
    </xf>
    <xf numFmtId="0" fontId="90" fillId="48" borderId="0" applyNumberFormat="0" applyBorder="0" applyAlignment="0" applyProtection="0">
      <alignment vertical="center"/>
    </xf>
    <xf numFmtId="0" fontId="91" fillId="49" borderId="0" applyNumberFormat="0" applyBorder="0" applyAlignment="0" applyProtection="0">
      <alignment vertical="center"/>
    </xf>
    <xf numFmtId="0" fontId="100" fillId="0" borderId="0" applyNumberFormat="0" applyFill="0" applyBorder="0" applyAlignment="0" applyProtection="0">
      <alignment vertical="center"/>
    </xf>
    <xf numFmtId="0" fontId="90" fillId="47" borderId="0" applyNumberFormat="0" applyBorder="0" applyAlignment="0" applyProtection="0">
      <alignment vertical="center"/>
    </xf>
    <xf numFmtId="0" fontId="101" fillId="0" borderId="26" applyNumberFormat="0" applyFill="0" applyAlignment="0" applyProtection="0">
      <alignment vertical="center"/>
    </xf>
    <xf numFmtId="0" fontId="102" fillId="47" borderId="0" applyNumberFormat="0" applyBorder="0" applyAlignment="0" applyProtection="0">
      <alignment vertical="center"/>
    </xf>
    <xf numFmtId="0" fontId="0" fillId="49" borderId="0" applyNumberFormat="0" applyBorder="0" applyAlignment="0" applyProtection="0">
      <alignment vertical="center"/>
    </xf>
    <xf numFmtId="0" fontId="103" fillId="0" borderId="0" applyNumberFormat="0" applyFill="0" applyBorder="0" applyAlignment="0" applyProtection="0">
      <alignment vertical="center"/>
    </xf>
    <xf numFmtId="0" fontId="104" fillId="0" borderId="27">
      <alignment horizontal="center" vertical="center"/>
    </xf>
    <xf numFmtId="0" fontId="102" fillId="50" borderId="0" applyNumberFormat="0" applyBorder="0" applyAlignment="0" applyProtection="0">
      <alignment vertical="center"/>
    </xf>
    <xf numFmtId="0" fontId="105" fillId="42" borderId="28" applyNumberFormat="0" applyAlignment="0" applyProtection="0">
      <alignment vertical="center"/>
    </xf>
    <xf numFmtId="0" fontId="0" fillId="39" borderId="0" applyNumberFormat="0" applyBorder="0" applyAlignment="0" applyProtection="0">
      <alignment vertical="center"/>
    </xf>
    <xf numFmtId="0" fontId="95" fillId="0" borderId="14" applyNumberFormat="0" applyFill="0" applyProtection="0">
      <alignment horizontal="right" vertical="center"/>
    </xf>
    <xf numFmtId="0" fontId="0" fillId="0" borderId="0">
      <alignment vertical="center"/>
    </xf>
    <xf numFmtId="0" fontId="106" fillId="0" borderId="0" applyNumberFormat="0" applyFill="0" applyBorder="0" applyAlignment="0" applyProtection="0">
      <alignment vertical="center"/>
    </xf>
    <xf numFmtId="0" fontId="107" fillId="44" borderId="29" applyNumberFormat="0" applyAlignment="0" applyProtection="0">
      <alignment vertical="center"/>
    </xf>
    <xf numFmtId="0" fontId="9" fillId="0" borderId="0" applyNumberFormat="0" applyFont="0" applyFill="0" applyBorder="0" applyAlignment="0" applyProtection="0">
      <alignment horizontal="left" vertical="center"/>
    </xf>
    <xf numFmtId="0" fontId="108" fillId="42" borderId="30" applyNumberFormat="0" applyAlignment="0" applyProtection="0">
      <alignment vertical="center"/>
    </xf>
    <xf numFmtId="0" fontId="90" fillId="42" borderId="0" applyNumberFormat="0" applyBorder="0" applyAlignment="0" applyProtection="0">
      <alignment vertical="center"/>
    </xf>
    <xf numFmtId="0" fontId="109" fillId="0" borderId="0">
      <alignment vertical="center"/>
    </xf>
    <xf numFmtId="49" fontId="9" fillId="0" borderId="0" applyFont="0" applyFill="0" applyBorder="0" applyAlignment="0" applyProtection="0">
      <alignment vertical="center"/>
    </xf>
    <xf numFmtId="0" fontId="110" fillId="0" borderId="0" applyNumberFormat="0" applyFill="0" applyBorder="0" applyAlignment="0" applyProtection="0">
      <alignment vertical="top"/>
      <protection locked="0"/>
    </xf>
    <xf numFmtId="0" fontId="111" fillId="47" borderId="0" applyNumberFormat="0" applyBorder="0" applyAlignment="0" applyProtection="0">
      <alignment vertical="center"/>
    </xf>
    <xf numFmtId="10" fontId="9" fillId="0" borderId="0" applyFont="0" applyFill="0" applyBorder="0" applyAlignment="0" applyProtection="0">
      <alignment vertical="center"/>
    </xf>
    <xf numFmtId="0" fontId="112" fillId="0" borderId="31" applyNumberFormat="0" applyFill="0" applyAlignment="0" applyProtection="0">
      <alignment vertical="center"/>
    </xf>
    <xf numFmtId="0" fontId="113" fillId="0" borderId="0" applyNumberFormat="0" applyFill="0" applyBorder="0" applyAlignment="0" applyProtection="0">
      <alignment vertical="center"/>
    </xf>
    <xf numFmtId="0" fontId="90" fillId="51" borderId="0" applyNumberFormat="0" applyBorder="0" applyAlignment="0" applyProtection="0">
      <alignment vertical="center"/>
    </xf>
    <xf numFmtId="0" fontId="0" fillId="52" borderId="0" applyNumberFormat="0" applyBorder="0" applyAlignment="0" applyProtection="0">
      <alignment vertical="center"/>
    </xf>
    <xf numFmtId="0" fontId="25" fillId="52" borderId="0" applyNumberFormat="0" applyBorder="0" applyAlignment="0" applyProtection="0">
      <alignment vertical="center"/>
    </xf>
    <xf numFmtId="0" fontId="0" fillId="47" borderId="0" applyNumberFormat="0" applyBorder="0" applyAlignment="0" applyProtection="0">
      <alignment vertical="center"/>
    </xf>
    <xf numFmtId="0" fontId="90" fillId="53" borderId="0" applyNumberFormat="0" applyBorder="0" applyAlignment="0" applyProtection="0">
      <alignment vertical="center"/>
    </xf>
    <xf numFmtId="0" fontId="0" fillId="41" borderId="0" applyNumberFormat="0" applyBorder="0" applyAlignment="0" applyProtection="0">
      <alignment vertical="center"/>
    </xf>
    <xf numFmtId="0" fontId="0" fillId="45" borderId="0" applyNumberFormat="0" applyBorder="0" applyAlignment="0" applyProtection="0">
      <alignment vertical="center"/>
    </xf>
    <xf numFmtId="177" fontId="9" fillId="0" borderId="0" applyFont="0" applyFill="0" applyBorder="0" applyAlignment="0" applyProtection="0">
      <alignment vertical="center"/>
    </xf>
    <xf numFmtId="0" fontId="0" fillId="50" borderId="0" applyNumberFormat="0" applyBorder="0" applyAlignment="0" applyProtection="0">
      <alignment vertical="center"/>
    </xf>
    <xf numFmtId="0" fontId="91" fillId="53" borderId="0" applyNumberFormat="0" applyBorder="0" applyAlignment="0" applyProtection="0">
      <alignment vertical="center"/>
    </xf>
    <xf numFmtId="0" fontId="0" fillId="3" borderId="0" applyNumberFormat="0" applyBorder="0" applyAlignment="0" applyProtection="0">
      <alignment vertical="center"/>
    </xf>
    <xf numFmtId="0" fontId="0" fillId="53" borderId="0" applyNumberFormat="0" applyBorder="0" applyAlignment="0" applyProtection="0">
      <alignment vertical="center"/>
    </xf>
    <xf numFmtId="0" fontId="0" fillId="40" borderId="0" applyNumberFormat="0" applyBorder="0" applyAlignment="0" applyProtection="0">
      <alignment vertical="center"/>
    </xf>
    <xf numFmtId="0" fontId="114" fillId="0" borderId="1">
      <alignment horizontal="left" vertical="center"/>
    </xf>
    <xf numFmtId="0" fontId="0" fillId="48" borderId="0" applyNumberFormat="0" applyBorder="0" applyAlignment="0" applyProtection="0">
      <alignment vertical="center"/>
    </xf>
    <xf numFmtId="0" fontId="0" fillId="54" borderId="0" applyNumberFormat="0" applyBorder="0" applyAlignment="0" applyProtection="0">
      <alignment vertical="center"/>
    </xf>
    <xf numFmtId="0" fontId="0" fillId="42" borderId="0" applyNumberFormat="0" applyBorder="0" applyAlignment="0" applyProtection="0">
      <alignment vertical="center"/>
    </xf>
    <xf numFmtId="0" fontId="90" fillId="55" borderId="0" applyNumberFormat="0" applyBorder="0" applyAlignment="0" applyProtection="0">
      <alignment vertical="center"/>
    </xf>
    <xf numFmtId="0" fontId="91" fillId="56" borderId="0" applyNumberFormat="0" applyBorder="0" applyAlignment="0" applyProtection="0">
      <alignment vertical="center"/>
    </xf>
    <xf numFmtId="0" fontId="0" fillId="57" borderId="0" applyNumberFormat="0" applyBorder="0" applyAlignment="0" applyProtection="0">
      <alignment vertical="center"/>
    </xf>
    <xf numFmtId="0" fontId="90" fillId="40" borderId="0" applyNumberFormat="0" applyBorder="0" applyAlignment="0" applyProtection="0">
      <alignment vertical="center"/>
    </xf>
    <xf numFmtId="0" fontId="103" fillId="0" borderId="32" applyNumberFormat="0" applyFill="0" applyAlignment="0" applyProtection="0">
      <alignment vertical="center"/>
    </xf>
    <xf numFmtId="0" fontId="95" fillId="0" borderId="14" applyNumberFormat="0" applyFill="0" applyProtection="0">
      <alignment horizontal="left" vertical="center"/>
    </xf>
    <xf numFmtId="0" fontId="90" fillId="58" borderId="0" applyNumberFormat="0" applyBorder="0" applyAlignment="0" applyProtection="0">
      <alignment vertical="center"/>
    </xf>
    <xf numFmtId="0" fontId="9" fillId="0" borderId="0">
      <alignment vertical="center"/>
    </xf>
    <xf numFmtId="0" fontId="0" fillId="41" borderId="33" applyNumberFormat="0" applyFont="0" applyAlignment="0" applyProtection="0">
      <alignment vertical="center"/>
    </xf>
    <xf numFmtId="0" fontId="90" fillId="54" borderId="0" applyNumberFormat="0" applyBorder="0" applyAlignment="0" applyProtection="0">
      <alignment vertical="center"/>
    </xf>
    <xf numFmtId="0" fontId="95" fillId="0" borderId="0" applyProtection="0">
      <alignment vertical="center"/>
    </xf>
    <xf numFmtId="0" fontId="7" fillId="0" borderId="0">
      <alignment vertical="center"/>
    </xf>
    <xf numFmtId="0" fontId="90" fillId="37" borderId="0" applyNumberFormat="0" applyBorder="0" applyAlignment="0" applyProtection="0">
      <alignment vertical="center"/>
    </xf>
    <xf numFmtId="0" fontId="9" fillId="0" borderId="0" applyNumberFormat="0" applyFill="0" applyBorder="0" applyAlignment="0" applyProtection="0">
      <alignment vertical="center"/>
    </xf>
    <xf numFmtId="0" fontId="90" fillId="38" borderId="0" applyNumberFormat="0" applyBorder="0" applyAlignment="0" applyProtection="0">
      <alignment vertical="center"/>
    </xf>
    <xf numFmtId="0" fontId="115" fillId="0" borderId="15">
      <alignment horizontal="left" vertical="center"/>
    </xf>
    <xf numFmtId="0" fontId="109" fillId="0" borderId="0">
      <alignment vertical="center"/>
      <protection locked="0"/>
    </xf>
    <xf numFmtId="0" fontId="25" fillId="45" borderId="0" applyNumberFormat="0" applyBorder="0" applyAlignment="0" applyProtection="0">
      <alignment vertical="center"/>
    </xf>
    <xf numFmtId="15" fontId="116" fillId="0" borderId="0">
      <alignment vertical="center"/>
    </xf>
    <xf numFmtId="0" fontId="117" fillId="59" borderId="34">
      <alignment vertical="center"/>
      <protection locked="0"/>
    </xf>
    <xf numFmtId="0" fontId="115" fillId="0" borderId="35" applyNumberFormat="0" applyAlignment="0" applyProtection="0">
      <alignment horizontal="left" vertical="center"/>
    </xf>
    <xf numFmtId="0" fontId="118" fillId="53" borderId="30" applyNumberFormat="0" applyAlignment="0" applyProtection="0">
      <alignment vertical="center"/>
    </xf>
    <xf numFmtId="0" fontId="9" fillId="0" borderId="0" applyFont="0" applyFill="0" applyBorder="0" applyAlignment="0" applyProtection="0">
      <alignment vertical="center"/>
    </xf>
    <xf numFmtId="0" fontId="25" fillId="39" borderId="0" applyNumberFormat="0" applyBorder="0" applyAlignment="0" applyProtection="0">
      <alignment vertical="center"/>
    </xf>
    <xf numFmtId="178" fontId="9" fillId="0" borderId="0" applyFont="0" applyFill="0" applyBorder="0" applyAlignment="0" applyProtection="0">
      <alignment vertical="center"/>
    </xf>
    <xf numFmtId="0" fontId="97" fillId="45" borderId="0" applyNumberFormat="0" applyBorder="0" applyAlignment="0" applyProtection="0">
      <alignment vertical="center"/>
    </xf>
    <xf numFmtId="0" fontId="9" fillId="0" borderId="0">
      <alignment vertical="center"/>
    </xf>
    <xf numFmtId="0" fontId="91" fillId="42" borderId="0" applyNumberFormat="0" applyBorder="0" applyAlignment="0" applyProtection="0">
      <alignment vertical="center"/>
    </xf>
    <xf numFmtId="179" fontId="9" fillId="0" borderId="0" applyFont="0" applyFill="0" applyBorder="0" applyAlignment="0" applyProtection="0">
      <alignment vertical="center"/>
    </xf>
    <xf numFmtId="180" fontId="119" fillId="0" borderId="0">
      <alignment vertical="center"/>
    </xf>
    <xf numFmtId="181" fontId="9" fillId="0" borderId="0" applyFont="0" applyFill="0" applyBorder="0" applyAlignment="0" applyProtection="0">
      <alignment vertical="center"/>
    </xf>
    <xf numFmtId="9" fontId="9" fillId="0" borderId="0" applyFont="0" applyFill="0" applyBorder="0" applyAlignment="0" applyProtection="0">
      <alignment vertical="center"/>
    </xf>
    <xf numFmtId="0" fontId="120" fillId="60" borderId="0" applyNumberFormat="0" applyBorder="0" applyAlignment="0" applyProtection="0">
      <alignment vertical="center"/>
    </xf>
    <xf numFmtId="0" fontId="9" fillId="0" borderId="0">
      <alignment vertical="center"/>
    </xf>
    <xf numFmtId="0" fontId="25" fillId="53" borderId="0" applyNumberFormat="0" applyBorder="0" applyAlignment="0" applyProtection="0">
      <alignment vertical="center"/>
    </xf>
    <xf numFmtId="0" fontId="9" fillId="61" borderId="0" applyNumberFormat="0" applyFont="0" applyBorder="0" applyAlignment="0" applyProtection="0">
      <alignment vertical="center"/>
    </xf>
    <xf numFmtId="0" fontId="119" fillId="0" borderId="0">
      <alignment vertical="center"/>
    </xf>
    <xf numFmtId="0" fontId="89" fillId="0" borderId="7" applyNumberFormat="0" applyFill="0" applyProtection="0">
      <alignment horizontal="left" vertical="center"/>
    </xf>
    <xf numFmtId="0" fontId="121" fillId="0" borderId="36" applyNumberFormat="0" applyFill="0" applyAlignment="0" applyProtection="0">
      <alignment vertical="center"/>
    </xf>
    <xf numFmtId="0" fontId="9" fillId="0" borderId="0">
      <alignment vertical="center"/>
    </xf>
    <xf numFmtId="0" fontId="122" fillId="53" borderId="37">
      <alignment horizontal="left" vertical="center"/>
      <protection locked="0" hidden="1"/>
    </xf>
    <xf numFmtId="182" fontId="9" fillId="0" borderId="0" applyFont="0" applyFill="0" applyBorder="0" applyAlignment="0" applyProtection="0">
      <alignment vertical="center"/>
    </xf>
    <xf numFmtId="0" fontId="61" fillId="0" borderId="38" applyNumberFormat="0" applyFill="0" applyAlignment="0" applyProtection="0">
      <alignment vertical="center"/>
    </xf>
    <xf numFmtId="0" fontId="104" fillId="0" borderId="0" applyNumberFormat="0" applyFill="0" applyBorder="0" applyAlignment="0" applyProtection="0">
      <alignment vertical="center"/>
    </xf>
    <xf numFmtId="0" fontId="9" fillId="0" borderId="0">
      <alignment vertical="center"/>
    </xf>
    <xf numFmtId="183" fontId="9" fillId="0" borderId="0" applyFont="0" applyFill="0" applyBorder="0" applyAlignment="0" applyProtection="0">
      <alignment vertical="center"/>
    </xf>
    <xf numFmtId="0" fontId="123" fillId="0" borderId="0" applyNumberFormat="0" applyFill="0" applyBorder="0" applyAlignment="0" applyProtection="0">
      <alignment vertical="center"/>
    </xf>
    <xf numFmtId="184" fontId="9" fillId="0" borderId="0" applyFont="0" applyFill="0" applyBorder="0" applyAlignment="0" applyProtection="0">
      <alignment vertical="center"/>
    </xf>
    <xf numFmtId="185" fontId="119" fillId="0" borderId="0">
      <alignment vertical="center"/>
    </xf>
    <xf numFmtId="0" fontId="124" fillId="0" borderId="0">
      <alignment vertical="center"/>
    </xf>
    <xf numFmtId="186" fontId="119" fillId="0" borderId="0">
      <alignment vertical="center"/>
    </xf>
    <xf numFmtId="0" fontId="111" fillId="50" borderId="0" applyNumberFormat="0" applyBorder="0" applyAlignment="0" applyProtection="0">
      <alignment vertical="center"/>
    </xf>
    <xf numFmtId="0" fontId="125" fillId="0" borderId="39" applyNumberFormat="0" applyFill="0" applyAlignment="0" applyProtection="0">
      <alignment vertical="center"/>
    </xf>
    <xf numFmtId="0" fontId="96" fillId="42" borderId="0" applyNumberFormat="0" applyBorder="0" applyAlignment="0" applyProtection="0">
      <alignment vertical="center"/>
    </xf>
    <xf numFmtId="187" fontId="126" fillId="62" borderId="0">
      <alignment vertical="center"/>
    </xf>
    <xf numFmtId="0" fontId="90" fillId="63" borderId="0" applyNumberFormat="0" applyBorder="0" applyAlignment="0" applyProtection="0">
      <alignment vertical="center"/>
    </xf>
    <xf numFmtId="187" fontId="127" fillId="64" borderId="0">
      <alignment vertical="center"/>
    </xf>
    <xf numFmtId="38" fontId="9" fillId="0" borderId="0" applyFont="0" applyFill="0" applyBorder="0" applyAlignment="0" applyProtection="0">
      <alignment vertical="center"/>
    </xf>
    <xf numFmtId="40" fontId="9" fillId="0" borderId="0" applyFont="0" applyFill="0" applyBorder="0" applyAlignment="0" applyProtection="0">
      <alignment vertical="center"/>
    </xf>
    <xf numFmtId="188" fontId="9" fillId="0" borderId="0" applyFont="0" applyFill="0" applyBorder="0" applyAlignment="0" applyProtection="0">
      <alignment vertical="center"/>
    </xf>
    <xf numFmtId="1" fontId="95" fillId="0" borderId="7" applyFill="0" applyProtection="0">
      <alignment horizontal="center" vertical="center"/>
    </xf>
    <xf numFmtId="40" fontId="128" fillId="57" borderId="37">
      <alignment horizontal="centerContinuous" vertical="center"/>
    </xf>
    <xf numFmtId="37" fontId="129" fillId="0" borderId="0">
      <alignment vertical="center"/>
    </xf>
    <xf numFmtId="189" fontId="95" fillId="0" borderId="0">
      <alignment vertical="center"/>
    </xf>
    <xf numFmtId="3" fontId="9" fillId="0" borderId="0" applyFont="0" applyFill="0" applyBorder="0" applyAlignment="0" applyProtection="0">
      <alignment vertical="center"/>
    </xf>
    <xf numFmtId="0" fontId="9" fillId="0" borderId="0">
      <alignment vertical="center"/>
    </xf>
    <xf numFmtId="14" fontId="92" fillId="0" borderId="0">
      <alignment horizontal="center" vertical="center" wrapText="1"/>
      <protection locked="0"/>
    </xf>
    <xf numFmtId="0" fontId="130" fillId="0" borderId="0" applyNumberFormat="0" applyFill="0" applyBorder="0" applyAlignment="0" applyProtection="0">
      <alignment vertical="center"/>
    </xf>
    <xf numFmtId="190" fontId="9" fillId="0" borderId="0" applyFont="0" applyFill="0" applyProtection="0">
      <alignment vertical="center"/>
    </xf>
    <xf numFmtId="0" fontId="90" fillId="65" borderId="0" applyNumberFormat="0" applyBorder="0" applyAlignment="0" applyProtection="0">
      <alignment vertical="center"/>
    </xf>
    <xf numFmtId="15" fontId="9" fillId="0" borderId="0" applyFont="0" applyFill="0" applyBorder="0" applyAlignment="0" applyProtection="0">
      <alignment vertical="center"/>
    </xf>
    <xf numFmtId="4" fontId="9" fillId="0" borderId="0" applyFont="0" applyFill="0" applyBorder="0" applyAlignment="0" applyProtection="0">
      <alignment vertical="center"/>
    </xf>
    <xf numFmtId="0" fontId="9" fillId="0" borderId="0">
      <alignment vertical="center"/>
    </xf>
    <xf numFmtId="0" fontId="0" fillId="0" borderId="0">
      <alignment vertical="center"/>
    </xf>
    <xf numFmtId="0" fontId="9" fillId="0" borderId="0">
      <alignment vertical="center"/>
    </xf>
    <xf numFmtId="0" fontId="131" fillId="0" borderId="0">
      <alignment vertical="center"/>
    </xf>
    <xf numFmtId="0" fontId="132" fillId="0" borderId="0" applyNumberFormat="0" applyFill="0" applyBorder="0" applyAlignment="0" applyProtection="0">
      <alignment vertical="center"/>
    </xf>
    <xf numFmtId="0" fontId="9" fillId="0" borderId="0" applyProtection="0"/>
    <xf numFmtId="0" fontId="9" fillId="0" borderId="0">
      <alignment vertical="center"/>
    </xf>
    <xf numFmtId="0" fontId="9" fillId="0" borderId="0">
      <alignment vertical="center"/>
    </xf>
    <xf numFmtId="0" fontId="132" fillId="0" borderId="40" applyNumberFormat="0" applyFill="0" applyAlignment="0" applyProtection="0">
      <alignment vertical="center"/>
    </xf>
    <xf numFmtId="191" fontId="9" fillId="0" borderId="0" applyFont="0" applyFill="0" applyBorder="0" applyAlignment="0" applyProtection="0">
      <alignment vertical="center"/>
    </xf>
    <xf numFmtId="0" fontId="133" fillId="0" borderId="14" applyNumberFormat="0" applyFill="0" applyProtection="0">
      <alignment horizontal="center" vertical="center"/>
    </xf>
    <xf numFmtId="0" fontId="9" fillId="0" borderId="0">
      <alignment vertical="center"/>
    </xf>
    <xf numFmtId="0" fontId="134" fillId="0" borderId="0" applyNumberFormat="0" applyFill="0" applyBorder="0" applyAlignment="0" applyProtection="0">
      <alignment vertical="center"/>
    </xf>
    <xf numFmtId="0" fontId="9" fillId="0" borderId="0">
      <alignment vertical="center"/>
    </xf>
    <xf numFmtId="0" fontId="9" fillId="0" borderId="0">
      <alignment vertical="center"/>
    </xf>
    <xf numFmtId="0" fontId="0" fillId="0" borderId="0">
      <alignment vertical="center"/>
    </xf>
    <xf numFmtId="0" fontId="116" fillId="0" borderId="0">
      <alignment vertical="center"/>
    </xf>
    <xf numFmtId="0" fontId="9" fillId="0" borderId="0">
      <alignment vertical="center"/>
    </xf>
    <xf numFmtId="0" fontId="9" fillId="0" borderId="0">
      <alignment vertical="center"/>
    </xf>
    <xf numFmtId="0" fontId="0" fillId="0" borderId="0">
      <alignment vertical="center"/>
    </xf>
    <xf numFmtId="0" fontId="135" fillId="0" borderId="0" applyNumberFormat="0" applyFill="0" applyBorder="0" applyAlignment="0" applyProtection="0">
      <alignment vertical="center"/>
    </xf>
    <xf numFmtId="0" fontId="9" fillId="0" borderId="0">
      <alignment vertical="center"/>
    </xf>
    <xf numFmtId="0" fontId="9" fillId="0" borderId="0">
      <alignment vertical="center"/>
    </xf>
    <xf numFmtId="192" fontId="0" fillId="0" borderId="0" applyFont="0" applyFill="0" applyBorder="0" applyAlignment="0" applyProtection="0">
      <alignment vertical="center"/>
    </xf>
    <xf numFmtId="0" fontId="9" fillId="0" borderId="0">
      <alignment vertical="center"/>
    </xf>
    <xf numFmtId="0" fontId="120" fillId="66" borderId="0" applyNumberFormat="0" applyBorder="0" applyAlignment="0" applyProtection="0">
      <alignment vertical="center"/>
    </xf>
    <xf numFmtId="0" fontId="95" fillId="0" borderId="0">
      <alignment vertical="center"/>
    </xf>
    <xf numFmtId="0" fontId="0" fillId="0" borderId="0">
      <alignment vertical="center"/>
    </xf>
    <xf numFmtId="0" fontId="7" fillId="0" borderId="0" applyAlignment="0"/>
    <xf numFmtId="0" fontId="9" fillId="0" borderId="0">
      <alignment vertical="center"/>
    </xf>
    <xf numFmtId="0" fontId="9" fillId="0" borderId="0">
      <alignment vertical="center"/>
    </xf>
    <xf numFmtId="0" fontId="136"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4" fontId="0" fillId="0" borderId="0" applyFont="0" applyFill="0" applyBorder="0" applyAlignment="0" applyProtection="0">
      <alignment vertical="center"/>
    </xf>
    <xf numFmtId="193"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0" fillId="67" borderId="0" applyNumberFormat="0" applyBorder="0" applyAlignment="0" applyProtection="0">
      <alignment vertical="center"/>
    </xf>
    <xf numFmtId="0" fontId="90" fillId="68" borderId="0" applyNumberFormat="0" applyBorder="0" applyAlignment="0" applyProtection="0">
      <alignment vertical="center"/>
    </xf>
    <xf numFmtId="0" fontId="90" fillId="57" borderId="0" applyNumberFormat="0" applyBorder="0" applyAlignment="0" applyProtection="0">
      <alignment vertical="center"/>
    </xf>
    <xf numFmtId="0" fontId="90" fillId="69" borderId="0" applyNumberFormat="0" applyBorder="0" applyAlignment="0" applyProtection="0">
      <alignment vertical="center"/>
    </xf>
    <xf numFmtId="0" fontId="139" fillId="0" borderId="0">
      <alignment vertical="center"/>
    </xf>
    <xf numFmtId="0" fontId="140" fillId="0" borderId="0">
      <alignment vertical="top"/>
      <protection locked="0"/>
    </xf>
    <xf numFmtId="0" fontId="9" fillId="0" borderId="0"/>
  </cellStyleXfs>
  <cellXfs count="508">
    <xf numFmtId="0" fontId="0" fillId="0" borderId="0" xfId="0" applyAlignment="1"/>
    <xf numFmtId="0" fontId="1" fillId="0" borderId="0" xfId="0" applyFont="1" applyFill="1" applyBorder="1" applyAlignment="1">
      <alignment vertical="center"/>
    </xf>
    <xf numFmtId="0" fontId="2" fillId="0" borderId="0" xfId="158" applyFont="1" applyFill="1" applyBorder="1" applyAlignment="1">
      <alignment horizontal="center" vertical="center"/>
    </xf>
    <xf numFmtId="0" fontId="3" fillId="0" borderId="1" xfId="158"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158" applyFont="1" applyFill="1" applyBorder="1" applyAlignment="1">
      <alignment horizontal="center" vertical="center"/>
    </xf>
    <xf numFmtId="0" fontId="6" fillId="0" borderId="1" xfId="0" applyFont="1" applyFill="1" applyBorder="1" applyAlignment="1">
      <alignment vertical="center" wrapText="1"/>
    </xf>
    <xf numFmtId="0" fontId="5" fillId="0" borderId="1" xfId="158" applyFont="1" applyFill="1" applyBorder="1" applyAlignment="1">
      <alignment horizontal="center" vertical="center" wrapText="1"/>
    </xf>
    <xf numFmtId="0" fontId="7" fillId="0" borderId="0" xfId="121" applyFont="1" applyFill="1" applyBorder="1" applyAlignment="1">
      <alignment vertical="center" wrapText="1"/>
    </xf>
    <xf numFmtId="0" fontId="8" fillId="0" borderId="0" xfId="121" applyFont="1" applyFill="1" applyBorder="1" applyAlignment="1">
      <alignment vertical="center" wrapText="1"/>
    </xf>
    <xf numFmtId="0" fontId="9" fillId="0" borderId="0" xfId="0" applyFont="1" applyFill="1" applyBorder="1" applyAlignment="1">
      <alignment vertical="center" wrapText="1"/>
    </xf>
    <xf numFmtId="0" fontId="10" fillId="0" borderId="0" xfId="121" applyNumberFormat="1" applyFont="1" applyFill="1" applyBorder="1" applyAlignment="1" applyProtection="1">
      <alignment horizontal="center" vertical="center" wrapText="1"/>
    </xf>
    <xf numFmtId="0" fontId="11" fillId="0" borderId="1" xfId="147" applyFont="1" applyFill="1" applyBorder="1" applyAlignment="1">
      <alignment horizontal="center" vertical="center" wrapText="1"/>
    </xf>
    <xf numFmtId="0" fontId="12" fillId="0" borderId="1" xfId="147" applyFont="1" applyFill="1" applyBorder="1" applyAlignment="1">
      <alignment horizontal="center" vertical="center" wrapText="1"/>
    </xf>
    <xf numFmtId="0" fontId="13" fillId="0" borderId="1" xfId="228" applyFont="1" applyFill="1" applyBorder="1" applyAlignment="1" applyProtection="1">
      <alignment horizontal="center" vertical="center" wrapText="1"/>
      <protection locked="0"/>
    </xf>
    <xf numFmtId="0" fontId="14" fillId="0" borderId="0" xfId="0" applyFont="1" applyFill="1" applyBorder="1" applyAlignment="1">
      <alignment vertical="center"/>
    </xf>
    <xf numFmtId="0" fontId="2"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6" fillId="0" borderId="0" xfId="0" applyFont="1" applyFill="1" applyBorder="1" applyAlignment="1">
      <alignment horizontal="right" vertical="center"/>
    </xf>
    <xf numFmtId="0" fontId="17" fillId="0" borderId="2" xfId="158" applyFont="1" applyFill="1" applyBorder="1" applyAlignment="1">
      <alignment horizontal="left" vertical="center" wrapText="1"/>
    </xf>
    <xf numFmtId="0" fontId="17" fillId="0" borderId="3" xfId="158" applyFont="1" applyFill="1" applyBorder="1" applyAlignment="1">
      <alignment horizontal="left" vertical="center"/>
    </xf>
    <xf numFmtId="0" fontId="17" fillId="0" borderId="4" xfId="158" applyFont="1" applyFill="1" applyBorder="1" applyAlignment="1">
      <alignment horizontal="left" vertical="center"/>
    </xf>
    <xf numFmtId="0" fontId="17" fillId="0" borderId="5" xfId="158" applyFont="1" applyFill="1" applyBorder="1" applyAlignment="1">
      <alignment horizontal="left" vertical="center"/>
    </xf>
    <xf numFmtId="0" fontId="17" fillId="0" borderId="6" xfId="158" applyFont="1" applyFill="1" applyBorder="1" applyAlignment="1">
      <alignment horizontal="left" vertical="center"/>
    </xf>
    <xf numFmtId="0" fontId="17" fillId="0" borderId="7" xfId="158" applyFont="1" applyFill="1" applyBorder="1" applyAlignment="1">
      <alignment horizontal="left" vertical="center"/>
    </xf>
    <xf numFmtId="0" fontId="18" fillId="0" borderId="0" xfId="0" applyFont="1" applyFill="1" applyBorder="1" applyAlignment="1">
      <alignment vertical="center"/>
    </xf>
    <xf numFmtId="0" fontId="19" fillId="0" borderId="0" xfId="0" applyFont="1" applyFill="1" applyBorder="1" applyAlignment="1">
      <alignment vertical="center"/>
    </xf>
    <xf numFmtId="0" fontId="20"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2" fillId="0" borderId="0" xfId="0" applyFont="1" applyFill="1" applyBorder="1" applyAlignment="1">
      <alignment horizontal="right" vertical="center"/>
    </xf>
    <xf numFmtId="0" fontId="22" fillId="0" borderId="0" xfId="0" applyFont="1" applyFill="1" applyBorder="1" applyAlignment="1">
      <alignment horizontal="right" vertical="center" wrapText="1"/>
    </xf>
    <xf numFmtId="0" fontId="20" fillId="0" borderId="1" xfId="0" applyFont="1" applyFill="1" applyBorder="1" applyAlignment="1">
      <alignment vertical="center"/>
    </xf>
    <xf numFmtId="0" fontId="22" fillId="0" borderId="1" xfId="0" applyFont="1" applyFill="1" applyBorder="1" applyAlignment="1">
      <alignment horizontal="center" vertical="center" wrapText="1"/>
    </xf>
    <xf numFmtId="194"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xf>
    <xf numFmtId="0" fontId="20" fillId="0" borderId="1" xfId="0" applyFont="1" applyFill="1" applyBorder="1" applyAlignment="1">
      <alignment horizontal="left" vertical="center"/>
    </xf>
    <xf numFmtId="195" fontId="22" fillId="0" borderId="1" xfId="0" applyNumberFormat="1" applyFont="1" applyFill="1" applyBorder="1" applyAlignment="1">
      <alignment horizontal="right" vertical="center" wrapText="1"/>
    </xf>
    <xf numFmtId="196" fontId="22" fillId="0" borderId="1" xfId="0" applyNumberFormat="1" applyFont="1" applyFill="1" applyBorder="1" applyAlignment="1">
      <alignment horizontal="right" vertical="center" wrapText="1"/>
    </xf>
    <xf numFmtId="0" fontId="2" fillId="0" borderId="0" xfId="0" applyFont="1" applyFill="1" applyBorder="1" applyAlignment="1">
      <alignment horizontal="center" vertical="center" wrapText="1"/>
    </xf>
    <xf numFmtId="0" fontId="20" fillId="0" borderId="1" xfId="0" applyFont="1" applyFill="1" applyBorder="1" applyAlignment="1">
      <alignment horizontal="left" vertical="center" wrapText="1"/>
    </xf>
    <xf numFmtId="197" fontId="20"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197" fontId="22" fillId="0" borderId="1" xfId="0" applyNumberFormat="1" applyFont="1" applyFill="1" applyBorder="1" applyAlignment="1">
      <alignment horizontal="center" vertical="center" wrapText="1"/>
    </xf>
    <xf numFmtId="0" fontId="21" fillId="0" borderId="0" xfId="0" applyFont="1" applyFill="1" applyBorder="1" applyAlignment="1">
      <alignment vertical="center" wrapText="1"/>
    </xf>
    <xf numFmtId="0" fontId="16"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2" fillId="0" borderId="0" xfId="0" applyFont="1" applyFill="1" applyBorder="1" applyAlignment="1">
      <alignment vertical="center" wrapText="1"/>
    </xf>
    <xf numFmtId="0" fontId="22" fillId="0" borderId="1" xfId="0" applyFont="1" applyFill="1" applyBorder="1" applyAlignment="1">
      <alignment vertical="center" wrapText="1"/>
    </xf>
    <xf numFmtId="0" fontId="24" fillId="0" borderId="0" xfId="0" applyFont="1" applyFill="1" applyBorder="1" applyAlignment="1">
      <alignment horizontal="left" vertical="center" wrapText="1"/>
    </xf>
    <xf numFmtId="0" fontId="24"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2" fillId="0" borderId="0" xfId="0" applyFont="1" applyFill="1" applyBorder="1" applyAlignment="1">
      <alignment vertical="center"/>
    </xf>
    <xf numFmtId="0" fontId="25" fillId="0" borderId="0" xfId="0" applyFont="1" applyFill="1" applyBorder="1" applyAlignment="1">
      <alignment vertical="center"/>
    </xf>
    <xf numFmtId="0" fontId="26" fillId="0" borderId="1" xfId="0" applyFont="1" applyFill="1" applyBorder="1" applyAlignment="1">
      <alignment horizontal="center" vertical="center" wrapText="1"/>
    </xf>
    <xf numFmtId="0" fontId="27" fillId="0" borderId="1" xfId="0" applyFont="1" applyFill="1" applyBorder="1" applyAlignment="1">
      <alignment vertical="center" wrapText="1"/>
    </xf>
    <xf numFmtId="197" fontId="27" fillId="0" borderId="1" xfId="0" applyNumberFormat="1" applyFont="1" applyFill="1" applyBorder="1" applyAlignment="1">
      <alignment horizontal="center" vertical="center" wrapText="1"/>
    </xf>
    <xf numFmtId="0" fontId="27" fillId="2" borderId="1" xfId="0" applyFont="1" applyFill="1" applyBorder="1" applyAlignment="1">
      <alignment vertical="center" wrapText="1"/>
    </xf>
    <xf numFmtId="0" fontId="27" fillId="0" borderId="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2" fillId="0" borderId="0" xfId="204" applyNumberFormat="1" applyFont="1" applyFill="1" applyAlignment="1" applyProtection="1">
      <alignment horizontal="center" vertical="center" wrapText="1"/>
    </xf>
    <xf numFmtId="0" fontId="26" fillId="0" borderId="1" xfId="0" applyFont="1" applyFill="1" applyBorder="1" applyAlignment="1">
      <alignment vertical="center" wrapText="1"/>
    </xf>
    <xf numFmtId="0" fontId="9" fillId="0" borderId="1" xfId="0" applyFont="1" applyFill="1" applyBorder="1" applyAlignment="1">
      <alignment horizontal="left" vertical="center" wrapText="1"/>
    </xf>
    <xf numFmtId="197" fontId="2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97" fontId="28" fillId="0" borderId="1" xfId="0" applyNumberFormat="1" applyFont="1" applyFill="1" applyBorder="1" applyAlignment="1">
      <alignment vertical="center" wrapText="1"/>
    </xf>
    <xf numFmtId="0" fontId="25" fillId="0" borderId="1" xfId="0" applyFont="1" applyBorder="1" applyAlignment="1">
      <alignment horizontal="left" vertical="center"/>
    </xf>
    <xf numFmtId="0" fontId="9" fillId="0" borderId="0" xfId="204" applyAlignment="1"/>
    <xf numFmtId="0" fontId="9" fillId="0" borderId="0" xfId="204" applyAlignment="1">
      <alignment horizontal="right" vertical="center"/>
    </xf>
    <xf numFmtId="0" fontId="29" fillId="0" borderId="0" xfId="204" applyNumberFormat="1" applyFont="1" applyFill="1" applyAlignment="1" applyProtection="1">
      <alignment horizontal="center" vertical="center" wrapText="1"/>
    </xf>
    <xf numFmtId="0" fontId="29" fillId="0" borderId="0" xfId="204" applyNumberFormat="1" applyFont="1" applyFill="1" applyAlignment="1" applyProtection="1">
      <alignment horizontal="right" vertical="center" wrapText="1"/>
    </xf>
    <xf numFmtId="0" fontId="12" fillId="0" borderId="0" xfId="163" applyFont="1" applyAlignment="1" applyProtection="1">
      <alignment horizontal="left" vertical="center"/>
    </xf>
    <xf numFmtId="198" fontId="30" fillId="0" borderId="0" xfId="163" applyNumberFormat="1" applyFont="1" applyAlignment="1">
      <alignment horizontal="right" vertical="center"/>
    </xf>
    <xf numFmtId="2" fontId="31" fillId="0" borderId="2" xfId="199" applyNumberFormat="1" applyFont="1" applyFill="1" applyBorder="1" applyAlignment="1" applyProtection="1">
      <alignment horizontal="left" vertical="center" wrapText="1"/>
    </xf>
    <xf numFmtId="2" fontId="31" fillId="0" borderId="3" xfId="199" applyNumberFormat="1" applyFont="1" applyFill="1" applyBorder="1" applyAlignment="1" applyProtection="1">
      <alignment horizontal="left" vertical="center" wrapText="1"/>
    </xf>
    <xf numFmtId="2" fontId="31" fillId="0" borderId="4" xfId="199" applyNumberFormat="1" applyFont="1" applyFill="1" applyBorder="1" applyAlignment="1" applyProtection="1">
      <alignment horizontal="left" vertical="center" wrapText="1"/>
    </xf>
    <xf numFmtId="2" fontId="31" fillId="0" borderId="5" xfId="199" applyNumberFormat="1" applyFont="1" applyFill="1" applyBorder="1" applyAlignment="1" applyProtection="1">
      <alignment horizontal="left" vertical="center" wrapText="1"/>
    </xf>
    <xf numFmtId="2" fontId="31" fillId="0" borderId="6" xfId="199" applyNumberFormat="1" applyFont="1" applyFill="1" applyBorder="1" applyAlignment="1" applyProtection="1">
      <alignment horizontal="left" vertical="center" wrapText="1"/>
    </xf>
    <xf numFmtId="2" fontId="31" fillId="0" borderId="7" xfId="199" applyNumberFormat="1" applyFont="1" applyFill="1" applyBorder="1" applyAlignment="1" applyProtection="1">
      <alignment horizontal="left" vertical="center" wrapText="1"/>
    </xf>
    <xf numFmtId="197" fontId="9" fillId="0" borderId="0" xfId="204" applyNumberFormat="1" applyAlignment="1">
      <alignment horizontal="right" vertical="center"/>
    </xf>
    <xf numFmtId="0" fontId="9" fillId="0" borderId="0" xfId="204" applyFill="1" applyAlignment="1"/>
    <xf numFmtId="0" fontId="30" fillId="0" borderId="0" xfId="163" applyFont="1" applyAlignment="1">
      <alignment horizontal="right" vertical="center"/>
    </xf>
    <xf numFmtId="199" fontId="30" fillId="0" borderId="0" xfId="163" applyNumberFormat="1" applyFont="1" applyFill="1" applyBorder="1" applyAlignment="1" applyProtection="1">
      <alignment horizontal="right" vertical="center"/>
    </xf>
    <xf numFmtId="2" fontId="26" fillId="0" borderId="1" xfId="199" applyNumberFormat="1" applyFont="1" applyFill="1" applyBorder="1" applyAlignment="1" applyProtection="1">
      <alignment horizontal="center" vertical="center" wrapText="1"/>
    </xf>
    <xf numFmtId="200" fontId="26" fillId="0" borderId="1" xfId="210" applyNumberFormat="1" applyFont="1" applyBorder="1" applyAlignment="1">
      <alignment horizontal="center" vertical="center" wrapText="1"/>
    </xf>
    <xf numFmtId="49" fontId="26" fillId="0" borderId="1" xfId="200" applyNumberFormat="1" applyFont="1" applyFill="1" applyBorder="1" applyAlignment="1" applyProtection="1">
      <alignment horizontal="left" vertical="center"/>
    </xf>
    <xf numFmtId="197" fontId="26" fillId="0" borderId="1" xfId="1" applyNumberFormat="1" applyFont="1" applyFill="1" applyBorder="1" applyAlignment="1">
      <alignment horizontal="right" vertical="center" wrapText="1"/>
    </xf>
    <xf numFmtId="201" fontId="26" fillId="0" borderId="1" xfId="3" applyNumberFormat="1" applyFont="1" applyFill="1" applyBorder="1" applyAlignment="1">
      <alignment horizontal="right" vertical="center" wrapText="1"/>
    </xf>
    <xf numFmtId="49" fontId="27" fillId="0" borderId="1" xfId="200" applyNumberFormat="1" applyFont="1" applyFill="1" applyBorder="1" applyAlignment="1" applyProtection="1">
      <alignment horizontal="left" vertical="center"/>
    </xf>
    <xf numFmtId="197" fontId="27" fillId="0" borderId="1" xfId="1" applyNumberFormat="1" applyFont="1" applyFill="1" applyBorder="1" applyAlignment="1">
      <alignment horizontal="right" vertical="center" wrapText="1"/>
    </xf>
    <xf numFmtId="10" fontId="27" fillId="0" borderId="1" xfId="179" applyNumberFormat="1" applyFont="1" applyFill="1" applyBorder="1" applyAlignment="1">
      <alignment horizontal="right" vertical="center" wrapText="1"/>
    </xf>
    <xf numFmtId="10" fontId="26" fillId="0" borderId="1" xfId="179" applyNumberFormat="1" applyFont="1" applyFill="1" applyBorder="1" applyAlignment="1">
      <alignment horizontal="right" vertical="center" wrapText="1"/>
    </xf>
    <xf numFmtId="197" fontId="32" fillId="0" borderId="1" xfId="1" applyNumberFormat="1" applyFont="1" applyFill="1" applyBorder="1" applyAlignment="1" applyProtection="1">
      <alignment vertical="center" wrapText="1"/>
    </xf>
    <xf numFmtId="197" fontId="26" fillId="0" borderId="1" xfId="213" applyNumberFormat="1" applyFont="1" applyFill="1" applyBorder="1" applyAlignment="1">
      <alignment horizontal="right" vertical="center" wrapText="1"/>
    </xf>
    <xf numFmtId="197" fontId="26" fillId="0" borderId="1" xfId="1" applyNumberFormat="1" applyFont="1" applyFill="1" applyBorder="1" applyAlignment="1">
      <alignment horizontal="center" vertical="center" wrapText="1"/>
    </xf>
    <xf numFmtId="202" fontId="26" fillId="0" borderId="1" xfId="1" applyNumberFormat="1" applyFont="1" applyFill="1" applyBorder="1" applyAlignment="1">
      <alignment horizontal="right" vertical="center" wrapText="1"/>
    </xf>
    <xf numFmtId="197" fontId="27" fillId="0" borderId="1" xfId="213" applyNumberFormat="1" applyFont="1" applyFill="1" applyBorder="1" applyAlignment="1">
      <alignment horizontal="right" vertical="center" wrapText="1"/>
    </xf>
    <xf numFmtId="197" fontId="27" fillId="0" borderId="1" xfId="1" applyNumberFormat="1" applyFont="1" applyFill="1" applyBorder="1" applyAlignment="1">
      <alignment horizontal="center" vertical="center" wrapText="1"/>
    </xf>
    <xf numFmtId="202" fontId="27" fillId="0" borderId="1" xfId="1" applyNumberFormat="1" applyFont="1" applyFill="1" applyBorder="1" applyAlignment="1">
      <alignment horizontal="right" vertical="center" wrapText="1"/>
    </xf>
    <xf numFmtId="197" fontId="26" fillId="0" borderId="1" xfId="1" applyNumberFormat="1" applyFont="1" applyFill="1" applyBorder="1" applyAlignment="1" applyProtection="1">
      <alignment horizontal="right" vertical="center" wrapText="1"/>
    </xf>
    <xf numFmtId="197" fontId="27" fillId="0" borderId="1" xfId="1" applyNumberFormat="1" applyFont="1" applyFill="1" applyBorder="1" applyAlignment="1" applyProtection="1">
      <alignment horizontal="right" vertical="center" wrapText="1"/>
    </xf>
    <xf numFmtId="49" fontId="26" fillId="0" borderId="1" xfId="200" applyNumberFormat="1" applyFont="1" applyFill="1" applyBorder="1" applyAlignment="1" applyProtection="1">
      <alignment horizontal="center" vertical="center"/>
    </xf>
    <xf numFmtId="10" fontId="26" fillId="0" borderId="1" xfId="0" applyNumberFormat="1" applyFont="1" applyBorder="1" applyAlignment="1">
      <alignment horizontal="right" vertical="center" wrapText="1"/>
    </xf>
    <xf numFmtId="3" fontId="27" fillId="0" borderId="1" xfId="1" applyNumberFormat="1" applyFont="1" applyFill="1" applyBorder="1" applyAlignment="1">
      <alignment horizontal="right" vertical="center" wrapText="1"/>
    </xf>
    <xf numFmtId="10" fontId="27" fillId="0" borderId="1" xfId="0" applyNumberFormat="1" applyFont="1" applyBorder="1" applyAlignment="1">
      <alignment horizontal="right" vertical="center" wrapText="1"/>
    </xf>
    <xf numFmtId="3" fontId="26" fillId="0" borderId="1" xfId="1" applyNumberFormat="1" applyFont="1" applyFill="1" applyBorder="1" applyAlignment="1">
      <alignment horizontal="right" vertical="center" wrapText="1"/>
    </xf>
    <xf numFmtId="49" fontId="26" fillId="0" borderId="1" xfId="205" applyNumberFormat="1" applyFont="1" applyFill="1" applyBorder="1" applyAlignment="1" applyProtection="1">
      <alignment horizontal="left" vertical="center"/>
    </xf>
    <xf numFmtId="0" fontId="9" fillId="0" borderId="0" xfId="192" applyFill="1" applyAlignment="1"/>
    <xf numFmtId="0" fontId="9" fillId="0" borderId="0" xfId="192" applyAlignment="1"/>
    <xf numFmtId="0" fontId="29" fillId="0" borderId="0" xfId="192" applyNumberFormat="1" applyFont="1" applyFill="1" applyAlignment="1" applyProtection="1">
      <alignment horizontal="center" vertical="center" wrapText="1"/>
    </xf>
    <xf numFmtId="0" fontId="27" fillId="0" borderId="0" xfId="192" applyFont="1" applyFill="1" applyAlignment="1" applyProtection="1">
      <alignment horizontal="left" vertical="center"/>
    </xf>
    <xf numFmtId="198" fontId="27" fillId="0" borderId="0" xfId="192" applyNumberFormat="1" applyFont="1" applyFill="1" applyAlignment="1" applyProtection="1">
      <alignment horizontal="right"/>
    </xf>
    <xf numFmtId="0" fontId="33" fillId="0" borderId="0" xfId="192" applyFont="1" applyFill="1" applyAlignment="1">
      <alignment vertical="center"/>
    </xf>
    <xf numFmtId="0" fontId="27" fillId="0" borderId="0" xfId="192" applyFont="1" applyFill="1" applyAlignment="1">
      <alignment horizontal="right" vertical="center"/>
    </xf>
    <xf numFmtId="0" fontId="26" fillId="0" borderId="1" xfId="192" applyNumberFormat="1" applyFont="1" applyFill="1" applyBorder="1" applyAlignment="1" applyProtection="1">
      <alignment horizontal="center" vertical="center"/>
    </xf>
    <xf numFmtId="49" fontId="26" fillId="0" borderId="1" xfId="140" applyNumberFormat="1" applyFont="1" applyFill="1" applyBorder="1" applyAlignment="1" applyProtection="1">
      <alignment vertical="center"/>
    </xf>
    <xf numFmtId="197" fontId="26" fillId="0" borderId="1" xfId="201" applyNumberFormat="1" applyFont="1" applyFill="1" applyBorder="1" applyAlignment="1">
      <alignment horizontal="right" vertical="center" wrapText="1"/>
    </xf>
    <xf numFmtId="49" fontId="27" fillId="0" borderId="1" xfId="140" applyNumberFormat="1" applyFont="1" applyFill="1" applyBorder="1" applyAlignment="1" applyProtection="1">
      <alignment vertical="center"/>
    </xf>
    <xf numFmtId="197" fontId="27" fillId="0" borderId="1" xfId="201" applyNumberFormat="1" applyFont="1" applyFill="1" applyBorder="1" applyAlignment="1">
      <alignment horizontal="right" vertical="center" wrapText="1"/>
    </xf>
    <xf numFmtId="10" fontId="27" fillId="0" borderId="1" xfId="3" applyNumberFormat="1" applyFont="1" applyFill="1" applyBorder="1" applyAlignment="1" applyProtection="1">
      <alignment horizontal="right" vertical="center" wrapText="1"/>
    </xf>
    <xf numFmtId="49" fontId="26" fillId="0" borderId="1" xfId="140" applyNumberFormat="1" applyFont="1" applyFill="1" applyBorder="1" applyAlignment="1" applyProtection="1">
      <alignment vertical="center" wrapText="1"/>
    </xf>
    <xf numFmtId="197" fontId="26" fillId="0" borderId="1" xfId="84" applyNumberFormat="1" applyFont="1" applyBorder="1" applyAlignment="1">
      <alignment horizontal="right" vertical="center" wrapText="1"/>
    </xf>
    <xf numFmtId="10" fontId="26" fillId="0" borderId="1" xfId="3" applyNumberFormat="1" applyFont="1" applyFill="1" applyBorder="1" applyAlignment="1" applyProtection="1">
      <alignment horizontal="right" vertical="center" wrapText="1"/>
    </xf>
    <xf numFmtId="197" fontId="27" fillId="0" borderId="1" xfId="84" applyNumberFormat="1" applyFont="1" applyBorder="1" applyAlignment="1">
      <alignment horizontal="right" vertical="center" wrapText="1"/>
    </xf>
    <xf numFmtId="197" fontId="27" fillId="0" borderId="1" xfId="201" applyNumberFormat="1" applyFont="1" applyBorder="1" applyAlignment="1">
      <alignment horizontal="right" vertical="center" wrapText="1"/>
    </xf>
    <xf numFmtId="201" fontId="27" fillId="0" borderId="1" xfId="3" applyNumberFormat="1" applyFont="1" applyFill="1" applyBorder="1" applyAlignment="1">
      <alignment horizontal="right" vertical="center" wrapText="1"/>
    </xf>
    <xf numFmtId="203" fontId="9" fillId="0" borderId="1" xfId="0" applyNumberFormat="1" applyFont="1" applyFill="1" applyBorder="1" applyAlignment="1">
      <alignment horizontal="right" vertical="center"/>
    </xf>
    <xf numFmtId="201" fontId="27" fillId="0" borderId="1" xfId="3" applyNumberFormat="1" applyFont="1" applyFill="1" applyBorder="1" applyAlignment="1" applyProtection="1">
      <alignment horizontal="right" vertical="center" wrapText="1"/>
    </xf>
    <xf numFmtId="201" fontId="26" fillId="0" borderId="1" xfId="3" applyNumberFormat="1" applyFont="1" applyFill="1" applyBorder="1" applyAlignment="1" applyProtection="1">
      <alignment horizontal="right" vertical="center" wrapText="1"/>
    </xf>
    <xf numFmtId="197" fontId="26" fillId="0" borderId="1" xfId="84" applyNumberFormat="1" applyFont="1" applyFill="1" applyBorder="1" applyAlignment="1">
      <alignment horizontal="right" vertical="center" wrapText="1"/>
    </xf>
    <xf numFmtId="197" fontId="27" fillId="3" borderId="1" xfId="201" applyNumberFormat="1" applyFont="1" applyFill="1" applyBorder="1" applyAlignment="1">
      <alignment horizontal="right" vertical="center" wrapText="1"/>
    </xf>
    <xf numFmtId="10" fontId="27" fillId="3" borderId="1" xfId="3" applyNumberFormat="1" applyFont="1" applyFill="1" applyBorder="1" applyAlignment="1" applyProtection="1">
      <alignment horizontal="right" vertical="center" wrapText="1"/>
    </xf>
    <xf numFmtId="49" fontId="26" fillId="0" borderId="1" xfId="205" applyNumberFormat="1" applyFont="1" applyFill="1" applyBorder="1" applyAlignment="1" applyProtection="1">
      <alignment horizontal="center" vertical="center"/>
    </xf>
    <xf numFmtId="10" fontId="3" fillId="0" borderId="1" xfId="3" applyNumberFormat="1" applyFont="1" applyFill="1" applyBorder="1" applyAlignment="1" applyProtection="1">
      <alignment horizontal="right" vertical="center" wrapText="1"/>
    </xf>
    <xf numFmtId="197" fontId="9" fillId="0" borderId="0" xfId="192" applyNumberFormat="1" applyAlignment="1"/>
    <xf numFmtId="0" fontId="9" fillId="0" borderId="0" xfId="197" applyFill="1" applyAlignment="1"/>
    <xf numFmtId="0" fontId="9" fillId="0" borderId="0" xfId="197" applyAlignment="1"/>
    <xf numFmtId="0" fontId="29" fillId="0" borderId="0" xfId="197" applyNumberFormat="1" applyFont="1" applyFill="1" applyAlignment="1" applyProtection="1">
      <alignment horizontal="center" vertical="center" wrapText="1"/>
    </xf>
    <xf numFmtId="0" fontId="12" fillId="0" borderId="0" xfId="193" applyFont="1" applyAlignment="1" applyProtection="1">
      <alignment horizontal="left" vertical="center"/>
    </xf>
    <xf numFmtId="0" fontId="30" fillId="0" borderId="0" xfId="193" applyFont="1" applyAlignment="1"/>
    <xf numFmtId="204" fontId="30" fillId="0" borderId="0" xfId="193" applyNumberFormat="1" applyFont="1" applyAlignment="1"/>
    <xf numFmtId="199" fontId="32" fillId="0" borderId="0" xfId="193" applyNumberFormat="1" applyFont="1" applyFill="1" applyBorder="1" applyAlignment="1" applyProtection="1">
      <alignment horizontal="right" vertical="center"/>
    </xf>
    <xf numFmtId="10" fontId="27" fillId="0" borderId="1" xfId="163" applyNumberFormat="1" applyFont="1" applyFill="1" applyBorder="1" applyAlignment="1" applyProtection="1">
      <alignment horizontal="right" vertical="center" wrapText="1"/>
    </xf>
    <xf numFmtId="49" fontId="26" fillId="0" borderId="1" xfId="200" applyNumberFormat="1" applyFont="1" applyFill="1" applyBorder="1" applyAlignment="1" applyProtection="1">
      <alignment horizontal="left" vertical="center" wrapText="1"/>
    </xf>
    <xf numFmtId="10" fontId="26" fillId="0" borderId="1" xfId="163" applyNumberFormat="1" applyFont="1" applyFill="1" applyBorder="1" applyAlignment="1" applyProtection="1">
      <alignment horizontal="right" vertical="center" wrapText="1"/>
    </xf>
    <xf numFmtId="197" fontId="27" fillId="3" borderId="1" xfId="1" applyNumberFormat="1" applyFont="1" applyFill="1" applyBorder="1" applyAlignment="1" applyProtection="1">
      <alignment horizontal="right" vertical="center" wrapText="1"/>
    </xf>
    <xf numFmtId="49" fontId="26" fillId="0" borderId="1" xfId="205" applyNumberFormat="1" applyFont="1" applyFill="1" applyBorder="1" applyAlignment="1" applyProtection="1">
      <alignment horizontal="center" vertical="center" wrapText="1"/>
    </xf>
    <xf numFmtId="49" fontId="26" fillId="0" borderId="1" xfId="205" applyNumberFormat="1" applyFont="1" applyFill="1" applyBorder="1" applyAlignment="1" applyProtection="1">
      <alignment horizontal="left" vertical="center" wrapText="1"/>
    </xf>
    <xf numFmtId="197" fontId="9" fillId="0" borderId="0" xfId="197" applyNumberFormat="1" applyAlignment="1"/>
    <xf numFmtId="0" fontId="9" fillId="0" borderId="0" xfId="197" applyAlignment="1">
      <alignment vertical="center"/>
    </xf>
    <xf numFmtId="0" fontId="27" fillId="0" borderId="0" xfId="197" applyFont="1" applyFill="1" applyAlignment="1" applyProtection="1">
      <alignment horizontal="left" vertical="center"/>
    </xf>
    <xf numFmtId="4" fontId="27" fillId="0" borderId="0" xfId="197" applyNumberFormat="1" applyFont="1" applyFill="1" applyAlignment="1" applyProtection="1">
      <alignment horizontal="right" vertical="center"/>
    </xf>
    <xf numFmtId="204" fontId="33" fillId="0" borderId="0" xfId="197" applyNumberFormat="1" applyFont="1" applyFill="1" applyAlignment="1">
      <alignment vertical="center"/>
    </xf>
    <xf numFmtId="0" fontId="27" fillId="0" borderId="0" xfId="197" applyFont="1" applyFill="1" applyAlignment="1">
      <alignment horizontal="right" vertical="center"/>
    </xf>
    <xf numFmtId="0" fontId="26" fillId="0" borderId="1" xfId="207" applyNumberFormat="1" applyFont="1" applyFill="1" applyBorder="1" applyAlignment="1" applyProtection="1">
      <alignment horizontal="center" vertical="center"/>
    </xf>
    <xf numFmtId="49" fontId="26" fillId="0" borderId="1" xfId="208" applyNumberFormat="1" applyFont="1" applyFill="1" applyBorder="1" applyAlignment="1" applyProtection="1">
      <alignment vertical="center"/>
    </xf>
    <xf numFmtId="49" fontId="27" fillId="0" borderId="1" xfId="208" applyNumberFormat="1" applyFont="1" applyFill="1" applyBorder="1" applyAlignment="1" applyProtection="1">
      <alignment vertical="center"/>
    </xf>
    <xf numFmtId="197" fontId="26" fillId="0" borderId="1" xfId="201" applyNumberFormat="1" applyFont="1" applyBorder="1" applyAlignment="1">
      <alignment horizontal="right" vertical="center" wrapText="1"/>
    </xf>
    <xf numFmtId="201" fontId="27" fillId="0" borderId="1" xfId="179" applyNumberFormat="1" applyFont="1" applyFill="1" applyBorder="1" applyAlignment="1">
      <alignment horizontal="right" vertical="center" wrapText="1"/>
    </xf>
    <xf numFmtId="49" fontId="26" fillId="0" borderId="1" xfId="205" applyNumberFormat="1" applyFont="1" applyFill="1" applyBorder="1" applyAlignment="1" applyProtection="1">
      <alignment vertical="center"/>
    </xf>
    <xf numFmtId="0" fontId="9" fillId="0" borderId="0" xfId="210">
      <alignment vertical="center"/>
    </xf>
    <xf numFmtId="0" fontId="8" fillId="0" borderId="0" xfId="210" applyFont="1" applyAlignment="1">
      <alignment horizontal="center" vertical="center" wrapText="1"/>
    </xf>
    <xf numFmtId="0" fontId="9" fillId="0" borderId="0" xfId="210" applyFill="1">
      <alignment vertical="center"/>
    </xf>
    <xf numFmtId="0" fontId="1" fillId="0" borderId="0" xfId="0" applyFont="1" applyFill="1" applyAlignment="1">
      <alignment vertical="center"/>
    </xf>
    <xf numFmtId="0" fontId="34" fillId="0" borderId="0" xfId="188" applyFont="1" applyAlignment="1">
      <alignment horizontal="center" vertical="center" shrinkToFit="1"/>
    </xf>
    <xf numFmtId="0" fontId="35" fillId="0" borderId="0" xfId="188" applyFont="1" applyAlignment="1">
      <alignment horizontal="center" vertical="center" shrinkToFit="1"/>
    </xf>
    <xf numFmtId="0" fontId="12" fillId="0" borderId="0" xfId="188" applyFont="1" applyBorder="1" applyAlignment="1">
      <alignment horizontal="left" vertical="center" wrapText="1"/>
    </xf>
    <xf numFmtId="0" fontId="12" fillId="0" borderId="0" xfId="0" applyFont="1" applyFill="1" applyAlignment="1">
      <alignment horizontal="right"/>
    </xf>
    <xf numFmtId="0" fontId="36" fillId="0" borderId="2" xfId="216" applyFont="1" applyBorder="1" applyAlignment="1">
      <alignment horizontal="left" vertical="center" wrapText="1"/>
    </xf>
    <xf numFmtId="0" fontId="36" fillId="0" borderId="3" xfId="216" applyFont="1" applyBorder="1" applyAlignment="1">
      <alignment horizontal="left" vertical="center"/>
    </xf>
    <xf numFmtId="0" fontId="36" fillId="0" borderId="4" xfId="216" applyFont="1" applyBorder="1" applyAlignment="1">
      <alignment horizontal="left" vertical="center"/>
    </xf>
    <xf numFmtId="0" fontId="36" fillId="0" borderId="5" xfId="216" applyFont="1" applyBorder="1" applyAlignment="1">
      <alignment horizontal="left" vertical="center"/>
    </xf>
    <xf numFmtId="0" fontId="36" fillId="0" borderId="6" xfId="216" applyFont="1" applyBorder="1" applyAlignment="1">
      <alignment horizontal="left" vertical="center"/>
    </xf>
    <xf numFmtId="0" fontId="36" fillId="0" borderId="7" xfId="216" applyFont="1" applyBorder="1" applyAlignment="1">
      <alignment horizontal="left" vertical="center"/>
    </xf>
    <xf numFmtId="0" fontId="26" fillId="0" borderId="1" xfId="216" applyFont="1" applyBorder="1" applyAlignment="1">
      <alignment horizontal="center" vertical="center"/>
    </xf>
    <xf numFmtId="49" fontId="26" fillId="0" borderId="1" xfId="0" applyNumberFormat="1" applyFont="1" applyFill="1" applyBorder="1" applyAlignment="1" applyProtection="1">
      <alignment vertical="center" wrapText="1"/>
    </xf>
    <xf numFmtId="197" fontId="27" fillId="0" borderId="1" xfId="1" applyNumberFormat="1" applyFont="1" applyBorder="1" applyAlignment="1">
      <alignment horizontal="right" vertical="center" wrapText="1"/>
    </xf>
    <xf numFmtId="0" fontId="12" fillId="0" borderId="1" xfId="0" applyFont="1" applyFill="1" applyBorder="1" applyAlignment="1">
      <alignment horizontal="left" vertical="center"/>
    </xf>
    <xf numFmtId="0" fontId="11" fillId="0" borderId="1" xfId="0" applyFont="1" applyFill="1" applyBorder="1" applyAlignment="1">
      <alignment horizontal="center" vertical="center"/>
    </xf>
    <xf numFmtId="0" fontId="28" fillId="0" borderId="1" xfId="210" applyFont="1" applyFill="1" applyBorder="1">
      <alignment vertical="center"/>
    </xf>
    <xf numFmtId="0" fontId="37" fillId="0" borderId="0" xfId="188" applyFont="1" applyAlignment="1">
      <alignment horizontal="center" vertical="center" shrinkToFit="1"/>
    </xf>
    <xf numFmtId="0" fontId="38" fillId="0" borderId="0" xfId="188" applyFont="1" applyAlignment="1">
      <alignment horizontal="center" vertical="center" shrinkToFit="1"/>
    </xf>
    <xf numFmtId="0" fontId="12" fillId="0" borderId="1" xfId="0" applyFont="1" applyBorder="1" applyAlignment="1">
      <alignment horizontal="left" vertical="center"/>
    </xf>
    <xf numFmtId="0" fontId="10" fillId="0" borderId="0" xfId="179" applyFont="1" applyAlignment="1">
      <alignment horizontal="center" vertical="center" shrinkToFit="1"/>
    </xf>
    <xf numFmtId="0" fontId="12" fillId="0" borderId="0" xfId="179" applyFont="1" applyAlignment="1">
      <alignment horizontal="left" vertical="center" wrapText="1"/>
    </xf>
    <xf numFmtId="0" fontId="12" fillId="0" borderId="0" xfId="179" applyFont="1" applyFill="1" applyAlignment="1">
      <alignment horizontal="left" vertical="center" wrapText="1"/>
    </xf>
    <xf numFmtId="200" fontId="27" fillId="0" borderId="0" xfId="215" applyNumberFormat="1" applyFont="1" applyBorder="1" applyAlignment="1">
      <alignment horizontal="right" vertical="center"/>
    </xf>
    <xf numFmtId="0" fontId="26" fillId="0" borderId="1" xfId="215" applyFont="1" applyBorder="1" applyAlignment="1">
      <alignment horizontal="center" vertical="center"/>
    </xf>
    <xf numFmtId="197" fontId="26" fillId="0" borderId="1" xfId="210" applyNumberFormat="1" applyFont="1" applyFill="1" applyBorder="1" applyAlignment="1">
      <alignment horizontal="right" vertical="center" wrapText="1"/>
    </xf>
    <xf numFmtId="0" fontId="27" fillId="0" borderId="1" xfId="186" applyNumberFormat="1" applyFont="1" applyFill="1" applyBorder="1" applyAlignment="1">
      <alignment horizontal="left" vertical="center" wrapText="1"/>
    </xf>
    <xf numFmtId="197" fontId="27" fillId="0" borderId="1" xfId="210" applyNumberFormat="1" applyFont="1" applyFill="1" applyBorder="1" applyAlignment="1">
      <alignment horizontal="right" vertical="center" wrapText="1"/>
    </xf>
    <xf numFmtId="201" fontId="27" fillId="0" borderId="1" xfId="210" applyNumberFormat="1" applyFont="1" applyBorder="1" applyAlignment="1">
      <alignment horizontal="right" vertical="center" wrapText="1"/>
    </xf>
    <xf numFmtId="201" fontId="26" fillId="0" borderId="1" xfId="210" applyNumberFormat="1" applyFont="1" applyBorder="1" applyAlignment="1">
      <alignment horizontal="right" vertical="center" wrapText="1"/>
    </xf>
    <xf numFmtId="49" fontId="27" fillId="0" borderId="1" xfId="0" applyNumberFormat="1" applyFont="1" applyFill="1" applyBorder="1" applyAlignment="1" applyProtection="1">
      <alignment vertical="center" wrapText="1"/>
    </xf>
    <xf numFmtId="49" fontId="26" fillId="0" borderId="1" xfId="0" applyNumberFormat="1" applyFont="1" applyFill="1" applyBorder="1" applyAlignment="1" applyProtection="1">
      <alignment horizontal="center" vertical="center" wrapText="1"/>
    </xf>
    <xf numFmtId="0" fontId="26" fillId="0" borderId="1" xfId="186" applyNumberFormat="1" applyFont="1" applyFill="1" applyBorder="1" applyAlignment="1">
      <alignment horizontal="left" vertical="center" wrapText="1"/>
    </xf>
    <xf numFmtId="0" fontId="27" fillId="0" borderId="1" xfId="186" applyNumberFormat="1" applyFont="1" applyFill="1" applyBorder="1" applyAlignment="1">
      <alignment horizontal="left" vertical="center" wrapText="1" indent="1"/>
    </xf>
    <xf numFmtId="197" fontId="12" fillId="0" borderId="1" xfId="0" applyNumberFormat="1" applyFont="1" applyFill="1" applyBorder="1" applyAlignment="1">
      <alignment horizontal="right" vertical="center" wrapText="1"/>
    </xf>
    <xf numFmtId="0" fontId="26" fillId="3" borderId="1" xfId="210" applyFont="1" applyFill="1" applyBorder="1" applyAlignment="1">
      <alignment horizontal="left" vertical="center" wrapText="1"/>
    </xf>
    <xf numFmtId="197" fontId="11" fillId="0" borderId="1" xfId="0" applyNumberFormat="1" applyFont="1" applyFill="1" applyBorder="1" applyAlignment="1">
      <alignment horizontal="right" vertical="center" wrapText="1"/>
    </xf>
    <xf numFmtId="41" fontId="0" fillId="0" borderId="0" xfId="0" applyNumberFormat="1" applyAlignment="1"/>
    <xf numFmtId="197" fontId="0" fillId="0" borderId="0" xfId="0" applyNumberFormat="1" applyAlignment="1"/>
    <xf numFmtId="0" fontId="9" fillId="0" borderId="0" xfId="186" applyAlignment="1"/>
    <xf numFmtId="0" fontId="39" fillId="2" borderId="0" xfId="186" applyFont="1" applyFill="1" applyAlignment="1"/>
    <xf numFmtId="0" fontId="38" fillId="2" borderId="0" xfId="179" applyFont="1" applyFill="1" applyAlignment="1">
      <alignment horizontal="center" vertical="center" shrinkToFit="1"/>
    </xf>
    <xf numFmtId="0" fontId="40" fillId="2" borderId="0" xfId="179" applyFont="1" applyFill="1" applyAlignment="1">
      <alignment horizontal="left" vertical="center" wrapText="1"/>
    </xf>
    <xf numFmtId="0" fontId="27" fillId="0" borderId="0" xfId="186" applyFont="1" applyAlignment="1">
      <alignment horizontal="right" vertical="center"/>
    </xf>
    <xf numFmtId="0" fontId="26" fillId="0" borderId="1" xfId="186" applyFont="1" applyFill="1" applyBorder="1" applyAlignment="1">
      <alignment horizontal="center" vertical="center" wrapText="1"/>
    </xf>
    <xf numFmtId="200" fontId="26" fillId="2" borderId="1" xfId="210" applyNumberFormat="1" applyFont="1" applyFill="1" applyBorder="1" applyAlignment="1">
      <alignment horizontal="center" vertical="center" wrapText="1"/>
    </xf>
    <xf numFmtId="197" fontId="41" fillId="2" borderId="1" xfId="1" applyNumberFormat="1" applyFont="1" applyFill="1" applyBorder="1" applyAlignment="1">
      <alignment horizontal="right" vertical="center" wrapText="1"/>
    </xf>
    <xf numFmtId="49" fontId="27" fillId="2" borderId="1" xfId="0" applyNumberFormat="1" applyFont="1" applyFill="1" applyBorder="1" applyAlignment="1" applyProtection="1">
      <alignment vertical="center" wrapText="1"/>
    </xf>
    <xf numFmtId="0" fontId="32" fillId="2" borderId="1" xfId="0" applyFont="1" applyFill="1" applyBorder="1" applyAlignment="1" applyProtection="1">
      <alignment horizontal="right" vertical="center"/>
      <protection locked="0"/>
    </xf>
    <xf numFmtId="201" fontId="11" fillId="0" borderId="1" xfId="179" applyNumberFormat="1" applyFont="1" applyFill="1" applyBorder="1" applyAlignment="1">
      <alignment horizontal="right" vertical="center" wrapText="1"/>
    </xf>
    <xf numFmtId="201" fontId="12" fillId="0" borderId="1" xfId="0" applyNumberFormat="1" applyFont="1" applyBorder="1" applyAlignment="1">
      <alignment horizontal="right" vertical="center" wrapText="1"/>
    </xf>
    <xf numFmtId="0" fontId="32" fillId="2" borderId="1" xfId="0" applyNumberFormat="1" applyFont="1" applyFill="1" applyBorder="1" applyAlignment="1" applyProtection="1">
      <alignment horizontal="right" vertical="center"/>
    </xf>
    <xf numFmtId="201" fontId="12" fillId="0" borderId="1" xfId="179" applyNumberFormat="1" applyFont="1" applyFill="1" applyBorder="1" applyAlignment="1">
      <alignment horizontal="right" vertical="center" wrapText="1"/>
    </xf>
    <xf numFmtId="3" fontId="32" fillId="2" borderId="1" xfId="0" applyNumberFormat="1" applyFont="1" applyFill="1" applyBorder="1" applyAlignment="1" applyProtection="1">
      <alignment horizontal="right" vertical="center" wrapText="1"/>
      <protection locked="0"/>
    </xf>
    <xf numFmtId="4" fontId="42" fillId="2" borderId="1" xfId="228" applyNumberFormat="1" applyFont="1" applyFill="1" applyBorder="1" applyAlignment="1" applyProtection="1">
      <alignment horizontal="right" vertical="center"/>
    </xf>
    <xf numFmtId="4" fontId="43" fillId="2" borderId="1" xfId="228" applyNumberFormat="1" applyFont="1" applyFill="1" applyBorder="1" applyAlignment="1" applyProtection="1">
      <alignment horizontal="right" vertical="center"/>
    </xf>
    <xf numFmtId="197" fontId="26" fillId="0" borderId="1" xfId="179" applyNumberFormat="1" applyFont="1" applyFill="1" applyBorder="1" applyAlignment="1">
      <alignment horizontal="right" vertical="center" wrapText="1"/>
    </xf>
    <xf numFmtId="197" fontId="26" fillId="2" borderId="1" xfId="179" applyNumberFormat="1" applyFont="1" applyFill="1" applyBorder="1" applyAlignment="1">
      <alignment horizontal="right" vertical="center" wrapText="1"/>
    </xf>
    <xf numFmtId="197" fontId="27" fillId="0" borderId="1" xfId="179" applyNumberFormat="1" applyFont="1" applyFill="1" applyBorder="1" applyAlignment="1">
      <alignment horizontal="right" vertical="center" wrapText="1"/>
    </xf>
    <xf numFmtId="197" fontId="27" fillId="2" borderId="1" xfId="179" applyNumberFormat="1" applyFont="1" applyFill="1" applyBorder="1" applyAlignment="1">
      <alignment horizontal="right" vertical="center" wrapText="1"/>
    </xf>
    <xf numFmtId="197" fontId="26" fillId="2" borderId="1" xfId="210" applyNumberFormat="1" applyFont="1" applyFill="1" applyBorder="1" applyAlignment="1">
      <alignment horizontal="right" vertical="center" wrapText="1"/>
    </xf>
    <xf numFmtId="197" fontId="27" fillId="2" borderId="1" xfId="210" applyNumberFormat="1" applyFont="1" applyFill="1" applyBorder="1" applyAlignment="1">
      <alignment horizontal="right" vertical="center" wrapText="1"/>
    </xf>
    <xf numFmtId="197" fontId="27" fillId="2" borderId="1" xfId="209" applyNumberFormat="1" applyFont="1" applyFill="1" applyBorder="1" applyAlignment="1">
      <alignment horizontal="right" vertical="center" wrapText="1"/>
    </xf>
    <xf numFmtId="197" fontId="26" fillId="2" borderId="1" xfId="209" applyNumberFormat="1" applyFont="1" applyFill="1" applyBorder="1" applyAlignment="1">
      <alignment horizontal="right" vertical="center" wrapText="1"/>
    </xf>
    <xf numFmtId="201" fontId="11" fillId="0" borderId="1" xfId="0" applyNumberFormat="1" applyFont="1" applyBorder="1" applyAlignment="1">
      <alignment horizontal="right" vertical="center" wrapText="1"/>
    </xf>
    <xf numFmtId="197" fontId="26" fillId="2" borderId="1" xfId="1" applyNumberFormat="1" applyFont="1" applyFill="1" applyBorder="1" applyAlignment="1">
      <alignment horizontal="right" vertical="center" wrapText="1"/>
    </xf>
    <xf numFmtId="49" fontId="26" fillId="0" borderId="1" xfId="0" applyNumberFormat="1" applyFont="1" applyFill="1" applyBorder="1" applyAlignment="1" applyProtection="1">
      <alignment horizontal="left" vertical="center" wrapText="1"/>
    </xf>
    <xf numFmtId="197" fontId="26" fillId="0" borderId="1" xfId="0" applyNumberFormat="1" applyFont="1" applyFill="1" applyBorder="1" applyAlignment="1">
      <alignment horizontal="right" vertical="center" wrapText="1"/>
    </xf>
    <xf numFmtId="41" fontId="9" fillId="0" borderId="0" xfId="186" applyNumberFormat="1" applyAlignment="1"/>
    <xf numFmtId="197" fontId="9" fillId="0" borderId="0" xfId="186" applyNumberFormat="1" applyAlignment="1"/>
    <xf numFmtId="0" fontId="27" fillId="0" borderId="0" xfId="186" applyFont="1" applyAlignment="1"/>
    <xf numFmtId="0" fontId="9" fillId="0" borderId="0" xfId="186" applyFill="1" applyAlignment="1"/>
    <xf numFmtId="0" fontId="10" fillId="3" borderId="0" xfId="179" applyFont="1" applyFill="1" applyAlignment="1">
      <alignment horizontal="center" vertical="center" shrinkToFit="1"/>
    </xf>
    <xf numFmtId="0" fontId="12" fillId="3" borderId="0" xfId="179" applyFont="1" applyFill="1" applyAlignment="1">
      <alignment horizontal="left" vertical="center" wrapText="1"/>
    </xf>
    <xf numFmtId="0" fontId="27" fillId="3" borderId="0" xfId="186" applyFont="1" applyFill="1" applyAlignment="1">
      <alignment horizontal="right" vertical="center"/>
    </xf>
    <xf numFmtId="0" fontId="26" fillId="3" borderId="1" xfId="215" applyFont="1" applyFill="1" applyBorder="1" applyAlignment="1">
      <alignment horizontal="distributed" vertical="center" wrapText="1" indent="3"/>
    </xf>
    <xf numFmtId="41" fontId="11" fillId="0" borderId="1" xfId="0" applyNumberFormat="1" applyFont="1" applyBorder="1" applyAlignment="1">
      <alignment horizontal="right" vertical="center" wrapText="1"/>
    </xf>
    <xf numFmtId="41" fontId="27" fillId="0" borderId="1" xfId="210" applyNumberFormat="1" applyFont="1" applyBorder="1" applyAlignment="1">
      <alignment horizontal="right" vertical="center" wrapText="1"/>
    </xf>
    <xf numFmtId="41" fontId="26" fillId="0" borderId="1" xfId="210" applyNumberFormat="1" applyFont="1" applyBorder="1" applyAlignment="1">
      <alignment horizontal="right" vertical="center" wrapText="1"/>
    </xf>
    <xf numFmtId="0" fontId="27" fillId="0" borderId="1" xfId="203" applyNumberFormat="1" applyFont="1" applyFill="1" applyBorder="1" applyAlignment="1">
      <alignment horizontal="left" vertical="center" wrapText="1"/>
    </xf>
    <xf numFmtId="0" fontId="26" fillId="0" borderId="1" xfId="215" applyFont="1" applyFill="1" applyBorder="1" applyAlignment="1">
      <alignment horizontal="left" vertical="center" wrapText="1"/>
    </xf>
    <xf numFmtId="0" fontId="27" fillId="0" borderId="1" xfId="203" applyNumberFormat="1" applyFont="1" applyFill="1" applyBorder="1" applyAlignment="1">
      <alignment horizontal="left" vertical="center" wrapText="1" indent="2"/>
    </xf>
    <xf numFmtId="0" fontId="27" fillId="0" borderId="1" xfId="203" applyNumberFormat="1" applyFont="1" applyFill="1" applyBorder="1" applyAlignment="1">
      <alignment horizontal="left" vertical="center" wrapText="1" indent="1"/>
    </xf>
    <xf numFmtId="41" fontId="27" fillId="0" borderId="1" xfId="210" applyNumberFormat="1" applyFont="1" applyFill="1" applyBorder="1" applyAlignment="1">
      <alignment horizontal="right" vertical="center" wrapText="1"/>
    </xf>
    <xf numFmtId="0" fontId="26" fillId="0" borderId="1" xfId="203" applyNumberFormat="1" applyFont="1" applyFill="1" applyBorder="1" applyAlignment="1">
      <alignment horizontal="left" vertical="center" wrapText="1"/>
    </xf>
    <xf numFmtId="41" fontId="26" fillId="0" borderId="1" xfId="210" applyNumberFormat="1" applyFont="1" applyFill="1" applyBorder="1" applyAlignment="1">
      <alignment horizontal="right" vertical="center" wrapText="1"/>
    </xf>
    <xf numFmtId="41" fontId="26" fillId="3" borderId="1" xfId="210" applyNumberFormat="1" applyFont="1" applyFill="1" applyBorder="1" applyAlignment="1">
      <alignment horizontal="right" vertical="center" wrapText="1"/>
    </xf>
    <xf numFmtId="41" fontId="9" fillId="0" borderId="0" xfId="186" applyNumberFormat="1" applyFill="1" applyAlignment="1"/>
    <xf numFmtId="0" fontId="10" fillId="0" borderId="0" xfId="179" applyFont="1" applyFill="1" applyAlignment="1">
      <alignment horizontal="center" vertical="center" shrinkToFit="1"/>
    </xf>
    <xf numFmtId="199" fontId="27" fillId="0" borderId="0" xfId="204" applyNumberFormat="1" applyFont="1" applyFill="1" applyBorder="1" applyAlignment="1" applyProtection="1">
      <alignment horizontal="left" vertical="center"/>
    </xf>
    <xf numFmtId="0" fontId="27" fillId="0" borderId="0" xfId="186" applyFont="1" applyFill="1" applyBorder="1" applyAlignment="1">
      <alignment vertical="center"/>
    </xf>
    <xf numFmtId="0" fontId="27" fillId="0" borderId="0" xfId="186" applyFont="1" applyFill="1" applyAlignment="1">
      <alignment vertical="center"/>
    </xf>
    <xf numFmtId="199" fontId="30" fillId="0" borderId="0" xfId="204" applyNumberFormat="1" applyFont="1" applyFill="1" applyBorder="1" applyAlignment="1" applyProtection="1">
      <alignment horizontal="right" vertical="center"/>
    </xf>
    <xf numFmtId="41" fontId="26" fillId="0" borderId="1" xfId="209" applyNumberFormat="1" applyFont="1" applyFill="1" applyBorder="1" applyAlignment="1">
      <alignment horizontal="right" vertical="center" wrapText="1"/>
    </xf>
    <xf numFmtId="41" fontId="27" fillId="0" borderId="1" xfId="209" applyNumberFormat="1" applyFont="1" applyFill="1" applyBorder="1" applyAlignment="1">
      <alignment horizontal="right" vertical="center" wrapText="1"/>
    </xf>
    <xf numFmtId="41" fontId="44" fillId="0" borderId="1" xfId="0" applyNumberFormat="1" applyFont="1" applyFill="1" applyBorder="1" applyAlignment="1">
      <alignment horizontal="right" vertical="center" wrapText="1"/>
    </xf>
    <xf numFmtId="41" fontId="32" fillId="0" borderId="1" xfId="0" applyNumberFormat="1" applyFont="1" applyFill="1" applyBorder="1" applyAlignment="1">
      <alignment horizontal="right" vertical="center" wrapText="1"/>
    </xf>
    <xf numFmtId="41" fontId="27" fillId="0" borderId="1" xfId="0" applyNumberFormat="1" applyFont="1" applyFill="1" applyBorder="1" applyAlignment="1" applyProtection="1">
      <alignment horizontal="right" vertical="center" wrapText="1"/>
    </xf>
    <xf numFmtId="41" fontId="12" fillId="0" borderId="1" xfId="0" applyNumberFormat="1" applyFont="1" applyFill="1" applyBorder="1" applyAlignment="1">
      <alignment horizontal="right" vertical="center" wrapText="1"/>
    </xf>
    <xf numFmtId="41" fontId="27" fillId="0" borderId="1" xfId="179" applyNumberFormat="1" applyFont="1" applyFill="1" applyBorder="1" applyAlignment="1">
      <alignment horizontal="right" vertical="center" wrapText="1"/>
    </xf>
    <xf numFmtId="41" fontId="26" fillId="0" borderId="1" xfId="0" applyNumberFormat="1" applyFont="1" applyFill="1" applyBorder="1" applyAlignment="1" applyProtection="1">
      <alignment horizontal="right" vertical="center" wrapText="1"/>
    </xf>
    <xf numFmtId="41" fontId="26" fillId="0" borderId="1" xfId="179" applyNumberFormat="1" applyFont="1" applyFill="1" applyBorder="1" applyAlignment="1">
      <alignment horizontal="right" vertical="center" wrapText="1"/>
    </xf>
    <xf numFmtId="49" fontId="27" fillId="0" borderId="1" xfId="0" applyNumberFormat="1" applyFont="1" applyFill="1" applyBorder="1" applyAlignment="1" applyProtection="1">
      <alignment horizontal="center" vertical="center" wrapText="1"/>
    </xf>
    <xf numFmtId="0" fontId="45" fillId="0" borderId="0" xfId="0" applyFont="1" applyFill="1" applyBorder="1" applyAlignment="1">
      <alignment vertical="center"/>
    </xf>
    <xf numFmtId="0" fontId="46" fillId="0" borderId="0" xfId="0" applyFont="1" applyFill="1" applyBorder="1" applyAlignment="1">
      <alignment horizontal="center" vertical="center"/>
    </xf>
    <xf numFmtId="0" fontId="47" fillId="0" borderId="0" xfId="0" applyFont="1" applyFill="1" applyBorder="1" applyAlignment="1">
      <alignment vertical="center"/>
    </xf>
    <xf numFmtId="0" fontId="1" fillId="0" borderId="0" xfId="0" applyFont="1" applyFill="1" applyBorder="1" applyAlignment="1">
      <alignment horizontal="center" vertical="center"/>
    </xf>
    <xf numFmtId="0" fontId="45" fillId="0" borderId="0" xfId="0" applyFont="1" applyFill="1" applyBorder="1" applyAlignment="1">
      <alignment horizontal="center" vertical="center"/>
    </xf>
    <xf numFmtId="0" fontId="48" fillId="4" borderId="1" xfId="153" applyFont="1" applyFill="1" applyBorder="1" applyAlignment="1">
      <alignment horizontal="center" vertical="center" wrapText="1"/>
    </xf>
    <xf numFmtId="0" fontId="48" fillId="4" borderId="8" xfId="153" applyFont="1" applyFill="1" applyBorder="1" applyAlignment="1">
      <alignment horizontal="center" vertical="center" wrapText="1"/>
    </xf>
    <xf numFmtId="0" fontId="48" fillId="4" borderId="9" xfId="153" applyFont="1" applyFill="1" applyBorder="1" applyAlignment="1">
      <alignment horizontal="center" vertical="center" wrapText="1"/>
    </xf>
    <xf numFmtId="49" fontId="49" fillId="0" borderId="1" xfId="228" applyNumberFormat="1" applyFont="1" applyFill="1" applyBorder="1" applyAlignment="1" applyProtection="1">
      <alignment vertical="center"/>
    </xf>
    <xf numFmtId="49" fontId="50" fillId="0" borderId="1" xfId="228" applyNumberFormat="1" applyFont="1" applyFill="1" applyBorder="1" applyAlignment="1" applyProtection="1">
      <alignment vertical="center"/>
    </xf>
    <xf numFmtId="197" fontId="6" fillId="0" borderId="1" xfId="0" applyNumberFormat="1" applyFont="1" applyFill="1" applyBorder="1" applyAlignment="1">
      <alignment horizontal="center" vertical="center" wrapText="1"/>
    </xf>
    <xf numFmtId="0" fontId="51" fillId="4" borderId="1" xfId="153" applyFont="1" applyFill="1" applyBorder="1" applyAlignment="1">
      <alignment horizontal="center" vertical="center" wrapText="1"/>
    </xf>
    <xf numFmtId="0" fontId="51" fillId="4" borderId="10" xfId="153" applyFont="1" applyFill="1" applyBorder="1" applyAlignment="1">
      <alignment horizontal="left" vertical="center" wrapText="1"/>
    </xf>
    <xf numFmtId="197" fontId="6" fillId="4" borderId="1" xfId="153" applyNumberFormat="1" applyFont="1" applyFill="1" applyBorder="1" applyAlignment="1">
      <alignment horizontal="center" vertical="center" wrapText="1"/>
    </xf>
    <xf numFmtId="0" fontId="52" fillId="0" borderId="0" xfId="0" applyFont="1" applyAlignment="1"/>
    <xf numFmtId="0" fontId="0" fillId="0" borderId="0" xfId="0" applyFill="1" applyAlignment="1"/>
    <xf numFmtId="0" fontId="53" fillId="0" borderId="0" xfId="205" applyFont="1" applyFill="1" applyAlignment="1">
      <alignment horizontal="center" vertical="center"/>
    </xf>
    <xf numFmtId="0" fontId="12" fillId="0" borderId="0" xfId="205" applyFont="1" applyFill="1" applyAlignment="1">
      <alignment horizontal="left" vertical="center"/>
    </xf>
    <xf numFmtId="0" fontId="12" fillId="0" borderId="0" xfId="0" applyFont="1" applyFill="1" applyAlignment="1">
      <alignment vertical="center"/>
    </xf>
    <xf numFmtId="0" fontId="12" fillId="0" borderId="0" xfId="205" applyFont="1" applyFill="1" applyAlignment="1">
      <alignment horizontal="right" vertical="center"/>
    </xf>
    <xf numFmtId="200" fontId="26" fillId="0" borderId="1" xfId="21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197" fontId="27" fillId="0" borderId="1" xfId="0" applyNumberFormat="1" applyFont="1" applyFill="1" applyBorder="1" applyAlignment="1">
      <alignment vertical="center" wrapText="1"/>
    </xf>
    <xf numFmtId="201" fontId="27" fillId="0" borderId="1" xfId="3" applyNumberFormat="1" applyFont="1" applyFill="1" applyBorder="1" applyAlignment="1">
      <alignment vertical="center" wrapText="1"/>
    </xf>
    <xf numFmtId="0" fontId="12" fillId="0" borderId="1" xfId="0" applyFont="1" applyBorder="1" applyAlignment="1">
      <alignment horizontal="left" vertical="center" wrapText="1"/>
    </xf>
    <xf numFmtId="0" fontId="11" fillId="0" borderId="1" xfId="0" applyFont="1" applyFill="1" applyBorder="1" applyAlignment="1">
      <alignment horizontal="center" vertical="center" wrapText="1"/>
    </xf>
    <xf numFmtId="197" fontId="26" fillId="0" borderId="1" xfId="0" applyNumberFormat="1" applyFont="1" applyFill="1" applyBorder="1" applyAlignment="1">
      <alignment vertical="center" wrapText="1"/>
    </xf>
    <xf numFmtId="201" fontId="26" fillId="0" borderId="1" xfId="3" applyNumberFormat="1" applyFont="1" applyFill="1" applyBorder="1" applyAlignment="1">
      <alignment vertical="center" wrapText="1"/>
    </xf>
    <xf numFmtId="0" fontId="9" fillId="0" borderId="0" xfId="210" applyProtection="1">
      <alignment vertical="center"/>
    </xf>
    <xf numFmtId="0" fontId="54" fillId="0" borderId="0" xfId="210" applyFont="1" applyProtection="1">
      <alignment vertical="center"/>
    </xf>
    <xf numFmtId="0" fontId="28" fillId="0" borderId="0" xfId="210" applyFont="1" applyAlignment="1" applyProtection="1">
      <alignment horizontal="center" vertical="center"/>
    </xf>
    <xf numFmtId="0" fontId="28" fillId="0" borderId="0" xfId="210" applyFont="1" applyProtection="1">
      <alignment vertical="center"/>
    </xf>
    <xf numFmtId="0" fontId="9" fillId="3" borderId="0" xfId="210" applyFill="1" applyProtection="1">
      <alignment vertical="center"/>
    </xf>
    <xf numFmtId="200" fontId="9" fillId="0" borderId="0" xfId="210" applyNumberFormat="1" applyProtection="1">
      <alignment vertical="center"/>
    </xf>
    <xf numFmtId="0" fontId="23" fillId="0" borderId="0" xfId="210" applyFont="1" applyFill="1" applyAlignment="1" applyProtection="1">
      <alignment horizontal="center" vertical="center"/>
    </xf>
    <xf numFmtId="0" fontId="27" fillId="0" borderId="0" xfId="210" applyFont="1" applyFill="1" applyProtection="1">
      <alignment vertical="center"/>
    </xf>
    <xf numFmtId="200" fontId="27" fillId="0" borderId="0" xfId="210" applyNumberFormat="1" applyFont="1" applyFill="1" applyBorder="1" applyAlignment="1" applyProtection="1">
      <alignment horizontal="right" vertical="center"/>
    </xf>
    <xf numFmtId="0" fontId="26" fillId="0" borderId="1" xfId="210" applyFont="1" applyFill="1" applyBorder="1" applyAlignment="1" applyProtection="1">
      <alignment horizontal="distributed" vertical="center" wrapText="1" indent="3"/>
    </xf>
    <xf numFmtId="200" fontId="26" fillId="0" borderId="1" xfId="210" applyNumberFormat="1" applyFont="1" applyFill="1" applyBorder="1" applyAlignment="1" applyProtection="1">
      <alignment horizontal="center" vertical="center" wrapText="1"/>
    </xf>
    <xf numFmtId="49" fontId="11" fillId="2" borderId="1" xfId="0" applyNumberFormat="1" applyFont="1" applyFill="1" applyBorder="1" applyAlignment="1" applyProtection="1">
      <alignment horizontal="left" vertical="center" wrapText="1"/>
    </xf>
    <xf numFmtId="3" fontId="11" fillId="2" borderId="1" xfId="0" applyNumberFormat="1" applyFont="1" applyFill="1" applyBorder="1" applyAlignment="1" applyProtection="1">
      <alignment horizontal="right" vertical="center"/>
    </xf>
    <xf numFmtId="10" fontId="26" fillId="0" borderId="1" xfId="3" applyNumberFormat="1" applyFont="1" applyFill="1" applyBorder="1" applyAlignment="1" applyProtection="1">
      <alignment horizontal="right" vertical="center" wrapText="1" shrinkToFit="1"/>
    </xf>
    <xf numFmtId="49" fontId="12" fillId="2" borderId="1" xfId="0" applyNumberFormat="1" applyFont="1" applyFill="1" applyBorder="1" applyAlignment="1" applyProtection="1">
      <alignment horizontal="left" vertical="center" wrapText="1"/>
    </xf>
    <xf numFmtId="3" fontId="12" fillId="2" borderId="1" xfId="0" applyNumberFormat="1" applyFont="1" applyFill="1" applyBorder="1" applyAlignment="1" applyProtection="1">
      <alignment horizontal="right" vertical="center"/>
      <protection locked="0"/>
    </xf>
    <xf numFmtId="201" fontId="27" fillId="0" borderId="1" xfId="3" applyNumberFormat="1" applyFont="1" applyFill="1" applyBorder="1" applyAlignment="1" applyProtection="1">
      <alignment horizontal="right" vertical="center" wrapText="1" shrinkToFit="1"/>
      <protection locked="0"/>
    </xf>
    <xf numFmtId="3" fontId="12" fillId="2" borderId="1" xfId="0" applyNumberFormat="1" applyFont="1" applyFill="1" applyBorder="1" applyAlignment="1" applyProtection="1">
      <alignment horizontal="right" vertical="center"/>
    </xf>
    <xf numFmtId="10" fontId="27" fillId="0" borderId="1" xfId="3" applyNumberFormat="1" applyFont="1" applyFill="1" applyBorder="1" applyAlignment="1" applyProtection="1">
      <alignment horizontal="right" vertical="center" wrapText="1" shrinkToFit="1"/>
    </xf>
    <xf numFmtId="3" fontId="11" fillId="2" borderId="1" xfId="0" applyNumberFormat="1" applyFont="1" applyFill="1" applyBorder="1" applyAlignment="1" applyProtection="1">
      <alignment horizontal="right" vertical="center"/>
      <protection locked="0"/>
    </xf>
    <xf numFmtId="201" fontId="26" fillId="0" borderId="1" xfId="3" applyNumberFormat="1" applyFont="1" applyFill="1" applyBorder="1" applyAlignment="1" applyProtection="1">
      <alignment horizontal="right" vertical="center" wrapText="1" shrinkToFit="1"/>
      <protection locked="0"/>
    </xf>
    <xf numFmtId="0" fontId="26" fillId="0" borderId="1" xfId="210" applyFont="1" applyFill="1" applyBorder="1" applyAlignment="1" applyProtection="1">
      <alignment horizontal="center" vertical="center" wrapText="1"/>
    </xf>
    <xf numFmtId="0" fontId="26" fillId="0" borderId="1" xfId="210" applyFont="1" applyFill="1" applyBorder="1" applyAlignment="1" applyProtection="1">
      <alignment horizontal="left" vertical="center" wrapText="1"/>
    </xf>
    <xf numFmtId="0" fontId="27" fillId="0" borderId="1" xfId="210" applyFont="1" applyFill="1" applyBorder="1" applyAlignment="1" applyProtection="1">
      <alignment horizontal="left" vertical="center" wrapText="1"/>
    </xf>
    <xf numFmtId="0" fontId="27" fillId="3" borderId="1" xfId="210" applyFont="1" applyFill="1" applyBorder="1" applyAlignment="1" applyProtection="1">
      <alignment horizontal="left" vertical="center" wrapText="1"/>
    </xf>
    <xf numFmtId="0" fontId="27" fillId="0" borderId="1" xfId="158" applyFont="1" applyFill="1" applyBorder="1" applyAlignment="1" applyProtection="1">
      <alignment horizontal="left" vertical="center" wrapText="1"/>
    </xf>
    <xf numFmtId="0" fontId="26" fillId="0" borderId="1" xfId="158" applyFont="1" applyFill="1" applyBorder="1" applyAlignment="1" applyProtection="1">
      <alignment horizontal="left" vertical="center" wrapText="1"/>
    </xf>
    <xf numFmtId="0" fontId="26" fillId="0" borderId="1" xfId="158" applyFont="1" applyFill="1" applyBorder="1" applyAlignment="1" applyProtection="1">
      <alignment horizontal="center" vertical="center" wrapText="1"/>
    </xf>
    <xf numFmtId="197" fontId="9" fillId="3" borderId="0" xfId="210" applyNumberFormat="1" applyFill="1" applyProtection="1">
      <alignment vertical="center"/>
    </xf>
    <xf numFmtId="0" fontId="54" fillId="0" borderId="0" xfId="210" applyFont="1">
      <alignment vertical="center"/>
    </xf>
    <xf numFmtId="0" fontId="28" fillId="0" borderId="0" xfId="210" applyFont="1" applyAlignment="1">
      <alignment horizontal="center" vertical="center"/>
    </xf>
    <xf numFmtId="200" fontId="9" fillId="0" borderId="0" xfId="210" applyNumberFormat="1">
      <alignment vertical="center"/>
    </xf>
    <xf numFmtId="0" fontId="2" fillId="0" borderId="0" xfId="210" applyFont="1" applyFill="1" applyAlignment="1">
      <alignment horizontal="center" vertical="center"/>
    </xf>
    <xf numFmtId="0" fontId="27" fillId="0" borderId="0" xfId="210" applyFont="1" applyFill="1">
      <alignment vertical="center"/>
    </xf>
    <xf numFmtId="0" fontId="55" fillId="0" borderId="0" xfId="210" applyFont="1" applyFill="1">
      <alignment vertical="center"/>
    </xf>
    <xf numFmtId="200" fontId="27" fillId="0" borderId="0" xfId="210" applyNumberFormat="1" applyFont="1" applyFill="1" applyAlignment="1">
      <alignment horizontal="right" vertical="center"/>
    </xf>
    <xf numFmtId="0" fontId="26" fillId="0" borderId="1" xfId="210" applyFont="1" applyFill="1" applyBorder="1" applyAlignment="1">
      <alignment horizontal="distributed" vertical="center" wrapText="1" indent="3"/>
    </xf>
    <xf numFmtId="10" fontId="26" fillId="0" borderId="1" xfId="3" applyNumberFormat="1" applyFont="1" applyFill="1" applyBorder="1" applyAlignment="1" applyProtection="1">
      <alignment horizontal="right" vertical="center" wrapText="1" shrinkToFit="1"/>
      <protection locked="0"/>
    </xf>
    <xf numFmtId="10" fontId="26" fillId="0" borderId="1" xfId="3" applyNumberFormat="1" applyFont="1" applyFill="1" applyBorder="1" applyAlignment="1" applyProtection="1">
      <alignment horizontal="right" vertical="center" wrapText="1"/>
      <protection locked="0"/>
    </xf>
    <xf numFmtId="201" fontId="27" fillId="0" borderId="1" xfId="3" applyNumberFormat="1" applyFont="1" applyFill="1" applyBorder="1" applyAlignment="1" applyProtection="1">
      <alignment horizontal="right" vertical="center" wrapText="1"/>
      <protection locked="0"/>
    </xf>
    <xf numFmtId="10" fontId="27" fillId="0" borderId="1" xfId="3" applyNumberFormat="1" applyFont="1" applyFill="1" applyBorder="1" applyAlignment="1" applyProtection="1">
      <alignment horizontal="right" vertical="center" wrapText="1"/>
      <protection locked="0"/>
    </xf>
    <xf numFmtId="49" fontId="26" fillId="2" borderId="1" xfId="0" applyNumberFormat="1" applyFont="1" applyFill="1" applyBorder="1" applyAlignment="1" applyProtection="1">
      <alignment vertical="center" wrapText="1"/>
    </xf>
    <xf numFmtId="0" fontId="26" fillId="0" borderId="1" xfId="158" applyFont="1" applyFill="1" applyBorder="1" applyAlignment="1">
      <alignment horizontal="center" vertical="center"/>
    </xf>
    <xf numFmtId="0" fontId="26" fillId="0" borderId="1" xfId="158" applyFont="1" applyFill="1" applyBorder="1" applyAlignment="1">
      <alignment horizontal="left" vertical="center"/>
    </xf>
    <xf numFmtId="10" fontId="26" fillId="0" borderId="1" xfId="210" applyNumberFormat="1" applyFont="1" applyFill="1" applyBorder="1" applyAlignment="1">
      <alignment horizontal="right" vertical="center" wrapText="1"/>
    </xf>
    <xf numFmtId="0" fontId="27" fillId="0" borderId="1" xfId="210" applyFont="1" applyFill="1" applyBorder="1" applyAlignment="1">
      <alignment horizontal="left" vertical="center"/>
    </xf>
    <xf numFmtId="10" fontId="27" fillId="0" borderId="1" xfId="210" applyNumberFormat="1" applyFont="1" applyFill="1" applyBorder="1" applyAlignment="1">
      <alignment horizontal="right" vertical="center" wrapText="1"/>
    </xf>
    <xf numFmtId="197" fontId="27" fillId="0" borderId="1" xfId="1" applyNumberFormat="1" applyFont="1" applyFill="1" applyBorder="1" applyAlignment="1" applyProtection="1">
      <alignment horizontal="right" vertical="center" wrapText="1"/>
      <protection locked="0"/>
    </xf>
    <xf numFmtId="0" fontId="27" fillId="3" borderId="1" xfId="210" applyFont="1" applyFill="1" applyBorder="1" applyAlignment="1">
      <alignment horizontal="left" vertical="center"/>
    </xf>
    <xf numFmtId="202" fontId="27" fillId="3" borderId="1" xfId="1" applyNumberFormat="1" applyFont="1" applyFill="1" applyBorder="1" applyAlignment="1">
      <alignment horizontal="right" vertical="center" wrapText="1"/>
    </xf>
    <xf numFmtId="200" fontId="27" fillId="3" borderId="1" xfId="210" applyNumberFormat="1" applyFont="1" applyFill="1" applyBorder="1" applyAlignment="1">
      <alignment horizontal="right" vertical="center" wrapText="1"/>
    </xf>
    <xf numFmtId="0" fontId="54" fillId="0" borderId="0" xfId="210" applyFont="1" applyFill="1" applyProtection="1">
      <alignment vertical="center"/>
    </xf>
    <xf numFmtId="0" fontId="28" fillId="0" borderId="0" xfId="210" applyFont="1" applyFill="1" applyAlignment="1" applyProtection="1">
      <alignment horizontal="center" vertical="center"/>
    </xf>
    <xf numFmtId="0" fontId="9" fillId="0" borderId="0" xfId="210" applyFill="1" applyProtection="1">
      <alignment vertical="center"/>
    </xf>
    <xf numFmtId="200" fontId="9" fillId="0" borderId="0" xfId="210" applyNumberFormat="1" applyFill="1" applyProtection="1">
      <alignment vertical="center"/>
    </xf>
    <xf numFmtId="0" fontId="2" fillId="0" borderId="0" xfId="210" applyFont="1" applyFill="1" applyAlignment="1" applyProtection="1">
      <alignment horizontal="center" vertical="center"/>
    </xf>
    <xf numFmtId="3" fontId="26" fillId="0" borderId="1" xfId="0" applyNumberFormat="1" applyFont="1" applyFill="1" applyBorder="1" applyAlignment="1" applyProtection="1">
      <alignment horizontal="right" vertical="center"/>
    </xf>
    <xf numFmtId="201" fontId="26" fillId="0" borderId="1" xfId="3" applyNumberFormat="1" applyFont="1" applyFill="1" applyBorder="1" applyAlignment="1" applyProtection="1">
      <alignment horizontal="right" vertical="center" wrapText="1"/>
      <protection locked="0"/>
    </xf>
    <xf numFmtId="0" fontId="26" fillId="3" borderId="1" xfId="210" applyFont="1" applyFill="1" applyBorder="1" applyAlignment="1" applyProtection="1">
      <alignment horizontal="left" vertical="center" wrapText="1"/>
    </xf>
    <xf numFmtId="3" fontId="27" fillId="3" borderId="1" xfId="0" applyNumberFormat="1" applyFont="1" applyFill="1" applyBorder="1" applyAlignment="1" applyProtection="1">
      <alignment horizontal="right" vertical="center"/>
    </xf>
    <xf numFmtId="3" fontId="27" fillId="3" borderId="1" xfId="0" applyNumberFormat="1" applyFont="1" applyFill="1" applyBorder="1" applyAlignment="1" applyProtection="1">
      <alignment horizontal="right" vertical="center"/>
      <protection locked="0"/>
    </xf>
    <xf numFmtId="201" fontId="27" fillId="3" borderId="1" xfId="3" applyNumberFormat="1" applyFont="1" applyFill="1" applyBorder="1" applyAlignment="1" applyProtection="1">
      <alignment horizontal="right" vertical="center" wrapText="1"/>
      <protection locked="0"/>
    </xf>
    <xf numFmtId="3" fontId="27" fillId="0" borderId="1" xfId="0" applyNumberFormat="1" applyFont="1" applyFill="1" applyBorder="1" applyAlignment="1" applyProtection="1">
      <alignment horizontal="right" vertical="center"/>
    </xf>
    <xf numFmtId="3" fontId="27" fillId="0" borderId="1" xfId="0" applyNumberFormat="1" applyFont="1" applyFill="1" applyBorder="1" applyAlignment="1" applyProtection="1">
      <alignment horizontal="right" vertical="center"/>
      <protection locked="0"/>
    </xf>
    <xf numFmtId="3" fontId="26" fillId="0" borderId="1" xfId="0" applyNumberFormat="1" applyFont="1" applyFill="1" applyBorder="1" applyAlignment="1" applyProtection="1">
      <alignment horizontal="right" vertical="center"/>
      <protection locked="0"/>
    </xf>
    <xf numFmtId="3" fontId="9" fillId="0" borderId="0" xfId="210" applyNumberFormat="1" applyFill="1" applyProtection="1">
      <alignment vertical="center"/>
    </xf>
    <xf numFmtId="10" fontId="26" fillId="0" borderId="1" xfId="210" applyNumberFormat="1" applyFont="1" applyFill="1" applyBorder="1" applyAlignment="1" applyProtection="1">
      <alignment horizontal="right" vertical="center" wrapText="1"/>
      <protection locked="0"/>
    </xf>
    <xf numFmtId="0" fontId="26" fillId="0" borderId="1" xfId="158" applyFont="1" applyFill="1" applyBorder="1" applyAlignment="1" applyProtection="1">
      <alignment horizontal="left" vertical="center"/>
    </xf>
    <xf numFmtId="0" fontId="26" fillId="3" borderId="1" xfId="158" applyFont="1" applyFill="1" applyBorder="1" applyAlignment="1" applyProtection="1">
      <alignment horizontal="left" vertical="center"/>
    </xf>
    <xf numFmtId="0" fontId="27" fillId="0" borderId="1" xfId="210" applyFont="1" applyFill="1" applyBorder="1" applyAlignment="1" applyProtection="1">
      <alignment horizontal="left" vertical="center"/>
    </xf>
    <xf numFmtId="10" fontId="27" fillId="0" borderId="1" xfId="210" applyNumberFormat="1" applyFont="1" applyFill="1" applyBorder="1" applyAlignment="1" applyProtection="1">
      <alignment horizontal="right" vertical="center" wrapText="1"/>
      <protection locked="0"/>
    </xf>
    <xf numFmtId="0" fontId="27" fillId="3" borderId="1" xfId="210" applyFont="1" applyFill="1" applyBorder="1" applyAlignment="1" applyProtection="1">
      <alignment horizontal="left" vertical="center"/>
    </xf>
    <xf numFmtId="3" fontId="9" fillId="0" borderId="0" xfId="210" applyNumberFormat="1">
      <alignment vertical="center"/>
    </xf>
    <xf numFmtId="0" fontId="1" fillId="0" borderId="0" xfId="0" applyFont="1" applyFill="1" applyBorder="1" applyAlignment="1"/>
    <xf numFmtId="0" fontId="56" fillId="0" borderId="0" xfId="0" applyFont="1" applyFill="1" applyBorder="1" applyAlignment="1">
      <alignment horizontal="center" vertical="center"/>
    </xf>
    <xf numFmtId="0" fontId="57" fillId="0" borderId="0" xfId="0" applyFont="1" applyFill="1" applyBorder="1" applyAlignment="1">
      <alignment horizontal="center" vertical="center"/>
    </xf>
    <xf numFmtId="0" fontId="57" fillId="0" borderId="11" xfId="0" applyFont="1" applyFill="1" applyBorder="1" applyAlignment="1">
      <alignment horizontal="center" vertical="center"/>
    </xf>
    <xf numFmtId="0" fontId="12" fillId="0" borderId="0" xfId="0" applyFont="1" applyAlignment="1">
      <alignment horizontal="right"/>
    </xf>
    <xf numFmtId="0" fontId="26" fillId="0" borderId="12" xfId="216" applyFont="1" applyBorder="1" applyAlignment="1">
      <alignment horizontal="center" vertical="center"/>
    </xf>
    <xf numFmtId="0" fontId="26" fillId="0" borderId="13" xfId="216" applyFont="1" applyBorder="1" applyAlignment="1">
      <alignment horizontal="center" vertical="center"/>
    </xf>
    <xf numFmtId="0" fontId="26" fillId="0" borderId="10" xfId="216" applyFont="1" applyBorder="1" applyAlignment="1">
      <alignment horizontal="center" vertical="center"/>
    </xf>
    <xf numFmtId="0" fontId="26" fillId="0" borderId="14" xfId="216" applyFont="1" applyBorder="1" applyAlignment="1">
      <alignment horizontal="center" vertical="center"/>
    </xf>
    <xf numFmtId="49" fontId="26" fillId="0" borderId="1" xfId="208" applyNumberFormat="1" applyFont="1" applyFill="1" applyBorder="1" applyAlignment="1" applyProtection="1">
      <alignment horizontal="center" vertical="center"/>
    </xf>
    <xf numFmtId="0" fontId="47" fillId="0" borderId="1" xfId="0" applyFont="1" applyFill="1" applyBorder="1" applyAlignment="1">
      <alignment horizontal="center" vertical="center"/>
    </xf>
    <xf numFmtId="10" fontId="47" fillId="0" borderId="1" xfId="0" applyNumberFormat="1" applyFont="1" applyFill="1" applyBorder="1" applyAlignment="1">
      <alignment horizontal="center" vertical="center"/>
    </xf>
    <xf numFmtId="0" fontId="58" fillId="0" borderId="0" xfId="0" applyFont="1" applyFill="1" applyBorder="1" applyAlignment="1">
      <alignment horizontal="left" vertical="top" wrapText="1"/>
    </xf>
    <xf numFmtId="0" fontId="10" fillId="0" borderId="0" xfId="188" applyFont="1" applyAlignment="1">
      <alignment horizontal="center" vertical="center" shrinkToFit="1"/>
    </xf>
    <xf numFmtId="0" fontId="59" fillId="0" borderId="0" xfId="212" applyFont="1" applyAlignment="1"/>
    <xf numFmtId="0" fontId="12" fillId="0" borderId="0" xfId="0" applyFont="1" applyAlignment="1">
      <alignment horizontal="right" vertical="center"/>
    </xf>
    <xf numFmtId="0" fontId="26" fillId="0" borderId="1" xfId="216" applyFont="1" applyBorder="1" applyAlignment="1">
      <alignment horizontal="center" vertical="center" wrapText="1"/>
    </xf>
    <xf numFmtId="0" fontId="26" fillId="0" borderId="1" xfId="0" applyFont="1" applyBorder="1" applyAlignment="1">
      <alignment horizontal="left" vertical="center"/>
    </xf>
    <xf numFmtId="197" fontId="26" fillId="0" borderId="1" xfId="1" applyNumberFormat="1" applyFont="1" applyBorder="1" applyAlignment="1">
      <alignment horizontal="center" vertical="center" wrapText="1"/>
    </xf>
    <xf numFmtId="197" fontId="27" fillId="0" borderId="1" xfId="1" applyNumberFormat="1" applyFont="1" applyBorder="1" applyAlignment="1">
      <alignment horizontal="center" vertical="center" wrapText="1"/>
    </xf>
    <xf numFmtId="197" fontId="12" fillId="0" borderId="1" xfId="0" applyNumberFormat="1" applyFont="1" applyBorder="1" applyAlignment="1">
      <alignment horizontal="center" vertical="center" wrapText="1"/>
    </xf>
    <xf numFmtId="0" fontId="9" fillId="0" borderId="0" xfId="210" applyFont="1" applyFill="1">
      <alignment vertical="center"/>
    </xf>
    <xf numFmtId="0" fontId="9" fillId="0" borderId="0" xfId="210" applyFont="1">
      <alignment vertical="center"/>
    </xf>
    <xf numFmtId="200" fontId="9" fillId="0" borderId="0" xfId="210" applyNumberFormat="1" applyFont="1">
      <alignment vertical="center"/>
    </xf>
    <xf numFmtId="197" fontId="9" fillId="0" borderId="0" xfId="210" applyNumberFormat="1">
      <alignment vertical="center"/>
    </xf>
    <xf numFmtId="0" fontId="0" fillId="0" borderId="0" xfId="0" applyFill="1" applyAlignment="1">
      <alignment horizontal="center"/>
    </xf>
    <xf numFmtId="0" fontId="53" fillId="0" borderId="0" xfId="205" applyFont="1" applyAlignment="1">
      <alignment horizontal="center" vertical="center"/>
    </xf>
    <xf numFmtId="0" fontId="12" fillId="0" borderId="0" xfId="205" applyFont="1" applyFill="1" applyAlignment="1">
      <alignment horizontal="center" vertical="center"/>
    </xf>
    <xf numFmtId="0" fontId="0" fillId="0" borderId="0" xfId="205" applyFont="1" applyAlignment="1">
      <alignment horizontal="right"/>
    </xf>
    <xf numFmtId="200" fontId="26" fillId="0" borderId="15" xfId="210" applyNumberFormat="1" applyFont="1" applyBorder="1" applyAlignment="1">
      <alignment horizontal="center" vertical="center" wrapText="1"/>
    </xf>
    <xf numFmtId="0" fontId="11" fillId="0" borderId="1" xfId="0" applyFont="1" applyFill="1" applyBorder="1" applyAlignment="1">
      <alignment horizontal="left" vertical="center" wrapText="1"/>
    </xf>
    <xf numFmtId="197" fontId="11" fillId="0" borderId="1" xfId="0" applyNumberFormat="1" applyFont="1" applyFill="1" applyBorder="1" applyAlignment="1">
      <alignment horizontal="center" vertical="center" wrapText="1"/>
    </xf>
    <xf numFmtId="10" fontId="26" fillId="0" borderId="1" xfId="1" applyNumberFormat="1" applyFont="1" applyFill="1" applyBorder="1" applyAlignment="1">
      <alignment horizontal="right" vertical="center" wrapText="1"/>
    </xf>
    <xf numFmtId="197" fontId="11" fillId="0" borderId="10" xfId="0" applyNumberFormat="1" applyFont="1" applyFill="1" applyBorder="1" applyAlignment="1">
      <alignment vertical="center" wrapText="1"/>
    </xf>
    <xf numFmtId="197" fontId="11" fillId="0" borderId="1" xfId="0" applyNumberFormat="1" applyFont="1" applyFill="1" applyBorder="1" applyAlignment="1">
      <alignment vertical="center" wrapText="1"/>
    </xf>
    <xf numFmtId="197" fontId="12" fillId="0" borderId="10" xfId="0" applyNumberFormat="1" applyFont="1" applyFill="1" applyBorder="1" applyAlignment="1">
      <alignment vertical="center" wrapText="1"/>
    </xf>
    <xf numFmtId="197" fontId="12" fillId="0" borderId="1" xfId="0" applyNumberFormat="1" applyFont="1" applyFill="1" applyBorder="1" applyAlignment="1">
      <alignment vertical="center" wrapText="1"/>
    </xf>
    <xf numFmtId="205" fontId="60" fillId="0" borderId="1" xfId="0" applyNumberFormat="1" applyFont="1" applyFill="1" applyBorder="1" applyAlignment="1">
      <alignment horizontal="center" vertical="center" wrapText="1"/>
    </xf>
    <xf numFmtId="197" fontId="60" fillId="0" borderId="1" xfId="0" applyNumberFormat="1" applyFont="1" applyFill="1" applyBorder="1" applyAlignment="1">
      <alignment horizontal="center" vertical="center" wrapText="1"/>
    </xf>
    <xf numFmtId="0" fontId="10" fillId="2" borderId="0" xfId="205" applyFont="1" applyFill="1" applyBorder="1" applyAlignment="1">
      <alignment horizontal="center" vertical="center"/>
    </xf>
    <xf numFmtId="0" fontId="12" fillId="0" borderId="0" xfId="205" applyFont="1" applyBorder="1" applyAlignment="1">
      <alignment horizontal="left" vertical="center"/>
    </xf>
    <xf numFmtId="0" fontId="12" fillId="0" borderId="0" xfId="205" applyFont="1" applyBorder="1" applyAlignment="1">
      <alignment horizontal="right" vertical="center"/>
    </xf>
    <xf numFmtId="0" fontId="26" fillId="0" borderId="1" xfId="0" applyFont="1" applyBorder="1" applyAlignment="1">
      <alignment horizontal="center" vertical="center" wrapText="1"/>
    </xf>
    <xf numFmtId="206" fontId="61" fillId="4" borderId="1" xfId="187" applyNumberFormat="1" applyFont="1" applyFill="1" applyBorder="1" applyAlignment="1">
      <alignment horizontal="left" vertical="center"/>
    </xf>
    <xf numFmtId="197" fontId="61" fillId="4" borderId="1" xfId="187" applyNumberFormat="1" applyFont="1" applyFill="1" applyBorder="1" applyAlignment="1">
      <alignment horizontal="center" vertical="center"/>
    </xf>
    <xf numFmtId="206" fontId="0" fillId="0" borderId="1" xfId="187" applyNumberFormat="1" applyFont="1" applyFill="1" applyBorder="1" applyAlignment="1">
      <alignment horizontal="left" vertical="center"/>
    </xf>
    <xf numFmtId="197" fontId="47" fillId="0" borderId="1" xfId="0" applyNumberFormat="1" applyFont="1" applyFill="1" applyBorder="1" applyAlignment="1">
      <alignment horizontal="center" vertical="center"/>
    </xf>
    <xf numFmtId="197" fontId="1" fillId="0" borderId="1" xfId="187" applyNumberFormat="1" applyFont="1" applyFill="1" applyBorder="1" applyAlignment="1">
      <alignment horizontal="center" vertical="center"/>
    </xf>
    <xf numFmtId="205" fontId="61" fillId="4" borderId="1" xfId="187" applyNumberFormat="1" applyFont="1" applyFill="1" applyBorder="1" applyAlignment="1">
      <alignment horizontal="center" vertical="center"/>
    </xf>
    <xf numFmtId="197" fontId="62" fillId="4" borderId="1" xfId="187" applyNumberFormat="1" applyFont="1" applyFill="1" applyBorder="1" applyAlignment="1">
      <alignment horizontal="center" vertical="center"/>
    </xf>
    <xf numFmtId="0" fontId="47" fillId="0" borderId="1" xfId="0" applyFont="1" applyFill="1" applyBorder="1" applyAlignment="1">
      <alignment vertical="center"/>
    </xf>
    <xf numFmtId="0" fontId="61" fillId="4" borderId="1" xfId="187" applyFont="1" applyFill="1" applyBorder="1" applyAlignment="1">
      <alignment horizontal="center" vertical="center"/>
    </xf>
    <xf numFmtId="0" fontId="25" fillId="0" borderId="0" xfId="210" applyFont="1">
      <alignment vertical="center"/>
    </xf>
    <xf numFmtId="0" fontId="56" fillId="3" borderId="0" xfId="210" applyFont="1" applyFill="1" applyAlignment="1">
      <alignment horizontal="center" vertical="center"/>
    </xf>
    <xf numFmtId="0" fontId="12" fillId="0" borderId="0" xfId="210" applyFont="1">
      <alignment vertical="center"/>
    </xf>
    <xf numFmtId="0" fontId="55" fillId="3" borderId="0" xfId="210" applyFont="1" applyFill="1">
      <alignment vertical="center"/>
    </xf>
    <xf numFmtId="200" fontId="27" fillId="3" borderId="0" xfId="210" applyNumberFormat="1" applyFont="1" applyFill="1" applyBorder="1" applyAlignment="1">
      <alignment horizontal="right" vertical="center"/>
    </xf>
    <xf numFmtId="0" fontId="26" fillId="3" borderId="1" xfId="210" applyFont="1" applyFill="1" applyBorder="1" applyAlignment="1">
      <alignment horizontal="distributed" vertical="center" wrapText="1" indent="3"/>
    </xf>
    <xf numFmtId="200" fontId="26" fillId="3" borderId="1" xfId="210" applyNumberFormat="1" applyFont="1" applyFill="1" applyBorder="1" applyAlignment="1">
      <alignment horizontal="center" vertical="center" wrapText="1"/>
    </xf>
    <xf numFmtId="49" fontId="28" fillId="2" borderId="1" xfId="0" applyNumberFormat="1" applyFont="1" applyFill="1" applyBorder="1" applyAlignment="1" applyProtection="1">
      <alignment horizontal="left" vertical="center"/>
      <protection locked="0"/>
    </xf>
    <xf numFmtId="197" fontId="63" fillId="2" borderId="1" xfId="158" applyNumberFormat="1" applyFont="1" applyFill="1" applyBorder="1" applyAlignment="1" applyProtection="1">
      <alignment horizontal="center" vertical="center"/>
    </xf>
    <xf numFmtId="49" fontId="64" fillId="2" borderId="1" xfId="0" applyNumberFormat="1" applyFont="1" applyFill="1" applyBorder="1" applyAlignment="1" applyProtection="1">
      <alignment horizontal="left" vertical="center"/>
      <protection locked="0"/>
    </xf>
    <xf numFmtId="197" fontId="64" fillId="2" borderId="10" xfId="158" applyNumberFormat="1" applyFont="1" applyFill="1" applyBorder="1" applyAlignment="1" applyProtection="1">
      <alignment horizontal="center" vertical="center"/>
      <protection locked="0"/>
    </xf>
    <xf numFmtId="49" fontId="64" fillId="2" borderId="1" xfId="0" applyNumberFormat="1" applyFont="1" applyFill="1" applyBorder="1" applyAlignment="1" applyProtection="1">
      <alignment vertical="center"/>
      <protection locked="0"/>
    </xf>
    <xf numFmtId="49" fontId="9" fillId="2" borderId="1" xfId="0" applyNumberFormat="1" applyFont="1" applyFill="1" applyBorder="1" applyAlignment="1" applyProtection="1">
      <alignment horizontal="left" vertical="center"/>
      <protection locked="0"/>
    </xf>
    <xf numFmtId="49" fontId="9" fillId="2" borderId="1" xfId="0" applyNumberFormat="1" applyFont="1" applyFill="1" applyBorder="1" applyAlignment="1" applyProtection="1">
      <alignment horizontal="left" vertical="center" wrapText="1"/>
      <protection locked="0"/>
    </xf>
    <xf numFmtId="49" fontId="9" fillId="2" borderId="1" xfId="0" applyNumberFormat="1" applyFont="1" applyFill="1" applyBorder="1" applyAlignment="1" applyProtection="1">
      <alignment vertical="center"/>
      <protection locked="0"/>
    </xf>
    <xf numFmtId="197" fontId="64" fillId="2" borderId="1" xfId="158" applyNumberFormat="1" applyFont="1" applyFill="1" applyBorder="1" applyAlignment="1" applyProtection="1">
      <alignment horizontal="center" vertical="center"/>
    </xf>
    <xf numFmtId="197" fontId="63" fillId="2" borderId="10" xfId="158" applyNumberFormat="1" applyFont="1" applyFill="1" applyBorder="1" applyAlignment="1" applyProtection="1">
      <alignment horizontal="center" vertical="center"/>
      <protection locked="0"/>
    </xf>
    <xf numFmtId="49" fontId="9" fillId="2" borderId="1" xfId="0" applyNumberFormat="1" applyFont="1" applyFill="1" applyBorder="1" applyAlignment="1" applyProtection="1">
      <alignment horizontal="left" vertical="center" indent="2"/>
      <protection locked="0"/>
    </xf>
    <xf numFmtId="197" fontId="64" fillId="2" borderId="10" xfId="158" applyNumberFormat="1" applyFont="1" applyFill="1" applyBorder="1" applyAlignment="1" applyProtection="1">
      <alignment horizontal="center" vertical="center"/>
    </xf>
    <xf numFmtId="197" fontId="64" fillId="2" borderId="1" xfId="158" applyNumberFormat="1" applyFont="1" applyFill="1" applyBorder="1" applyAlignment="1" applyProtection="1">
      <alignment horizontal="center" vertical="center"/>
      <protection locked="0"/>
    </xf>
    <xf numFmtId="49" fontId="9" fillId="2" borderId="12" xfId="0" applyNumberFormat="1" applyFont="1" applyFill="1" applyBorder="1" applyAlignment="1" applyProtection="1">
      <alignment horizontal="left" vertical="center"/>
      <protection locked="0"/>
    </xf>
    <xf numFmtId="197" fontId="63" fillId="2" borderId="1" xfId="158" applyNumberFormat="1" applyFont="1" applyFill="1" applyBorder="1" applyAlignment="1" applyProtection="1">
      <alignment horizontal="center" vertical="center"/>
      <protection locked="0"/>
    </xf>
    <xf numFmtId="49" fontId="9" fillId="2" borderId="14" xfId="0" applyNumberFormat="1" applyFont="1" applyFill="1" applyBorder="1" applyAlignment="1" applyProtection="1">
      <alignment horizontal="left" vertical="center" indent="2"/>
      <protection locked="0"/>
    </xf>
    <xf numFmtId="49" fontId="9" fillId="2" borderId="1" xfId="229" applyNumberFormat="1" applyFont="1" applyFill="1" applyBorder="1" applyAlignment="1" applyProtection="1">
      <alignment vertical="center" wrapText="1"/>
      <protection locked="0"/>
    </xf>
    <xf numFmtId="49" fontId="9" fillId="2" borderId="1" xfId="229" applyNumberFormat="1" applyFont="1" applyFill="1" applyBorder="1" applyAlignment="1" applyProtection="1">
      <alignment horizontal="left" vertical="center" wrapText="1" indent="2"/>
      <protection locked="0"/>
    </xf>
    <xf numFmtId="49" fontId="28" fillId="2" borderId="1" xfId="229" applyNumberFormat="1" applyFont="1" applyFill="1" applyBorder="1" applyAlignment="1" applyProtection="1">
      <alignment vertical="center" wrapText="1"/>
      <protection locked="0"/>
    </xf>
    <xf numFmtId="49" fontId="9" fillId="2" borderId="1" xfId="229" applyNumberFormat="1" applyFont="1" applyFill="1" applyBorder="1" applyAlignment="1" applyProtection="1">
      <alignment horizontal="left" vertical="center" wrapText="1"/>
      <protection locked="0"/>
    </xf>
    <xf numFmtId="49" fontId="9" fillId="2" borderId="1" xfId="0" applyNumberFormat="1" applyFont="1" applyFill="1" applyBorder="1" applyAlignment="1" applyProtection="1">
      <alignment vertical="center" wrapText="1"/>
      <protection locked="0"/>
    </xf>
    <xf numFmtId="49" fontId="28" fillId="2" borderId="1" xfId="0" applyNumberFormat="1" applyFont="1" applyFill="1" applyBorder="1" applyAlignment="1" applyProtection="1">
      <alignment vertical="center"/>
      <protection locked="0"/>
    </xf>
    <xf numFmtId="49" fontId="28" fillId="2" borderId="1" xfId="229" applyNumberFormat="1" applyFont="1" applyFill="1" applyBorder="1" applyAlignment="1" applyProtection="1">
      <alignment horizontal="left" vertical="center" wrapText="1"/>
      <protection locked="0"/>
    </xf>
    <xf numFmtId="49" fontId="63" fillId="2" borderId="1" xfId="229" applyNumberFormat="1" applyFont="1" applyFill="1" applyBorder="1" applyAlignment="1" applyProtection="1">
      <alignment horizontal="left" vertical="center" wrapText="1"/>
      <protection locked="0"/>
    </xf>
    <xf numFmtId="197" fontId="65" fillId="2" borderId="1" xfId="0" applyNumberFormat="1" applyFont="1" applyFill="1" applyBorder="1" applyAlignment="1" applyProtection="1">
      <alignment horizontal="center" vertical="center"/>
    </xf>
    <xf numFmtId="0" fontId="28" fillId="2" borderId="1" xfId="158" applyFont="1" applyFill="1" applyBorder="1" applyAlignment="1" applyProtection="1">
      <alignment horizontal="distributed" vertical="center" indent="2"/>
      <protection locked="0"/>
    </xf>
    <xf numFmtId="0" fontId="28" fillId="2" borderId="1" xfId="158" applyFont="1" applyFill="1" applyBorder="1" applyAlignment="1" applyProtection="1">
      <alignment horizontal="left" vertical="center"/>
      <protection locked="0"/>
    </xf>
    <xf numFmtId="0" fontId="9" fillId="2" borderId="1" xfId="158" applyFont="1" applyFill="1" applyBorder="1" applyAlignment="1" applyProtection="1">
      <alignment horizontal="left" vertical="center"/>
      <protection locked="0"/>
    </xf>
    <xf numFmtId="0" fontId="9" fillId="2" borderId="1" xfId="158" applyFont="1" applyFill="1" applyBorder="1" applyAlignment="1" applyProtection="1">
      <alignment vertical="center"/>
      <protection locked="0"/>
    </xf>
    <xf numFmtId="0" fontId="28" fillId="2" borderId="1" xfId="158" applyFont="1" applyFill="1" applyBorder="1" applyAlignment="1" applyProtection="1">
      <alignment horizontal="center" vertical="center"/>
      <protection locked="0"/>
    </xf>
    <xf numFmtId="0" fontId="26" fillId="0" borderId="0" xfId="210" applyFont="1" applyFill="1" applyAlignment="1">
      <alignment horizontal="center" vertical="center" wrapText="1"/>
    </xf>
    <xf numFmtId="0" fontId="9" fillId="3" borderId="0" xfId="158" applyFill="1">
      <alignment vertical="center"/>
    </xf>
    <xf numFmtId="0" fontId="9" fillId="0" borderId="0" xfId="158" applyFill="1">
      <alignment vertical="center"/>
    </xf>
    <xf numFmtId="0" fontId="27" fillId="0" borderId="0" xfId="210" applyFont="1" applyFill="1" applyAlignment="1">
      <alignment horizontal="left" vertical="center"/>
    </xf>
    <xf numFmtId="200" fontId="27" fillId="0" borderId="0" xfId="210" applyNumberFormat="1" applyFont="1" applyFill="1" applyBorder="1" applyAlignment="1">
      <alignment horizontal="right" vertical="center"/>
    </xf>
    <xf numFmtId="0" fontId="26" fillId="0" borderId="1" xfId="210" applyNumberFormat="1" applyFont="1" applyFill="1" applyBorder="1" applyAlignment="1">
      <alignment vertical="center" wrapText="1"/>
    </xf>
    <xf numFmtId="0" fontId="27" fillId="0" borderId="1" xfId="210" applyFont="1" applyFill="1" applyBorder="1" applyAlignment="1">
      <alignment horizontal="left" vertical="center" wrapText="1"/>
    </xf>
    <xf numFmtId="0" fontId="27" fillId="3" borderId="1" xfId="210" applyFont="1" applyFill="1" applyBorder="1" applyAlignment="1">
      <alignment horizontal="left" vertical="center" wrapText="1"/>
    </xf>
    <xf numFmtId="10" fontId="27" fillId="3" borderId="1" xfId="3" applyNumberFormat="1" applyFont="1" applyFill="1" applyBorder="1" applyAlignment="1" applyProtection="1">
      <alignment horizontal="right" vertical="center" wrapText="1"/>
      <protection locked="0"/>
    </xf>
    <xf numFmtId="197" fontId="27" fillId="3" borderId="1" xfId="1" applyNumberFormat="1" applyFont="1" applyFill="1" applyBorder="1" applyAlignment="1">
      <alignment horizontal="right" vertical="center" wrapText="1"/>
    </xf>
    <xf numFmtId="197" fontId="27" fillId="3" borderId="1" xfId="1" applyNumberFormat="1" applyFont="1" applyFill="1" applyBorder="1" applyAlignment="1" applyProtection="1">
      <alignment horizontal="right" vertical="center" wrapText="1"/>
      <protection locked="0"/>
    </xf>
    <xf numFmtId="0" fontId="27" fillId="0" borderId="1" xfId="210" applyNumberFormat="1" applyFont="1" applyFill="1" applyBorder="1" applyAlignment="1">
      <alignment vertical="center" wrapText="1"/>
    </xf>
    <xf numFmtId="0" fontId="26" fillId="0" borderId="1" xfId="210" applyFont="1" applyFill="1" applyBorder="1" applyAlignment="1">
      <alignment horizontal="center" vertical="center" wrapText="1"/>
    </xf>
    <xf numFmtId="0" fontId="26" fillId="0" borderId="1" xfId="210" applyFont="1" applyFill="1" applyBorder="1" applyAlignment="1">
      <alignment horizontal="left" vertical="center" wrapText="1"/>
    </xf>
    <xf numFmtId="0" fontId="26" fillId="0" borderId="1" xfId="210" applyNumberFormat="1" applyFont="1" applyFill="1" applyBorder="1" applyAlignment="1" applyProtection="1">
      <alignment vertical="center" wrapText="1"/>
    </xf>
    <xf numFmtId="0" fontId="27" fillId="3" borderId="1" xfId="158" applyFont="1" applyFill="1" applyBorder="1" applyAlignment="1" applyProtection="1">
      <alignment horizontal="left" vertical="center" wrapText="1"/>
    </xf>
    <xf numFmtId="10" fontId="27" fillId="3" borderId="1" xfId="210" applyNumberFormat="1" applyFont="1" applyFill="1" applyBorder="1" applyAlignment="1" applyProtection="1">
      <alignment horizontal="right" vertical="center" wrapText="1"/>
      <protection locked="0"/>
    </xf>
    <xf numFmtId="10" fontId="27" fillId="0" borderId="1" xfId="158" applyNumberFormat="1" applyFont="1" applyFill="1" applyBorder="1" applyAlignment="1" applyProtection="1">
      <alignment horizontal="right" vertical="center" wrapText="1"/>
      <protection locked="0"/>
    </xf>
    <xf numFmtId="0" fontId="26" fillId="0" borderId="1" xfId="210" applyNumberFormat="1" applyFont="1" applyFill="1" applyBorder="1" applyAlignment="1" applyProtection="1">
      <alignment horizontal="center" vertical="center" wrapText="1"/>
    </xf>
    <xf numFmtId="197" fontId="9" fillId="0" borderId="0" xfId="210" applyNumberFormat="1" applyFill="1">
      <alignment vertical="center"/>
    </xf>
    <xf numFmtId="197" fontId="27" fillId="0" borderId="1" xfId="125" applyNumberFormat="1" applyFont="1" applyFill="1" applyBorder="1" applyAlignment="1" applyProtection="1">
      <alignment vertical="center" wrapText="1"/>
    </xf>
    <xf numFmtId="10" fontId="27" fillId="0" borderId="1" xfId="3" applyNumberFormat="1" applyFont="1" applyFill="1" applyBorder="1" applyAlignment="1" applyProtection="1">
      <alignment vertical="center" wrapText="1"/>
      <protection locked="0"/>
    </xf>
    <xf numFmtId="49" fontId="27" fillId="0" borderId="1" xfId="125" applyNumberFormat="1" applyFont="1" applyFill="1" applyBorder="1" applyAlignment="1" applyProtection="1">
      <alignment horizontal="left" vertical="center" wrapText="1"/>
    </xf>
    <xf numFmtId="197" fontId="26" fillId="0" borderId="1" xfId="1" applyNumberFormat="1" applyFont="1" applyFill="1" applyBorder="1" applyAlignment="1" applyProtection="1">
      <alignment horizontal="right" vertical="center" wrapText="1"/>
      <protection locked="0"/>
    </xf>
    <xf numFmtId="10" fontId="26" fillId="0" borderId="1" xfId="3" applyNumberFormat="1" applyFont="1" applyFill="1" applyBorder="1" applyAlignment="1" applyProtection="1">
      <alignment vertical="center" wrapText="1"/>
      <protection locked="0"/>
    </xf>
    <xf numFmtId="0" fontId="26" fillId="0" borderId="1" xfId="210" applyFont="1" applyFill="1" applyBorder="1" applyAlignment="1">
      <alignment vertical="center" wrapText="1"/>
    </xf>
    <xf numFmtId="10" fontId="26" fillId="0" borderId="1" xfId="210" applyNumberFormat="1" applyFont="1" applyFill="1" applyBorder="1" applyAlignment="1" applyProtection="1">
      <alignment vertical="center" wrapText="1"/>
      <protection locked="0"/>
    </xf>
    <xf numFmtId="0" fontId="27" fillId="0" borderId="1" xfId="210" applyNumberFormat="1" applyFont="1" applyFill="1" applyBorder="1" applyAlignment="1">
      <alignment horizontal="left" vertical="center" wrapText="1"/>
    </xf>
    <xf numFmtId="10" fontId="27" fillId="0" borderId="1" xfId="210" applyNumberFormat="1" applyFont="1" applyFill="1" applyBorder="1" applyAlignment="1" applyProtection="1">
      <alignment vertical="center" wrapText="1"/>
      <protection locked="0"/>
    </xf>
    <xf numFmtId="10" fontId="27" fillId="0" borderId="1" xfId="145" applyNumberFormat="1" applyFont="1" applyFill="1" applyBorder="1" applyAlignment="1" applyProtection="1">
      <alignment vertical="center" wrapText="1"/>
      <protection locked="0"/>
    </xf>
    <xf numFmtId="10" fontId="27" fillId="0" borderId="1" xfId="158" applyNumberFormat="1" applyFont="1" applyFill="1" applyBorder="1" applyAlignment="1" applyProtection="1">
      <alignment vertical="center" wrapText="1"/>
      <protection locked="0"/>
    </xf>
    <xf numFmtId="0" fontId="26" fillId="0" borderId="1" xfId="210" applyNumberFormat="1" applyFont="1" applyFill="1" applyBorder="1" applyAlignment="1">
      <alignment horizontal="left" vertical="center" wrapText="1"/>
    </xf>
    <xf numFmtId="10" fontId="26" fillId="0" borderId="1" xfId="158" applyNumberFormat="1" applyFont="1" applyFill="1" applyBorder="1" applyAlignment="1" applyProtection="1">
      <alignment vertical="center" wrapText="1"/>
      <protection locked="0"/>
    </xf>
    <xf numFmtId="0" fontId="26" fillId="0" borderId="1" xfId="210" applyFont="1" applyFill="1" applyBorder="1" applyAlignment="1">
      <alignment horizontal="distributed" vertical="center" wrapText="1" indent="2"/>
    </xf>
    <xf numFmtId="10" fontId="26" fillId="0" borderId="1" xfId="145" applyNumberFormat="1" applyFont="1" applyFill="1" applyBorder="1" applyAlignment="1" applyProtection="1">
      <alignment vertical="center" wrapText="1"/>
      <protection locked="0"/>
    </xf>
    <xf numFmtId="0" fontId="66" fillId="0" borderId="0" xfId="210" applyFont="1" applyFill="1">
      <alignment vertical="center"/>
    </xf>
    <xf numFmtId="3" fontId="9" fillId="0" borderId="0" xfId="210" applyNumberFormat="1" applyFill="1">
      <alignment vertical="center"/>
    </xf>
    <xf numFmtId="0" fontId="26" fillId="3" borderId="0" xfId="210" applyFont="1" applyFill="1" applyAlignment="1" applyProtection="1">
      <alignment horizontal="center" vertical="center" wrapText="1"/>
    </xf>
    <xf numFmtId="0" fontId="27" fillId="3" borderId="0" xfId="210" applyFont="1" applyFill="1" applyProtection="1">
      <alignment vertical="center"/>
    </xf>
    <xf numFmtId="0" fontId="9" fillId="3" borderId="0" xfId="158" applyFill="1" applyProtection="1">
      <alignment vertical="center"/>
    </xf>
    <xf numFmtId="200" fontId="9" fillId="3" borderId="0" xfId="210" applyNumberFormat="1" applyFill="1" applyProtection="1">
      <alignment vertical="center"/>
    </xf>
    <xf numFmtId="0" fontId="0" fillId="0" borderId="0" xfId="0" applyAlignment="1" applyProtection="1"/>
    <xf numFmtId="0" fontId="27" fillId="0" borderId="0" xfId="210" applyFont="1" applyFill="1" applyAlignment="1" applyProtection="1">
      <alignment horizontal="left" vertical="center"/>
    </xf>
    <xf numFmtId="0" fontId="55" fillId="0" borderId="0" xfId="210" applyFont="1" applyFill="1" applyProtection="1">
      <alignment vertical="center"/>
    </xf>
    <xf numFmtId="0" fontId="27" fillId="0" borderId="1" xfId="210" applyNumberFormat="1" applyFont="1" applyFill="1" applyBorder="1" applyAlignment="1" applyProtection="1">
      <alignment vertical="center" wrapText="1"/>
    </xf>
    <xf numFmtId="10" fontId="26" fillId="0" borderId="1" xfId="145" applyNumberFormat="1" applyFont="1" applyFill="1" applyBorder="1" applyAlignment="1" applyProtection="1">
      <alignment horizontal="right" vertical="center" wrapText="1"/>
      <protection locked="0"/>
    </xf>
    <xf numFmtId="3" fontId="9" fillId="3" borderId="0" xfId="210" applyNumberFormat="1" applyFill="1" applyProtection="1">
      <alignment vertical="center"/>
    </xf>
    <xf numFmtId="0" fontId="67"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vertical="center"/>
    </xf>
    <xf numFmtId="0" fontId="1" fillId="0" borderId="1" xfId="0" applyFont="1" applyFill="1" applyBorder="1" applyAlignment="1">
      <alignment vertical="center" wrapText="1"/>
    </xf>
  </cellXfs>
  <cellStyles count="23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链接单元格 5" xfId="49"/>
    <cellStyle name="_ET_STYLE_NoName_00__Book1_1 2 2 2" xfId="50"/>
    <cellStyle name="部门 4" xfId="51"/>
    <cellStyle name="强调文字颜色 2 3 2" xfId="52"/>
    <cellStyle name="Accent5 9" xfId="53"/>
    <cellStyle name="汇总 6" xfId="54"/>
    <cellStyle name="Accent1 5" xfId="55"/>
    <cellStyle name="args.style" xfId="56"/>
    <cellStyle name="好 3 2 2" xfId="57"/>
    <cellStyle name="适中 5 2" xfId="58"/>
    <cellStyle name="Accent2 - 20% 2" xfId="59"/>
    <cellStyle name="Accent2 - 40%" xfId="60"/>
    <cellStyle name="Accent6 4" xfId="61"/>
    <cellStyle name="日期" xfId="62"/>
    <cellStyle name="60% - 强调文字颜色 6 3 2" xfId="63"/>
    <cellStyle name="Accent2 - 60%" xfId="64"/>
    <cellStyle name="好_0605石屏县 2 2" xfId="65"/>
    <cellStyle name="Input [yellow] 4" xfId="66"/>
    <cellStyle name="60% - 强调文字颜色 4 2 2 2" xfId="67"/>
    <cellStyle name="好_2007年地州资金往来对账表 3" xfId="68"/>
    <cellStyle name="差_Book1 2" xfId="69"/>
    <cellStyle name="_ET_STYLE_NoName_00__Sheet3" xfId="70"/>
    <cellStyle name="60% - 强调文字颜色 2 3" xfId="71"/>
    <cellStyle name="Accent5 - 60% 2 2" xfId="72"/>
    <cellStyle name="解释性文本 2 2" xfId="73"/>
    <cellStyle name="60% - 强调文字颜色 2 2 2" xfId="74"/>
    <cellStyle name="标题 1 5 2" xfId="75"/>
    <cellStyle name="差 7" xfId="76"/>
    <cellStyle name="40% - 强调文字颜色 4 2" xfId="77"/>
    <cellStyle name="标题 4 5 3" xfId="78"/>
    <cellStyle name="PSHeading 4" xfId="79"/>
    <cellStyle name="差_0605石屏" xfId="80"/>
    <cellStyle name="输出 3 3" xfId="81"/>
    <cellStyle name="20% - 强调文字颜色 3 3" xfId="82"/>
    <cellStyle name="编号 3 2" xfId="83"/>
    <cellStyle name="常规 428" xfId="84"/>
    <cellStyle name="标题 5 4" xfId="85"/>
    <cellStyle name="检查单元格 3 4" xfId="86"/>
    <cellStyle name="PSChar" xfId="87"/>
    <cellStyle name="计算 4" xfId="88"/>
    <cellStyle name="60% - 强调文字颜色 5 2 2 2" xfId="89"/>
    <cellStyle name="_弱电系统设备配置报价清单" xfId="90"/>
    <cellStyle name="_Book1_3 2" xfId="91"/>
    <cellStyle name="超级链接 2 2" xfId="92"/>
    <cellStyle name="差_2008年地州对账表(国库资金） 3" xfId="93"/>
    <cellStyle name="Percent [2]" xfId="94"/>
    <cellStyle name="标题 2 2 2 2" xfId="95"/>
    <cellStyle name="警告文本 4 2" xfId="96"/>
    <cellStyle name="强调文字颜色 2 2 2 2" xfId="97"/>
    <cellStyle name="20% - 强调文字颜色 1 3" xfId="98"/>
    <cellStyle name="Accent1 - 20% 2" xfId="99"/>
    <cellStyle name="20% - 强调文字颜色 2 2" xfId="100"/>
    <cellStyle name="60% - 强调文字颜色 3 2 2 2" xfId="101"/>
    <cellStyle name="20% - 强调文字颜色 3 2" xfId="102"/>
    <cellStyle name="20% - 强调文字颜色 4 2" xfId="103"/>
    <cellStyle name="Mon閠aire_!!!GO" xfId="104"/>
    <cellStyle name="20% - 强调文字颜色 4 3" xfId="105"/>
    <cellStyle name="Accent6 - 60% 2 2" xfId="106"/>
    <cellStyle name="20% - 强调文字颜色 5 2" xfId="107"/>
    <cellStyle name="20% - 强调文字颜色 6 3" xfId="108"/>
    <cellStyle name="40% - 强调文字颜色 1 2" xfId="109"/>
    <cellStyle name="常规 9 2" xfId="110"/>
    <cellStyle name="40% - 强调文字颜色 2 3" xfId="111"/>
    <cellStyle name="40% - 强调文字颜色 3 3" xfId="112"/>
    <cellStyle name="40% - 强调文字颜色 5 2" xfId="113"/>
    <cellStyle name="60% - 强调文字颜色 4 3" xfId="114"/>
    <cellStyle name="Accent2 5" xfId="115"/>
    <cellStyle name="40% - 强调文字颜色 6 3" xfId="116"/>
    <cellStyle name="60% - 强调文字颜色 1 2" xfId="117"/>
    <cellStyle name="标题 3 2 4" xfId="118"/>
    <cellStyle name="商品名称 2 2" xfId="119"/>
    <cellStyle name="60% - 强调文字颜色 1 3" xfId="120"/>
    <cellStyle name="常规 5" xfId="121"/>
    <cellStyle name="注释 2" xfId="122"/>
    <cellStyle name="60% - 强调文字颜色 3 3" xfId="123"/>
    <cellStyle name="常规 20" xfId="124"/>
    <cellStyle name="常规_exceltmp1" xfId="125"/>
    <cellStyle name="60% - 强调文字颜色 5 3" xfId="126"/>
    <cellStyle name="RowLevel_0" xfId="127"/>
    <cellStyle name="强调文字颜色 5 2 3" xfId="128"/>
    <cellStyle name="Header2" xfId="129"/>
    <cellStyle name="6mal" xfId="130"/>
    <cellStyle name="Accent5 - 20%" xfId="131"/>
    <cellStyle name="Date 3" xfId="132"/>
    <cellStyle name="sstot" xfId="133"/>
    <cellStyle name="Header1 2" xfId="134"/>
    <cellStyle name="输入 2 4" xfId="135"/>
    <cellStyle name="Milliers_!!!GO" xfId="136"/>
    <cellStyle name="Accent3 - 40%" xfId="137"/>
    <cellStyle name="Mon閠aire [0]_!!!GO" xfId="138"/>
    <cellStyle name="好_0502通海县" xfId="139"/>
    <cellStyle name="常规 15 2 2" xfId="140"/>
    <cellStyle name="Accent4 - 60%" xfId="141"/>
    <cellStyle name="捠壿 [0.00]_Region Orders (2)" xfId="142"/>
    <cellStyle name="comma zerodec" xfId="143"/>
    <cellStyle name="Moneda_96 Risk" xfId="144"/>
    <cellStyle name="百分比 2" xfId="145"/>
    <cellStyle name="强调 2 2" xfId="146"/>
    <cellStyle name="常规 3 3" xfId="147"/>
    <cellStyle name="Accent6 - 40%" xfId="148"/>
    <cellStyle name="PSSpacer" xfId="149"/>
    <cellStyle name="New Times Roman" xfId="150"/>
    <cellStyle name="借出原因" xfId="151"/>
    <cellStyle name="标题 1 2 2" xfId="152"/>
    <cellStyle name="常规 12" xfId="153"/>
    <cellStyle name="Category" xfId="154"/>
    <cellStyle name="Comma [0]_!!!GO" xfId="155"/>
    <cellStyle name="汇总 2" xfId="156"/>
    <cellStyle name="ColLevel_0" xfId="157"/>
    <cellStyle name="常规_2007年云南省向人大报送政府收支预算表格式编制过程表" xfId="158"/>
    <cellStyle name="Comma_!!!GO" xfId="159"/>
    <cellStyle name="分级显示列_1_Book1" xfId="160"/>
    <cellStyle name="Currency_!!!GO" xfId="161"/>
    <cellStyle name="Currency1" xfId="162"/>
    <cellStyle name="常规 2 2 11 2" xfId="163"/>
    <cellStyle name="Dollar (zero dec)" xfId="164"/>
    <cellStyle name="差_0502通海县 3" xfId="165"/>
    <cellStyle name="标题 2 2" xfId="166"/>
    <cellStyle name="Grey" xfId="167"/>
    <cellStyle name="Input Cells" xfId="168"/>
    <cellStyle name="强调文字颜色 3 3" xfId="169"/>
    <cellStyle name="Linked Cells" xfId="170"/>
    <cellStyle name="Millares [0]_96 Risk" xfId="171"/>
    <cellStyle name="Millares_96 Risk" xfId="172"/>
    <cellStyle name="Moneda [0]_96 Risk" xfId="173"/>
    <cellStyle name="数量 3" xfId="174"/>
    <cellStyle name="Month" xfId="175"/>
    <cellStyle name="no dec" xfId="176"/>
    <cellStyle name="Normal - Style1" xfId="177"/>
    <cellStyle name="PSInt" xfId="178"/>
    <cellStyle name="常规 2 4" xfId="179"/>
    <cellStyle name="per.style" xfId="180"/>
    <cellStyle name="标题 5" xfId="181"/>
    <cellStyle name="Pourcentage_pldt" xfId="182"/>
    <cellStyle name="强调文字颜色 4 2" xfId="183"/>
    <cellStyle name="PSDate" xfId="184"/>
    <cellStyle name="PSDec" xfId="185"/>
    <cellStyle name="常规 10" xfId="186"/>
    <cellStyle name="常规 16 2" xfId="187"/>
    <cellStyle name="常规 2 4 2" xfId="188"/>
    <cellStyle name="Standard_AREAS" xfId="189"/>
    <cellStyle name="标题 4 2" xfId="190"/>
    <cellStyle name="常规_Sheet3" xfId="191"/>
    <cellStyle name="常规 15 2" xfId="192"/>
    <cellStyle name="常规 2 2 6" xfId="193"/>
    <cellStyle name="标题 3 2" xfId="194"/>
    <cellStyle name="捠壿_Region Orders (2)" xfId="195"/>
    <cellStyle name="标题1 4" xfId="196"/>
    <cellStyle name="常规 19 2" xfId="197"/>
    <cellStyle name="表标题" xfId="198"/>
    <cellStyle name="常规 2 2" xfId="199"/>
    <cellStyle name="常规 2 2 2" xfId="200"/>
    <cellStyle name="常规 28" xfId="201"/>
    <cellStyle name="昗弨_Pacific Region P&amp;L" xfId="202"/>
    <cellStyle name="常规 10 2_报预算局：2016年云南省及省本级1-7月社保基金预算执行情况表（0823）" xfId="203"/>
    <cellStyle name="常规 11 3" xfId="204"/>
    <cellStyle name="常规 16" xfId="205"/>
    <cellStyle name="分级显示行_1_Book1" xfId="206"/>
    <cellStyle name="常规 19" xfId="207"/>
    <cellStyle name="常规 19 2 2" xfId="208"/>
    <cellStyle name="千位分隔 2" xfId="209"/>
    <cellStyle name="常规_2007年云南省向人大报送政府收支预算表格式编制过程表 2" xfId="210"/>
    <cellStyle name="强调 3" xfId="211"/>
    <cellStyle name="常规 3 7" xfId="212"/>
    <cellStyle name="常规 444" xfId="213"/>
    <cellStyle name="常规 452" xfId="214"/>
    <cellStyle name="常规_2007年云南省向人大报送政府收支预算表格式编制过程表 2 2" xfId="215"/>
    <cellStyle name="常规_2007年云南省向人大报送政府收支预算表格式编制过程表 2 2 2" xfId="216"/>
    <cellStyle name="超链接 2" xfId="217"/>
    <cellStyle name="超链接 2 2" xfId="218"/>
    <cellStyle name="后继超级链接" xfId="219"/>
    <cellStyle name="千分位_97-917" xfId="220"/>
    <cellStyle name="千分位[0]_laroux" xfId="221"/>
    <cellStyle name="千位[0]_ 方正PC" xfId="222"/>
    <cellStyle name="强调 1" xfId="223"/>
    <cellStyle name="强调文字颜色 1 3" xfId="224"/>
    <cellStyle name="强调文字颜色 3 2" xfId="225"/>
    <cellStyle name="强调文字颜色 6 3" xfId="226"/>
    <cellStyle name="未定义" xfId="227"/>
    <cellStyle name="Normal" xfId="228"/>
    <cellStyle name="常规_附件2：二维表" xfId="229"/>
  </cellStyles>
  <dxfs count="6">
    <dxf>
      <font>
        <color indexed="9"/>
      </font>
    </dxf>
    <dxf>
      <font>
        <b val="1"/>
        <i val="0"/>
      </font>
    </dxf>
    <dxf>
      <font>
        <color indexed="10"/>
      </font>
    </dxf>
    <dxf>
      <font>
        <b val="0"/>
        <color indexed="9"/>
      </font>
    </dxf>
    <dxf>
      <font>
        <b val="0"/>
        <i val="0"/>
        <color indexed="9"/>
      </font>
    </dxf>
    <dxf>
      <font>
        <b val="0"/>
        <i val="0"/>
        <color indexed="1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7" Type="http://schemas.openxmlformats.org/officeDocument/2006/relationships/styles" Target="styles.xml"/><Relationship Id="rId46" Type="http://schemas.openxmlformats.org/officeDocument/2006/relationships/sharedStrings" Target="sharedStrings.xml"/><Relationship Id="rId45" Type="http://schemas.openxmlformats.org/officeDocument/2006/relationships/theme" Target="theme/theme1.xml"/><Relationship Id="rId44" Type="http://schemas.openxmlformats.org/officeDocument/2006/relationships/externalLink" Target="externalLinks/externalLink2.xml"/><Relationship Id="rId43" Type="http://schemas.openxmlformats.org/officeDocument/2006/relationships/externalLink" Target="externalLinks/externalLink1.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1"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124.6.233\&#20840;&#20307;&#20154;&#21592;\02&#24179;&#34913;&#22788;\01&#36130;&#21147;&#21450;&#39044;&#20915;&#31639;&#25253;&#21578;\2018&#24180;\&#24180;&#21021;&#20154;&#20195;&#20250;\&#36807;&#31243;\RecoveredExternalLink2"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SW-TEO"/>
      <sheetName val="中央"/>
      <sheetName val="Open"/>
      <sheetName val="Toolbox"/>
      <sheetName val="国家"/>
      <sheetName val="G.1R-Shou COP Gf"/>
      <sheetName val="Financ. Overview"/>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说明"/>
      <sheetName val="封面"/>
      <sheetName val="目录"/>
      <sheetName val="表一"/>
      <sheetName val="表二"/>
      <sheetName val="表三"/>
      <sheetName val="表四"/>
      <sheetName val="表五"/>
      <sheetName val="表六"/>
      <sheetName val="表七"/>
      <sheetName val="表八"/>
      <sheetName val="审核1"/>
      <sheetName val="审核2"/>
      <sheetName val="土地收入"/>
      <sheetName val="历年预算科目"/>
      <sheetName val="_ESList"/>
      <sheetName val="收入(一般)"/>
      <sheetName val="支出(一般)"/>
      <sheetName val="收入(基金)"/>
      <sheetName val="支出(基金)"/>
      <sheetName val="国家"/>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dimension ref="A1:C44"/>
  <sheetViews>
    <sheetView tabSelected="1" workbookViewId="0">
      <selection activeCell="I13" sqref="I13"/>
    </sheetView>
  </sheetViews>
  <sheetFormatPr defaultColWidth="9" defaultRowHeight="37" customHeight="1" outlineLevelCol="2"/>
  <cols>
    <col min="1" max="1" width="7.44166666666667" style="270" customWidth="1"/>
    <col min="2" max="2" width="72.3333333333333" style="1" customWidth="1"/>
    <col min="3" max="3" width="8" style="1" customWidth="1"/>
    <col min="4" max="16384" width="9" style="1"/>
  </cols>
  <sheetData>
    <row r="1" s="1" customFormat="1" customHeight="1" spans="1:2">
      <c r="A1" s="504" t="s">
        <v>0</v>
      </c>
      <c r="B1" s="504"/>
    </row>
    <row r="2" s="1" customFormat="1" customHeight="1" spans="1:2">
      <c r="A2" s="504"/>
      <c r="B2" s="504"/>
    </row>
    <row r="3" s="270" customFormat="1" customHeight="1" spans="1:3">
      <c r="A3" s="505" t="s">
        <v>1</v>
      </c>
      <c r="B3" s="505" t="s">
        <v>2</v>
      </c>
      <c r="C3" s="505" t="s">
        <v>3</v>
      </c>
    </row>
    <row r="4" s="1" customFormat="1" customHeight="1" spans="1:3">
      <c r="A4" s="505">
        <v>1</v>
      </c>
      <c r="B4" s="506" t="s">
        <v>4</v>
      </c>
      <c r="C4" s="506"/>
    </row>
    <row r="5" s="1" customFormat="1" customHeight="1" spans="1:3">
      <c r="A5" s="505">
        <v>2</v>
      </c>
      <c r="B5" s="506" t="s">
        <v>5</v>
      </c>
      <c r="C5" s="506"/>
    </row>
    <row r="6" s="1" customFormat="1" customHeight="1" spans="1:3">
      <c r="A6" s="505">
        <v>3</v>
      </c>
      <c r="B6" s="506" t="s">
        <v>6</v>
      </c>
      <c r="C6" s="506"/>
    </row>
    <row r="7" s="1" customFormat="1" customHeight="1" spans="1:3">
      <c r="A7" s="505">
        <v>4</v>
      </c>
      <c r="B7" s="506" t="s">
        <v>7</v>
      </c>
      <c r="C7" s="506"/>
    </row>
    <row r="8" s="1" customFormat="1" customHeight="1" spans="1:3">
      <c r="A8" s="505">
        <v>5</v>
      </c>
      <c r="B8" s="506" t="s">
        <v>8</v>
      </c>
      <c r="C8" s="506"/>
    </row>
    <row r="9" s="1" customFormat="1" customHeight="1" spans="1:3">
      <c r="A9" s="505">
        <v>6</v>
      </c>
      <c r="B9" s="506" t="s">
        <v>9</v>
      </c>
      <c r="C9" s="506"/>
    </row>
    <row r="10" s="1" customFormat="1" customHeight="1" spans="1:3">
      <c r="A10" s="505">
        <v>7</v>
      </c>
      <c r="B10" s="506" t="s">
        <v>10</v>
      </c>
      <c r="C10" s="506"/>
    </row>
    <row r="11" s="1" customFormat="1" customHeight="1" spans="1:3">
      <c r="A11" s="505">
        <v>8</v>
      </c>
      <c r="B11" s="506" t="s">
        <v>11</v>
      </c>
      <c r="C11" s="506"/>
    </row>
    <row r="12" s="1" customFormat="1" customHeight="1" spans="1:3">
      <c r="A12" s="505">
        <v>9</v>
      </c>
      <c r="B12" s="506" t="s">
        <v>12</v>
      </c>
      <c r="C12" s="506"/>
    </row>
    <row r="13" s="1" customFormat="1" customHeight="1" spans="1:3">
      <c r="A13" s="505">
        <v>10</v>
      </c>
      <c r="B13" s="506" t="s">
        <v>13</v>
      </c>
      <c r="C13" s="506"/>
    </row>
    <row r="14" s="1" customFormat="1" customHeight="1" spans="1:3">
      <c r="A14" s="505">
        <v>11</v>
      </c>
      <c r="B14" s="506" t="s">
        <v>14</v>
      </c>
      <c r="C14" s="506"/>
    </row>
    <row r="15" s="1" customFormat="1" customHeight="1" spans="1:3">
      <c r="A15" s="505">
        <v>12</v>
      </c>
      <c r="B15" s="506" t="s">
        <v>15</v>
      </c>
      <c r="C15" s="506"/>
    </row>
    <row r="16" s="1" customFormat="1" customHeight="1" spans="1:3">
      <c r="A16" s="505">
        <v>13</v>
      </c>
      <c r="B16" s="506" t="s">
        <v>16</v>
      </c>
      <c r="C16" s="506"/>
    </row>
    <row r="17" s="1" customFormat="1" customHeight="1" spans="1:3">
      <c r="A17" s="505">
        <v>14</v>
      </c>
      <c r="B17" s="506" t="s">
        <v>17</v>
      </c>
      <c r="C17" s="506"/>
    </row>
    <row r="18" s="1" customFormat="1" customHeight="1" spans="1:3">
      <c r="A18" s="505">
        <v>15</v>
      </c>
      <c r="B18" s="506" t="s">
        <v>18</v>
      </c>
      <c r="C18" s="506"/>
    </row>
    <row r="19" s="1" customFormat="1" customHeight="1" spans="1:3">
      <c r="A19" s="505">
        <v>16</v>
      </c>
      <c r="B19" s="506" t="s">
        <v>19</v>
      </c>
      <c r="C19" s="506"/>
    </row>
    <row r="20" s="1" customFormat="1" customHeight="1" spans="1:3">
      <c r="A20" s="505">
        <v>17</v>
      </c>
      <c r="B20" s="506" t="s">
        <v>20</v>
      </c>
      <c r="C20" s="506"/>
    </row>
    <row r="21" s="1" customFormat="1" customHeight="1" spans="1:3">
      <c r="A21" s="505">
        <v>18</v>
      </c>
      <c r="B21" s="506" t="s">
        <v>21</v>
      </c>
      <c r="C21" s="505" t="s">
        <v>22</v>
      </c>
    </row>
    <row r="22" s="1" customFormat="1" customHeight="1" spans="1:3">
      <c r="A22" s="505">
        <v>19</v>
      </c>
      <c r="B22" s="506" t="s">
        <v>23</v>
      </c>
      <c r="C22" s="505" t="s">
        <v>22</v>
      </c>
    </row>
    <row r="23" s="1" customFormat="1" customHeight="1" spans="1:3">
      <c r="A23" s="505">
        <v>20</v>
      </c>
      <c r="B23" s="506" t="s">
        <v>24</v>
      </c>
      <c r="C23" s="505" t="s">
        <v>22</v>
      </c>
    </row>
    <row r="24" s="1" customFormat="1" customHeight="1" spans="1:3">
      <c r="A24" s="505">
        <v>21</v>
      </c>
      <c r="B24" s="506" t="s">
        <v>25</v>
      </c>
      <c r="C24" s="505" t="s">
        <v>22</v>
      </c>
    </row>
    <row r="25" s="1" customFormat="1" customHeight="1" spans="1:3">
      <c r="A25" s="505">
        <v>22</v>
      </c>
      <c r="B25" s="506" t="s">
        <v>26</v>
      </c>
      <c r="C25" s="505" t="s">
        <v>22</v>
      </c>
    </row>
    <row r="26" s="1" customFormat="1" customHeight="1" spans="1:3">
      <c r="A26" s="505">
        <v>23</v>
      </c>
      <c r="B26" s="506" t="s">
        <v>27</v>
      </c>
      <c r="C26" s="505" t="s">
        <v>22</v>
      </c>
    </row>
    <row r="27" s="1" customFormat="1" customHeight="1" spans="1:3">
      <c r="A27" s="505">
        <v>24</v>
      </c>
      <c r="B27" s="506" t="s">
        <v>28</v>
      </c>
      <c r="C27" s="506"/>
    </row>
    <row r="28" s="1" customFormat="1" customHeight="1" spans="1:3">
      <c r="A28" s="505">
        <v>25</v>
      </c>
      <c r="B28" s="506" t="s">
        <v>29</v>
      </c>
      <c r="C28" s="506"/>
    </row>
    <row r="29" s="1" customFormat="1" customHeight="1" spans="1:3">
      <c r="A29" s="505">
        <v>26</v>
      </c>
      <c r="B29" s="506" t="s">
        <v>30</v>
      </c>
      <c r="C29" s="506"/>
    </row>
    <row r="30" s="1" customFormat="1" customHeight="1" spans="1:3">
      <c r="A30" s="505">
        <v>27</v>
      </c>
      <c r="B30" s="506" t="s">
        <v>31</v>
      </c>
      <c r="C30" s="506"/>
    </row>
    <row r="31" s="1" customFormat="1" customHeight="1" spans="1:3">
      <c r="A31" s="505">
        <v>28</v>
      </c>
      <c r="B31" s="506" t="s">
        <v>32</v>
      </c>
      <c r="C31" s="506"/>
    </row>
    <row r="32" s="1" customFormat="1" customHeight="1" spans="1:3">
      <c r="A32" s="505">
        <v>29</v>
      </c>
      <c r="B32" s="506" t="s">
        <v>33</v>
      </c>
      <c r="C32" s="506"/>
    </row>
    <row r="33" s="1" customFormat="1" customHeight="1" spans="1:3">
      <c r="A33" s="505">
        <v>30</v>
      </c>
      <c r="B33" s="506" t="s">
        <v>34</v>
      </c>
      <c r="C33" s="506"/>
    </row>
    <row r="34" s="1" customFormat="1" customHeight="1" spans="1:3">
      <c r="A34" s="505">
        <v>31</v>
      </c>
      <c r="B34" s="506" t="s">
        <v>35</v>
      </c>
      <c r="C34" s="506"/>
    </row>
    <row r="35" s="1" customFormat="1" customHeight="1" spans="1:3">
      <c r="A35" s="505">
        <v>32</v>
      </c>
      <c r="B35" s="506" t="s">
        <v>36</v>
      </c>
      <c r="C35" s="506"/>
    </row>
    <row r="36" s="1" customFormat="1" customHeight="1" spans="1:3">
      <c r="A36" s="505">
        <v>33</v>
      </c>
      <c r="B36" s="506" t="s">
        <v>37</v>
      </c>
      <c r="C36" s="506"/>
    </row>
    <row r="37" s="1" customFormat="1" customHeight="1" spans="1:3">
      <c r="A37" s="505">
        <v>34</v>
      </c>
      <c r="B37" s="506" t="s">
        <v>38</v>
      </c>
      <c r="C37" s="506"/>
    </row>
    <row r="38" s="1" customFormat="1" customHeight="1" spans="1:3">
      <c r="A38" s="505">
        <v>35</v>
      </c>
      <c r="B38" s="507" t="s">
        <v>39</v>
      </c>
      <c r="C38" s="506"/>
    </row>
    <row r="39" s="1" customFormat="1" customHeight="1" spans="1:3">
      <c r="A39" s="505">
        <v>36</v>
      </c>
      <c r="B39" s="506" t="s">
        <v>40</v>
      </c>
      <c r="C39" s="506"/>
    </row>
    <row r="40" s="1" customFormat="1" customHeight="1" spans="1:3">
      <c r="A40" s="505">
        <v>37</v>
      </c>
      <c r="B40" s="506" t="s">
        <v>41</v>
      </c>
      <c r="C40" s="505"/>
    </row>
    <row r="41" s="1" customFormat="1" customHeight="1" spans="1:3">
      <c r="A41" s="505">
        <v>38</v>
      </c>
      <c r="B41" s="506" t="s">
        <v>42</v>
      </c>
      <c r="C41" s="505"/>
    </row>
    <row r="42" s="1" customFormat="1" customHeight="1" spans="1:3">
      <c r="A42" s="505">
        <v>39</v>
      </c>
      <c r="B42" s="506" t="s">
        <v>43</v>
      </c>
      <c r="C42" s="505"/>
    </row>
    <row r="43" s="1" customFormat="1" customHeight="1" spans="1:3">
      <c r="A43" s="505">
        <v>40</v>
      </c>
      <c r="B43" s="506" t="s">
        <v>44</v>
      </c>
      <c r="C43" s="505"/>
    </row>
    <row r="44" s="1" customFormat="1" customHeight="1" spans="1:3">
      <c r="A44" s="505">
        <v>41</v>
      </c>
      <c r="B44" s="506" t="s">
        <v>45</v>
      </c>
      <c r="C44" s="506"/>
    </row>
  </sheetData>
  <mergeCells count="1">
    <mergeCell ref="A1:B1"/>
  </mergeCells>
  <printOptions horizontalCentered="1"/>
  <pageMargins left="0.751388888888889" right="0.751388888888889" top="1" bottom="1" header="0.5" footer="0.5"/>
  <pageSetup paperSize="9" orientation="portrait" horizontalDpi="600"/>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pageSetUpPr fitToPage="1"/>
  </sheetPr>
  <dimension ref="A1:E11"/>
  <sheetViews>
    <sheetView workbookViewId="0">
      <selection activeCell="A1" sqref="A1:E1"/>
    </sheetView>
  </sheetViews>
  <sheetFormatPr defaultColWidth="9" defaultRowHeight="13.5" outlineLevelCol="4"/>
  <cols>
    <col min="1" max="1" width="37.75" style="368" customWidth="1"/>
    <col min="2" max="2" width="22" style="368" customWidth="1"/>
    <col min="3" max="4" width="23.8833333333333" style="368" customWidth="1"/>
    <col min="5" max="5" width="24.5" style="368" customWidth="1"/>
    <col min="6" max="256" width="9" style="368"/>
    <col min="257" max="16384" width="9" style="1"/>
  </cols>
  <sheetData>
    <row r="1" s="368" customFormat="1" ht="40.5" customHeight="1" spans="1:5">
      <c r="A1" s="369" t="s">
        <v>12</v>
      </c>
      <c r="B1" s="369"/>
      <c r="C1" s="369"/>
      <c r="D1" s="369"/>
      <c r="E1" s="369"/>
    </row>
    <row r="2" s="368" customFormat="1" ht="17" customHeight="1" spans="1:5">
      <c r="A2" s="370"/>
      <c r="B2" s="370"/>
      <c r="C2" s="370"/>
      <c r="D2" s="371"/>
      <c r="E2" s="372" t="s">
        <v>46</v>
      </c>
    </row>
    <row r="3" s="1" customFormat="1" ht="24.95" customHeight="1" spans="1:5">
      <c r="A3" s="373" t="s">
        <v>47</v>
      </c>
      <c r="B3" s="373" t="s">
        <v>120</v>
      </c>
      <c r="C3" s="373" t="s">
        <v>49</v>
      </c>
      <c r="D3" s="374" t="s">
        <v>1280</v>
      </c>
      <c r="E3" s="375"/>
    </row>
    <row r="4" s="1" customFormat="1" ht="24.95" customHeight="1" spans="1:5">
      <c r="A4" s="376"/>
      <c r="B4" s="376"/>
      <c r="C4" s="376"/>
      <c r="D4" s="175" t="s">
        <v>1281</v>
      </c>
      <c r="E4" s="175" t="s">
        <v>1282</v>
      </c>
    </row>
    <row r="5" s="368" customFormat="1" ht="35" customHeight="1" spans="1:5">
      <c r="A5" s="377" t="s">
        <v>1243</v>
      </c>
      <c r="B5" s="378">
        <v>1983</v>
      </c>
      <c r="C5" s="378">
        <v>1920</v>
      </c>
      <c r="D5" s="378">
        <v>-63</v>
      </c>
      <c r="E5" s="379">
        <f t="shared" ref="E5:E10" si="0">D5/B5</f>
        <v>-0.0318</v>
      </c>
    </row>
    <row r="6" s="368" customFormat="1" ht="35" customHeight="1" spans="1:5">
      <c r="A6" s="156" t="s">
        <v>1283</v>
      </c>
      <c r="B6" s="378">
        <v>30</v>
      </c>
      <c r="C6" s="378">
        <v>30</v>
      </c>
      <c r="D6" s="378"/>
      <c r="E6" s="379"/>
    </row>
    <row r="7" s="368" customFormat="1" ht="35" customHeight="1" spans="1:5">
      <c r="A7" s="156" t="s">
        <v>1284</v>
      </c>
      <c r="B7" s="378">
        <v>718</v>
      </c>
      <c r="C7" s="378">
        <v>749</v>
      </c>
      <c r="D7" s="378">
        <v>31</v>
      </c>
      <c r="E7" s="379">
        <f t="shared" si="0"/>
        <v>0.0432</v>
      </c>
    </row>
    <row r="8" s="368" customFormat="1" ht="35" customHeight="1" spans="1:5">
      <c r="A8" s="156" t="s">
        <v>1285</v>
      </c>
      <c r="B8" s="378">
        <v>1235</v>
      </c>
      <c r="C8" s="378">
        <v>1141</v>
      </c>
      <c r="D8" s="378">
        <v>-94</v>
      </c>
      <c r="E8" s="379">
        <f t="shared" si="0"/>
        <v>-0.0761</v>
      </c>
    </row>
    <row r="9" s="368" customFormat="1" ht="35" customHeight="1" spans="1:5">
      <c r="A9" s="157" t="s">
        <v>1286</v>
      </c>
      <c r="B9" s="378">
        <v>461</v>
      </c>
      <c r="C9" s="378">
        <v>306</v>
      </c>
      <c r="D9" s="378">
        <v>-155</v>
      </c>
      <c r="E9" s="379">
        <f t="shared" si="0"/>
        <v>-0.3362</v>
      </c>
    </row>
    <row r="10" s="368" customFormat="1" ht="35" customHeight="1" spans="1:5">
      <c r="A10" s="157" t="s">
        <v>1287</v>
      </c>
      <c r="B10" s="378">
        <v>774</v>
      </c>
      <c r="C10" s="378">
        <v>835</v>
      </c>
      <c r="D10" s="378">
        <v>61</v>
      </c>
      <c r="E10" s="379">
        <f t="shared" si="0"/>
        <v>0.0788</v>
      </c>
    </row>
    <row r="11" s="368" customFormat="1" ht="174" customHeight="1" spans="1:5">
      <c r="A11" s="380" t="s">
        <v>1288</v>
      </c>
      <c r="B11" s="380"/>
      <c r="C11" s="380"/>
      <c r="D11" s="380"/>
      <c r="E11" s="380"/>
    </row>
  </sheetData>
  <mergeCells count="6">
    <mergeCell ref="A1:E1"/>
    <mergeCell ref="D3:E3"/>
    <mergeCell ref="A11:E11"/>
    <mergeCell ref="A3:A4"/>
    <mergeCell ref="B3:B4"/>
    <mergeCell ref="C3:C4"/>
  </mergeCells>
  <printOptions horizontalCentered="1"/>
  <pageMargins left="0.708333333333333" right="0.708333333333333" top="0.751388888888889" bottom="0.357638888888889" header="0.306944444444444" footer="0.306944444444444"/>
  <pageSetup paperSize="9" fitToHeight="200" orientation="landscape" horizontalDpi="600" verticalDpi="600"/>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pageSetUpPr fitToPage="1"/>
  </sheetPr>
  <dimension ref="A1:B16"/>
  <sheetViews>
    <sheetView workbookViewId="0">
      <selection activeCell="A1" sqref="A1:D1"/>
    </sheetView>
  </sheetViews>
  <sheetFormatPr defaultColWidth="9" defaultRowHeight="14.25" outlineLevelCol="1"/>
  <cols>
    <col min="1" max="1" width="62.3833333333333" style="68" customWidth="1"/>
    <col min="2" max="2" width="42.6333333333333" style="69" customWidth="1"/>
    <col min="3" max="237" width="9" style="68"/>
    <col min="238" max="238" width="41.6333333333333" style="68" customWidth="1"/>
    <col min="239" max="240" width="14.5" style="68" customWidth="1"/>
    <col min="241" max="241" width="13.8833333333333" style="68" customWidth="1"/>
    <col min="242" max="244" width="9" style="68"/>
    <col min="245" max="246" width="10.5" style="68" customWidth="1"/>
    <col min="247" max="493" width="9" style="68"/>
    <col min="494" max="494" width="41.6333333333333" style="68" customWidth="1"/>
    <col min="495" max="496" width="14.5" style="68" customWidth="1"/>
    <col min="497" max="497" width="13.8833333333333" style="68" customWidth="1"/>
    <col min="498" max="500" width="9" style="68"/>
    <col min="501" max="502" width="10.5" style="68" customWidth="1"/>
    <col min="503" max="749" width="9" style="68"/>
    <col min="750" max="750" width="41.6333333333333" style="68" customWidth="1"/>
    <col min="751" max="752" width="14.5" style="68" customWidth="1"/>
    <col min="753" max="753" width="13.8833333333333" style="68" customWidth="1"/>
    <col min="754" max="756" width="9" style="68"/>
    <col min="757" max="758" width="10.5" style="68" customWidth="1"/>
    <col min="759" max="1005" width="9" style="68"/>
    <col min="1006" max="1006" width="41.6333333333333" style="68" customWidth="1"/>
    <col min="1007" max="1008" width="14.5" style="68" customWidth="1"/>
    <col min="1009" max="1009" width="13.8833333333333" style="68" customWidth="1"/>
    <col min="1010" max="1012" width="9" style="68"/>
    <col min="1013" max="1014" width="10.5" style="68" customWidth="1"/>
    <col min="1015" max="1261" width="9" style="68"/>
    <col min="1262" max="1262" width="41.6333333333333" style="68" customWidth="1"/>
    <col min="1263" max="1264" width="14.5" style="68" customWidth="1"/>
    <col min="1265" max="1265" width="13.8833333333333" style="68" customWidth="1"/>
    <col min="1266" max="1268" width="9" style="68"/>
    <col min="1269" max="1270" width="10.5" style="68" customWidth="1"/>
    <col min="1271" max="1517" width="9" style="68"/>
    <col min="1518" max="1518" width="41.6333333333333" style="68" customWidth="1"/>
    <col min="1519" max="1520" width="14.5" style="68" customWidth="1"/>
    <col min="1521" max="1521" width="13.8833333333333" style="68" customWidth="1"/>
    <col min="1522" max="1524" width="9" style="68"/>
    <col min="1525" max="1526" width="10.5" style="68" customWidth="1"/>
    <col min="1527" max="1773" width="9" style="68"/>
    <col min="1774" max="1774" width="41.6333333333333" style="68" customWidth="1"/>
    <col min="1775" max="1776" width="14.5" style="68" customWidth="1"/>
    <col min="1777" max="1777" width="13.8833333333333" style="68" customWidth="1"/>
    <col min="1778" max="1780" width="9" style="68"/>
    <col min="1781" max="1782" width="10.5" style="68" customWidth="1"/>
    <col min="1783" max="2029" width="9" style="68"/>
    <col min="2030" max="2030" width="41.6333333333333" style="68" customWidth="1"/>
    <col min="2031" max="2032" width="14.5" style="68" customWidth="1"/>
    <col min="2033" max="2033" width="13.8833333333333" style="68" customWidth="1"/>
    <col min="2034" max="2036" width="9" style="68"/>
    <col min="2037" max="2038" width="10.5" style="68" customWidth="1"/>
    <col min="2039" max="2285" width="9" style="68"/>
    <col min="2286" max="2286" width="41.6333333333333" style="68" customWidth="1"/>
    <col min="2287" max="2288" width="14.5" style="68" customWidth="1"/>
    <col min="2289" max="2289" width="13.8833333333333" style="68" customWidth="1"/>
    <col min="2290" max="2292" width="9" style="68"/>
    <col min="2293" max="2294" width="10.5" style="68" customWidth="1"/>
    <col min="2295" max="2541" width="9" style="68"/>
    <col min="2542" max="2542" width="41.6333333333333" style="68" customWidth="1"/>
    <col min="2543" max="2544" width="14.5" style="68" customWidth="1"/>
    <col min="2545" max="2545" width="13.8833333333333" style="68" customWidth="1"/>
    <col min="2546" max="2548" width="9" style="68"/>
    <col min="2549" max="2550" width="10.5" style="68" customWidth="1"/>
    <col min="2551" max="2797" width="9" style="68"/>
    <col min="2798" max="2798" width="41.6333333333333" style="68" customWidth="1"/>
    <col min="2799" max="2800" width="14.5" style="68" customWidth="1"/>
    <col min="2801" max="2801" width="13.8833333333333" style="68" customWidth="1"/>
    <col min="2802" max="2804" width="9" style="68"/>
    <col min="2805" max="2806" width="10.5" style="68" customWidth="1"/>
    <col min="2807" max="3053" width="9" style="68"/>
    <col min="3054" max="3054" width="41.6333333333333" style="68" customWidth="1"/>
    <col min="3055" max="3056" width="14.5" style="68" customWidth="1"/>
    <col min="3057" max="3057" width="13.8833333333333" style="68" customWidth="1"/>
    <col min="3058" max="3060" width="9" style="68"/>
    <col min="3061" max="3062" width="10.5" style="68" customWidth="1"/>
    <col min="3063" max="3309" width="9" style="68"/>
    <col min="3310" max="3310" width="41.6333333333333" style="68" customWidth="1"/>
    <col min="3311" max="3312" width="14.5" style="68" customWidth="1"/>
    <col min="3313" max="3313" width="13.8833333333333" style="68" customWidth="1"/>
    <col min="3314" max="3316" width="9" style="68"/>
    <col min="3317" max="3318" width="10.5" style="68" customWidth="1"/>
    <col min="3319" max="3565" width="9" style="68"/>
    <col min="3566" max="3566" width="41.6333333333333" style="68" customWidth="1"/>
    <col min="3567" max="3568" width="14.5" style="68" customWidth="1"/>
    <col min="3569" max="3569" width="13.8833333333333" style="68" customWidth="1"/>
    <col min="3570" max="3572" width="9" style="68"/>
    <col min="3573" max="3574" width="10.5" style="68" customWidth="1"/>
    <col min="3575" max="3821" width="9" style="68"/>
    <col min="3822" max="3822" width="41.6333333333333" style="68" customWidth="1"/>
    <col min="3823" max="3824" width="14.5" style="68" customWidth="1"/>
    <col min="3825" max="3825" width="13.8833333333333" style="68" customWidth="1"/>
    <col min="3826" max="3828" width="9" style="68"/>
    <col min="3829" max="3830" width="10.5" style="68" customWidth="1"/>
    <col min="3831" max="4077" width="9" style="68"/>
    <col min="4078" max="4078" width="41.6333333333333" style="68" customWidth="1"/>
    <col min="4079" max="4080" width="14.5" style="68" customWidth="1"/>
    <col min="4081" max="4081" width="13.8833333333333" style="68" customWidth="1"/>
    <col min="4082" max="4084" width="9" style="68"/>
    <col min="4085" max="4086" width="10.5" style="68" customWidth="1"/>
    <col min="4087" max="4333" width="9" style="68"/>
    <col min="4334" max="4334" width="41.6333333333333" style="68" customWidth="1"/>
    <col min="4335" max="4336" width="14.5" style="68" customWidth="1"/>
    <col min="4337" max="4337" width="13.8833333333333" style="68" customWidth="1"/>
    <col min="4338" max="4340" width="9" style="68"/>
    <col min="4341" max="4342" width="10.5" style="68" customWidth="1"/>
    <col min="4343" max="4589" width="9" style="68"/>
    <col min="4590" max="4590" width="41.6333333333333" style="68" customWidth="1"/>
    <col min="4591" max="4592" width="14.5" style="68" customWidth="1"/>
    <col min="4593" max="4593" width="13.8833333333333" style="68" customWidth="1"/>
    <col min="4594" max="4596" width="9" style="68"/>
    <col min="4597" max="4598" width="10.5" style="68" customWidth="1"/>
    <col min="4599" max="4845" width="9" style="68"/>
    <col min="4846" max="4846" width="41.6333333333333" style="68" customWidth="1"/>
    <col min="4847" max="4848" width="14.5" style="68" customWidth="1"/>
    <col min="4849" max="4849" width="13.8833333333333" style="68" customWidth="1"/>
    <col min="4850" max="4852" width="9" style="68"/>
    <col min="4853" max="4854" width="10.5" style="68" customWidth="1"/>
    <col min="4855" max="5101" width="9" style="68"/>
    <col min="5102" max="5102" width="41.6333333333333" style="68" customWidth="1"/>
    <col min="5103" max="5104" width="14.5" style="68" customWidth="1"/>
    <col min="5105" max="5105" width="13.8833333333333" style="68" customWidth="1"/>
    <col min="5106" max="5108" width="9" style="68"/>
    <col min="5109" max="5110" width="10.5" style="68" customWidth="1"/>
    <col min="5111" max="5357" width="9" style="68"/>
    <col min="5358" max="5358" width="41.6333333333333" style="68" customWidth="1"/>
    <col min="5359" max="5360" width="14.5" style="68" customWidth="1"/>
    <col min="5361" max="5361" width="13.8833333333333" style="68" customWidth="1"/>
    <col min="5362" max="5364" width="9" style="68"/>
    <col min="5365" max="5366" width="10.5" style="68" customWidth="1"/>
    <col min="5367" max="5613" width="9" style="68"/>
    <col min="5614" max="5614" width="41.6333333333333" style="68" customWidth="1"/>
    <col min="5615" max="5616" width="14.5" style="68" customWidth="1"/>
    <col min="5617" max="5617" width="13.8833333333333" style="68" customWidth="1"/>
    <col min="5618" max="5620" width="9" style="68"/>
    <col min="5621" max="5622" width="10.5" style="68" customWidth="1"/>
    <col min="5623" max="5869" width="9" style="68"/>
    <col min="5870" max="5870" width="41.6333333333333" style="68" customWidth="1"/>
    <col min="5871" max="5872" width="14.5" style="68" customWidth="1"/>
    <col min="5873" max="5873" width="13.8833333333333" style="68" customWidth="1"/>
    <col min="5874" max="5876" width="9" style="68"/>
    <col min="5877" max="5878" width="10.5" style="68" customWidth="1"/>
    <col min="5879" max="6125" width="9" style="68"/>
    <col min="6126" max="6126" width="41.6333333333333" style="68" customWidth="1"/>
    <col min="6127" max="6128" width="14.5" style="68" customWidth="1"/>
    <col min="6129" max="6129" width="13.8833333333333" style="68" customWidth="1"/>
    <col min="6130" max="6132" width="9" style="68"/>
    <col min="6133" max="6134" width="10.5" style="68" customWidth="1"/>
    <col min="6135" max="6381" width="9" style="68"/>
    <col min="6382" max="6382" width="41.6333333333333" style="68" customWidth="1"/>
    <col min="6383" max="6384" width="14.5" style="68" customWidth="1"/>
    <col min="6385" max="6385" width="13.8833333333333" style="68" customWidth="1"/>
    <col min="6386" max="6388" width="9" style="68"/>
    <col min="6389" max="6390" width="10.5" style="68" customWidth="1"/>
    <col min="6391" max="6637" width="9" style="68"/>
    <col min="6638" max="6638" width="41.6333333333333" style="68" customWidth="1"/>
    <col min="6639" max="6640" width="14.5" style="68" customWidth="1"/>
    <col min="6641" max="6641" width="13.8833333333333" style="68" customWidth="1"/>
    <col min="6642" max="6644" width="9" style="68"/>
    <col min="6645" max="6646" width="10.5" style="68" customWidth="1"/>
    <col min="6647" max="6893" width="9" style="68"/>
    <col min="6894" max="6894" width="41.6333333333333" style="68" customWidth="1"/>
    <col min="6895" max="6896" width="14.5" style="68" customWidth="1"/>
    <col min="6897" max="6897" width="13.8833333333333" style="68" customWidth="1"/>
    <col min="6898" max="6900" width="9" style="68"/>
    <col min="6901" max="6902" width="10.5" style="68" customWidth="1"/>
    <col min="6903" max="7149" width="9" style="68"/>
    <col min="7150" max="7150" width="41.6333333333333" style="68" customWidth="1"/>
    <col min="7151" max="7152" width="14.5" style="68" customWidth="1"/>
    <col min="7153" max="7153" width="13.8833333333333" style="68" customWidth="1"/>
    <col min="7154" max="7156" width="9" style="68"/>
    <col min="7157" max="7158" width="10.5" style="68" customWidth="1"/>
    <col min="7159" max="7405" width="9" style="68"/>
    <col min="7406" max="7406" width="41.6333333333333" style="68" customWidth="1"/>
    <col min="7407" max="7408" width="14.5" style="68" customWidth="1"/>
    <col min="7409" max="7409" width="13.8833333333333" style="68" customWidth="1"/>
    <col min="7410" max="7412" width="9" style="68"/>
    <col min="7413" max="7414" width="10.5" style="68" customWidth="1"/>
    <col min="7415" max="7661" width="9" style="68"/>
    <col min="7662" max="7662" width="41.6333333333333" style="68" customWidth="1"/>
    <col min="7663" max="7664" width="14.5" style="68" customWidth="1"/>
    <col min="7665" max="7665" width="13.8833333333333" style="68" customWidth="1"/>
    <col min="7666" max="7668" width="9" style="68"/>
    <col min="7669" max="7670" width="10.5" style="68" customWidth="1"/>
    <col min="7671" max="7917" width="9" style="68"/>
    <col min="7918" max="7918" width="41.6333333333333" style="68" customWidth="1"/>
    <col min="7919" max="7920" width="14.5" style="68" customWidth="1"/>
    <col min="7921" max="7921" width="13.8833333333333" style="68" customWidth="1"/>
    <col min="7922" max="7924" width="9" style="68"/>
    <col min="7925" max="7926" width="10.5" style="68" customWidth="1"/>
    <col min="7927" max="8173" width="9" style="68"/>
    <col min="8174" max="8174" width="41.6333333333333" style="68" customWidth="1"/>
    <col min="8175" max="8176" width="14.5" style="68" customWidth="1"/>
    <col min="8177" max="8177" width="13.8833333333333" style="68" customWidth="1"/>
    <col min="8178" max="8180" width="9" style="68"/>
    <col min="8181" max="8182" width="10.5" style="68" customWidth="1"/>
    <col min="8183" max="8429" width="9" style="68"/>
    <col min="8430" max="8430" width="41.6333333333333" style="68" customWidth="1"/>
    <col min="8431" max="8432" width="14.5" style="68" customWidth="1"/>
    <col min="8433" max="8433" width="13.8833333333333" style="68" customWidth="1"/>
    <col min="8434" max="8436" width="9" style="68"/>
    <col min="8437" max="8438" width="10.5" style="68" customWidth="1"/>
    <col min="8439" max="8685" width="9" style="68"/>
    <col min="8686" max="8686" width="41.6333333333333" style="68" customWidth="1"/>
    <col min="8687" max="8688" width="14.5" style="68" customWidth="1"/>
    <col min="8689" max="8689" width="13.8833333333333" style="68" customWidth="1"/>
    <col min="8690" max="8692" width="9" style="68"/>
    <col min="8693" max="8694" width="10.5" style="68" customWidth="1"/>
    <col min="8695" max="8941" width="9" style="68"/>
    <col min="8942" max="8942" width="41.6333333333333" style="68" customWidth="1"/>
    <col min="8943" max="8944" width="14.5" style="68" customWidth="1"/>
    <col min="8945" max="8945" width="13.8833333333333" style="68" customWidth="1"/>
    <col min="8946" max="8948" width="9" style="68"/>
    <col min="8949" max="8950" width="10.5" style="68" customWidth="1"/>
    <col min="8951" max="9197" width="9" style="68"/>
    <col min="9198" max="9198" width="41.6333333333333" style="68" customWidth="1"/>
    <col min="9199" max="9200" width="14.5" style="68" customWidth="1"/>
    <col min="9201" max="9201" width="13.8833333333333" style="68" customWidth="1"/>
    <col min="9202" max="9204" width="9" style="68"/>
    <col min="9205" max="9206" width="10.5" style="68" customWidth="1"/>
    <col min="9207" max="9453" width="9" style="68"/>
    <col min="9454" max="9454" width="41.6333333333333" style="68" customWidth="1"/>
    <col min="9455" max="9456" width="14.5" style="68" customWidth="1"/>
    <col min="9457" max="9457" width="13.8833333333333" style="68" customWidth="1"/>
    <col min="9458" max="9460" width="9" style="68"/>
    <col min="9461" max="9462" width="10.5" style="68" customWidth="1"/>
    <col min="9463" max="9709" width="9" style="68"/>
    <col min="9710" max="9710" width="41.6333333333333" style="68" customWidth="1"/>
    <col min="9711" max="9712" width="14.5" style="68" customWidth="1"/>
    <col min="9713" max="9713" width="13.8833333333333" style="68" customWidth="1"/>
    <col min="9714" max="9716" width="9" style="68"/>
    <col min="9717" max="9718" width="10.5" style="68" customWidth="1"/>
    <col min="9719" max="9965" width="9" style="68"/>
    <col min="9966" max="9966" width="41.6333333333333" style="68" customWidth="1"/>
    <col min="9967" max="9968" width="14.5" style="68" customWidth="1"/>
    <col min="9969" max="9969" width="13.8833333333333" style="68" customWidth="1"/>
    <col min="9970" max="9972" width="9" style="68"/>
    <col min="9973" max="9974" width="10.5" style="68" customWidth="1"/>
    <col min="9975" max="10221" width="9" style="68"/>
    <col min="10222" max="10222" width="41.6333333333333" style="68" customWidth="1"/>
    <col min="10223" max="10224" width="14.5" style="68" customWidth="1"/>
    <col min="10225" max="10225" width="13.8833333333333" style="68" customWidth="1"/>
    <col min="10226" max="10228" width="9" style="68"/>
    <col min="10229" max="10230" width="10.5" style="68" customWidth="1"/>
    <col min="10231" max="10477" width="9" style="68"/>
    <col min="10478" max="10478" width="41.6333333333333" style="68" customWidth="1"/>
    <col min="10479" max="10480" width="14.5" style="68" customWidth="1"/>
    <col min="10481" max="10481" width="13.8833333333333" style="68" customWidth="1"/>
    <col min="10482" max="10484" width="9" style="68"/>
    <col min="10485" max="10486" width="10.5" style="68" customWidth="1"/>
    <col min="10487" max="10733" width="9" style="68"/>
    <col min="10734" max="10734" width="41.6333333333333" style="68" customWidth="1"/>
    <col min="10735" max="10736" width="14.5" style="68" customWidth="1"/>
    <col min="10737" max="10737" width="13.8833333333333" style="68" customWidth="1"/>
    <col min="10738" max="10740" width="9" style="68"/>
    <col min="10741" max="10742" width="10.5" style="68" customWidth="1"/>
    <col min="10743" max="10989" width="9" style="68"/>
    <col min="10990" max="10990" width="41.6333333333333" style="68" customWidth="1"/>
    <col min="10991" max="10992" width="14.5" style="68" customWidth="1"/>
    <col min="10993" max="10993" width="13.8833333333333" style="68" customWidth="1"/>
    <col min="10994" max="10996" width="9" style="68"/>
    <col min="10997" max="10998" width="10.5" style="68" customWidth="1"/>
    <col min="10999" max="11245" width="9" style="68"/>
    <col min="11246" max="11246" width="41.6333333333333" style="68" customWidth="1"/>
    <col min="11247" max="11248" width="14.5" style="68" customWidth="1"/>
    <col min="11249" max="11249" width="13.8833333333333" style="68" customWidth="1"/>
    <col min="11250" max="11252" width="9" style="68"/>
    <col min="11253" max="11254" width="10.5" style="68" customWidth="1"/>
    <col min="11255" max="11501" width="9" style="68"/>
    <col min="11502" max="11502" width="41.6333333333333" style="68" customWidth="1"/>
    <col min="11503" max="11504" width="14.5" style="68" customWidth="1"/>
    <col min="11505" max="11505" width="13.8833333333333" style="68" customWidth="1"/>
    <col min="11506" max="11508" width="9" style="68"/>
    <col min="11509" max="11510" width="10.5" style="68" customWidth="1"/>
    <col min="11511" max="11757" width="9" style="68"/>
    <col min="11758" max="11758" width="41.6333333333333" style="68" customWidth="1"/>
    <col min="11759" max="11760" width="14.5" style="68" customWidth="1"/>
    <col min="11761" max="11761" width="13.8833333333333" style="68" customWidth="1"/>
    <col min="11762" max="11764" width="9" style="68"/>
    <col min="11765" max="11766" width="10.5" style="68" customWidth="1"/>
    <col min="11767" max="12013" width="9" style="68"/>
    <col min="12014" max="12014" width="41.6333333333333" style="68" customWidth="1"/>
    <col min="12015" max="12016" width="14.5" style="68" customWidth="1"/>
    <col min="12017" max="12017" width="13.8833333333333" style="68" customWidth="1"/>
    <col min="12018" max="12020" width="9" style="68"/>
    <col min="12021" max="12022" width="10.5" style="68" customWidth="1"/>
    <col min="12023" max="12269" width="9" style="68"/>
    <col min="12270" max="12270" width="41.6333333333333" style="68" customWidth="1"/>
    <col min="12271" max="12272" width="14.5" style="68" customWidth="1"/>
    <col min="12273" max="12273" width="13.8833333333333" style="68" customWidth="1"/>
    <col min="12274" max="12276" width="9" style="68"/>
    <col min="12277" max="12278" width="10.5" style="68" customWidth="1"/>
    <col min="12279" max="12525" width="9" style="68"/>
    <col min="12526" max="12526" width="41.6333333333333" style="68" customWidth="1"/>
    <col min="12527" max="12528" width="14.5" style="68" customWidth="1"/>
    <col min="12529" max="12529" width="13.8833333333333" style="68" customWidth="1"/>
    <col min="12530" max="12532" width="9" style="68"/>
    <col min="12533" max="12534" width="10.5" style="68" customWidth="1"/>
    <col min="12535" max="12781" width="9" style="68"/>
    <col min="12782" max="12782" width="41.6333333333333" style="68" customWidth="1"/>
    <col min="12783" max="12784" width="14.5" style="68" customWidth="1"/>
    <col min="12785" max="12785" width="13.8833333333333" style="68" customWidth="1"/>
    <col min="12786" max="12788" width="9" style="68"/>
    <col min="12789" max="12790" width="10.5" style="68" customWidth="1"/>
    <col min="12791" max="13037" width="9" style="68"/>
    <col min="13038" max="13038" width="41.6333333333333" style="68" customWidth="1"/>
    <col min="13039" max="13040" width="14.5" style="68" customWidth="1"/>
    <col min="13041" max="13041" width="13.8833333333333" style="68" customWidth="1"/>
    <col min="13042" max="13044" width="9" style="68"/>
    <col min="13045" max="13046" width="10.5" style="68" customWidth="1"/>
    <col min="13047" max="13293" width="9" style="68"/>
    <col min="13294" max="13294" width="41.6333333333333" style="68" customWidth="1"/>
    <col min="13295" max="13296" width="14.5" style="68" customWidth="1"/>
    <col min="13297" max="13297" width="13.8833333333333" style="68" customWidth="1"/>
    <col min="13298" max="13300" width="9" style="68"/>
    <col min="13301" max="13302" width="10.5" style="68" customWidth="1"/>
    <col min="13303" max="13549" width="9" style="68"/>
    <col min="13550" max="13550" width="41.6333333333333" style="68" customWidth="1"/>
    <col min="13551" max="13552" width="14.5" style="68" customWidth="1"/>
    <col min="13553" max="13553" width="13.8833333333333" style="68" customWidth="1"/>
    <col min="13554" max="13556" width="9" style="68"/>
    <col min="13557" max="13558" width="10.5" style="68" customWidth="1"/>
    <col min="13559" max="13805" width="9" style="68"/>
    <col min="13806" max="13806" width="41.6333333333333" style="68" customWidth="1"/>
    <col min="13807" max="13808" width="14.5" style="68" customWidth="1"/>
    <col min="13809" max="13809" width="13.8833333333333" style="68" customWidth="1"/>
    <col min="13810" max="13812" width="9" style="68"/>
    <col min="13813" max="13814" width="10.5" style="68" customWidth="1"/>
    <col min="13815" max="14061" width="9" style="68"/>
    <col min="14062" max="14062" width="41.6333333333333" style="68" customWidth="1"/>
    <col min="14063" max="14064" width="14.5" style="68" customWidth="1"/>
    <col min="14065" max="14065" width="13.8833333333333" style="68" customWidth="1"/>
    <col min="14066" max="14068" width="9" style="68"/>
    <col min="14069" max="14070" width="10.5" style="68" customWidth="1"/>
    <col min="14071" max="14317" width="9" style="68"/>
    <col min="14318" max="14318" width="41.6333333333333" style="68" customWidth="1"/>
    <col min="14319" max="14320" width="14.5" style="68" customWidth="1"/>
    <col min="14321" max="14321" width="13.8833333333333" style="68" customWidth="1"/>
    <col min="14322" max="14324" width="9" style="68"/>
    <col min="14325" max="14326" width="10.5" style="68" customWidth="1"/>
    <col min="14327" max="14573" width="9" style="68"/>
    <col min="14574" max="14574" width="41.6333333333333" style="68" customWidth="1"/>
    <col min="14575" max="14576" width="14.5" style="68" customWidth="1"/>
    <col min="14577" max="14577" width="13.8833333333333" style="68" customWidth="1"/>
    <col min="14578" max="14580" width="9" style="68"/>
    <col min="14581" max="14582" width="10.5" style="68" customWidth="1"/>
    <col min="14583" max="14829" width="9" style="68"/>
    <col min="14830" max="14830" width="41.6333333333333" style="68" customWidth="1"/>
    <col min="14831" max="14832" width="14.5" style="68" customWidth="1"/>
    <col min="14833" max="14833" width="13.8833333333333" style="68" customWidth="1"/>
    <col min="14834" max="14836" width="9" style="68"/>
    <col min="14837" max="14838" width="10.5" style="68" customWidth="1"/>
    <col min="14839" max="15085" width="9" style="68"/>
    <col min="15086" max="15086" width="41.6333333333333" style="68" customWidth="1"/>
    <col min="15087" max="15088" width="14.5" style="68" customWidth="1"/>
    <col min="15089" max="15089" width="13.8833333333333" style="68" customWidth="1"/>
    <col min="15090" max="15092" width="9" style="68"/>
    <col min="15093" max="15094" width="10.5" style="68" customWidth="1"/>
    <col min="15095" max="15341" width="9" style="68"/>
    <col min="15342" max="15342" width="41.6333333333333" style="68" customWidth="1"/>
    <col min="15343" max="15344" width="14.5" style="68" customWidth="1"/>
    <col min="15345" max="15345" width="13.8833333333333" style="68" customWidth="1"/>
    <col min="15346" max="15348" width="9" style="68"/>
    <col min="15349" max="15350" width="10.5" style="68" customWidth="1"/>
    <col min="15351" max="15597" width="9" style="68"/>
    <col min="15598" max="15598" width="41.6333333333333" style="68" customWidth="1"/>
    <col min="15599" max="15600" width="14.5" style="68" customWidth="1"/>
    <col min="15601" max="15601" width="13.8833333333333" style="68" customWidth="1"/>
    <col min="15602" max="15604" width="9" style="68"/>
    <col min="15605" max="15606" width="10.5" style="68" customWidth="1"/>
    <col min="15607" max="15853" width="9" style="68"/>
    <col min="15854" max="15854" width="41.6333333333333" style="68" customWidth="1"/>
    <col min="15855" max="15856" width="14.5" style="68" customWidth="1"/>
    <col min="15857" max="15857" width="13.8833333333333" style="68" customWidth="1"/>
    <col min="15858" max="15860" width="9" style="68"/>
    <col min="15861" max="15862" width="10.5" style="68" customWidth="1"/>
    <col min="15863" max="16109" width="9" style="68"/>
    <col min="16110" max="16110" width="41.6333333333333" style="68" customWidth="1"/>
    <col min="16111" max="16112" width="14.5" style="68" customWidth="1"/>
    <col min="16113" max="16113" width="13.8833333333333" style="68" customWidth="1"/>
    <col min="16114" max="16116" width="9" style="68"/>
    <col min="16117" max="16118" width="10.5" style="68" customWidth="1"/>
    <col min="16119" max="16382" width="9" style="68"/>
  </cols>
  <sheetData>
    <row r="1" ht="45" customHeight="1" spans="1:2">
      <c r="A1" s="70" t="s">
        <v>13</v>
      </c>
      <c r="B1" s="71"/>
    </row>
    <row r="2" ht="20.1" customHeight="1" spans="1:2">
      <c r="A2" s="72"/>
      <c r="B2" s="73"/>
    </row>
    <row r="3" ht="45" customHeight="1" spans="1:2">
      <c r="A3" s="74" t="s">
        <v>1289</v>
      </c>
      <c r="B3" s="75"/>
    </row>
    <row r="4" ht="36" customHeight="1" spans="1:2">
      <c r="A4" s="76"/>
      <c r="B4" s="77"/>
    </row>
    <row r="5" ht="36" customHeight="1" spans="1:2">
      <c r="A5" s="76"/>
      <c r="B5" s="77"/>
    </row>
    <row r="6" ht="36" customHeight="1" spans="1:2">
      <c r="A6" s="76"/>
      <c r="B6" s="77"/>
    </row>
    <row r="7" ht="36" customHeight="1" spans="1:2">
      <c r="A7" s="76"/>
      <c r="B7" s="77"/>
    </row>
    <row r="8" ht="36" customHeight="1" spans="1:2">
      <c r="A8" s="76"/>
      <c r="B8" s="77"/>
    </row>
    <row r="9" ht="36" customHeight="1" spans="1:2">
      <c r="A9" s="76"/>
      <c r="B9" s="77"/>
    </row>
    <row r="10" ht="36" customHeight="1" spans="1:2">
      <c r="A10" s="76"/>
      <c r="B10" s="77"/>
    </row>
    <row r="11" ht="36" customHeight="1" spans="1:2">
      <c r="A11" s="76"/>
      <c r="B11" s="77"/>
    </row>
    <row r="12" ht="36" customHeight="1" spans="1:2">
      <c r="A12" s="78"/>
      <c r="B12" s="79"/>
    </row>
    <row r="13" spans="2:2">
      <c r="B13" s="80"/>
    </row>
    <row r="14" spans="2:2">
      <c r="B14" s="80"/>
    </row>
    <row r="15" spans="2:2">
      <c r="B15" s="80"/>
    </row>
    <row r="16" spans="2:2">
      <c r="B16" s="80"/>
    </row>
  </sheetData>
  <mergeCells count="2">
    <mergeCell ref="A1:B1"/>
    <mergeCell ref="A3:B12"/>
  </mergeCells>
  <pageMargins left="0.751388888888889" right="0.751388888888889" top="1" bottom="1" header="0.5" footer="0.5"/>
  <pageSetup paperSize="9" scale="83" orientation="portrait" horizontalDpi="600"/>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D49"/>
  <sheetViews>
    <sheetView showGridLines="0" showZeros="0" view="pageBreakPreview" zoomScaleNormal="115" workbookViewId="0">
      <selection activeCell="A1" sqref="A1:D1"/>
    </sheetView>
  </sheetViews>
  <sheetFormatPr defaultColWidth="9" defaultRowHeight="14.25" outlineLevelCol="3"/>
  <cols>
    <col min="1" max="1" width="55.25" style="161" customWidth="1"/>
    <col min="2" max="3" width="20.6333333333333" style="161" customWidth="1"/>
    <col min="4" max="4" width="20.6333333333333" style="326" customWidth="1"/>
    <col min="5" max="16349" width="9" style="161"/>
    <col min="16350" max="16350" width="45.6333333333333" style="161"/>
    <col min="16351" max="16384" width="9" style="161"/>
  </cols>
  <sheetData>
    <row r="1" ht="45" customHeight="1" spans="1:4">
      <c r="A1" s="327" t="s">
        <v>14</v>
      </c>
      <c r="B1" s="327"/>
      <c r="C1" s="327"/>
      <c r="D1" s="327"/>
    </row>
    <row r="2" s="324" customFormat="1" ht="20.1" customHeight="1" spans="1:4">
      <c r="A2" s="328"/>
      <c r="B2" s="329"/>
      <c r="C2" s="328"/>
      <c r="D2" s="330" t="s">
        <v>46</v>
      </c>
    </row>
    <row r="3" s="325" customFormat="1" ht="45" customHeight="1" spans="1:4">
      <c r="A3" s="331" t="s">
        <v>47</v>
      </c>
      <c r="B3" s="287" t="s">
        <v>48</v>
      </c>
      <c r="C3" s="287" t="s">
        <v>49</v>
      </c>
      <c r="D3" s="287" t="s">
        <v>50</v>
      </c>
    </row>
    <row r="4" s="325" customFormat="1" ht="36" customHeight="1" spans="1:4">
      <c r="A4" s="306" t="s">
        <v>1290</v>
      </c>
      <c r="B4" s="314"/>
      <c r="C4" s="314"/>
      <c r="D4" s="332"/>
    </row>
    <row r="5" ht="36" customHeight="1" spans="1:4">
      <c r="A5" s="306" t="s">
        <v>1291</v>
      </c>
      <c r="B5" s="314"/>
      <c r="C5" s="314"/>
      <c r="D5" s="333"/>
    </row>
    <row r="6" ht="36" customHeight="1" spans="1:4">
      <c r="A6" s="306" t="s">
        <v>1292</v>
      </c>
      <c r="B6" s="314"/>
      <c r="C6" s="314"/>
      <c r="D6" s="333"/>
    </row>
    <row r="7" ht="36" customHeight="1" spans="1:4">
      <c r="A7" s="306" t="s">
        <v>1293</v>
      </c>
      <c r="B7" s="314"/>
      <c r="C7" s="314"/>
      <c r="D7" s="333"/>
    </row>
    <row r="8" ht="36" customHeight="1" spans="1:4">
      <c r="A8" s="306" t="s">
        <v>1294</v>
      </c>
      <c r="B8" s="314">
        <v>103</v>
      </c>
      <c r="C8" s="314">
        <v>42</v>
      </c>
      <c r="D8" s="333">
        <f>(C8-B8)/B8</f>
        <v>-0.5922</v>
      </c>
    </row>
    <row r="9" ht="36" customHeight="1" spans="1:4">
      <c r="A9" s="306" t="s">
        <v>1295</v>
      </c>
      <c r="B9" s="314"/>
      <c r="C9" s="314"/>
      <c r="D9" s="333"/>
    </row>
    <row r="10" ht="36" customHeight="1" spans="1:4">
      <c r="A10" s="306" t="s">
        <v>1296</v>
      </c>
      <c r="B10" s="314">
        <f>SUBTOTAL(9,B11:B15)</f>
        <v>13535</v>
      </c>
      <c r="C10" s="314">
        <f>SUBTOTAL(9,C11:C15)</f>
        <v>7165</v>
      </c>
      <c r="D10" s="333">
        <f>(C10-B10)/B10</f>
        <v>-0.4706</v>
      </c>
    </row>
    <row r="11" ht="36" customHeight="1" spans="1:4">
      <c r="A11" s="309" t="s">
        <v>1297</v>
      </c>
      <c r="B11" s="310">
        <v>13535</v>
      </c>
      <c r="C11" s="310">
        <v>7165</v>
      </c>
      <c r="D11" s="335">
        <f>(C11-B11)/B11</f>
        <v>-0.4706</v>
      </c>
    </row>
    <row r="12" ht="36" customHeight="1" spans="1:4">
      <c r="A12" s="309" t="s">
        <v>1298</v>
      </c>
      <c r="B12" s="310"/>
      <c r="C12" s="310"/>
      <c r="D12" s="335"/>
    </row>
    <row r="13" ht="36" customHeight="1" spans="1:4">
      <c r="A13" s="309" t="s">
        <v>1299</v>
      </c>
      <c r="B13" s="310"/>
      <c r="C13" s="310"/>
      <c r="D13" s="335"/>
    </row>
    <row r="14" ht="36" customHeight="1" spans="1:4">
      <c r="A14" s="309" t="s">
        <v>1300</v>
      </c>
      <c r="B14" s="310"/>
      <c r="C14" s="310"/>
      <c r="D14" s="335"/>
    </row>
    <row r="15" ht="36" customHeight="1" spans="1:4">
      <c r="A15" s="309" t="s">
        <v>1301</v>
      </c>
      <c r="B15" s="310"/>
      <c r="C15" s="310"/>
      <c r="D15" s="335"/>
    </row>
    <row r="16" ht="36" customHeight="1" spans="1:4">
      <c r="A16" s="336" t="s">
        <v>1302</v>
      </c>
      <c r="B16" s="314"/>
      <c r="C16" s="314"/>
      <c r="D16" s="333"/>
    </row>
    <row r="17" ht="36" customHeight="1" spans="1:4">
      <c r="A17" s="336" t="s">
        <v>1303</v>
      </c>
      <c r="B17" s="314">
        <f>SUBTOTAL(9,B18:B19)</f>
        <v>0</v>
      </c>
      <c r="C17" s="314">
        <f>SUBTOTAL(9,C18:C19)</f>
        <v>0</v>
      </c>
      <c r="D17" s="333"/>
    </row>
    <row r="18" ht="36" customHeight="1" spans="1:4">
      <c r="A18" s="211" t="s">
        <v>1304</v>
      </c>
      <c r="B18" s="310"/>
      <c r="C18" s="310"/>
      <c r="D18" s="335"/>
    </row>
    <row r="19" ht="36" customHeight="1" spans="1:4">
      <c r="A19" s="211" t="s">
        <v>1305</v>
      </c>
      <c r="B19" s="310"/>
      <c r="C19" s="310"/>
      <c r="D19" s="335"/>
    </row>
    <row r="20" ht="36" customHeight="1" spans="1:4">
      <c r="A20" s="336" t="s">
        <v>1306</v>
      </c>
      <c r="B20" s="314"/>
      <c r="C20" s="314"/>
      <c r="D20" s="333"/>
    </row>
    <row r="21" ht="36" customHeight="1" spans="1:4">
      <c r="A21" s="336" t="s">
        <v>1307</v>
      </c>
      <c r="B21" s="314"/>
      <c r="C21" s="314"/>
      <c r="D21" s="333"/>
    </row>
    <row r="22" ht="36" customHeight="1" spans="1:4">
      <c r="A22" s="336" t="s">
        <v>1308</v>
      </c>
      <c r="B22" s="314"/>
      <c r="C22" s="314"/>
      <c r="D22" s="333"/>
    </row>
    <row r="23" ht="36" customHeight="1" spans="1:4">
      <c r="A23" s="306" t="s">
        <v>1309</v>
      </c>
      <c r="B23" s="314"/>
      <c r="C23" s="314"/>
      <c r="D23" s="333"/>
    </row>
    <row r="24" ht="36" customHeight="1" spans="1:4">
      <c r="A24" s="306" t="s">
        <v>1310</v>
      </c>
      <c r="B24" s="314">
        <v>201</v>
      </c>
      <c r="C24" s="314">
        <v>200</v>
      </c>
      <c r="D24" s="333">
        <f>(C24-B24)/B24</f>
        <v>-0.005</v>
      </c>
    </row>
    <row r="25" ht="36" customHeight="1" spans="1:4">
      <c r="A25" s="306" t="s">
        <v>1311</v>
      </c>
      <c r="B25" s="314"/>
      <c r="C25" s="314"/>
      <c r="D25" s="333"/>
    </row>
    <row r="26" ht="36" customHeight="1" spans="1:4">
      <c r="A26" s="306" t="s">
        <v>1312</v>
      </c>
      <c r="B26" s="314"/>
      <c r="C26" s="314"/>
      <c r="D26" s="333"/>
    </row>
    <row r="27" ht="36" customHeight="1" spans="1:4">
      <c r="A27" s="306" t="s">
        <v>1313</v>
      </c>
      <c r="B27" s="314">
        <v>625</v>
      </c>
      <c r="C27" s="314"/>
      <c r="D27" s="333">
        <f t="shared" ref="D27:D33" si="0">(C27-B27)/B27</f>
        <v>-1</v>
      </c>
    </row>
    <row r="28" ht="36" customHeight="1" spans="1:4">
      <c r="A28" s="337" t="s">
        <v>1314</v>
      </c>
      <c r="B28" s="314">
        <f>SUM(B4:B10,B16:B17,B20:B27)</f>
        <v>14464</v>
      </c>
      <c r="C28" s="314">
        <f>SUM(C4:C10,C16:C17,C20:C27)</f>
        <v>7407</v>
      </c>
      <c r="D28" s="333">
        <f t="shared" si="0"/>
        <v>-0.4879</v>
      </c>
    </row>
    <row r="29" ht="36" customHeight="1" spans="1:4">
      <c r="A29" s="338" t="s">
        <v>1315</v>
      </c>
      <c r="B29" s="351">
        <v>83845</v>
      </c>
      <c r="C29" s="359">
        <v>60900</v>
      </c>
      <c r="D29" s="361">
        <f t="shared" si="0"/>
        <v>-0.2737</v>
      </c>
    </row>
    <row r="30" ht="36" customHeight="1" spans="1:4">
      <c r="A30" s="362" t="s">
        <v>78</v>
      </c>
      <c r="B30" s="351">
        <f>SUM(B31,B34:B35)</f>
        <v>9789</v>
      </c>
      <c r="C30" s="351">
        <f>SUM(C31,C34:C35)</f>
        <v>2580</v>
      </c>
      <c r="D30" s="361">
        <f t="shared" si="0"/>
        <v>-0.7364</v>
      </c>
    </row>
    <row r="31" ht="36" customHeight="1" spans="1:4">
      <c r="A31" s="363" t="s">
        <v>1316</v>
      </c>
      <c r="B31" s="351">
        <f>SUM(B32:B33)</f>
        <v>9789</v>
      </c>
      <c r="C31" s="351">
        <f>SUM(C32:C33)</f>
        <v>2500</v>
      </c>
      <c r="D31" s="361">
        <f t="shared" si="0"/>
        <v>-0.7446</v>
      </c>
    </row>
    <row r="32" ht="36" customHeight="1" spans="1:4">
      <c r="A32" s="364" t="s">
        <v>1317</v>
      </c>
      <c r="B32" s="357">
        <v>3463</v>
      </c>
      <c r="C32" s="358">
        <v>2500</v>
      </c>
      <c r="D32" s="365">
        <f t="shared" si="0"/>
        <v>-0.2781</v>
      </c>
    </row>
    <row r="33" ht="36" customHeight="1" spans="1:4">
      <c r="A33" s="366" t="s">
        <v>1318</v>
      </c>
      <c r="B33" s="357">
        <v>6326</v>
      </c>
      <c r="C33" s="358"/>
      <c r="D33" s="365">
        <f t="shared" si="0"/>
        <v>-1</v>
      </c>
    </row>
    <row r="34" ht="36" customHeight="1" spans="1:4">
      <c r="A34" s="364" t="s">
        <v>81</v>
      </c>
      <c r="B34" s="357"/>
      <c r="C34" s="358">
        <v>80</v>
      </c>
      <c r="D34" s="365"/>
    </row>
    <row r="35" ht="36" customHeight="1" spans="1:4">
      <c r="A35" s="364" t="s">
        <v>82</v>
      </c>
      <c r="B35" s="357">
        <v>0</v>
      </c>
      <c r="C35" s="358"/>
      <c r="D35" s="365"/>
    </row>
    <row r="36" ht="36" customHeight="1" spans="1:4">
      <c r="A36" s="337" t="s">
        <v>85</v>
      </c>
      <c r="B36" s="351">
        <f>SUM(B28:B30)</f>
        <v>108098</v>
      </c>
      <c r="C36" s="351">
        <f>SUM(C28:C30)</f>
        <v>70887</v>
      </c>
      <c r="D36" s="361">
        <f>(C36-B36)/B36</f>
        <v>-0.3442</v>
      </c>
    </row>
    <row r="37" spans="2:3">
      <c r="B37" s="367"/>
      <c r="C37" s="367"/>
    </row>
    <row r="39" spans="2:3">
      <c r="B39" s="367"/>
      <c r="C39" s="367"/>
    </row>
    <row r="41" spans="2:3">
      <c r="B41" s="367"/>
      <c r="C41" s="367"/>
    </row>
    <row r="42" spans="2:3">
      <c r="B42" s="367"/>
      <c r="C42" s="367"/>
    </row>
    <row r="44" spans="2:3">
      <c r="B44" s="367"/>
      <c r="C44" s="367"/>
    </row>
    <row r="45" spans="2:3">
      <c r="B45" s="367"/>
      <c r="C45" s="367"/>
    </row>
    <row r="46" spans="2:3">
      <c r="B46" s="367"/>
      <c r="C46" s="367"/>
    </row>
    <row r="47" spans="2:3">
      <c r="B47" s="367"/>
      <c r="C47" s="367"/>
    </row>
    <row r="49" spans="2:3">
      <c r="B49" s="367"/>
      <c r="C49" s="367"/>
    </row>
  </sheetData>
  <autoFilter xmlns:etc="http://www.wps.cn/officeDocument/2017/etCustomData" ref="A3:D36" etc:filterBottomFollowUsedRange="0">
    <extLst/>
  </autoFilter>
  <mergeCells count="1">
    <mergeCell ref="A1:D1"/>
  </mergeCells>
  <conditionalFormatting sqref="A28">
    <cfRule type="expression" dxfId="1" priority="2" stopIfTrue="1">
      <formula>"len($A:$A)=3"</formula>
    </cfRule>
  </conditionalFormatting>
  <conditionalFormatting sqref="A29">
    <cfRule type="expression" dxfId="1" priority="13" stopIfTrue="1">
      <formula>"len($A:$A)=3"</formula>
    </cfRule>
  </conditionalFormatting>
  <conditionalFormatting sqref="A31">
    <cfRule type="expression" dxfId="1" priority="4" stopIfTrue="1">
      <formula>"len($A:$A)=3"</formula>
    </cfRule>
  </conditionalFormatting>
  <conditionalFormatting sqref="A33">
    <cfRule type="expression" dxfId="1" priority="3" stopIfTrue="1">
      <formula>"len($A:$A)=3"</formula>
    </cfRule>
  </conditionalFormatting>
  <conditionalFormatting sqref="A36">
    <cfRule type="expression" dxfId="1" priority="1" stopIfTrue="1">
      <formula>"len($A:$A)=3"</formula>
    </cfRule>
  </conditionalFormatting>
  <conditionalFormatting sqref="B29:B34 C30:C33">
    <cfRule type="expression" dxfId="1" priority="12" stopIfTrue="1">
      <formula>"len($A:$A)=3"</formula>
    </cfRule>
  </conditionalFormatting>
  <conditionalFormatting sqref="C29 C32:C34">
    <cfRule type="expression" dxfId="1" priority="9" stopIfTrue="1">
      <formula>"len($A:$A)=3"</formula>
    </cfRule>
  </conditionalFormatting>
  <conditionalFormatting sqref="A30 A32">
    <cfRule type="expression" dxfId="1" priority="6"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ignoredErrors>
    <ignoredError sqref="B8:D36" unlockedFormula="1"/>
  </ignoredError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D281"/>
  <sheetViews>
    <sheetView showGridLines="0" showZeros="0" view="pageBreakPreview" zoomScaleNormal="115" workbookViewId="0">
      <pane ySplit="3" topLeftCell="A202" activePane="bottomLeft" state="frozen"/>
      <selection/>
      <selection pane="bottomLeft" activeCell="A202" sqref="A202"/>
    </sheetView>
  </sheetViews>
  <sheetFormatPr defaultColWidth="9" defaultRowHeight="14.25" outlineLevelCol="3"/>
  <cols>
    <col min="1" max="1" width="52.3833333333333" style="348" customWidth="1"/>
    <col min="2" max="2" width="17.6333333333333" style="348" customWidth="1"/>
    <col min="3" max="3" width="16.75" style="348" customWidth="1"/>
    <col min="4" max="4" width="20.6333333333333" style="349" customWidth="1"/>
    <col min="5" max="16384" width="9" style="348"/>
  </cols>
  <sheetData>
    <row r="1" ht="45" customHeight="1" spans="1:4">
      <c r="A1" s="350" t="s">
        <v>15</v>
      </c>
      <c r="B1" s="350"/>
      <c r="C1" s="350"/>
      <c r="D1" s="350"/>
    </row>
    <row r="2" s="346" customFormat="1" ht="20.1" customHeight="1" spans="1:4">
      <c r="A2" s="302"/>
      <c r="B2" s="302"/>
      <c r="C2" s="302"/>
      <c r="D2" s="303" t="s">
        <v>46</v>
      </c>
    </row>
    <row r="3" s="347" customFormat="1" ht="45" customHeight="1" spans="1:4">
      <c r="A3" s="304" t="s">
        <v>47</v>
      </c>
      <c r="B3" s="305" t="s">
        <v>48</v>
      </c>
      <c r="C3" s="305" t="s">
        <v>49</v>
      </c>
      <c r="D3" s="305" t="s">
        <v>50</v>
      </c>
    </row>
    <row r="4" ht="38" customHeight="1" spans="1:4">
      <c r="A4" s="306" t="s">
        <v>1319</v>
      </c>
      <c r="B4" s="314">
        <v>100</v>
      </c>
      <c r="C4" s="314">
        <f>SUM(C5,C11,C17)</f>
        <v>100</v>
      </c>
      <c r="D4" s="315"/>
    </row>
    <row r="5" ht="38" hidden="1" customHeight="1" spans="1:4">
      <c r="A5" s="309" t="s">
        <v>1320</v>
      </c>
      <c r="B5" s="310">
        <f>SUM(B6:B10)</f>
        <v>0</v>
      </c>
      <c r="C5" s="310">
        <f>SUM(C6:C10)</f>
        <v>0</v>
      </c>
      <c r="D5" s="311"/>
    </row>
    <row r="6" ht="38" hidden="1" customHeight="1" spans="1:4">
      <c r="A6" s="309" t="s">
        <v>1321</v>
      </c>
      <c r="B6" s="310"/>
      <c r="C6" s="310"/>
      <c r="D6" s="311"/>
    </row>
    <row r="7" ht="38" hidden="1" customHeight="1" spans="1:4">
      <c r="A7" s="309" t="s">
        <v>1322</v>
      </c>
      <c r="B7" s="310"/>
      <c r="C7" s="310"/>
      <c r="D7" s="311"/>
    </row>
    <row r="8" ht="38" hidden="1" customHeight="1" spans="1:4">
      <c r="A8" s="309" t="s">
        <v>1323</v>
      </c>
      <c r="B8" s="310"/>
      <c r="C8" s="310"/>
      <c r="D8" s="311"/>
    </row>
    <row r="9" s="295" customFormat="1" ht="38" hidden="1" customHeight="1" spans="1:4">
      <c r="A9" s="309" t="s">
        <v>1324</v>
      </c>
      <c r="B9" s="310"/>
      <c r="C9" s="310"/>
      <c r="D9" s="311"/>
    </row>
    <row r="10" ht="38" hidden="1" customHeight="1" spans="1:4">
      <c r="A10" s="309" t="s">
        <v>1325</v>
      </c>
      <c r="B10" s="310"/>
      <c r="C10" s="310"/>
      <c r="D10" s="311"/>
    </row>
    <row r="11" ht="38" customHeight="1" spans="1:4">
      <c r="A11" s="309" t="s">
        <v>1326</v>
      </c>
      <c r="B11" s="310">
        <v>100</v>
      </c>
      <c r="C11" s="310">
        <f>SUM(C12:C16)</f>
        <v>100</v>
      </c>
      <c r="D11" s="311"/>
    </row>
    <row r="12" s="295" customFormat="1" ht="38" customHeight="1" spans="1:4">
      <c r="A12" s="309" t="s">
        <v>1327</v>
      </c>
      <c r="B12" s="310"/>
      <c r="C12" s="310"/>
      <c r="D12" s="311"/>
    </row>
    <row r="13" ht="38" customHeight="1" spans="1:4">
      <c r="A13" s="309" t="s">
        <v>1328</v>
      </c>
      <c r="B13" s="310"/>
      <c r="C13" s="310"/>
      <c r="D13" s="311"/>
    </row>
    <row r="14" s="295" customFormat="1" ht="38" customHeight="1" spans="1:4">
      <c r="A14" s="309" t="s">
        <v>1329</v>
      </c>
      <c r="B14" s="310"/>
      <c r="C14" s="310"/>
      <c r="D14" s="311"/>
    </row>
    <row r="15" ht="38" customHeight="1" spans="1:4">
      <c r="A15" s="309" t="s">
        <v>1330</v>
      </c>
      <c r="B15" s="310">
        <v>100</v>
      </c>
      <c r="C15" s="310">
        <v>100</v>
      </c>
      <c r="D15" s="311"/>
    </row>
    <row r="16" ht="38" customHeight="1" spans="1:4">
      <c r="A16" s="309" t="s">
        <v>1331</v>
      </c>
      <c r="B16" s="310"/>
      <c r="C16" s="310"/>
      <c r="D16" s="311"/>
    </row>
    <row r="17" s="295" customFormat="1" ht="38" hidden="1" customHeight="1" spans="1:4">
      <c r="A17" s="309" t="s">
        <v>1332</v>
      </c>
      <c r="B17" s="310">
        <f>SUM(B18:B19)</f>
        <v>0</v>
      </c>
      <c r="C17" s="310">
        <f>SUM(C18:C19)</f>
        <v>0</v>
      </c>
      <c r="D17" s="311"/>
    </row>
    <row r="18" s="295" customFormat="1" ht="38" hidden="1" customHeight="1" spans="1:4">
      <c r="A18" s="309" t="s">
        <v>1333</v>
      </c>
      <c r="B18" s="310"/>
      <c r="C18" s="310"/>
      <c r="D18" s="311"/>
    </row>
    <row r="19" s="295" customFormat="1" ht="38" hidden="1" customHeight="1" spans="1:4">
      <c r="A19" s="309" t="s">
        <v>1334</v>
      </c>
      <c r="B19" s="310"/>
      <c r="C19" s="310"/>
      <c r="D19" s="311"/>
    </row>
    <row r="20" ht="38" customHeight="1" spans="1:4">
      <c r="A20" s="306" t="s">
        <v>1335</v>
      </c>
      <c r="B20" s="314">
        <v>433</v>
      </c>
      <c r="C20" s="314">
        <v>240</v>
      </c>
      <c r="D20" s="315"/>
    </row>
    <row r="21" ht="38" customHeight="1" spans="1:4">
      <c r="A21" s="309" t="s">
        <v>1336</v>
      </c>
      <c r="B21" s="310">
        <v>433</v>
      </c>
      <c r="C21" s="310">
        <f>SUM(C22:C24)</f>
        <v>200</v>
      </c>
      <c r="D21" s="311"/>
    </row>
    <row r="22" ht="38" customHeight="1" spans="1:4">
      <c r="A22" s="309" t="s">
        <v>1337</v>
      </c>
      <c r="B22" s="310">
        <v>433</v>
      </c>
      <c r="C22" s="310">
        <v>200</v>
      </c>
      <c r="D22" s="311"/>
    </row>
    <row r="23" ht="38" customHeight="1" spans="1:4">
      <c r="A23" s="309" t="s">
        <v>1338</v>
      </c>
      <c r="B23" s="310"/>
      <c r="C23" s="310"/>
      <c r="D23" s="311"/>
    </row>
    <row r="24" ht="38" customHeight="1" spans="1:4">
      <c r="A24" s="309" t="s">
        <v>1339</v>
      </c>
      <c r="B24" s="310"/>
      <c r="C24" s="310"/>
      <c r="D24" s="311"/>
    </row>
    <row r="25" ht="38" customHeight="1" spans="1:4">
      <c r="A25" s="309" t="s">
        <v>1340</v>
      </c>
      <c r="B25" s="310">
        <f>SUM(B26:B28)</f>
        <v>0</v>
      </c>
      <c r="C25" s="310">
        <f>SUM(C26:C28)</f>
        <v>40</v>
      </c>
      <c r="D25" s="311"/>
    </row>
    <row r="26" s="295" customFormat="1" ht="38" customHeight="1" spans="1:4">
      <c r="A26" s="309" t="s">
        <v>1337</v>
      </c>
      <c r="B26" s="310"/>
      <c r="C26" s="310">
        <v>40</v>
      </c>
      <c r="D26" s="311"/>
    </row>
    <row r="27" ht="38" customHeight="1" spans="1:4">
      <c r="A27" s="309" t="s">
        <v>1338</v>
      </c>
      <c r="B27" s="310"/>
      <c r="C27" s="310"/>
      <c r="D27" s="311"/>
    </row>
    <row r="28" ht="38" customHeight="1" spans="1:4">
      <c r="A28" s="309" t="s">
        <v>1341</v>
      </c>
      <c r="B28" s="310"/>
      <c r="C28" s="310"/>
      <c r="D28" s="311"/>
    </row>
    <row r="29" s="298" customFormat="1" ht="38" hidden="1" customHeight="1" spans="1:4">
      <c r="A29" s="309" t="s">
        <v>1342</v>
      </c>
      <c r="B29" s="310">
        <f>SUM(B30:B31)</f>
        <v>0</v>
      </c>
      <c r="C29" s="310">
        <f>SUM(C30:C31)</f>
        <v>0</v>
      </c>
      <c r="D29" s="311"/>
    </row>
    <row r="30" s="295" customFormat="1" ht="38" hidden="1" customHeight="1" spans="1:4">
      <c r="A30" s="309" t="s">
        <v>1338</v>
      </c>
      <c r="B30" s="310"/>
      <c r="C30" s="310"/>
      <c r="D30" s="311"/>
    </row>
    <row r="31" s="295" customFormat="1" ht="38" hidden="1" customHeight="1" spans="1:4">
      <c r="A31" s="309" t="s">
        <v>1343</v>
      </c>
      <c r="B31" s="310"/>
      <c r="C31" s="310"/>
      <c r="D31" s="311"/>
    </row>
    <row r="32" ht="38" customHeight="1" spans="1:4">
      <c r="A32" s="306" t="s">
        <v>1344</v>
      </c>
      <c r="B32" s="314">
        <f>SUM(B30:B31)</f>
        <v>0</v>
      </c>
      <c r="C32" s="314"/>
      <c r="D32" s="315"/>
    </row>
    <row r="33" ht="38" hidden="1" customHeight="1" spans="1:4">
      <c r="A33" s="309" t="s">
        <v>1345</v>
      </c>
      <c r="B33" s="310"/>
      <c r="C33" s="310"/>
      <c r="D33" s="311"/>
    </row>
    <row r="34" s="295" customFormat="1" ht="38" hidden="1" customHeight="1" spans="1:4">
      <c r="A34" s="309" t="s">
        <v>1346</v>
      </c>
      <c r="B34" s="310"/>
      <c r="C34" s="310"/>
      <c r="D34" s="311"/>
    </row>
    <row r="35" s="295" customFormat="1" ht="38" hidden="1" customHeight="1" spans="1:4">
      <c r="A35" s="309" t="s">
        <v>1347</v>
      </c>
      <c r="B35" s="310"/>
      <c r="C35" s="310"/>
      <c r="D35" s="311"/>
    </row>
    <row r="36" s="295" customFormat="1" ht="38" hidden="1" customHeight="1" spans="1:4">
      <c r="A36" s="309" t="s">
        <v>1348</v>
      </c>
      <c r="B36" s="310"/>
      <c r="C36" s="310"/>
      <c r="D36" s="311"/>
    </row>
    <row r="37" s="298" customFormat="1" ht="38" hidden="1" customHeight="1" spans="1:4">
      <c r="A37" s="309" t="s">
        <v>1349</v>
      </c>
      <c r="B37" s="310"/>
      <c r="C37" s="310"/>
      <c r="D37" s="311"/>
    </row>
    <row r="38" s="295" customFormat="1" ht="38" hidden="1" customHeight="1" spans="1:4">
      <c r="A38" s="309" t="s">
        <v>1350</v>
      </c>
      <c r="B38" s="310"/>
      <c r="C38" s="310"/>
      <c r="D38" s="311"/>
    </row>
    <row r="39" ht="38" hidden="1" customHeight="1" spans="1:4">
      <c r="A39" s="309" t="s">
        <v>1351</v>
      </c>
      <c r="B39" s="310"/>
      <c r="C39" s="310"/>
      <c r="D39" s="311"/>
    </row>
    <row r="40" ht="38" hidden="1" customHeight="1" spans="1:4">
      <c r="A40" s="309" t="s">
        <v>1352</v>
      </c>
      <c r="B40" s="310"/>
      <c r="C40" s="310"/>
      <c r="D40" s="311"/>
    </row>
    <row r="41" ht="38" hidden="1" customHeight="1" spans="1:4">
      <c r="A41" s="309" t="s">
        <v>1353</v>
      </c>
      <c r="B41" s="310"/>
      <c r="C41" s="310"/>
      <c r="D41" s="311"/>
    </row>
    <row r="42" ht="38" hidden="1" customHeight="1" spans="1:4">
      <c r="A42" s="309" t="s">
        <v>1354</v>
      </c>
      <c r="B42" s="310"/>
      <c r="C42" s="310"/>
      <c r="D42" s="311"/>
    </row>
    <row r="43" ht="38" customHeight="1" spans="1:4">
      <c r="A43" s="306" t="s">
        <v>1355</v>
      </c>
      <c r="B43" s="314">
        <v>11523</v>
      </c>
      <c r="C43" s="314">
        <v>2237</v>
      </c>
      <c r="D43" s="315"/>
    </row>
    <row r="44" ht="38" customHeight="1" spans="1:4">
      <c r="A44" s="309" t="s">
        <v>1356</v>
      </c>
      <c r="B44" s="310">
        <v>11298</v>
      </c>
      <c r="C44" s="310"/>
      <c r="D44" s="311"/>
    </row>
    <row r="45" ht="38" customHeight="1" spans="1:4">
      <c r="A45" s="309" t="s">
        <v>1357</v>
      </c>
      <c r="B45" s="310">
        <v>6647</v>
      </c>
      <c r="C45" s="310"/>
      <c r="D45" s="311"/>
    </row>
    <row r="46" ht="38" customHeight="1" spans="1:4">
      <c r="A46" s="309" t="s">
        <v>1358</v>
      </c>
      <c r="B46" s="310"/>
      <c r="C46" s="310"/>
      <c r="D46" s="311"/>
    </row>
    <row r="47" ht="38" customHeight="1" spans="1:4">
      <c r="A47" s="309" t="s">
        <v>1359</v>
      </c>
      <c r="B47" s="310">
        <v>131</v>
      </c>
      <c r="C47" s="310"/>
      <c r="D47" s="311"/>
    </row>
    <row r="48" ht="38" customHeight="1" spans="1:4">
      <c r="A48" s="309" t="s">
        <v>1360</v>
      </c>
      <c r="B48" s="310"/>
      <c r="C48" s="310"/>
      <c r="D48" s="311"/>
    </row>
    <row r="49" ht="38" customHeight="1" spans="1:4">
      <c r="A49" s="309" t="s">
        <v>1361</v>
      </c>
      <c r="B49" s="310"/>
      <c r="C49" s="310"/>
      <c r="D49" s="311"/>
    </row>
    <row r="50" ht="38" customHeight="1" spans="1:4">
      <c r="A50" s="309" t="s">
        <v>1362</v>
      </c>
      <c r="B50" s="310"/>
      <c r="C50" s="310"/>
      <c r="D50" s="311"/>
    </row>
    <row r="51" ht="38" customHeight="1" spans="1:4">
      <c r="A51" s="309" t="s">
        <v>1363</v>
      </c>
      <c r="B51" s="310"/>
      <c r="C51" s="310"/>
      <c r="D51" s="311"/>
    </row>
    <row r="52" ht="38" customHeight="1" spans="1:4">
      <c r="A52" s="309" t="s">
        <v>1364</v>
      </c>
      <c r="B52" s="310"/>
      <c r="C52" s="310"/>
      <c r="D52" s="311"/>
    </row>
    <row r="53" ht="38" customHeight="1" spans="1:4">
      <c r="A53" s="309" t="s">
        <v>1365</v>
      </c>
      <c r="B53" s="310">
        <v>200</v>
      </c>
      <c r="C53" s="310">
        <v>300</v>
      </c>
      <c r="D53" s="311"/>
    </row>
    <row r="54" ht="38" customHeight="1" spans="1:4">
      <c r="A54" s="309" t="s">
        <v>1366</v>
      </c>
      <c r="B54" s="310"/>
      <c r="C54" s="310"/>
      <c r="D54" s="311"/>
    </row>
    <row r="55" ht="38" customHeight="1" spans="1:4">
      <c r="A55" s="309" t="s">
        <v>1367</v>
      </c>
      <c r="B55" s="310"/>
      <c r="C55" s="310"/>
      <c r="D55" s="311"/>
    </row>
    <row r="56" ht="38" customHeight="1" spans="1:4">
      <c r="A56" s="309" t="s">
        <v>1368</v>
      </c>
      <c r="B56" s="310">
        <v>4320</v>
      </c>
      <c r="C56" s="310">
        <v>1695</v>
      </c>
      <c r="D56" s="311"/>
    </row>
    <row r="57" ht="38" customHeight="1" spans="1:4">
      <c r="A57" s="309" t="s">
        <v>1369</v>
      </c>
      <c r="B57" s="310">
        <v>82</v>
      </c>
      <c r="C57" s="310"/>
      <c r="D57" s="311"/>
    </row>
    <row r="58" ht="38" customHeight="1" spans="1:4">
      <c r="A58" s="309" t="s">
        <v>1357</v>
      </c>
      <c r="B58" s="310"/>
      <c r="C58" s="310"/>
      <c r="D58" s="311"/>
    </row>
    <row r="59" ht="38" customHeight="1" spans="1:4">
      <c r="A59" s="309" t="s">
        <v>1358</v>
      </c>
      <c r="B59" s="310"/>
      <c r="C59" s="310"/>
      <c r="D59" s="311"/>
    </row>
    <row r="60" ht="38" customHeight="1" spans="1:4">
      <c r="A60" s="309" t="s">
        <v>1370</v>
      </c>
      <c r="B60" s="310">
        <v>82</v>
      </c>
      <c r="C60" s="310"/>
      <c r="D60" s="311"/>
    </row>
    <row r="61" ht="38" hidden="1" customHeight="1" spans="1:4">
      <c r="A61" s="309" t="s">
        <v>1371</v>
      </c>
      <c r="B61" s="310"/>
      <c r="C61" s="310"/>
      <c r="D61" s="311"/>
    </row>
    <row r="62" ht="38" hidden="1" customHeight="1" spans="1:4">
      <c r="A62" s="309" t="s">
        <v>1372</v>
      </c>
      <c r="B62" s="310"/>
      <c r="C62" s="310"/>
      <c r="D62" s="311"/>
    </row>
    <row r="63" ht="38" hidden="1" customHeight="1" spans="1:4">
      <c r="A63" s="309" t="s">
        <v>1373</v>
      </c>
      <c r="B63" s="310"/>
      <c r="C63" s="310"/>
      <c r="D63" s="311"/>
    </row>
    <row r="64" ht="38" hidden="1" customHeight="1" spans="1:4">
      <c r="A64" s="309" t="s">
        <v>1374</v>
      </c>
      <c r="B64" s="310"/>
      <c r="C64" s="310"/>
      <c r="D64" s="311"/>
    </row>
    <row r="65" ht="38" hidden="1" customHeight="1" spans="1:4">
      <c r="A65" s="309" t="s">
        <v>1375</v>
      </c>
      <c r="B65" s="310"/>
      <c r="C65" s="310"/>
      <c r="D65" s="311"/>
    </row>
    <row r="66" ht="38" hidden="1" customHeight="1" spans="1:4">
      <c r="A66" s="309" t="s">
        <v>1376</v>
      </c>
      <c r="B66" s="310"/>
      <c r="C66" s="310"/>
      <c r="D66" s="311"/>
    </row>
    <row r="67" ht="38" hidden="1" customHeight="1" spans="1:4">
      <c r="A67" s="309" t="s">
        <v>1377</v>
      </c>
      <c r="B67" s="310"/>
      <c r="C67" s="310"/>
      <c r="D67" s="311"/>
    </row>
    <row r="68" ht="38" customHeight="1" spans="1:4">
      <c r="A68" s="309" t="s">
        <v>1378</v>
      </c>
      <c r="B68" s="310">
        <v>143</v>
      </c>
      <c r="C68" s="310"/>
      <c r="D68" s="311"/>
    </row>
    <row r="69" ht="38" customHeight="1" spans="1:4">
      <c r="A69" s="309" t="s">
        <v>1379</v>
      </c>
      <c r="B69" s="310"/>
      <c r="C69" s="310"/>
      <c r="D69" s="311"/>
    </row>
    <row r="70" ht="38" customHeight="1" spans="1:4">
      <c r="A70" s="309" t="s">
        <v>1380</v>
      </c>
      <c r="B70" s="310"/>
      <c r="C70" s="310"/>
      <c r="D70" s="311"/>
    </row>
    <row r="71" ht="38" customHeight="1" spans="1:4">
      <c r="A71" s="309" t="s">
        <v>1381</v>
      </c>
      <c r="B71" s="310">
        <v>143</v>
      </c>
      <c r="C71" s="310"/>
      <c r="D71" s="311"/>
    </row>
    <row r="72" ht="38" hidden="1" customHeight="1" spans="1:4">
      <c r="A72" s="309" t="s">
        <v>1382</v>
      </c>
      <c r="B72" s="310"/>
      <c r="C72" s="310"/>
      <c r="D72" s="311"/>
    </row>
    <row r="73" ht="38" hidden="1" customHeight="1" spans="1:4">
      <c r="A73" s="309" t="s">
        <v>1357</v>
      </c>
      <c r="B73" s="310"/>
      <c r="C73" s="310"/>
      <c r="D73" s="311"/>
    </row>
    <row r="74" ht="38" hidden="1" customHeight="1" spans="1:4">
      <c r="A74" s="309" t="s">
        <v>1358</v>
      </c>
      <c r="B74" s="310"/>
      <c r="C74" s="310"/>
      <c r="D74" s="311"/>
    </row>
    <row r="75" ht="38" hidden="1" customHeight="1" spans="1:4">
      <c r="A75" s="309" t="s">
        <v>1383</v>
      </c>
      <c r="B75" s="310"/>
      <c r="C75" s="310"/>
      <c r="D75" s="311"/>
    </row>
    <row r="76" ht="38" hidden="1" customHeight="1" spans="1:4">
      <c r="A76" s="309" t="s">
        <v>1384</v>
      </c>
      <c r="B76" s="310"/>
      <c r="C76" s="310"/>
      <c r="D76" s="311"/>
    </row>
    <row r="77" ht="38" hidden="1" customHeight="1" spans="1:4">
      <c r="A77" s="309" t="s">
        <v>1357</v>
      </c>
      <c r="B77" s="310"/>
      <c r="C77" s="310"/>
      <c r="D77" s="311"/>
    </row>
    <row r="78" ht="38" hidden="1" customHeight="1" spans="1:4">
      <c r="A78" s="309" t="s">
        <v>1358</v>
      </c>
      <c r="B78" s="310"/>
      <c r="C78" s="310"/>
      <c r="D78" s="311"/>
    </row>
    <row r="79" s="295" customFormat="1" ht="38" hidden="1" customHeight="1" spans="1:4">
      <c r="A79" s="309" t="s">
        <v>1385</v>
      </c>
      <c r="B79" s="310"/>
      <c r="C79" s="310"/>
      <c r="D79" s="311"/>
    </row>
    <row r="80" s="295" customFormat="1" ht="38" hidden="1" customHeight="1" spans="1:4">
      <c r="A80" s="309" t="s">
        <v>1386</v>
      </c>
      <c r="B80" s="310"/>
      <c r="C80" s="310"/>
      <c r="D80" s="311"/>
    </row>
    <row r="81" s="295" customFormat="1" ht="38" hidden="1" customHeight="1" spans="1:4">
      <c r="A81" s="309" t="s">
        <v>1373</v>
      </c>
      <c r="B81" s="310"/>
      <c r="C81" s="310"/>
      <c r="D81" s="311"/>
    </row>
    <row r="82" s="295" customFormat="1" ht="38" hidden="1" customHeight="1" spans="1:4">
      <c r="A82" s="309" t="s">
        <v>1374</v>
      </c>
      <c r="B82" s="310"/>
      <c r="C82" s="310"/>
      <c r="D82" s="311"/>
    </row>
    <row r="83" s="295" customFormat="1" ht="38" hidden="1" customHeight="1" spans="1:4">
      <c r="A83" s="309" t="s">
        <v>1375</v>
      </c>
      <c r="B83" s="310"/>
      <c r="C83" s="310"/>
      <c r="D83" s="311"/>
    </row>
    <row r="84" s="295" customFormat="1" ht="38" hidden="1" customHeight="1" spans="1:4">
      <c r="A84" s="309" t="s">
        <v>1376</v>
      </c>
      <c r="B84" s="310"/>
      <c r="C84" s="310"/>
      <c r="D84" s="311"/>
    </row>
    <row r="85" s="295" customFormat="1" ht="38" hidden="1" customHeight="1" spans="1:4">
      <c r="A85" s="309" t="s">
        <v>1387</v>
      </c>
      <c r="B85" s="310"/>
      <c r="C85" s="310"/>
      <c r="D85" s="311"/>
    </row>
    <row r="86" s="295" customFormat="1" ht="38" hidden="1" customHeight="1" spans="1:4">
      <c r="A86" s="309" t="s">
        <v>1388</v>
      </c>
      <c r="B86" s="310"/>
      <c r="C86" s="310"/>
      <c r="D86" s="311"/>
    </row>
    <row r="87" s="295" customFormat="1" ht="38" hidden="1" customHeight="1" spans="1:4">
      <c r="A87" s="309" t="s">
        <v>1379</v>
      </c>
      <c r="B87" s="310"/>
      <c r="C87" s="310"/>
      <c r="D87" s="311"/>
    </row>
    <row r="88" s="295" customFormat="1" ht="38" hidden="1" customHeight="1" spans="1:4">
      <c r="A88" s="309" t="s">
        <v>1389</v>
      </c>
      <c r="B88" s="310"/>
      <c r="C88" s="310"/>
      <c r="D88" s="311"/>
    </row>
    <row r="89" s="295" customFormat="1" ht="38" hidden="1" customHeight="1" spans="1:4">
      <c r="A89" s="309" t="s">
        <v>1390</v>
      </c>
      <c r="B89" s="310"/>
      <c r="C89" s="310"/>
      <c r="D89" s="311"/>
    </row>
    <row r="90" s="295" customFormat="1" ht="38" hidden="1" customHeight="1" spans="1:4">
      <c r="A90" s="309" t="s">
        <v>1357</v>
      </c>
      <c r="B90" s="310"/>
      <c r="C90" s="310"/>
      <c r="D90" s="311"/>
    </row>
    <row r="91" s="295" customFormat="1" ht="38" hidden="1" customHeight="1" spans="1:4">
      <c r="A91" s="309" t="s">
        <v>1358</v>
      </c>
      <c r="B91" s="310"/>
      <c r="C91" s="310"/>
      <c r="D91" s="311"/>
    </row>
    <row r="92" s="295" customFormat="1" ht="38" hidden="1" customHeight="1" spans="1:4">
      <c r="A92" s="309" t="s">
        <v>1359</v>
      </c>
      <c r="B92" s="310"/>
      <c r="C92" s="310"/>
      <c r="D92" s="311"/>
    </row>
    <row r="93" s="295" customFormat="1" ht="38" hidden="1" customHeight="1" spans="1:4">
      <c r="A93" s="309" t="s">
        <v>1360</v>
      </c>
      <c r="B93" s="310"/>
      <c r="C93" s="310"/>
      <c r="D93" s="311"/>
    </row>
    <row r="94" ht="38" hidden="1" customHeight="1" spans="1:4">
      <c r="A94" s="309" t="s">
        <v>1363</v>
      </c>
      <c r="B94" s="310"/>
      <c r="C94" s="310"/>
      <c r="D94" s="311"/>
    </row>
    <row r="95" ht="38" hidden="1" customHeight="1" spans="1:4">
      <c r="A95" s="309" t="s">
        <v>1365</v>
      </c>
      <c r="B95" s="310"/>
      <c r="C95" s="310"/>
      <c r="D95" s="311"/>
    </row>
    <row r="96" ht="38" hidden="1" customHeight="1" spans="1:4">
      <c r="A96" s="309" t="s">
        <v>1366</v>
      </c>
      <c r="B96" s="310"/>
      <c r="C96" s="310"/>
      <c r="D96" s="311"/>
    </row>
    <row r="97" s="295" customFormat="1" ht="38" hidden="1" customHeight="1" spans="1:4">
      <c r="A97" s="309" t="s">
        <v>1391</v>
      </c>
      <c r="B97" s="310"/>
      <c r="C97" s="310"/>
      <c r="D97" s="311"/>
    </row>
    <row r="98" s="295" customFormat="1" ht="38" customHeight="1" spans="1:4">
      <c r="A98" s="306" t="s">
        <v>1392</v>
      </c>
      <c r="B98" s="314">
        <v>1678</v>
      </c>
      <c r="C98" s="314">
        <v>1500</v>
      </c>
      <c r="D98" s="315"/>
    </row>
    <row r="99" ht="38" customHeight="1" spans="1:4">
      <c r="A99" s="309" t="s">
        <v>1393</v>
      </c>
      <c r="B99" s="310">
        <v>1101</v>
      </c>
      <c r="C99" s="310"/>
      <c r="D99" s="311"/>
    </row>
    <row r="100" s="295" customFormat="1" ht="38" customHeight="1" spans="1:4">
      <c r="A100" s="309" t="s">
        <v>1338</v>
      </c>
      <c r="B100" s="310"/>
      <c r="C100" s="310"/>
      <c r="D100" s="311"/>
    </row>
    <row r="101" s="295" customFormat="1" ht="38" customHeight="1" spans="1:4">
      <c r="A101" s="309" t="s">
        <v>1394</v>
      </c>
      <c r="B101" s="310"/>
      <c r="C101" s="310"/>
      <c r="D101" s="311"/>
    </row>
    <row r="102" s="295" customFormat="1" ht="38" customHeight="1" spans="1:4">
      <c r="A102" s="309" t="s">
        <v>1395</v>
      </c>
      <c r="B102" s="310"/>
      <c r="C102" s="310"/>
      <c r="D102" s="311"/>
    </row>
    <row r="103" s="295" customFormat="1" ht="38" customHeight="1" spans="1:4">
      <c r="A103" s="309" t="s">
        <v>1396</v>
      </c>
      <c r="B103" s="310">
        <v>577</v>
      </c>
      <c r="C103" s="310">
        <v>1500</v>
      </c>
      <c r="D103" s="311"/>
    </row>
    <row r="104" s="295" customFormat="1" ht="38" hidden="1" customHeight="1" spans="1:4">
      <c r="A104" s="309" t="s">
        <v>1397</v>
      </c>
      <c r="B104" s="310"/>
      <c r="C104" s="310"/>
      <c r="D104" s="311"/>
    </row>
    <row r="105" ht="38" hidden="1" customHeight="1" spans="1:4">
      <c r="A105" s="309" t="s">
        <v>1338</v>
      </c>
      <c r="B105" s="310"/>
      <c r="C105" s="310"/>
      <c r="D105" s="311"/>
    </row>
    <row r="106" s="295" customFormat="1" ht="38" hidden="1" customHeight="1" spans="1:4">
      <c r="A106" s="309" t="s">
        <v>1394</v>
      </c>
      <c r="B106" s="310"/>
      <c r="C106" s="310"/>
      <c r="D106" s="311"/>
    </row>
    <row r="107" s="295" customFormat="1" ht="38" hidden="1" customHeight="1" spans="1:4">
      <c r="A107" s="309" t="s">
        <v>1398</v>
      </c>
      <c r="B107" s="310"/>
      <c r="C107" s="310"/>
      <c r="D107" s="311"/>
    </row>
    <row r="108" s="295" customFormat="1" ht="38" hidden="1" customHeight="1" spans="1:4">
      <c r="A108" s="309" t="s">
        <v>1399</v>
      </c>
      <c r="B108" s="310"/>
      <c r="C108" s="310"/>
      <c r="D108" s="311"/>
    </row>
    <row r="109" ht="38" hidden="1" customHeight="1" spans="1:4">
      <c r="A109" s="309" t="s">
        <v>1400</v>
      </c>
      <c r="B109" s="310"/>
      <c r="C109" s="310"/>
      <c r="D109" s="311"/>
    </row>
    <row r="110" s="295" customFormat="1" ht="38" hidden="1" customHeight="1" spans="1:4">
      <c r="A110" s="309" t="s">
        <v>1401</v>
      </c>
      <c r="B110" s="310"/>
      <c r="C110" s="310"/>
      <c r="D110" s="311"/>
    </row>
    <row r="111" s="295" customFormat="1" ht="38" hidden="1" customHeight="1" spans="1:4">
      <c r="A111" s="309" t="s">
        <v>1402</v>
      </c>
      <c r="B111" s="310"/>
      <c r="C111" s="310"/>
      <c r="D111" s="311"/>
    </row>
    <row r="112" s="295" customFormat="1" ht="38" hidden="1" customHeight="1" spans="1:4">
      <c r="A112" s="309" t="s">
        <v>1403</v>
      </c>
      <c r="B112" s="310"/>
      <c r="C112" s="310"/>
      <c r="D112" s="311"/>
    </row>
    <row r="113" ht="38" hidden="1" customHeight="1" spans="1:4">
      <c r="A113" s="309" t="s">
        <v>1404</v>
      </c>
      <c r="B113" s="310"/>
      <c r="C113" s="310"/>
      <c r="D113" s="311"/>
    </row>
    <row r="114" s="295" customFormat="1" ht="38" hidden="1" customHeight="1" spans="1:4">
      <c r="A114" s="309" t="s">
        <v>1405</v>
      </c>
      <c r="B114" s="310"/>
      <c r="C114" s="310"/>
      <c r="D114" s="311"/>
    </row>
    <row r="115" s="295" customFormat="1" ht="38" hidden="1" customHeight="1" spans="1:4">
      <c r="A115" s="309" t="s">
        <v>1338</v>
      </c>
      <c r="B115" s="310"/>
      <c r="C115" s="310"/>
      <c r="D115" s="311"/>
    </row>
    <row r="116" ht="38" hidden="1" customHeight="1" spans="1:4">
      <c r="A116" s="309" t="s">
        <v>1406</v>
      </c>
      <c r="B116" s="310"/>
      <c r="C116" s="310"/>
      <c r="D116" s="311"/>
    </row>
    <row r="117" s="295" customFormat="1" ht="38" hidden="1" customHeight="1" spans="1:4">
      <c r="A117" s="309" t="s">
        <v>1407</v>
      </c>
      <c r="B117" s="310"/>
      <c r="C117" s="310"/>
      <c r="D117" s="311"/>
    </row>
    <row r="118" ht="38" hidden="1" customHeight="1" spans="1:4">
      <c r="A118" s="309" t="s">
        <v>1401</v>
      </c>
      <c r="B118" s="310"/>
      <c r="C118" s="310"/>
      <c r="D118" s="311"/>
    </row>
    <row r="119" s="295" customFormat="1" ht="38" hidden="1" customHeight="1" spans="1:4">
      <c r="A119" s="309" t="s">
        <v>1408</v>
      </c>
      <c r="B119" s="310"/>
      <c r="C119" s="310"/>
      <c r="D119" s="311"/>
    </row>
    <row r="120" s="295" customFormat="1" ht="38" hidden="1" customHeight="1" spans="1:4">
      <c r="A120" s="309" t="s">
        <v>1403</v>
      </c>
      <c r="B120" s="310"/>
      <c r="C120" s="310"/>
      <c r="D120" s="311"/>
    </row>
    <row r="121" s="295" customFormat="1" ht="38" hidden="1" customHeight="1" spans="1:4">
      <c r="A121" s="309" t="s">
        <v>1409</v>
      </c>
      <c r="B121" s="310"/>
      <c r="C121" s="310"/>
      <c r="D121" s="311"/>
    </row>
    <row r="122" s="295" customFormat="1" ht="38" customHeight="1" spans="1:4">
      <c r="A122" s="306" t="s">
        <v>1410</v>
      </c>
      <c r="B122" s="314">
        <v>5</v>
      </c>
      <c r="C122" s="314"/>
      <c r="D122" s="315"/>
    </row>
    <row r="123" s="295" customFormat="1" ht="38" hidden="1" customHeight="1" spans="1:4">
      <c r="A123" s="309" t="s">
        <v>1411</v>
      </c>
      <c r="B123" s="310"/>
      <c r="C123" s="310"/>
      <c r="D123" s="311"/>
    </row>
    <row r="124" ht="38" hidden="1" customHeight="1" spans="1:4">
      <c r="A124" s="309" t="s">
        <v>1412</v>
      </c>
      <c r="B124" s="310"/>
      <c r="C124" s="310"/>
      <c r="D124" s="311"/>
    </row>
    <row r="125" s="295" customFormat="1" ht="38" hidden="1" customHeight="1" spans="1:4">
      <c r="A125" s="309" t="s">
        <v>1413</v>
      </c>
      <c r="B125" s="310"/>
      <c r="C125" s="310"/>
      <c r="D125" s="311"/>
    </row>
    <row r="126" s="295" customFormat="1" ht="38" hidden="1" customHeight="1" spans="1:4">
      <c r="A126" s="309" t="s">
        <v>1414</v>
      </c>
      <c r="B126" s="310"/>
      <c r="C126" s="310"/>
      <c r="D126" s="311"/>
    </row>
    <row r="127" s="295" customFormat="1" ht="38" hidden="1" customHeight="1" spans="1:4">
      <c r="A127" s="309" t="s">
        <v>1415</v>
      </c>
      <c r="B127" s="310"/>
      <c r="C127" s="310"/>
      <c r="D127" s="311"/>
    </row>
    <row r="128" ht="38" hidden="1" customHeight="1" spans="1:4">
      <c r="A128" s="309" t="s">
        <v>1416</v>
      </c>
      <c r="B128" s="310"/>
      <c r="C128" s="310"/>
      <c r="D128" s="311"/>
    </row>
    <row r="129" ht="38" hidden="1" customHeight="1" spans="1:4">
      <c r="A129" s="309" t="s">
        <v>1414</v>
      </c>
      <c r="B129" s="310"/>
      <c r="C129" s="310"/>
      <c r="D129" s="311"/>
    </row>
    <row r="130" s="295" customFormat="1" ht="38" hidden="1" customHeight="1" spans="1:4">
      <c r="A130" s="309" t="s">
        <v>1417</v>
      </c>
      <c r="B130" s="310"/>
      <c r="C130" s="310"/>
      <c r="D130" s="311"/>
    </row>
    <row r="131" ht="38" hidden="1" customHeight="1" spans="1:4">
      <c r="A131" s="309" t="s">
        <v>1418</v>
      </c>
      <c r="B131" s="310"/>
      <c r="C131" s="310"/>
      <c r="D131" s="311"/>
    </row>
    <row r="132" ht="38" hidden="1" customHeight="1" spans="1:4">
      <c r="A132" s="309" t="s">
        <v>1419</v>
      </c>
      <c r="B132" s="310"/>
      <c r="C132" s="310"/>
      <c r="D132" s="311"/>
    </row>
    <row r="133" s="295" customFormat="1" ht="38" customHeight="1" spans="1:4">
      <c r="A133" s="309" t="s">
        <v>1420</v>
      </c>
      <c r="B133" s="314">
        <v>5</v>
      </c>
      <c r="C133" s="310"/>
      <c r="D133" s="311"/>
    </row>
    <row r="134" s="295" customFormat="1" ht="38" customHeight="1" spans="1:4">
      <c r="A134" s="309" t="s">
        <v>1421</v>
      </c>
      <c r="B134" s="310"/>
      <c r="C134" s="310"/>
      <c r="D134" s="311"/>
    </row>
    <row r="135" s="295" customFormat="1" ht="38" customHeight="1" spans="1:4">
      <c r="A135" s="309" t="s">
        <v>1422</v>
      </c>
      <c r="B135" s="310">
        <v>5</v>
      </c>
      <c r="C135" s="310"/>
      <c r="D135" s="311"/>
    </row>
    <row r="136" s="295" customFormat="1" ht="38" customHeight="1" spans="1:4">
      <c r="A136" s="309" t="s">
        <v>1423</v>
      </c>
      <c r="B136" s="310"/>
      <c r="C136" s="310"/>
      <c r="D136" s="311"/>
    </row>
    <row r="137" s="295" customFormat="1" ht="38" customHeight="1" spans="1:4">
      <c r="A137" s="309" t="s">
        <v>1424</v>
      </c>
      <c r="B137" s="310"/>
      <c r="C137" s="310"/>
      <c r="D137" s="311"/>
    </row>
    <row r="138" s="295" customFormat="1" ht="38" hidden="1" customHeight="1" spans="1:4">
      <c r="A138" s="309" t="s">
        <v>1425</v>
      </c>
      <c r="B138" s="310"/>
      <c r="C138" s="310"/>
      <c r="D138" s="311"/>
    </row>
    <row r="139" s="295" customFormat="1" ht="38" hidden="1" customHeight="1" spans="1:4">
      <c r="A139" s="309" t="s">
        <v>1426</v>
      </c>
      <c r="B139" s="310"/>
      <c r="C139" s="310"/>
      <c r="D139" s="311"/>
    </row>
    <row r="140" s="295" customFormat="1" ht="38" hidden="1" customHeight="1" spans="1:4">
      <c r="A140" s="309" t="s">
        <v>1427</v>
      </c>
      <c r="B140" s="310"/>
      <c r="C140" s="310"/>
      <c r="D140" s="311"/>
    </row>
    <row r="141" s="295" customFormat="1" ht="38" hidden="1" customHeight="1" spans="1:4">
      <c r="A141" s="309" t="s">
        <v>1428</v>
      </c>
      <c r="B141" s="310"/>
      <c r="C141" s="310"/>
      <c r="D141" s="311"/>
    </row>
    <row r="142" s="295" customFormat="1" ht="38" hidden="1" customHeight="1" spans="1:4">
      <c r="A142" s="309" t="s">
        <v>1429</v>
      </c>
      <c r="B142" s="310"/>
      <c r="C142" s="310"/>
      <c r="D142" s="311"/>
    </row>
    <row r="143" s="295" customFormat="1" ht="38" hidden="1" customHeight="1" spans="1:4">
      <c r="A143" s="309" t="s">
        <v>1430</v>
      </c>
      <c r="B143" s="310"/>
      <c r="C143" s="310"/>
      <c r="D143" s="311"/>
    </row>
    <row r="144" s="295" customFormat="1" ht="38" hidden="1" customHeight="1" spans="1:4">
      <c r="A144" s="309" t="s">
        <v>1431</v>
      </c>
      <c r="B144" s="310"/>
      <c r="C144" s="310"/>
      <c r="D144" s="311"/>
    </row>
    <row r="145" s="295" customFormat="1" ht="38" hidden="1" customHeight="1" spans="1:4">
      <c r="A145" s="309" t="s">
        <v>1432</v>
      </c>
      <c r="B145" s="310"/>
      <c r="C145" s="310"/>
      <c r="D145" s="311"/>
    </row>
    <row r="146" s="295" customFormat="1" ht="38" hidden="1" customHeight="1" spans="1:4">
      <c r="A146" s="309" t="s">
        <v>1433</v>
      </c>
      <c r="B146" s="310"/>
      <c r="C146" s="310"/>
      <c r="D146" s="311"/>
    </row>
    <row r="147" s="295" customFormat="1" ht="38" hidden="1" customHeight="1" spans="1:4">
      <c r="A147" s="309" t="s">
        <v>1434</v>
      </c>
      <c r="B147" s="310"/>
      <c r="C147" s="310"/>
      <c r="D147" s="311"/>
    </row>
    <row r="148" s="295" customFormat="1" ht="38" hidden="1" customHeight="1" spans="1:4">
      <c r="A148" s="309" t="s">
        <v>1435</v>
      </c>
      <c r="B148" s="310"/>
      <c r="C148" s="310"/>
      <c r="D148" s="311"/>
    </row>
    <row r="149" s="295" customFormat="1" ht="38" hidden="1" customHeight="1" spans="1:4">
      <c r="A149" s="309" t="s">
        <v>1436</v>
      </c>
      <c r="B149" s="310"/>
      <c r="C149" s="310"/>
      <c r="D149" s="311"/>
    </row>
    <row r="150" ht="38" hidden="1" customHeight="1" spans="1:4">
      <c r="A150" s="309" t="s">
        <v>1437</v>
      </c>
      <c r="B150" s="310"/>
      <c r="C150" s="310"/>
      <c r="D150" s="311"/>
    </row>
    <row r="151" ht="38" hidden="1" customHeight="1" spans="1:4">
      <c r="A151" s="309" t="s">
        <v>1438</v>
      </c>
      <c r="B151" s="310"/>
      <c r="C151" s="310"/>
      <c r="D151" s="311"/>
    </row>
    <row r="152" s="295" customFormat="1" ht="38" hidden="1" customHeight="1" spans="1:4">
      <c r="A152" s="309" t="s">
        <v>1439</v>
      </c>
      <c r="B152" s="310"/>
      <c r="C152" s="310"/>
      <c r="D152" s="311"/>
    </row>
    <row r="153" ht="38" hidden="1" customHeight="1" spans="1:4">
      <c r="A153" s="309" t="s">
        <v>1440</v>
      </c>
      <c r="B153" s="310"/>
      <c r="C153" s="310"/>
      <c r="D153" s="311"/>
    </row>
    <row r="154" ht="38" hidden="1" customHeight="1" spans="1:4">
      <c r="A154" s="309" t="s">
        <v>1441</v>
      </c>
      <c r="B154" s="310"/>
      <c r="C154" s="310"/>
      <c r="D154" s="311"/>
    </row>
    <row r="155" s="295" customFormat="1" ht="38" hidden="1" customHeight="1" spans="1:4">
      <c r="A155" s="309" t="s">
        <v>1442</v>
      </c>
      <c r="B155" s="310"/>
      <c r="C155" s="310"/>
      <c r="D155" s="311"/>
    </row>
    <row r="156" s="295" customFormat="1" ht="38" hidden="1" customHeight="1" spans="1:4">
      <c r="A156" s="309" t="s">
        <v>1443</v>
      </c>
      <c r="B156" s="310"/>
      <c r="C156" s="310"/>
      <c r="D156" s="311"/>
    </row>
    <row r="157" s="295" customFormat="1" ht="38" hidden="1" customHeight="1" spans="1:4">
      <c r="A157" s="309" t="s">
        <v>1444</v>
      </c>
      <c r="B157" s="310"/>
      <c r="C157" s="310"/>
      <c r="D157" s="311"/>
    </row>
    <row r="158" s="295" customFormat="1" ht="38" hidden="1" customHeight="1" spans="1:4">
      <c r="A158" s="309" t="s">
        <v>1445</v>
      </c>
      <c r="B158" s="310"/>
      <c r="C158" s="310"/>
      <c r="D158" s="311"/>
    </row>
    <row r="159" s="295" customFormat="1" ht="38" hidden="1" customHeight="1" spans="1:4">
      <c r="A159" s="309" t="s">
        <v>1446</v>
      </c>
      <c r="B159" s="310"/>
      <c r="C159" s="310"/>
      <c r="D159" s="311"/>
    </row>
    <row r="160" s="295" customFormat="1" ht="38" hidden="1" customHeight="1" spans="1:4">
      <c r="A160" s="309" t="s">
        <v>1447</v>
      </c>
      <c r="B160" s="310"/>
      <c r="C160" s="310"/>
      <c r="D160" s="311"/>
    </row>
    <row r="161" s="295" customFormat="1" ht="38" hidden="1" customHeight="1" spans="1:4">
      <c r="A161" s="309" t="s">
        <v>1448</v>
      </c>
      <c r="B161" s="310"/>
      <c r="C161" s="310"/>
      <c r="D161" s="311"/>
    </row>
    <row r="162" ht="38" hidden="1" customHeight="1" spans="1:4">
      <c r="A162" s="309" t="s">
        <v>1449</v>
      </c>
      <c r="B162" s="310"/>
      <c r="C162" s="310"/>
      <c r="D162" s="311"/>
    </row>
    <row r="163" ht="38" hidden="1" customHeight="1" spans="1:4">
      <c r="A163" s="309" t="s">
        <v>1450</v>
      </c>
      <c r="B163" s="310"/>
      <c r="C163" s="310"/>
      <c r="D163" s="311"/>
    </row>
    <row r="164" s="295" customFormat="1" ht="38" hidden="1" customHeight="1" spans="1:4">
      <c r="A164" s="309" t="s">
        <v>1412</v>
      </c>
      <c r="B164" s="310"/>
      <c r="C164" s="310"/>
      <c r="D164" s="311"/>
    </row>
    <row r="165" s="295" customFormat="1" ht="38" hidden="1" customHeight="1" spans="1:4">
      <c r="A165" s="309" t="s">
        <v>1451</v>
      </c>
      <c r="B165" s="310"/>
      <c r="C165" s="310"/>
      <c r="D165" s="311"/>
    </row>
    <row r="166" s="295" customFormat="1" ht="38" hidden="1" customHeight="1" spans="1:4">
      <c r="A166" s="309" t="s">
        <v>1452</v>
      </c>
      <c r="B166" s="310"/>
      <c r="C166" s="310"/>
      <c r="D166" s="311"/>
    </row>
    <row r="167" s="295" customFormat="1" ht="38" hidden="1" customHeight="1" spans="1:4">
      <c r="A167" s="309" t="s">
        <v>1412</v>
      </c>
      <c r="B167" s="310"/>
      <c r="C167" s="310"/>
      <c r="D167" s="311"/>
    </row>
    <row r="168" s="295" customFormat="1" ht="38" hidden="1" customHeight="1" spans="1:4">
      <c r="A168" s="309" t="s">
        <v>1453</v>
      </c>
      <c r="B168" s="310"/>
      <c r="C168" s="310"/>
      <c r="D168" s="311"/>
    </row>
    <row r="169" s="295" customFormat="1" ht="38" hidden="1" customHeight="1" spans="1:4">
      <c r="A169" s="309" t="s">
        <v>1454</v>
      </c>
      <c r="B169" s="310"/>
      <c r="C169" s="310"/>
      <c r="D169" s="311"/>
    </row>
    <row r="170" ht="38" hidden="1" customHeight="1" spans="1:4">
      <c r="A170" s="309" t="s">
        <v>1455</v>
      </c>
      <c r="B170" s="310"/>
      <c r="C170" s="310"/>
      <c r="D170" s="311"/>
    </row>
    <row r="171" ht="38" hidden="1" customHeight="1" spans="1:4">
      <c r="A171" s="309" t="s">
        <v>1421</v>
      </c>
      <c r="B171" s="310"/>
      <c r="C171" s="310"/>
      <c r="D171" s="311"/>
    </row>
    <row r="172" ht="38" hidden="1" customHeight="1" spans="1:4">
      <c r="A172" s="309" t="s">
        <v>1423</v>
      </c>
      <c r="B172" s="310"/>
      <c r="C172" s="310"/>
      <c r="D172" s="311"/>
    </row>
    <row r="173" s="295" customFormat="1" ht="38" hidden="1" customHeight="1" spans="1:4">
      <c r="A173" s="309" t="s">
        <v>1456</v>
      </c>
      <c r="B173" s="310"/>
      <c r="C173" s="310"/>
      <c r="D173" s="311"/>
    </row>
    <row r="174" ht="38" hidden="1" customHeight="1" spans="1:4">
      <c r="A174" s="306" t="s">
        <v>1457</v>
      </c>
      <c r="B174" s="314"/>
      <c r="C174" s="314"/>
      <c r="D174" s="315"/>
    </row>
    <row r="175" ht="38" hidden="1" customHeight="1" spans="1:4">
      <c r="A175" s="309" t="s">
        <v>1458</v>
      </c>
      <c r="B175" s="310"/>
      <c r="C175" s="310"/>
      <c r="D175" s="311"/>
    </row>
    <row r="176" ht="38" hidden="1" customHeight="1" spans="1:4">
      <c r="A176" s="309" t="s">
        <v>1459</v>
      </c>
      <c r="B176" s="310"/>
      <c r="C176" s="310"/>
      <c r="D176" s="311"/>
    </row>
    <row r="177" s="295" customFormat="1" ht="38" hidden="1" customHeight="1" spans="1:4">
      <c r="A177" s="309" t="s">
        <v>1460</v>
      </c>
      <c r="B177" s="310"/>
      <c r="C177" s="310"/>
      <c r="D177" s="311"/>
    </row>
    <row r="178" s="295" customFormat="1" ht="38" customHeight="1" spans="1:4">
      <c r="A178" s="306" t="s">
        <v>1461</v>
      </c>
      <c r="B178" s="314">
        <v>84107</v>
      </c>
      <c r="C178" s="314">
        <v>60400</v>
      </c>
      <c r="D178" s="315"/>
    </row>
    <row r="179" ht="38" customHeight="1" spans="1:4">
      <c r="A179" s="309" t="s">
        <v>1462</v>
      </c>
      <c r="B179" s="310">
        <v>83100</v>
      </c>
      <c r="C179" s="310">
        <v>60000</v>
      </c>
      <c r="D179" s="311"/>
    </row>
    <row r="180" ht="38" customHeight="1" spans="1:4">
      <c r="A180" s="309" t="s">
        <v>1463</v>
      </c>
      <c r="B180" s="310"/>
      <c r="C180" s="310"/>
      <c r="D180" s="311"/>
    </row>
    <row r="181" s="295" customFormat="1" ht="38" customHeight="1" spans="1:4">
      <c r="A181" s="309" t="s">
        <v>1464</v>
      </c>
      <c r="B181" s="310">
        <v>83100</v>
      </c>
      <c r="C181" s="310">
        <v>60000</v>
      </c>
      <c r="D181" s="311"/>
    </row>
    <row r="182" s="295" customFormat="1" ht="38" customHeight="1" spans="1:4">
      <c r="A182" s="309" t="s">
        <v>1465</v>
      </c>
      <c r="B182" s="310"/>
      <c r="C182" s="310"/>
      <c r="D182" s="311"/>
    </row>
    <row r="183" ht="38" customHeight="1" spans="1:4">
      <c r="A183" s="309" t="s">
        <v>1466</v>
      </c>
      <c r="B183" s="310">
        <v>19</v>
      </c>
      <c r="C183" s="310"/>
      <c r="D183" s="311"/>
    </row>
    <row r="184" s="295" customFormat="1" ht="38" customHeight="1" spans="1:4">
      <c r="A184" s="309" t="s">
        <v>1467</v>
      </c>
      <c r="B184" s="310"/>
      <c r="C184" s="310"/>
      <c r="D184" s="311"/>
    </row>
    <row r="185" ht="38" customHeight="1" spans="1:4">
      <c r="A185" s="309" t="s">
        <v>1468</v>
      </c>
      <c r="B185" s="310"/>
      <c r="C185" s="310"/>
      <c r="D185" s="311"/>
    </row>
    <row r="186" ht="38" customHeight="1" spans="1:4">
      <c r="A186" s="309" t="s">
        <v>1469</v>
      </c>
      <c r="B186" s="310">
        <v>16</v>
      </c>
      <c r="C186" s="310"/>
      <c r="D186" s="311"/>
    </row>
    <row r="187" ht="38" customHeight="1" spans="1:4">
      <c r="A187" s="309" t="s">
        <v>1470</v>
      </c>
      <c r="B187" s="310"/>
      <c r="C187" s="310"/>
      <c r="D187" s="311"/>
    </row>
    <row r="188" ht="38" customHeight="1" spans="1:4">
      <c r="A188" s="309" t="s">
        <v>1471</v>
      </c>
      <c r="B188" s="310"/>
      <c r="C188" s="310"/>
      <c r="D188" s="311"/>
    </row>
    <row r="189" ht="38" customHeight="1" spans="1:4">
      <c r="A189" s="309" t="s">
        <v>1472</v>
      </c>
      <c r="B189" s="310"/>
      <c r="C189" s="310"/>
      <c r="D189" s="311"/>
    </row>
    <row r="190" s="295" customFormat="1" ht="38" customHeight="1" spans="1:4">
      <c r="A190" s="309" t="s">
        <v>1473</v>
      </c>
      <c r="B190" s="310">
        <v>3</v>
      </c>
      <c r="C190" s="310"/>
      <c r="D190" s="311"/>
    </row>
    <row r="191" ht="38" customHeight="1" spans="1:4">
      <c r="A191" s="309" t="s">
        <v>1474</v>
      </c>
      <c r="B191" s="310"/>
      <c r="C191" s="310"/>
      <c r="D191" s="311"/>
    </row>
    <row r="192" ht="38" customHeight="1" spans="1:4">
      <c r="A192" s="309" t="s">
        <v>1475</v>
      </c>
      <c r="B192" s="310">
        <v>988</v>
      </c>
      <c r="C192" s="310">
        <v>400</v>
      </c>
      <c r="D192" s="311"/>
    </row>
    <row r="193" ht="38" customHeight="1" spans="1:4">
      <c r="A193" s="309" t="s">
        <v>1476</v>
      </c>
      <c r="B193" s="310"/>
      <c r="C193" s="310"/>
      <c r="D193" s="311"/>
    </row>
    <row r="194" s="295" customFormat="1" ht="38" customHeight="1" spans="1:4">
      <c r="A194" s="309" t="s">
        <v>1477</v>
      </c>
      <c r="B194" s="310">
        <v>386</v>
      </c>
      <c r="C194" s="310">
        <v>190</v>
      </c>
      <c r="D194" s="311"/>
    </row>
    <row r="195" ht="38" customHeight="1" spans="1:4">
      <c r="A195" s="309" t="s">
        <v>1478</v>
      </c>
      <c r="B195" s="310">
        <v>214</v>
      </c>
      <c r="C195" s="310"/>
      <c r="D195" s="311"/>
    </row>
    <row r="196" ht="38" customHeight="1" spans="1:4">
      <c r="A196" s="309" t="s">
        <v>1479</v>
      </c>
      <c r="B196" s="310">
        <v>27</v>
      </c>
      <c r="C196" s="310"/>
      <c r="D196" s="311"/>
    </row>
    <row r="197" ht="38" customHeight="1" spans="1:4">
      <c r="A197" s="309" t="s">
        <v>1480</v>
      </c>
      <c r="B197" s="310">
        <v>0</v>
      </c>
      <c r="C197" s="310"/>
      <c r="D197" s="311"/>
    </row>
    <row r="198" ht="38" customHeight="1" spans="1:4">
      <c r="A198" s="309" t="s">
        <v>1481</v>
      </c>
      <c r="B198" s="310">
        <v>47</v>
      </c>
      <c r="C198" s="310"/>
      <c r="D198" s="311"/>
    </row>
    <row r="199" s="295" customFormat="1" ht="38" customHeight="1" spans="1:4">
      <c r="A199" s="309" t="s">
        <v>1482</v>
      </c>
      <c r="B199" s="310">
        <v>0</v>
      </c>
      <c r="C199" s="310"/>
      <c r="D199" s="311"/>
    </row>
    <row r="200" s="295" customFormat="1" ht="38" customHeight="1" spans="1:4">
      <c r="A200" s="309" t="s">
        <v>1483</v>
      </c>
      <c r="B200" s="310">
        <v>0</v>
      </c>
      <c r="C200" s="310"/>
      <c r="D200" s="311"/>
    </row>
    <row r="201" s="295" customFormat="1" ht="38" customHeight="1" spans="1:4">
      <c r="A201" s="309" t="s">
        <v>1484</v>
      </c>
      <c r="B201" s="310">
        <v>0</v>
      </c>
      <c r="C201" s="310"/>
      <c r="D201" s="311"/>
    </row>
    <row r="202" ht="38" customHeight="1" spans="1:4">
      <c r="A202" s="309" t="s">
        <v>1485</v>
      </c>
      <c r="B202" s="310">
        <v>75</v>
      </c>
      <c r="C202" s="310">
        <v>60</v>
      </c>
      <c r="D202" s="311"/>
    </row>
    <row r="203" s="295" customFormat="1" ht="38" customHeight="1" spans="1:4">
      <c r="A203" s="309" t="s">
        <v>1486</v>
      </c>
      <c r="B203" s="310">
        <v>239</v>
      </c>
      <c r="C203" s="310">
        <v>150</v>
      </c>
      <c r="D203" s="311"/>
    </row>
    <row r="204" s="295" customFormat="1" ht="38" customHeight="1" spans="1:4">
      <c r="A204" s="306" t="s">
        <v>1487</v>
      </c>
      <c r="B204" s="314">
        <v>1870</v>
      </c>
      <c r="C204" s="314">
        <v>4550</v>
      </c>
      <c r="D204" s="315"/>
    </row>
    <row r="205" s="295" customFormat="1" ht="38" hidden="1" customHeight="1" spans="1:4">
      <c r="A205" s="309" t="s">
        <v>1488</v>
      </c>
      <c r="B205" s="310"/>
      <c r="C205" s="310"/>
      <c r="D205" s="311"/>
    </row>
    <row r="206" s="295" customFormat="1" ht="38" customHeight="1" spans="1:4">
      <c r="A206" s="309" t="s">
        <v>1489</v>
      </c>
      <c r="B206" s="310"/>
      <c r="C206" s="310"/>
      <c r="D206" s="311"/>
    </row>
    <row r="207" s="295" customFormat="1" ht="38" customHeight="1" spans="1:4">
      <c r="A207" s="309" t="s">
        <v>1490</v>
      </c>
      <c r="B207" s="310"/>
      <c r="C207" s="310"/>
      <c r="D207" s="311"/>
    </row>
    <row r="208" s="295" customFormat="1" ht="38" customHeight="1" spans="1:4">
      <c r="A208" s="309" t="s">
        <v>1491</v>
      </c>
      <c r="B208" s="310">
        <v>1335</v>
      </c>
      <c r="C208" s="310">
        <v>4550</v>
      </c>
      <c r="D208" s="311"/>
    </row>
    <row r="209" s="295" customFormat="1" ht="38" customHeight="1" spans="1:4">
      <c r="A209" s="309" t="s">
        <v>1492</v>
      </c>
      <c r="B209" s="310"/>
      <c r="C209" s="310"/>
      <c r="D209" s="311"/>
    </row>
    <row r="210" ht="38" customHeight="1" spans="1:4">
      <c r="A210" s="309" t="s">
        <v>1493</v>
      </c>
      <c r="B210" s="310"/>
      <c r="C210" s="310"/>
      <c r="D210" s="311"/>
    </row>
    <row r="211" ht="38" customHeight="1" spans="1:4">
      <c r="A211" s="309" t="s">
        <v>1494</v>
      </c>
      <c r="B211" s="310"/>
      <c r="C211" s="310"/>
      <c r="D211" s="311"/>
    </row>
    <row r="212" ht="38" customHeight="1" spans="1:4">
      <c r="A212" s="309" t="s">
        <v>1495</v>
      </c>
      <c r="B212" s="310"/>
      <c r="C212" s="310"/>
      <c r="D212" s="311"/>
    </row>
    <row r="213" ht="38" customHeight="1" spans="1:4">
      <c r="A213" s="309" t="s">
        <v>1496</v>
      </c>
      <c r="B213" s="310"/>
      <c r="C213" s="310"/>
      <c r="D213" s="311"/>
    </row>
    <row r="214" ht="38" customHeight="1" spans="1:4">
      <c r="A214" s="309" t="s">
        <v>1497</v>
      </c>
      <c r="B214" s="310"/>
      <c r="C214" s="310"/>
      <c r="D214" s="311"/>
    </row>
    <row r="215" ht="38" customHeight="1" spans="1:4">
      <c r="A215" s="309" t="s">
        <v>1498</v>
      </c>
      <c r="B215" s="310"/>
      <c r="C215" s="310"/>
      <c r="D215" s="311"/>
    </row>
    <row r="216" ht="38" customHeight="1" spans="1:4">
      <c r="A216" s="309" t="s">
        <v>1499</v>
      </c>
      <c r="B216" s="310"/>
      <c r="C216" s="310"/>
      <c r="D216" s="311"/>
    </row>
    <row r="217" s="295" customFormat="1" ht="38" customHeight="1" spans="1:4">
      <c r="A217" s="309" t="s">
        <v>1500</v>
      </c>
      <c r="B217" s="310"/>
      <c r="C217" s="310"/>
      <c r="D217" s="311"/>
    </row>
    <row r="218" s="295" customFormat="1" ht="38" customHeight="1" spans="1:4">
      <c r="A218" s="309" t="s">
        <v>1501</v>
      </c>
      <c r="B218" s="310"/>
      <c r="C218" s="310"/>
      <c r="D218" s="311"/>
    </row>
    <row r="219" s="295" customFormat="1" ht="38" customHeight="1" spans="1:4">
      <c r="A219" s="309" t="s">
        <v>1502</v>
      </c>
      <c r="B219" s="310">
        <v>535</v>
      </c>
      <c r="C219" s="310"/>
      <c r="D219" s="311"/>
    </row>
    <row r="220" ht="38" customHeight="1" spans="1:4">
      <c r="A220" s="309" t="s">
        <v>1503</v>
      </c>
      <c r="B220" s="310"/>
      <c r="C220" s="310"/>
      <c r="D220" s="311"/>
    </row>
    <row r="221" s="295" customFormat="1" ht="38" customHeight="1" spans="1:4">
      <c r="A221" s="306" t="s">
        <v>1504</v>
      </c>
      <c r="B221" s="314">
        <v>91</v>
      </c>
      <c r="C221" s="314">
        <v>160</v>
      </c>
      <c r="D221" s="315"/>
    </row>
    <row r="222" s="295" customFormat="1" ht="38" customHeight="1" spans="1:4">
      <c r="A222" s="309" t="s">
        <v>1505</v>
      </c>
      <c r="B222" s="310"/>
      <c r="C222" s="310"/>
      <c r="D222" s="311"/>
    </row>
    <row r="223" ht="38" customHeight="1" spans="1:4">
      <c r="A223" s="309" t="s">
        <v>1506</v>
      </c>
      <c r="B223" s="310"/>
      <c r="C223" s="310"/>
      <c r="D223" s="311"/>
    </row>
    <row r="224" s="295" customFormat="1" ht="38" customHeight="1" spans="1:4">
      <c r="A224" s="309" t="s">
        <v>1507</v>
      </c>
      <c r="B224" s="310"/>
      <c r="C224" s="310"/>
      <c r="D224" s="311"/>
    </row>
    <row r="225" ht="38" customHeight="1" spans="1:4">
      <c r="A225" s="309" t="s">
        <v>1508</v>
      </c>
      <c r="B225" s="310"/>
      <c r="C225" s="310"/>
      <c r="D225" s="311"/>
    </row>
    <row r="226" s="295" customFormat="1" ht="38" customHeight="1" spans="1:4">
      <c r="A226" s="309" t="s">
        <v>1509</v>
      </c>
      <c r="B226" s="310">
        <v>1</v>
      </c>
      <c r="C226" s="310">
        <v>160</v>
      </c>
      <c r="D226" s="311"/>
    </row>
    <row r="227" s="295" customFormat="1" ht="38" customHeight="1" spans="1:4">
      <c r="A227" s="309" t="s">
        <v>1510</v>
      </c>
      <c r="B227" s="310"/>
      <c r="C227" s="310"/>
      <c r="D227" s="311"/>
    </row>
    <row r="228" ht="38" customHeight="1" spans="1:4">
      <c r="A228" s="309" t="s">
        <v>1511</v>
      </c>
      <c r="B228" s="310"/>
      <c r="C228" s="310"/>
      <c r="D228" s="311"/>
    </row>
    <row r="229" ht="38" customHeight="1" spans="1:4">
      <c r="A229" s="309" t="s">
        <v>1512</v>
      </c>
      <c r="B229" s="310"/>
      <c r="C229" s="310"/>
      <c r="D229" s="311"/>
    </row>
    <row r="230" ht="38" customHeight="1" spans="1:4">
      <c r="A230" s="309" t="s">
        <v>1513</v>
      </c>
      <c r="B230" s="310"/>
      <c r="C230" s="310"/>
      <c r="D230" s="311"/>
    </row>
    <row r="231" ht="38" customHeight="1" spans="1:4">
      <c r="A231" s="309" t="s">
        <v>1514</v>
      </c>
      <c r="B231" s="310"/>
      <c r="C231" s="310"/>
      <c r="D231" s="311"/>
    </row>
    <row r="232" ht="38" customHeight="1" spans="1:4">
      <c r="A232" s="309" t="s">
        <v>1515</v>
      </c>
      <c r="B232" s="310"/>
      <c r="C232" s="310"/>
      <c r="D232" s="311"/>
    </row>
    <row r="233" ht="38" customHeight="1" spans="1:4">
      <c r="A233" s="309" t="s">
        <v>1516</v>
      </c>
      <c r="B233" s="310"/>
      <c r="C233" s="310"/>
      <c r="D233" s="311"/>
    </row>
    <row r="234" ht="38" customHeight="1" spans="1:4">
      <c r="A234" s="309" t="s">
        <v>1517</v>
      </c>
      <c r="B234" s="310"/>
      <c r="C234" s="310"/>
      <c r="D234" s="311"/>
    </row>
    <row r="235" ht="38" customHeight="1" spans="1:4">
      <c r="A235" s="309" t="s">
        <v>1518</v>
      </c>
      <c r="B235" s="310"/>
      <c r="C235" s="310"/>
      <c r="D235" s="311"/>
    </row>
    <row r="236" s="295" customFormat="1" ht="38" customHeight="1" spans="1:4">
      <c r="A236" s="309" t="s">
        <v>1519</v>
      </c>
      <c r="B236" s="310"/>
      <c r="C236" s="310"/>
      <c r="D236" s="311"/>
    </row>
    <row r="237" ht="38" customHeight="1" spans="1:4">
      <c r="A237" s="309" t="s">
        <v>1520</v>
      </c>
      <c r="B237" s="310">
        <v>90</v>
      </c>
      <c r="C237" s="310"/>
      <c r="D237" s="311"/>
    </row>
    <row r="238" ht="38" customHeight="1" spans="1:4">
      <c r="A238" s="309" t="s">
        <v>1521</v>
      </c>
      <c r="B238" s="310"/>
      <c r="C238" s="310"/>
      <c r="D238" s="311"/>
    </row>
    <row r="239" ht="38" customHeight="1" spans="1:4">
      <c r="A239" s="306" t="s">
        <v>1522</v>
      </c>
      <c r="B239" s="314">
        <v>6326</v>
      </c>
      <c r="C239" s="314"/>
      <c r="D239" s="315"/>
    </row>
    <row r="240" ht="38" customHeight="1" spans="1:4">
      <c r="A240" s="309" t="s">
        <v>1523</v>
      </c>
      <c r="B240" s="310">
        <v>6000</v>
      </c>
      <c r="C240" s="310"/>
      <c r="D240" s="311"/>
    </row>
    <row r="241" ht="38" customHeight="1" spans="1:4">
      <c r="A241" s="309" t="s">
        <v>1524</v>
      </c>
      <c r="B241" s="310"/>
      <c r="C241" s="310"/>
      <c r="D241" s="311"/>
    </row>
    <row r="242" ht="38" customHeight="1" spans="1:4">
      <c r="A242" s="309" t="s">
        <v>1525</v>
      </c>
      <c r="B242" s="310"/>
      <c r="C242" s="310"/>
      <c r="D242" s="311"/>
    </row>
    <row r="243" ht="38" hidden="1" customHeight="1" spans="1:4">
      <c r="A243" s="309" t="s">
        <v>1526</v>
      </c>
      <c r="B243" s="310"/>
      <c r="C243" s="310"/>
      <c r="D243" s="311"/>
    </row>
    <row r="244" ht="38" hidden="1" customHeight="1" spans="1:4">
      <c r="A244" s="309" t="s">
        <v>1527</v>
      </c>
      <c r="B244" s="310"/>
      <c r="C244" s="310"/>
      <c r="D244" s="311"/>
    </row>
    <row r="245" ht="38" hidden="1" customHeight="1" spans="1:4">
      <c r="A245" s="309" t="s">
        <v>1528</v>
      </c>
      <c r="B245" s="310"/>
      <c r="C245" s="310"/>
      <c r="D245" s="311"/>
    </row>
    <row r="246" ht="38" hidden="1" customHeight="1" spans="1:4">
      <c r="A246" s="309" t="s">
        <v>1529</v>
      </c>
      <c r="B246" s="310"/>
      <c r="C246" s="310"/>
      <c r="D246" s="311"/>
    </row>
    <row r="247" ht="38" hidden="1" customHeight="1" spans="1:4">
      <c r="A247" s="309" t="s">
        <v>1530</v>
      </c>
      <c r="B247" s="310"/>
      <c r="C247" s="310"/>
      <c r="D247" s="311"/>
    </row>
    <row r="248" ht="38" hidden="1" customHeight="1" spans="1:4">
      <c r="A248" s="309" t="s">
        <v>1531</v>
      </c>
      <c r="B248" s="310"/>
      <c r="C248" s="310"/>
      <c r="D248" s="311"/>
    </row>
    <row r="249" ht="38" customHeight="1" spans="1:4">
      <c r="A249" s="309" t="s">
        <v>1532</v>
      </c>
      <c r="B249" s="310"/>
      <c r="C249" s="310"/>
      <c r="D249" s="311"/>
    </row>
    <row r="250" ht="38" customHeight="1" spans="1:4">
      <c r="A250" s="309" t="s">
        <v>1533</v>
      </c>
      <c r="B250" s="310"/>
      <c r="C250" s="310"/>
      <c r="D250" s="311"/>
    </row>
    <row r="251" ht="38" customHeight="1" spans="1:4">
      <c r="A251" s="309" t="s">
        <v>1534</v>
      </c>
      <c r="B251" s="310"/>
      <c r="C251" s="310"/>
      <c r="D251" s="311"/>
    </row>
    <row r="252" ht="38" customHeight="1" spans="1:4">
      <c r="A252" s="309" t="s">
        <v>1535</v>
      </c>
      <c r="B252" s="310">
        <v>6000</v>
      </c>
      <c r="C252" s="310"/>
      <c r="D252" s="311"/>
    </row>
    <row r="253" ht="38" customHeight="1" spans="1:4">
      <c r="A253" s="309" t="s">
        <v>1536</v>
      </c>
      <c r="B253" s="310">
        <v>326</v>
      </c>
      <c r="C253" s="310"/>
      <c r="D253" s="311"/>
    </row>
    <row r="254" ht="38" customHeight="1" spans="1:4">
      <c r="A254" s="309" t="s">
        <v>1537</v>
      </c>
      <c r="B254" s="310"/>
      <c r="C254" s="310"/>
      <c r="D254" s="311"/>
    </row>
    <row r="255" ht="38" customHeight="1" spans="1:4">
      <c r="A255" s="309" t="s">
        <v>1538</v>
      </c>
      <c r="B255" s="310"/>
      <c r="C255" s="310"/>
      <c r="D255" s="311"/>
    </row>
    <row r="256" ht="38" customHeight="1" spans="1:4">
      <c r="A256" s="309" t="s">
        <v>1539</v>
      </c>
      <c r="B256" s="310"/>
      <c r="C256" s="310"/>
      <c r="D256" s="311"/>
    </row>
    <row r="257" ht="38" customHeight="1" spans="1:4">
      <c r="A257" s="309" t="s">
        <v>1540</v>
      </c>
      <c r="B257" s="310"/>
      <c r="C257" s="310"/>
      <c r="D257" s="311"/>
    </row>
    <row r="258" ht="38" customHeight="1" spans="1:4">
      <c r="A258" s="309" t="s">
        <v>1541</v>
      </c>
      <c r="B258" s="310">
        <v>186</v>
      </c>
      <c r="C258" s="310"/>
      <c r="D258" s="311"/>
    </row>
    <row r="259" ht="38" customHeight="1" spans="1:4">
      <c r="A259" s="309" t="s">
        <v>1542</v>
      </c>
      <c r="B259" s="310">
        <v>140</v>
      </c>
      <c r="C259" s="310"/>
      <c r="D259" s="311"/>
    </row>
    <row r="260" ht="38" customHeight="1" spans="1:4">
      <c r="A260" s="322" t="s">
        <v>1543</v>
      </c>
      <c r="B260" s="314"/>
      <c r="C260" s="314"/>
      <c r="D260" s="315"/>
    </row>
    <row r="261" ht="38" customHeight="1" spans="1:4">
      <c r="A261" s="317" t="s">
        <v>112</v>
      </c>
      <c r="B261" s="351">
        <v>1220</v>
      </c>
      <c r="C261" s="351"/>
      <c r="D261" s="352"/>
    </row>
    <row r="262" ht="38" customHeight="1" spans="1:4">
      <c r="A262" s="353" t="s">
        <v>1544</v>
      </c>
      <c r="B262" s="351">
        <v>18</v>
      </c>
      <c r="C262" s="351"/>
      <c r="D262" s="352"/>
    </row>
    <row r="263" ht="38" customHeight="1" spans="1:4">
      <c r="A263" s="319" t="s">
        <v>1545</v>
      </c>
      <c r="B263" s="354">
        <v>18</v>
      </c>
      <c r="C263" s="355"/>
      <c r="D263" s="356"/>
    </row>
    <row r="264" ht="38" customHeight="1" spans="1:4">
      <c r="A264" s="319" t="s">
        <v>1546</v>
      </c>
      <c r="B264" s="354"/>
      <c r="C264" s="355"/>
      <c r="D264" s="356"/>
    </row>
    <row r="265" ht="38" customHeight="1" spans="1:4">
      <c r="A265" s="318" t="s">
        <v>1547</v>
      </c>
      <c r="B265" s="357">
        <v>1122</v>
      </c>
      <c r="C265" s="358"/>
      <c r="D265" s="334"/>
    </row>
    <row r="266" ht="38" customHeight="1" spans="1:4">
      <c r="A266" s="318" t="s">
        <v>1548</v>
      </c>
      <c r="B266" s="357">
        <v>80</v>
      </c>
      <c r="C266" s="358"/>
      <c r="D266" s="334"/>
    </row>
    <row r="267" ht="38" customHeight="1" spans="1:4">
      <c r="A267" s="321" t="s">
        <v>1549</v>
      </c>
      <c r="B267" s="351">
        <v>745</v>
      </c>
      <c r="C267" s="359">
        <v>1700</v>
      </c>
      <c r="D267" s="334"/>
    </row>
    <row r="268" ht="38" customHeight="1" spans="1:4">
      <c r="A268" s="322" t="s">
        <v>119</v>
      </c>
      <c r="B268" s="351">
        <v>108098</v>
      </c>
      <c r="C268" s="359">
        <v>70887</v>
      </c>
      <c r="D268" s="352"/>
    </row>
    <row r="269" spans="2:2">
      <c r="B269" s="360"/>
    </row>
    <row r="271" spans="2:2">
      <c r="B271" s="360"/>
    </row>
    <row r="273" spans="2:2">
      <c r="B273" s="360"/>
    </row>
    <row r="274" spans="2:2">
      <c r="B274" s="360"/>
    </row>
    <row r="276" spans="2:2">
      <c r="B276" s="360"/>
    </row>
    <row r="277" spans="2:2">
      <c r="B277" s="360"/>
    </row>
    <row r="278" spans="2:2">
      <c r="B278" s="360"/>
    </row>
    <row r="279" spans="2:2">
      <c r="B279" s="360"/>
    </row>
    <row r="281" spans="2:2">
      <c r="B281" s="360"/>
    </row>
  </sheetData>
  <autoFilter xmlns:etc="http://www.wps.cn/officeDocument/2017/etCustomData" ref="A3:D268" etc:filterBottomFollowUsedRange="0">
    <extLst/>
  </autoFilter>
  <mergeCells count="1">
    <mergeCell ref="A1:D1"/>
  </mergeCells>
  <conditionalFormatting sqref="A260">
    <cfRule type="expression" dxfId="1" priority="1" stopIfTrue="1">
      <formula>"len($A:$A)=3"</formula>
    </cfRule>
  </conditionalFormatting>
  <conditionalFormatting sqref="A267">
    <cfRule type="expression" dxfId="1" priority="5" stopIfTrue="1">
      <formula>"len($A:$A)=3"</formula>
    </cfRule>
  </conditionalFormatting>
  <conditionalFormatting sqref="B267">
    <cfRule type="expression" dxfId="1" priority="4" stopIfTrue="1">
      <formula>"len($A:$A)=3"</formula>
    </cfRule>
  </conditionalFormatting>
  <conditionalFormatting sqref="C267">
    <cfRule type="expression" dxfId="1" priority="3" stopIfTrue="1">
      <formula>"len($A:$A)=3"</formula>
    </cfRule>
  </conditionalFormatting>
  <conditionalFormatting sqref="A268">
    <cfRule type="expression" dxfId="1" priority="2" stopIfTrue="1">
      <formula>"len($A:$A)=3"</formula>
    </cfRule>
  </conditionalFormatting>
  <printOptions horizontalCentered="1"/>
  <pageMargins left="0.472222222222222" right="0.393055555555556" top="0.550694444444444" bottom="0.747916666666667" header="0.314583333333333" footer="0.314583333333333"/>
  <pageSetup paperSize="9" scale="75" orientation="portrait" horizontalDpi="600"/>
  <headerFooter alignWithMargins="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D36"/>
  <sheetViews>
    <sheetView showGridLines="0" showZeros="0" view="pageBreakPreview" zoomScaleNormal="115" workbookViewId="0">
      <pane ySplit="3" topLeftCell="A4" activePane="bottomLeft" state="frozen"/>
      <selection/>
      <selection pane="bottomLeft" activeCell="A1" sqref="A1:D1"/>
    </sheetView>
  </sheetViews>
  <sheetFormatPr defaultColWidth="9" defaultRowHeight="14.25" outlineLevelCol="3"/>
  <cols>
    <col min="1" max="1" width="50.75" style="161" customWidth="1"/>
    <col min="2" max="3" width="20.6333333333333" style="161" customWidth="1"/>
    <col min="4" max="4" width="20.6333333333333" style="326" customWidth="1"/>
    <col min="5" max="16384" width="9" style="161"/>
  </cols>
  <sheetData>
    <row r="1" ht="45" customHeight="1" spans="1:4">
      <c r="A1" s="327" t="s">
        <v>16</v>
      </c>
      <c r="B1" s="327"/>
      <c r="C1" s="327"/>
      <c r="D1" s="327"/>
    </row>
    <row r="2" s="324" customFormat="1" ht="20.1" customHeight="1" spans="1:4">
      <c r="A2" s="328"/>
      <c r="B2" s="329"/>
      <c r="C2" s="328"/>
      <c r="D2" s="330" t="s">
        <v>46</v>
      </c>
    </row>
    <row r="3" s="325" customFormat="1" ht="45" customHeight="1" spans="1:4">
      <c r="A3" s="331" t="s">
        <v>47</v>
      </c>
      <c r="B3" s="287" t="s">
        <v>120</v>
      </c>
      <c r="C3" s="287" t="s">
        <v>49</v>
      </c>
      <c r="D3" s="287" t="s">
        <v>121</v>
      </c>
    </row>
    <row r="4" s="325" customFormat="1" ht="36" customHeight="1" spans="1:4">
      <c r="A4" s="306" t="s">
        <v>1290</v>
      </c>
      <c r="B4" s="314"/>
      <c r="C4" s="314"/>
      <c r="D4" s="332"/>
    </row>
    <row r="5" ht="36" customHeight="1" spans="1:4">
      <c r="A5" s="306" t="s">
        <v>1291</v>
      </c>
      <c r="B5" s="314"/>
      <c r="C5" s="314"/>
      <c r="D5" s="333"/>
    </row>
    <row r="6" ht="36" customHeight="1" spans="1:4">
      <c r="A6" s="306" t="s">
        <v>1292</v>
      </c>
      <c r="B6" s="314"/>
      <c r="C6" s="314"/>
      <c r="D6" s="333"/>
    </row>
    <row r="7" ht="36" customHeight="1" spans="1:4">
      <c r="A7" s="306" t="s">
        <v>1293</v>
      </c>
      <c r="B7" s="314"/>
      <c r="C7" s="314"/>
      <c r="D7" s="333"/>
    </row>
    <row r="8" ht="36" customHeight="1" spans="1:4">
      <c r="A8" s="306" t="s">
        <v>1294</v>
      </c>
      <c r="B8" s="314">
        <v>31</v>
      </c>
      <c r="C8" s="314">
        <v>42</v>
      </c>
      <c r="D8" s="333">
        <f>(C8-B8)/B8</f>
        <v>0.3548</v>
      </c>
    </row>
    <row r="9" ht="36" customHeight="1" spans="1:4">
      <c r="A9" s="306" t="s">
        <v>1295</v>
      </c>
      <c r="B9" s="314"/>
      <c r="C9" s="314"/>
      <c r="D9" s="333"/>
    </row>
    <row r="10" ht="36" customHeight="1" spans="1:4">
      <c r="A10" s="306" t="s">
        <v>1296</v>
      </c>
      <c r="B10" s="314">
        <v>5851</v>
      </c>
      <c r="C10" s="314">
        <v>7165</v>
      </c>
      <c r="D10" s="333">
        <f>(C10-B10)/B10</f>
        <v>0.2246</v>
      </c>
    </row>
    <row r="11" ht="36" customHeight="1" spans="1:4">
      <c r="A11" s="309" t="s">
        <v>1297</v>
      </c>
      <c r="B11" s="310">
        <v>0</v>
      </c>
      <c r="C11" s="310"/>
      <c r="D11" s="334"/>
    </row>
    <row r="12" ht="36" customHeight="1" spans="1:4">
      <c r="A12" s="309" t="s">
        <v>1298</v>
      </c>
      <c r="B12" s="310">
        <v>0</v>
      </c>
      <c r="C12" s="310"/>
      <c r="D12" s="334"/>
    </row>
    <row r="13" ht="36" customHeight="1" spans="1:4">
      <c r="A13" s="309" t="s">
        <v>1299</v>
      </c>
      <c r="B13" s="310">
        <v>0</v>
      </c>
      <c r="C13" s="310"/>
      <c r="D13" s="334"/>
    </row>
    <row r="14" ht="36" customHeight="1" spans="1:4">
      <c r="A14" s="309" t="s">
        <v>1300</v>
      </c>
      <c r="B14" s="310">
        <v>0</v>
      </c>
      <c r="C14" s="310"/>
      <c r="D14" s="334"/>
    </row>
    <row r="15" ht="36" customHeight="1" spans="1:4">
      <c r="A15" s="309" t="s">
        <v>1301</v>
      </c>
      <c r="B15" s="310"/>
      <c r="C15" s="310"/>
      <c r="D15" s="335"/>
    </row>
    <row r="16" ht="36" customHeight="1" spans="1:4">
      <c r="A16" s="336" t="s">
        <v>1302</v>
      </c>
      <c r="B16" s="314"/>
      <c r="C16" s="314"/>
      <c r="D16" s="333"/>
    </row>
    <row r="17" ht="36" customHeight="1" spans="1:4">
      <c r="A17" s="336" t="s">
        <v>1303</v>
      </c>
      <c r="B17" s="314"/>
      <c r="C17" s="314"/>
      <c r="D17" s="333"/>
    </row>
    <row r="18" ht="36" customHeight="1" spans="1:4">
      <c r="A18" s="211" t="s">
        <v>1304</v>
      </c>
      <c r="B18" s="310"/>
      <c r="C18" s="310"/>
      <c r="D18" s="335"/>
    </row>
    <row r="19" ht="36" customHeight="1" spans="1:4">
      <c r="A19" s="211" t="s">
        <v>1305</v>
      </c>
      <c r="B19" s="310"/>
      <c r="C19" s="310"/>
      <c r="D19" s="335"/>
    </row>
    <row r="20" ht="36" customHeight="1" spans="1:4">
      <c r="A20" s="336" t="s">
        <v>1306</v>
      </c>
      <c r="B20" s="314"/>
      <c r="C20" s="314"/>
      <c r="D20" s="333"/>
    </row>
    <row r="21" ht="36" customHeight="1" spans="1:4">
      <c r="A21" s="336" t="s">
        <v>1307</v>
      </c>
      <c r="B21" s="314"/>
      <c r="C21" s="314"/>
      <c r="D21" s="333"/>
    </row>
    <row r="22" ht="36" customHeight="1" spans="1:4">
      <c r="A22" s="336" t="s">
        <v>1308</v>
      </c>
      <c r="B22" s="314"/>
      <c r="C22" s="314"/>
      <c r="D22" s="333"/>
    </row>
    <row r="23" ht="36" customHeight="1" spans="1:4">
      <c r="A23" s="306" t="s">
        <v>1309</v>
      </c>
      <c r="B23" s="314"/>
      <c r="C23" s="314"/>
      <c r="D23" s="333"/>
    </row>
    <row r="24" ht="36" customHeight="1" spans="1:4">
      <c r="A24" s="306" t="s">
        <v>1310</v>
      </c>
      <c r="B24" s="314">
        <v>210</v>
      </c>
      <c r="C24" s="314">
        <v>200</v>
      </c>
      <c r="D24" s="333">
        <f>(C24-B24)/B24</f>
        <v>-0.0476</v>
      </c>
    </row>
    <row r="25" ht="36" customHeight="1" spans="1:4">
      <c r="A25" s="306" t="s">
        <v>1311</v>
      </c>
      <c r="B25" s="314"/>
      <c r="C25" s="314"/>
      <c r="D25" s="333"/>
    </row>
    <row r="26" ht="36" customHeight="1" spans="1:4">
      <c r="A26" s="306" t="s">
        <v>1312</v>
      </c>
      <c r="B26" s="314"/>
      <c r="C26" s="314"/>
      <c r="D26" s="333"/>
    </row>
    <row r="27" ht="36" customHeight="1" spans="1:4">
      <c r="A27" s="306" t="s">
        <v>1313</v>
      </c>
      <c r="B27" s="314"/>
      <c r="C27" s="314"/>
      <c r="D27" s="333"/>
    </row>
    <row r="28" ht="36" customHeight="1" spans="1:4">
      <c r="A28" s="337" t="s">
        <v>1550</v>
      </c>
      <c r="B28" s="314">
        <v>6092</v>
      </c>
      <c r="C28" s="314">
        <v>7407</v>
      </c>
      <c r="D28" s="333">
        <f>(C28-B28)/B28</f>
        <v>0.2159</v>
      </c>
    </row>
    <row r="29" ht="36" customHeight="1" spans="1:4">
      <c r="A29" s="338" t="s">
        <v>1315</v>
      </c>
      <c r="B29" s="96">
        <v>45745</v>
      </c>
      <c r="C29" s="96">
        <v>60900</v>
      </c>
      <c r="D29" s="339">
        <f>(C29-B29)/B29</f>
        <v>0.3313</v>
      </c>
    </row>
    <row r="30" ht="36" customHeight="1" spans="1:4">
      <c r="A30" s="338" t="s">
        <v>78</v>
      </c>
      <c r="B30" s="96">
        <v>100</v>
      </c>
      <c r="C30" s="96">
        <v>2580</v>
      </c>
      <c r="D30" s="339">
        <f>(C30-B30)/B30</f>
        <v>24.8</v>
      </c>
    </row>
    <row r="31" ht="36" customHeight="1" spans="1:4">
      <c r="A31" s="340" t="s">
        <v>1551</v>
      </c>
      <c r="B31" s="99">
        <v>100</v>
      </c>
      <c r="C31" s="99">
        <v>2500</v>
      </c>
      <c r="D31" s="341">
        <f>(C31-B31)/B31</f>
        <v>24</v>
      </c>
    </row>
    <row r="32" ht="36" customHeight="1" spans="1:4">
      <c r="A32" s="340" t="s">
        <v>1317</v>
      </c>
      <c r="B32" s="99">
        <v>100</v>
      </c>
      <c r="C32" s="99">
        <v>2500</v>
      </c>
      <c r="D32" s="341">
        <f>(C32-B32)/B32</f>
        <v>24</v>
      </c>
    </row>
    <row r="33" ht="36" customHeight="1" spans="1:4">
      <c r="A33" s="340" t="s">
        <v>1552</v>
      </c>
      <c r="B33" s="90"/>
      <c r="C33" s="99"/>
      <c r="D33" s="341"/>
    </row>
    <row r="34" ht="36" customHeight="1" spans="1:4">
      <c r="A34" s="340" t="s">
        <v>81</v>
      </c>
      <c r="B34" s="99"/>
      <c r="C34" s="342">
        <v>80</v>
      </c>
      <c r="D34" s="341"/>
    </row>
    <row r="35" ht="36" customHeight="1" spans="1:4">
      <c r="A35" s="343" t="s">
        <v>82</v>
      </c>
      <c r="B35" s="344"/>
      <c r="C35" s="344"/>
      <c r="D35" s="345"/>
    </row>
    <row r="36" ht="36" customHeight="1" spans="1:4">
      <c r="A36" s="337" t="s">
        <v>85</v>
      </c>
      <c r="B36" s="96">
        <v>51937</v>
      </c>
      <c r="C36" s="96">
        <v>70887</v>
      </c>
      <c r="D36" s="339">
        <f>(C36-B36)/B36</f>
        <v>0.3649</v>
      </c>
    </row>
  </sheetData>
  <autoFilter xmlns:etc="http://www.wps.cn/officeDocument/2017/etCustomData" ref="A3:D36" etc:filterBottomFollowUsedRange="0">
    <extLst/>
  </autoFilter>
  <mergeCells count="1">
    <mergeCell ref="A1:D1"/>
  </mergeCells>
  <conditionalFormatting sqref="A28">
    <cfRule type="expression" dxfId="1" priority="2" stopIfTrue="1">
      <formula>"len($A:$A)=3"</formula>
    </cfRule>
  </conditionalFormatting>
  <conditionalFormatting sqref="A29">
    <cfRule type="expression" dxfId="1" priority="10" stopIfTrue="1">
      <formula>"len($A:$A)=3"</formula>
    </cfRule>
  </conditionalFormatting>
  <conditionalFormatting sqref="A36">
    <cfRule type="expression" dxfId="1" priority="1" stopIfTrue="1">
      <formula>"len($A:$A)=3"</formula>
    </cfRule>
  </conditionalFormatting>
  <conditionalFormatting sqref="A30:A33">
    <cfRule type="expression" dxfId="1" priority="6" stopIfTrue="1">
      <formula>"len($A:$A)=3"</formula>
    </cfRule>
  </conditionalFormatting>
  <conditionalFormatting sqref="B29:B33 C30:C31">
    <cfRule type="expression" dxfId="1" priority="3"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ignoredErrors>
    <ignoredError sqref="D8:D10 D24:D32" unlockedFormula="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D275"/>
  <sheetViews>
    <sheetView showGridLines="0" showZeros="0" view="pageBreakPreview" zoomScaleNormal="115" workbookViewId="0">
      <pane ySplit="3" topLeftCell="A68" activePane="bottomLeft" state="frozen"/>
      <selection/>
      <selection pane="bottomLeft" activeCell="A1" sqref="A1:D1"/>
    </sheetView>
  </sheetViews>
  <sheetFormatPr defaultColWidth="9" defaultRowHeight="30" customHeight="1" outlineLevelCol="3"/>
  <cols>
    <col min="1" max="1" width="52" style="295" customWidth="1"/>
    <col min="2" max="3" width="20.6333333333333" style="299" customWidth="1"/>
    <col min="4" max="4" width="16.3833333333333" style="300" customWidth="1"/>
    <col min="5" max="21" width="9" style="295"/>
    <col min="22" max="16374" width="53.1333333333333" style="295"/>
    <col min="16375" max="16384" width="9" style="295"/>
  </cols>
  <sheetData>
    <row r="1" s="295" customFormat="1" customHeight="1" spans="1:4">
      <c r="A1" s="301" t="s">
        <v>17</v>
      </c>
      <c r="B1" s="301"/>
      <c r="C1" s="301"/>
      <c r="D1" s="301"/>
    </row>
    <row r="2" s="296" customFormat="1" customHeight="1" spans="1:4">
      <c r="A2" s="302"/>
      <c r="B2" s="302"/>
      <c r="C2" s="302"/>
      <c r="D2" s="303" t="s">
        <v>46</v>
      </c>
    </row>
    <row r="3" s="297" customFormat="1" ht="42" customHeight="1" spans="1:4">
      <c r="A3" s="304" t="s">
        <v>47</v>
      </c>
      <c r="B3" s="305" t="s">
        <v>120</v>
      </c>
      <c r="C3" s="305" t="s">
        <v>49</v>
      </c>
      <c r="D3" s="305" t="s">
        <v>121</v>
      </c>
    </row>
    <row r="4" s="295" customFormat="1" customHeight="1" spans="1:4">
      <c r="A4" s="306" t="s">
        <v>1319</v>
      </c>
      <c r="B4" s="307">
        <v>100</v>
      </c>
      <c r="C4" s="307">
        <v>100</v>
      </c>
      <c r="D4" s="308">
        <f t="shared" ref="D4:D67" si="0">(C4-B4)/B4</f>
        <v>0</v>
      </c>
    </row>
    <row r="5" s="295" customFormat="1" hidden="1" customHeight="1" spans="1:4">
      <c r="A5" s="309" t="s">
        <v>1320</v>
      </c>
      <c r="B5" s="307"/>
      <c r="C5" s="307"/>
      <c r="D5" s="308" t="e">
        <f t="shared" si="0"/>
        <v>#DIV/0!</v>
      </c>
    </row>
    <row r="6" s="295" customFormat="1" hidden="1" customHeight="1" spans="1:4">
      <c r="A6" s="309" t="s">
        <v>1321</v>
      </c>
      <c r="B6" s="310"/>
      <c r="C6" s="310"/>
      <c r="D6" s="311" t="e">
        <f t="shared" si="0"/>
        <v>#DIV/0!</v>
      </c>
    </row>
    <row r="7" s="295" customFormat="1" hidden="1" customHeight="1" spans="1:4">
      <c r="A7" s="309" t="s">
        <v>1322</v>
      </c>
      <c r="B7" s="310"/>
      <c r="C7" s="310"/>
      <c r="D7" s="311" t="e">
        <f t="shared" si="0"/>
        <v>#DIV/0!</v>
      </c>
    </row>
    <row r="8" s="295" customFormat="1" hidden="1" customHeight="1" spans="1:4">
      <c r="A8" s="309" t="s">
        <v>1323</v>
      </c>
      <c r="B8" s="312"/>
      <c r="C8" s="312"/>
      <c r="D8" s="313" t="e">
        <f t="shared" si="0"/>
        <v>#DIV/0!</v>
      </c>
    </row>
    <row r="9" s="295" customFormat="1" hidden="1" customHeight="1" spans="1:4">
      <c r="A9" s="309" t="s">
        <v>1324</v>
      </c>
      <c r="B9" s="310"/>
      <c r="C9" s="310"/>
      <c r="D9" s="311" t="e">
        <f t="shared" si="0"/>
        <v>#DIV/0!</v>
      </c>
    </row>
    <row r="10" s="295" customFormat="1" hidden="1" customHeight="1" spans="1:4">
      <c r="A10" s="309" t="s">
        <v>1325</v>
      </c>
      <c r="B10" s="312"/>
      <c r="C10" s="312"/>
      <c r="D10" s="313" t="e">
        <f t="shared" si="0"/>
        <v>#DIV/0!</v>
      </c>
    </row>
    <row r="11" s="295" customFormat="1" customHeight="1" spans="1:4">
      <c r="A11" s="306" t="s">
        <v>1326</v>
      </c>
      <c r="B11" s="314">
        <v>100</v>
      </c>
      <c r="C11" s="314">
        <v>100</v>
      </c>
      <c r="D11" s="315">
        <f t="shared" si="0"/>
        <v>0</v>
      </c>
    </row>
    <row r="12" s="295" customFormat="1" customHeight="1" spans="1:4">
      <c r="A12" s="309" t="s">
        <v>1327</v>
      </c>
      <c r="B12" s="310"/>
      <c r="C12" s="310"/>
      <c r="D12" s="311"/>
    </row>
    <row r="13" s="295" customFormat="1" customHeight="1" spans="1:4">
      <c r="A13" s="309" t="s">
        <v>1328</v>
      </c>
      <c r="B13" s="310"/>
      <c r="C13" s="310"/>
      <c r="D13" s="311"/>
    </row>
    <row r="14" s="295" customFormat="1" customHeight="1" spans="1:4">
      <c r="A14" s="309" t="s">
        <v>1329</v>
      </c>
      <c r="B14" s="310"/>
      <c r="C14" s="310"/>
      <c r="D14" s="311"/>
    </row>
    <row r="15" s="295" customFormat="1" customHeight="1" spans="1:4">
      <c r="A15" s="309" t="s">
        <v>1330</v>
      </c>
      <c r="B15" s="310"/>
      <c r="C15" s="310">
        <v>100</v>
      </c>
      <c r="D15" s="311"/>
    </row>
    <row r="16" s="295" customFormat="1" customHeight="1" spans="1:4">
      <c r="A16" s="309" t="s">
        <v>1331</v>
      </c>
      <c r="B16" s="310">
        <v>100</v>
      </c>
      <c r="C16" s="310"/>
      <c r="D16" s="311">
        <f t="shared" si="0"/>
        <v>-1</v>
      </c>
    </row>
    <row r="17" s="295" customFormat="1" ht="37.5" hidden="1" spans="1:4">
      <c r="A17" s="306" t="s">
        <v>1332</v>
      </c>
      <c r="B17" s="314">
        <f>SUM(B18:B19)</f>
        <v>0</v>
      </c>
      <c r="C17" s="314">
        <f>SUM(C18:C19)</f>
        <v>0</v>
      </c>
      <c r="D17" s="315" t="e">
        <f t="shared" si="0"/>
        <v>#DIV/0!</v>
      </c>
    </row>
    <row r="18" s="295" customFormat="1" hidden="1" customHeight="1" spans="1:4">
      <c r="A18" s="309" t="s">
        <v>1333</v>
      </c>
      <c r="B18" s="310"/>
      <c r="C18" s="310"/>
      <c r="D18" s="311" t="e">
        <f t="shared" si="0"/>
        <v>#DIV/0!</v>
      </c>
    </row>
    <row r="19" s="295" customFormat="1" ht="37.5" hidden="1" spans="1:4">
      <c r="A19" s="309" t="s">
        <v>1334</v>
      </c>
      <c r="B19" s="310"/>
      <c r="C19" s="310"/>
      <c r="D19" s="311" t="e">
        <f t="shared" si="0"/>
        <v>#DIV/0!</v>
      </c>
    </row>
    <row r="20" s="295" customFormat="1" customHeight="1" spans="1:4">
      <c r="A20" s="306" t="s">
        <v>1335</v>
      </c>
      <c r="B20" s="307"/>
      <c r="C20" s="307">
        <v>240</v>
      </c>
      <c r="D20" s="308"/>
    </row>
    <row r="21" s="295" customFormat="1" customHeight="1" spans="1:4">
      <c r="A21" s="306" t="s">
        <v>1336</v>
      </c>
      <c r="B21" s="314">
        <f>SUM(B22:B24)</f>
        <v>0</v>
      </c>
      <c r="C21" s="314">
        <v>200</v>
      </c>
      <c r="D21" s="315"/>
    </row>
    <row r="22" s="295" customFormat="1" customHeight="1" spans="1:4">
      <c r="A22" s="309" t="s">
        <v>1337</v>
      </c>
      <c r="B22" s="310"/>
      <c r="C22" s="310">
        <v>200</v>
      </c>
      <c r="D22" s="311"/>
    </row>
    <row r="23" s="295" customFormat="1" customHeight="1" spans="1:4">
      <c r="A23" s="309" t="s">
        <v>1338</v>
      </c>
      <c r="B23" s="310"/>
      <c r="C23" s="310"/>
      <c r="D23" s="311"/>
    </row>
    <row r="24" s="295" customFormat="1" customHeight="1" spans="1:4">
      <c r="A24" s="309" t="s">
        <v>1339</v>
      </c>
      <c r="B24" s="310"/>
      <c r="C24" s="310"/>
      <c r="D24" s="311"/>
    </row>
    <row r="25" s="295" customFormat="1" customHeight="1" spans="1:4">
      <c r="A25" s="306" t="s">
        <v>1340</v>
      </c>
      <c r="B25" s="314">
        <f>SUM(B26:B28)</f>
        <v>0</v>
      </c>
      <c r="C25" s="314">
        <v>40</v>
      </c>
      <c r="D25" s="315"/>
    </row>
    <row r="26" s="295" customFormat="1" customHeight="1" spans="1:4">
      <c r="A26" s="309" t="s">
        <v>1337</v>
      </c>
      <c r="B26" s="310"/>
      <c r="C26" s="310">
        <v>40</v>
      </c>
      <c r="D26" s="311"/>
    </row>
    <row r="27" s="295" customFormat="1" customHeight="1" spans="1:4">
      <c r="A27" s="309" t="s">
        <v>1338</v>
      </c>
      <c r="B27" s="310"/>
      <c r="C27" s="310"/>
      <c r="D27" s="311"/>
    </row>
    <row r="28" s="295" customFormat="1" customHeight="1" spans="1:4">
      <c r="A28" s="309" t="s">
        <v>1341</v>
      </c>
      <c r="B28" s="310"/>
      <c r="C28" s="310"/>
      <c r="D28" s="311"/>
    </row>
    <row r="29" s="298" customFormat="1" ht="37.5" hidden="1" spans="1:4">
      <c r="A29" s="306" t="s">
        <v>1342</v>
      </c>
      <c r="B29" s="314">
        <f>SUM(B30:B31)</f>
        <v>0</v>
      </c>
      <c r="C29" s="314">
        <f>SUM(C30:C31)</f>
        <v>0</v>
      </c>
      <c r="D29" s="315"/>
    </row>
    <row r="30" s="295" customFormat="1" hidden="1" customHeight="1" spans="1:4">
      <c r="A30" s="309" t="s">
        <v>1338</v>
      </c>
      <c r="B30" s="310"/>
      <c r="C30" s="310"/>
      <c r="D30" s="311"/>
    </row>
    <row r="31" s="295" customFormat="1" ht="37.5" hidden="1" spans="1:4">
      <c r="A31" s="309" t="s">
        <v>1343</v>
      </c>
      <c r="B31" s="310"/>
      <c r="C31" s="310"/>
      <c r="D31" s="311"/>
    </row>
    <row r="32" s="295" customFormat="1" customHeight="1" spans="1:4">
      <c r="A32" s="306" t="s">
        <v>1344</v>
      </c>
      <c r="B32" s="307"/>
      <c r="C32" s="307"/>
      <c r="D32" s="308"/>
    </row>
    <row r="33" s="295" customFormat="1" hidden="1" customHeight="1" spans="1:4">
      <c r="A33" s="306" t="s">
        <v>1345</v>
      </c>
      <c r="B33" s="314">
        <f>SUM(B34:B37)</f>
        <v>0</v>
      </c>
      <c r="C33" s="314">
        <f>SUM(C34:C37)</f>
        <v>0</v>
      </c>
      <c r="D33" s="315" t="e">
        <f t="shared" si="0"/>
        <v>#DIV/0!</v>
      </c>
    </row>
    <row r="34" s="295" customFormat="1" hidden="1" customHeight="1" spans="1:4">
      <c r="A34" s="309" t="s">
        <v>1346</v>
      </c>
      <c r="B34" s="310">
        <f>SUM(B35:B42)</f>
        <v>0</v>
      </c>
      <c r="C34" s="310">
        <f>SUM(C35:C42)</f>
        <v>0</v>
      </c>
      <c r="D34" s="311" t="e">
        <f t="shared" si="0"/>
        <v>#DIV/0!</v>
      </c>
    </row>
    <row r="35" s="295" customFormat="1" hidden="1" customHeight="1" spans="1:4">
      <c r="A35" s="309" t="s">
        <v>1347</v>
      </c>
      <c r="B35" s="310"/>
      <c r="C35" s="310"/>
      <c r="D35" s="311" t="e">
        <f t="shared" si="0"/>
        <v>#DIV/0!</v>
      </c>
    </row>
    <row r="36" s="295" customFormat="1" hidden="1" customHeight="1" spans="1:4">
      <c r="A36" s="309" t="s">
        <v>1348</v>
      </c>
      <c r="B36" s="310"/>
      <c r="C36" s="310"/>
      <c r="D36" s="311" t="e">
        <f t="shared" si="0"/>
        <v>#DIV/0!</v>
      </c>
    </row>
    <row r="37" s="298" customFormat="1" hidden="1" customHeight="1" spans="1:4">
      <c r="A37" s="309" t="s">
        <v>1349</v>
      </c>
      <c r="B37" s="310"/>
      <c r="C37" s="310"/>
      <c r="D37" s="311" t="e">
        <f t="shared" si="0"/>
        <v>#DIV/0!</v>
      </c>
    </row>
    <row r="38" s="295" customFormat="1" hidden="1" customHeight="1" spans="1:4">
      <c r="A38" s="306" t="s">
        <v>1350</v>
      </c>
      <c r="B38" s="314">
        <f>SUM(B39:B42)</f>
        <v>0</v>
      </c>
      <c r="C38" s="314">
        <f>SUM(C39:C42)</f>
        <v>0</v>
      </c>
      <c r="D38" s="315" t="e">
        <f t="shared" si="0"/>
        <v>#DIV/0!</v>
      </c>
    </row>
    <row r="39" s="295" customFormat="1" hidden="1" customHeight="1" spans="1:4">
      <c r="A39" s="309" t="s">
        <v>1351</v>
      </c>
      <c r="B39" s="310"/>
      <c r="C39" s="310"/>
      <c r="D39" s="311" t="e">
        <f t="shared" si="0"/>
        <v>#DIV/0!</v>
      </c>
    </row>
    <row r="40" s="295" customFormat="1" hidden="1" customHeight="1" spans="1:4">
      <c r="A40" s="309" t="s">
        <v>1352</v>
      </c>
      <c r="B40" s="310"/>
      <c r="C40" s="310"/>
      <c r="D40" s="311" t="e">
        <f t="shared" si="0"/>
        <v>#DIV/0!</v>
      </c>
    </row>
    <row r="41" s="295" customFormat="1" hidden="1" customHeight="1" spans="1:4">
      <c r="A41" s="309" t="s">
        <v>1353</v>
      </c>
      <c r="B41" s="310"/>
      <c r="C41" s="310"/>
      <c r="D41" s="311" t="e">
        <f t="shared" si="0"/>
        <v>#DIV/0!</v>
      </c>
    </row>
    <row r="42" s="295" customFormat="1" hidden="1" customHeight="1" spans="1:4">
      <c r="A42" s="309" t="s">
        <v>1354</v>
      </c>
      <c r="B42" s="310"/>
      <c r="C42" s="310"/>
      <c r="D42" s="311" t="e">
        <f t="shared" si="0"/>
        <v>#DIV/0!</v>
      </c>
    </row>
    <row r="43" s="295" customFormat="1" customHeight="1" spans="1:4">
      <c r="A43" s="306" t="s">
        <v>1355</v>
      </c>
      <c r="B43" s="307">
        <v>2301</v>
      </c>
      <c r="C43" s="307">
        <v>2237</v>
      </c>
      <c r="D43" s="308">
        <f t="shared" si="0"/>
        <v>-0.0278</v>
      </c>
    </row>
    <row r="44" s="295" customFormat="1" customHeight="1" spans="1:4">
      <c r="A44" s="306" t="s">
        <v>1356</v>
      </c>
      <c r="B44" s="307">
        <v>2091</v>
      </c>
      <c r="C44" s="307">
        <v>1995</v>
      </c>
      <c r="D44" s="308">
        <f t="shared" si="0"/>
        <v>-0.0459</v>
      </c>
    </row>
    <row r="45" s="295" customFormat="1" hidden="1" customHeight="1" spans="1:4">
      <c r="A45" s="309" t="s">
        <v>1357</v>
      </c>
      <c r="B45" s="310"/>
      <c r="C45" s="310"/>
      <c r="D45" s="311" t="e">
        <f t="shared" si="0"/>
        <v>#DIV/0!</v>
      </c>
    </row>
    <row r="46" s="295" customFormat="1" hidden="1" customHeight="1" spans="1:4">
      <c r="A46" s="309" t="s">
        <v>1358</v>
      </c>
      <c r="B46" s="310"/>
      <c r="C46" s="310"/>
      <c r="D46" s="311" t="e">
        <f t="shared" si="0"/>
        <v>#DIV/0!</v>
      </c>
    </row>
    <row r="47" s="295" customFormat="1" hidden="1" customHeight="1" spans="1:4">
      <c r="A47" s="309" t="s">
        <v>1359</v>
      </c>
      <c r="B47" s="310"/>
      <c r="C47" s="310"/>
      <c r="D47" s="311" t="e">
        <f t="shared" si="0"/>
        <v>#DIV/0!</v>
      </c>
    </row>
    <row r="48" s="295" customFormat="1" hidden="1" customHeight="1" spans="1:4">
      <c r="A48" s="309" t="s">
        <v>1360</v>
      </c>
      <c r="B48" s="310"/>
      <c r="C48" s="310"/>
      <c r="D48" s="311" t="e">
        <f t="shared" si="0"/>
        <v>#DIV/0!</v>
      </c>
    </row>
    <row r="49" s="295" customFormat="1" hidden="1" customHeight="1" spans="1:4">
      <c r="A49" s="309" t="s">
        <v>1361</v>
      </c>
      <c r="B49" s="310"/>
      <c r="C49" s="310"/>
      <c r="D49" s="311" t="e">
        <f t="shared" si="0"/>
        <v>#DIV/0!</v>
      </c>
    </row>
    <row r="50" s="295" customFormat="1" hidden="1" customHeight="1" spans="1:4">
      <c r="A50" s="309" t="s">
        <v>1362</v>
      </c>
      <c r="B50" s="310"/>
      <c r="C50" s="310"/>
      <c r="D50" s="311" t="e">
        <f t="shared" si="0"/>
        <v>#DIV/0!</v>
      </c>
    </row>
    <row r="51" s="295" customFormat="1" hidden="1" customHeight="1" spans="1:4">
      <c r="A51" s="309" t="s">
        <v>1363</v>
      </c>
      <c r="B51" s="310"/>
      <c r="C51" s="310"/>
      <c r="D51" s="311" t="e">
        <f t="shared" si="0"/>
        <v>#DIV/0!</v>
      </c>
    </row>
    <row r="52" s="295" customFormat="1" hidden="1" customHeight="1" spans="1:4">
      <c r="A52" s="309" t="s">
        <v>1364</v>
      </c>
      <c r="B52" s="310"/>
      <c r="C52" s="310"/>
      <c r="D52" s="311" t="e">
        <f t="shared" si="0"/>
        <v>#DIV/0!</v>
      </c>
    </row>
    <row r="53" s="295" customFormat="1" customHeight="1" spans="1:4">
      <c r="A53" s="309" t="s">
        <v>1365</v>
      </c>
      <c r="B53" s="310"/>
      <c r="C53" s="310">
        <v>300</v>
      </c>
      <c r="D53" s="311"/>
    </row>
    <row r="54" s="295" customFormat="1" customHeight="1" spans="1:4">
      <c r="A54" s="309" t="s">
        <v>1366</v>
      </c>
      <c r="B54" s="310"/>
      <c r="C54" s="310"/>
      <c r="D54" s="311"/>
    </row>
    <row r="55" s="295" customFormat="1" customHeight="1" spans="1:4">
      <c r="A55" s="309" t="s">
        <v>1367</v>
      </c>
      <c r="B55" s="310"/>
      <c r="C55" s="310"/>
      <c r="D55" s="311"/>
    </row>
    <row r="56" s="295" customFormat="1" customHeight="1" spans="1:4">
      <c r="A56" s="309" t="s">
        <v>1368</v>
      </c>
      <c r="B56" s="312">
        <v>2091</v>
      </c>
      <c r="C56" s="312">
        <v>1695</v>
      </c>
      <c r="D56" s="313">
        <f t="shared" si="0"/>
        <v>-0.1894</v>
      </c>
    </row>
    <row r="57" s="295" customFormat="1" customHeight="1" spans="1:4">
      <c r="A57" s="306" t="s">
        <v>1369</v>
      </c>
      <c r="B57" s="314">
        <f>SUM(B58:B60)</f>
        <v>0</v>
      </c>
      <c r="C57" s="314">
        <v>42</v>
      </c>
      <c r="D57" s="315"/>
    </row>
    <row r="58" s="295" customFormat="1" customHeight="1" spans="1:4">
      <c r="A58" s="309" t="s">
        <v>1357</v>
      </c>
      <c r="B58" s="310"/>
      <c r="C58" s="310"/>
      <c r="D58" s="311"/>
    </row>
    <row r="59" s="295" customFormat="1" customHeight="1" spans="1:4">
      <c r="A59" s="309" t="s">
        <v>1358</v>
      </c>
      <c r="B59" s="310"/>
      <c r="C59" s="310"/>
      <c r="D59" s="311"/>
    </row>
    <row r="60" s="295" customFormat="1" customHeight="1" spans="1:4">
      <c r="A60" s="309" t="s">
        <v>1370</v>
      </c>
      <c r="B60" s="310"/>
      <c r="C60" s="310">
        <v>42</v>
      </c>
      <c r="D60" s="311"/>
    </row>
    <row r="61" s="295" customFormat="1" hidden="1" customHeight="1" spans="1:4">
      <c r="A61" s="306" t="s">
        <v>1371</v>
      </c>
      <c r="B61" s="314"/>
      <c r="C61" s="314"/>
      <c r="D61" s="315" t="e">
        <f t="shared" si="0"/>
        <v>#DIV/0!</v>
      </c>
    </row>
    <row r="62" s="295" customFormat="1" hidden="1" customHeight="1" spans="1:4">
      <c r="A62" s="306" t="s">
        <v>1372</v>
      </c>
      <c r="B62" s="314">
        <f>SUM(B63:B67)</f>
        <v>0</v>
      </c>
      <c r="C62" s="314">
        <f>SUM(C63:C67)</f>
        <v>0</v>
      </c>
      <c r="D62" s="315" t="e">
        <f t="shared" si="0"/>
        <v>#DIV/0!</v>
      </c>
    </row>
    <row r="63" s="295" customFormat="1" hidden="1" customHeight="1" spans="1:4">
      <c r="A63" s="309" t="s">
        <v>1373</v>
      </c>
      <c r="B63" s="310"/>
      <c r="C63" s="310"/>
      <c r="D63" s="311" t="e">
        <f t="shared" si="0"/>
        <v>#DIV/0!</v>
      </c>
    </row>
    <row r="64" s="295" customFormat="1" hidden="1" customHeight="1" spans="1:4">
      <c r="A64" s="309" t="s">
        <v>1374</v>
      </c>
      <c r="B64" s="310"/>
      <c r="C64" s="310"/>
      <c r="D64" s="311" t="e">
        <f t="shared" si="0"/>
        <v>#DIV/0!</v>
      </c>
    </row>
    <row r="65" s="295" customFormat="1" hidden="1" customHeight="1" spans="1:4">
      <c r="A65" s="309" t="s">
        <v>1375</v>
      </c>
      <c r="B65" s="310"/>
      <c r="C65" s="310"/>
      <c r="D65" s="311" t="e">
        <f t="shared" si="0"/>
        <v>#DIV/0!</v>
      </c>
    </row>
    <row r="66" s="295" customFormat="1" hidden="1" customHeight="1" spans="1:4">
      <c r="A66" s="309" t="s">
        <v>1376</v>
      </c>
      <c r="B66" s="310"/>
      <c r="C66" s="310"/>
      <c r="D66" s="311" t="e">
        <f t="shared" si="0"/>
        <v>#DIV/0!</v>
      </c>
    </row>
    <row r="67" s="295" customFormat="1" hidden="1" customHeight="1" spans="1:4">
      <c r="A67" s="309" t="s">
        <v>1377</v>
      </c>
      <c r="B67" s="310"/>
      <c r="C67" s="310"/>
      <c r="D67" s="311" t="e">
        <f t="shared" si="0"/>
        <v>#DIV/0!</v>
      </c>
    </row>
    <row r="68" s="295" customFormat="1" customHeight="1" spans="1:4">
      <c r="A68" s="306" t="s">
        <v>1378</v>
      </c>
      <c r="B68" s="314">
        <v>210</v>
      </c>
      <c r="C68" s="314">
        <v>200</v>
      </c>
      <c r="D68" s="315">
        <f t="shared" ref="D68:D131" si="1">(C68-B68)/B68</f>
        <v>-0.048</v>
      </c>
    </row>
    <row r="69" s="295" customFormat="1" customHeight="1" spans="1:4">
      <c r="A69" s="309" t="s">
        <v>1379</v>
      </c>
      <c r="B69" s="310"/>
      <c r="C69" s="310"/>
      <c r="D69" s="311"/>
    </row>
    <row r="70" s="295" customFormat="1" customHeight="1" spans="1:4">
      <c r="A70" s="309" t="s">
        <v>1380</v>
      </c>
      <c r="B70" s="310"/>
      <c r="C70" s="310"/>
      <c r="D70" s="311"/>
    </row>
    <row r="71" s="295" customFormat="1" customHeight="1" spans="1:4">
      <c r="A71" s="309" t="s">
        <v>1381</v>
      </c>
      <c r="B71" s="310">
        <v>210</v>
      </c>
      <c r="C71" s="310">
        <v>200</v>
      </c>
      <c r="D71" s="311">
        <f t="shared" si="1"/>
        <v>-0.048</v>
      </c>
    </row>
    <row r="72" s="295" customFormat="1" hidden="1" customHeight="1" spans="1:4">
      <c r="A72" s="306" t="s">
        <v>1382</v>
      </c>
      <c r="B72" s="314">
        <f>SUM(B73:B75)</f>
        <v>0</v>
      </c>
      <c r="C72" s="314">
        <f>SUM(C73:C75)</f>
        <v>0</v>
      </c>
      <c r="D72" s="315" t="e">
        <f t="shared" si="1"/>
        <v>#DIV/0!</v>
      </c>
    </row>
    <row r="73" s="295" customFormat="1" hidden="1" customHeight="1" spans="1:4">
      <c r="A73" s="309" t="s">
        <v>1357</v>
      </c>
      <c r="B73" s="310"/>
      <c r="C73" s="310"/>
      <c r="D73" s="311" t="e">
        <f t="shared" si="1"/>
        <v>#DIV/0!</v>
      </c>
    </row>
    <row r="74" s="295" customFormat="1" hidden="1" customHeight="1" spans="1:4">
      <c r="A74" s="309" t="s">
        <v>1358</v>
      </c>
      <c r="B74" s="310"/>
      <c r="C74" s="310"/>
      <c r="D74" s="311" t="e">
        <f t="shared" si="1"/>
        <v>#DIV/0!</v>
      </c>
    </row>
    <row r="75" s="295" customFormat="1" hidden="1" customHeight="1" spans="1:4">
      <c r="A75" s="309" t="s">
        <v>1383</v>
      </c>
      <c r="B75" s="310"/>
      <c r="C75" s="310"/>
      <c r="D75" s="311" t="e">
        <f t="shared" si="1"/>
        <v>#DIV/0!</v>
      </c>
    </row>
    <row r="76" s="295" customFormat="1" hidden="1" customHeight="1" spans="1:4">
      <c r="A76" s="306" t="s">
        <v>1384</v>
      </c>
      <c r="B76" s="314">
        <f>SUM(B77:B79)</f>
        <v>0</v>
      </c>
      <c r="C76" s="314">
        <f>SUM(C77:C79)</f>
        <v>0</v>
      </c>
      <c r="D76" s="315" t="e">
        <f t="shared" si="1"/>
        <v>#DIV/0!</v>
      </c>
    </row>
    <row r="77" s="295" customFormat="1" hidden="1" customHeight="1" spans="1:4">
      <c r="A77" s="309" t="s">
        <v>1357</v>
      </c>
      <c r="B77" s="310"/>
      <c r="C77" s="310"/>
      <c r="D77" s="311" t="e">
        <f t="shared" si="1"/>
        <v>#DIV/0!</v>
      </c>
    </row>
    <row r="78" s="295" customFormat="1" hidden="1" customHeight="1" spans="1:4">
      <c r="A78" s="309" t="s">
        <v>1358</v>
      </c>
      <c r="B78" s="310"/>
      <c r="C78" s="310"/>
      <c r="D78" s="311" t="e">
        <f t="shared" si="1"/>
        <v>#DIV/0!</v>
      </c>
    </row>
    <row r="79" s="295" customFormat="1" hidden="1" customHeight="1" spans="1:4">
      <c r="A79" s="309" t="s">
        <v>1385</v>
      </c>
      <c r="B79" s="310"/>
      <c r="C79" s="310"/>
      <c r="D79" s="311" t="e">
        <f t="shared" si="1"/>
        <v>#DIV/0!</v>
      </c>
    </row>
    <row r="80" s="295" customFormat="1" ht="37.5" hidden="1" spans="1:4">
      <c r="A80" s="306" t="s">
        <v>1386</v>
      </c>
      <c r="B80" s="314">
        <f>SUM(B81:B85)</f>
        <v>0</v>
      </c>
      <c r="C80" s="314">
        <f>SUM(C81:C85)</f>
        <v>0</v>
      </c>
      <c r="D80" s="315" t="e">
        <f t="shared" si="1"/>
        <v>#DIV/0!</v>
      </c>
    </row>
    <row r="81" s="295" customFormat="1" hidden="1" customHeight="1" spans="1:4">
      <c r="A81" s="309" t="s">
        <v>1373</v>
      </c>
      <c r="B81" s="310"/>
      <c r="C81" s="310"/>
      <c r="D81" s="311" t="e">
        <f t="shared" si="1"/>
        <v>#DIV/0!</v>
      </c>
    </row>
    <row r="82" s="295" customFormat="1" hidden="1" customHeight="1" spans="1:4">
      <c r="A82" s="309" t="s">
        <v>1374</v>
      </c>
      <c r="B82" s="310"/>
      <c r="C82" s="310"/>
      <c r="D82" s="311" t="e">
        <f t="shared" si="1"/>
        <v>#DIV/0!</v>
      </c>
    </row>
    <row r="83" s="295" customFormat="1" hidden="1" customHeight="1" spans="1:4">
      <c r="A83" s="309" t="s">
        <v>1375</v>
      </c>
      <c r="B83" s="310"/>
      <c r="C83" s="310"/>
      <c r="D83" s="311" t="e">
        <f t="shared" si="1"/>
        <v>#DIV/0!</v>
      </c>
    </row>
    <row r="84" s="295" customFormat="1" hidden="1" customHeight="1" spans="1:4">
      <c r="A84" s="309" t="s">
        <v>1376</v>
      </c>
      <c r="B84" s="310"/>
      <c r="C84" s="310"/>
      <c r="D84" s="311" t="e">
        <f t="shared" si="1"/>
        <v>#DIV/0!</v>
      </c>
    </row>
    <row r="85" s="295" customFormat="1" ht="37.5" hidden="1" spans="1:4">
      <c r="A85" s="309" t="s">
        <v>1387</v>
      </c>
      <c r="B85" s="310"/>
      <c r="C85" s="310"/>
      <c r="D85" s="311" t="e">
        <f t="shared" si="1"/>
        <v>#DIV/0!</v>
      </c>
    </row>
    <row r="86" s="295" customFormat="1" hidden="1" customHeight="1" spans="1:4">
      <c r="A86" s="306" t="s">
        <v>1388</v>
      </c>
      <c r="B86" s="314">
        <f>SUM(B87:B88)</f>
        <v>0</v>
      </c>
      <c r="C86" s="314">
        <f>SUM(C87:C88)</f>
        <v>0</v>
      </c>
      <c r="D86" s="315" t="e">
        <f t="shared" si="1"/>
        <v>#DIV/0!</v>
      </c>
    </row>
    <row r="87" s="295" customFormat="1" hidden="1" customHeight="1" spans="1:4">
      <c r="A87" s="309" t="s">
        <v>1379</v>
      </c>
      <c r="B87" s="310"/>
      <c r="C87" s="310"/>
      <c r="D87" s="311" t="e">
        <f t="shared" si="1"/>
        <v>#DIV/0!</v>
      </c>
    </row>
    <row r="88" s="295" customFormat="1" ht="37.5" hidden="1" spans="1:4">
      <c r="A88" s="309" t="s">
        <v>1389</v>
      </c>
      <c r="B88" s="310"/>
      <c r="C88" s="310"/>
      <c r="D88" s="311" t="e">
        <f t="shared" si="1"/>
        <v>#DIV/0!</v>
      </c>
    </row>
    <row r="89" s="295" customFormat="1" ht="37.5" hidden="1" spans="1:4">
      <c r="A89" s="306" t="s">
        <v>1390</v>
      </c>
      <c r="B89" s="314">
        <f>SUM(B90:B97)</f>
        <v>0</v>
      </c>
      <c r="C89" s="314">
        <f>SUM(C90:C97)</f>
        <v>0</v>
      </c>
      <c r="D89" s="315" t="e">
        <f t="shared" si="1"/>
        <v>#DIV/0!</v>
      </c>
    </row>
    <row r="90" s="295" customFormat="1" hidden="1" customHeight="1" spans="1:4">
      <c r="A90" s="309" t="s">
        <v>1357</v>
      </c>
      <c r="B90" s="310"/>
      <c r="C90" s="310"/>
      <c r="D90" s="311" t="e">
        <f t="shared" si="1"/>
        <v>#DIV/0!</v>
      </c>
    </row>
    <row r="91" s="295" customFormat="1" hidden="1" customHeight="1" spans="1:4">
      <c r="A91" s="309" t="s">
        <v>1358</v>
      </c>
      <c r="B91" s="310"/>
      <c r="C91" s="310"/>
      <c r="D91" s="311" t="e">
        <f t="shared" si="1"/>
        <v>#DIV/0!</v>
      </c>
    </row>
    <row r="92" s="295" customFormat="1" hidden="1" customHeight="1" spans="1:4">
      <c r="A92" s="309" t="s">
        <v>1359</v>
      </c>
      <c r="B92" s="310"/>
      <c r="C92" s="310"/>
      <c r="D92" s="311" t="e">
        <f t="shared" si="1"/>
        <v>#DIV/0!</v>
      </c>
    </row>
    <row r="93" s="295" customFormat="1" hidden="1" customHeight="1" spans="1:4">
      <c r="A93" s="309" t="s">
        <v>1360</v>
      </c>
      <c r="B93" s="310"/>
      <c r="C93" s="310"/>
      <c r="D93" s="311" t="e">
        <f t="shared" si="1"/>
        <v>#DIV/0!</v>
      </c>
    </row>
    <row r="94" s="295" customFormat="1" hidden="1" customHeight="1" spans="1:4">
      <c r="A94" s="309" t="s">
        <v>1363</v>
      </c>
      <c r="B94" s="310"/>
      <c r="C94" s="310"/>
      <c r="D94" s="311" t="e">
        <f t="shared" si="1"/>
        <v>#DIV/0!</v>
      </c>
    </row>
    <row r="95" s="295" customFormat="1" hidden="1" customHeight="1" spans="1:4">
      <c r="A95" s="309" t="s">
        <v>1365</v>
      </c>
      <c r="B95" s="310"/>
      <c r="C95" s="310"/>
      <c r="D95" s="311" t="e">
        <f t="shared" si="1"/>
        <v>#DIV/0!</v>
      </c>
    </row>
    <row r="96" s="295" customFormat="1" hidden="1" customHeight="1" spans="1:4">
      <c r="A96" s="309" t="s">
        <v>1366</v>
      </c>
      <c r="B96" s="310"/>
      <c r="C96" s="310"/>
      <c r="D96" s="311" t="e">
        <f t="shared" si="1"/>
        <v>#DIV/0!</v>
      </c>
    </row>
    <row r="97" s="295" customFormat="1" ht="37.5" hidden="1" spans="1:4">
      <c r="A97" s="309" t="s">
        <v>1391</v>
      </c>
      <c r="B97" s="310"/>
      <c r="C97" s="310"/>
      <c r="D97" s="311" t="e">
        <f t="shared" si="1"/>
        <v>#DIV/0!</v>
      </c>
    </row>
    <row r="98" s="295" customFormat="1" customHeight="1" spans="1:4">
      <c r="A98" s="306" t="s">
        <v>1392</v>
      </c>
      <c r="B98" s="307"/>
      <c r="C98" s="307">
        <v>1500</v>
      </c>
      <c r="D98" s="308"/>
    </row>
    <row r="99" s="295" customFormat="1" customHeight="1" spans="1:4">
      <c r="A99" s="306" t="s">
        <v>1393</v>
      </c>
      <c r="B99" s="307"/>
      <c r="C99" s="307">
        <v>1500</v>
      </c>
      <c r="D99" s="308"/>
    </row>
    <row r="100" s="295" customFormat="1" customHeight="1" spans="1:4">
      <c r="A100" s="309" t="s">
        <v>1338</v>
      </c>
      <c r="B100" s="310"/>
      <c r="C100" s="310"/>
      <c r="D100" s="311"/>
    </row>
    <row r="101" s="295" customFormat="1" customHeight="1" spans="1:4">
      <c r="A101" s="309" t="s">
        <v>1394</v>
      </c>
      <c r="B101" s="310"/>
      <c r="C101" s="310"/>
      <c r="D101" s="311"/>
    </row>
    <row r="102" s="295" customFormat="1" customHeight="1" spans="1:4">
      <c r="A102" s="309" t="s">
        <v>1395</v>
      </c>
      <c r="B102" s="310"/>
      <c r="C102" s="310"/>
      <c r="D102" s="311"/>
    </row>
    <row r="103" s="295" customFormat="1" customHeight="1" spans="1:4">
      <c r="A103" s="309" t="s">
        <v>1396</v>
      </c>
      <c r="B103" s="312"/>
      <c r="C103" s="312">
        <v>1500</v>
      </c>
      <c r="D103" s="313"/>
    </row>
    <row r="104" s="295" customFormat="1" hidden="1" customHeight="1" spans="1:4">
      <c r="A104" s="306" t="s">
        <v>1397</v>
      </c>
      <c r="B104" s="314">
        <f>SUM(B105:B108)</f>
        <v>0</v>
      </c>
      <c r="C104" s="314">
        <f>SUM(C105:C108)</f>
        <v>0</v>
      </c>
      <c r="D104" s="315"/>
    </row>
    <row r="105" s="295" customFormat="1" hidden="1" customHeight="1" spans="1:4">
      <c r="A105" s="309" t="s">
        <v>1338</v>
      </c>
      <c r="B105" s="310"/>
      <c r="C105" s="310"/>
      <c r="D105" s="311"/>
    </row>
    <row r="106" s="295" customFormat="1" hidden="1" customHeight="1" spans="1:4">
      <c r="A106" s="309" t="s">
        <v>1394</v>
      </c>
      <c r="B106" s="310"/>
      <c r="C106" s="310"/>
      <c r="D106" s="311"/>
    </row>
    <row r="107" s="295" customFormat="1" hidden="1" customHeight="1" spans="1:4">
      <c r="A107" s="309" t="s">
        <v>1398</v>
      </c>
      <c r="B107" s="310"/>
      <c r="C107" s="310"/>
      <c r="D107" s="311"/>
    </row>
    <row r="108" s="295" customFormat="1" hidden="1" customHeight="1" spans="1:4">
      <c r="A108" s="309" t="s">
        <v>1399</v>
      </c>
      <c r="B108" s="310"/>
      <c r="C108" s="310"/>
      <c r="D108" s="311"/>
    </row>
    <row r="109" s="295" customFormat="1" hidden="1" customHeight="1" spans="1:4">
      <c r="A109" s="306" t="s">
        <v>1400</v>
      </c>
      <c r="B109" s="307"/>
      <c r="C109" s="307"/>
      <c r="D109" s="308"/>
    </row>
    <row r="110" s="295" customFormat="1" hidden="1" customHeight="1" spans="1:4">
      <c r="A110" s="309" t="s">
        <v>1401</v>
      </c>
      <c r="B110" s="310"/>
      <c r="C110" s="310"/>
      <c r="D110" s="311"/>
    </row>
    <row r="111" s="295" customFormat="1" hidden="1" customHeight="1" spans="1:4">
      <c r="A111" s="309" t="s">
        <v>1402</v>
      </c>
      <c r="B111" s="310"/>
      <c r="C111" s="310"/>
      <c r="D111" s="311"/>
    </row>
    <row r="112" s="295" customFormat="1" hidden="1" customHeight="1" spans="1:4">
      <c r="A112" s="309" t="s">
        <v>1403</v>
      </c>
      <c r="B112" s="310"/>
      <c r="C112" s="310"/>
      <c r="D112" s="311"/>
    </row>
    <row r="113" s="295" customFormat="1" hidden="1" customHeight="1" spans="1:4">
      <c r="A113" s="309" t="s">
        <v>1404</v>
      </c>
      <c r="B113" s="312"/>
      <c r="C113" s="312"/>
      <c r="D113" s="313"/>
    </row>
    <row r="114" s="295" customFormat="1" ht="37.5" hidden="1" spans="1:4">
      <c r="A114" s="306" t="s">
        <v>1405</v>
      </c>
      <c r="B114" s="314">
        <f>SUM(B115:B116)</f>
        <v>0</v>
      </c>
      <c r="C114" s="314">
        <f>SUM(C115:C116)</f>
        <v>0</v>
      </c>
      <c r="D114" s="315"/>
    </row>
    <row r="115" s="295" customFormat="1" hidden="1" customHeight="1" spans="1:4">
      <c r="A115" s="309" t="s">
        <v>1338</v>
      </c>
      <c r="B115" s="310"/>
      <c r="C115" s="310"/>
      <c r="D115" s="311"/>
    </row>
    <row r="116" s="295" customFormat="1" ht="37.5" hidden="1" spans="1:4">
      <c r="A116" s="309" t="s">
        <v>1406</v>
      </c>
      <c r="B116" s="310"/>
      <c r="C116" s="310"/>
      <c r="D116" s="311"/>
    </row>
    <row r="117" s="295" customFormat="1" ht="37.5" hidden="1" spans="1:4">
      <c r="A117" s="306" t="s">
        <v>1407</v>
      </c>
      <c r="B117" s="314">
        <f>SUM(B118:B121)</f>
        <v>0</v>
      </c>
      <c r="C117" s="314">
        <f>SUM(C118:C121)</f>
        <v>0</v>
      </c>
      <c r="D117" s="315"/>
    </row>
    <row r="118" s="295" customFormat="1" hidden="1" customHeight="1" spans="1:4">
      <c r="A118" s="309" t="s">
        <v>1401</v>
      </c>
      <c r="B118" s="310"/>
      <c r="C118" s="310"/>
      <c r="D118" s="311"/>
    </row>
    <row r="119" s="295" customFormat="1" hidden="1" customHeight="1" spans="1:4">
      <c r="A119" s="309" t="s">
        <v>1408</v>
      </c>
      <c r="B119" s="310"/>
      <c r="C119" s="310"/>
      <c r="D119" s="311"/>
    </row>
    <row r="120" s="295" customFormat="1" hidden="1" customHeight="1" spans="1:4">
      <c r="A120" s="309" t="s">
        <v>1403</v>
      </c>
      <c r="B120" s="310"/>
      <c r="C120" s="310"/>
      <c r="D120" s="311"/>
    </row>
    <row r="121" s="295" customFormat="1" ht="37.5" hidden="1" spans="1:4">
      <c r="A121" s="309" t="s">
        <v>1409</v>
      </c>
      <c r="B121" s="310"/>
      <c r="C121" s="310"/>
      <c r="D121" s="311"/>
    </row>
    <row r="122" s="295" customFormat="1" customHeight="1" spans="1:4">
      <c r="A122" s="306" t="s">
        <v>1410</v>
      </c>
      <c r="B122" s="307"/>
      <c r="C122" s="307"/>
      <c r="D122" s="308"/>
    </row>
    <row r="123" s="295" customFormat="1" ht="37.5" hidden="1" spans="1:4">
      <c r="A123" s="306" t="s">
        <v>1411</v>
      </c>
      <c r="B123" s="314">
        <f>SUM(B124:B127)</f>
        <v>0</v>
      </c>
      <c r="C123" s="314">
        <f>SUM(C124:C127)</f>
        <v>0</v>
      </c>
      <c r="D123" s="315" t="e">
        <f t="shared" si="1"/>
        <v>#DIV/0!</v>
      </c>
    </row>
    <row r="124" s="295" customFormat="1" hidden="1" customHeight="1" spans="1:4">
      <c r="A124" s="309" t="s">
        <v>1412</v>
      </c>
      <c r="B124" s="310"/>
      <c r="C124" s="310"/>
      <c r="D124" s="311" t="e">
        <f t="shared" si="1"/>
        <v>#DIV/0!</v>
      </c>
    </row>
    <row r="125" s="295" customFormat="1" hidden="1" customHeight="1" spans="1:4">
      <c r="A125" s="309" t="s">
        <v>1413</v>
      </c>
      <c r="B125" s="310"/>
      <c r="C125" s="310"/>
      <c r="D125" s="311" t="e">
        <f t="shared" si="1"/>
        <v>#DIV/0!</v>
      </c>
    </row>
    <row r="126" s="295" customFormat="1" hidden="1" customHeight="1" spans="1:4">
      <c r="A126" s="309" t="s">
        <v>1414</v>
      </c>
      <c r="B126" s="310"/>
      <c r="C126" s="310"/>
      <c r="D126" s="311" t="e">
        <f t="shared" si="1"/>
        <v>#DIV/0!</v>
      </c>
    </row>
    <row r="127" s="295" customFormat="1" ht="37.5" hidden="1" spans="1:4">
      <c r="A127" s="309" t="s">
        <v>1415</v>
      </c>
      <c r="B127" s="310"/>
      <c r="C127" s="310"/>
      <c r="D127" s="311" t="e">
        <f t="shared" si="1"/>
        <v>#DIV/0!</v>
      </c>
    </row>
    <row r="128" s="295" customFormat="1" hidden="1" customHeight="1" spans="1:4">
      <c r="A128" s="306" t="s">
        <v>1416</v>
      </c>
      <c r="B128" s="307"/>
      <c r="C128" s="307"/>
      <c r="D128" s="308" t="e">
        <f t="shared" si="1"/>
        <v>#DIV/0!</v>
      </c>
    </row>
    <row r="129" s="295" customFormat="1" hidden="1" customHeight="1" spans="1:4">
      <c r="A129" s="309" t="s">
        <v>1414</v>
      </c>
      <c r="B129" s="310"/>
      <c r="C129" s="310"/>
      <c r="D129" s="311" t="e">
        <f t="shared" si="1"/>
        <v>#DIV/0!</v>
      </c>
    </row>
    <row r="130" s="295" customFormat="1" hidden="1" customHeight="1" spans="1:4">
      <c r="A130" s="309" t="s">
        <v>1417</v>
      </c>
      <c r="B130" s="310"/>
      <c r="C130" s="310"/>
      <c r="D130" s="311" t="e">
        <f t="shared" si="1"/>
        <v>#DIV/0!</v>
      </c>
    </row>
    <row r="131" s="295" customFormat="1" hidden="1" customHeight="1" spans="1:4">
      <c r="A131" s="309" t="s">
        <v>1418</v>
      </c>
      <c r="B131" s="310"/>
      <c r="C131" s="310"/>
      <c r="D131" s="311" t="e">
        <f t="shared" si="1"/>
        <v>#DIV/0!</v>
      </c>
    </row>
    <row r="132" s="295" customFormat="1" hidden="1" customHeight="1" spans="1:4">
      <c r="A132" s="309" t="s">
        <v>1419</v>
      </c>
      <c r="B132" s="312"/>
      <c r="C132" s="312"/>
      <c r="D132" s="313" t="e">
        <f t="shared" ref="D132:D195" si="2">(C132-B132)/B132</f>
        <v>#DIV/0!</v>
      </c>
    </row>
    <row r="133" s="295" customFormat="1" hidden="1" customHeight="1" spans="1:4">
      <c r="A133" s="306" t="s">
        <v>1420</v>
      </c>
      <c r="B133" s="307"/>
      <c r="C133" s="307"/>
      <c r="D133" s="308" t="e">
        <f t="shared" si="2"/>
        <v>#DIV/0!</v>
      </c>
    </row>
    <row r="134" s="295" customFormat="1" hidden="1" customHeight="1" spans="1:4">
      <c r="A134" s="309" t="s">
        <v>1421</v>
      </c>
      <c r="B134" s="310"/>
      <c r="C134" s="310"/>
      <c r="D134" s="311" t="e">
        <f t="shared" si="2"/>
        <v>#DIV/0!</v>
      </c>
    </row>
    <row r="135" s="295" customFormat="1" hidden="1" customHeight="1" spans="1:4">
      <c r="A135" s="309" t="s">
        <v>1422</v>
      </c>
      <c r="B135" s="312"/>
      <c r="C135" s="312"/>
      <c r="D135" s="313" t="e">
        <f t="shared" si="2"/>
        <v>#DIV/0!</v>
      </c>
    </row>
    <row r="136" s="295" customFormat="1" hidden="1" customHeight="1" spans="1:4">
      <c r="A136" s="309" t="s">
        <v>1423</v>
      </c>
      <c r="B136" s="312"/>
      <c r="C136" s="312"/>
      <c r="D136" s="313" t="e">
        <f t="shared" si="2"/>
        <v>#DIV/0!</v>
      </c>
    </row>
    <row r="137" s="295" customFormat="1" hidden="1" customHeight="1" spans="1:4">
      <c r="A137" s="309" t="s">
        <v>1424</v>
      </c>
      <c r="B137" s="310"/>
      <c r="C137" s="310"/>
      <c r="D137" s="311" t="e">
        <f t="shared" si="2"/>
        <v>#DIV/0!</v>
      </c>
    </row>
    <row r="138" s="295" customFormat="1" hidden="1" customHeight="1" spans="1:4">
      <c r="A138" s="306" t="s">
        <v>1425</v>
      </c>
      <c r="B138" s="314">
        <f>SUM(B139:B146)</f>
        <v>0</v>
      </c>
      <c r="C138" s="314">
        <f>SUM(C139:C146)</f>
        <v>0</v>
      </c>
      <c r="D138" s="315" t="e">
        <f t="shared" si="2"/>
        <v>#DIV/0!</v>
      </c>
    </row>
    <row r="139" s="295" customFormat="1" hidden="1" customHeight="1" spans="1:4">
      <c r="A139" s="309" t="s">
        <v>1426</v>
      </c>
      <c r="B139" s="310"/>
      <c r="C139" s="310"/>
      <c r="D139" s="311" t="e">
        <f t="shared" si="2"/>
        <v>#DIV/0!</v>
      </c>
    </row>
    <row r="140" s="295" customFormat="1" hidden="1" customHeight="1" spans="1:4">
      <c r="A140" s="309" t="s">
        <v>1427</v>
      </c>
      <c r="B140" s="310"/>
      <c r="C140" s="310"/>
      <c r="D140" s="311" t="e">
        <f t="shared" si="2"/>
        <v>#DIV/0!</v>
      </c>
    </row>
    <row r="141" s="295" customFormat="1" hidden="1" customHeight="1" spans="1:4">
      <c r="A141" s="309" t="s">
        <v>1428</v>
      </c>
      <c r="B141" s="310"/>
      <c r="C141" s="310"/>
      <c r="D141" s="311" t="e">
        <f t="shared" si="2"/>
        <v>#DIV/0!</v>
      </c>
    </row>
    <row r="142" s="295" customFormat="1" hidden="1" customHeight="1" spans="1:4">
      <c r="A142" s="309" t="s">
        <v>1429</v>
      </c>
      <c r="B142" s="310"/>
      <c r="C142" s="310"/>
      <c r="D142" s="311" t="e">
        <f t="shared" si="2"/>
        <v>#DIV/0!</v>
      </c>
    </row>
    <row r="143" s="295" customFormat="1" hidden="1" customHeight="1" spans="1:4">
      <c r="A143" s="309" t="s">
        <v>1430</v>
      </c>
      <c r="B143" s="310"/>
      <c r="C143" s="310"/>
      <c r="D143" s="311" t="e">
        <f t="shared" si="2"/>
        <v>#DIV/0!</v>
      </c>
    </row>
    <row r="144" s="295" customFormat="1" hidden="1" customHeight="1" spans="1:4">
      <c r="A144" s="309" t="s">
        <v>1431</v>
      </c>
      <c r="B144" s="310"/>
      <c r="C144" s="310"/>
      <c r="D144" s="311" t="e">
        <f t="shared" si="2"/>
        <v>#DIV/0!</v>
      </c>
    </row>
    <row r="145" s="295" customFormat="1" hidden="1" customHeight="1" spans="1:4">
      <c r="A145" s="309" t="s">
        <v>1432</v>
      </c>
      <c r="B145" s="310"/>
      <c r="C145" s="310"/>
      <c r="D145" s="311" t="e">
        <f t="shared" si="2"/>
        <v>#DIV/0!</v>
      </c>
    </row>
    <row r="146" s="295" customFormat="1" hidden="1" customHeight="1" spans="1:4">
      <c r="A146" s="309" t="s">
        <v>1433</v>
      </c>
      <c r="B146" s="310"/>
      <c r="C146" s="310"/>
      <c r="D146" s="311" t="e">
        <f t="shared" si="2"/>
        <v>#DIV/0!</v>
      </c>
    </row>
    <row r="147" s="295" customFormat="1" hidden="1" customHeight="1" spans="1:4">
      <c r="A147" s="306" t="s">
        <v>1434</v>
      </c>
      <c r="B147" s="314">
        <f>SUM(B148:B153)</f>
        <v>0</v>
      </c>
      <c r="C147" s="314">
        <f>SUM(C148:C153)</f>
        <v>0</v>
      </c>
      <c r="D147" s="315" t="e">
        <f t="shared" si="2"/>
        <v>#DIV/0!</v>
      </c>
    </row>
    <row r="148" s="295" customFormat="1" hidden="1" customHeight="1" spans="1:4">
      <c r="A148" s="309" t="s">
        <v>1435</v>
      </c>
      <c r="B148" s="310"/>
      <c r="C148" s="310"/>
      <c r="D148" s="311" t="e">
        <f t="shared" si="2"/>
        <v>#DIV/0!</v>
      </c>
    </row>
    <row r="149" s="295" customFormat="1" hidden="1" customHeight="1" spans="1:4">
      <c r="A149" s="309" t="s">
        <v>1436</v>
      </c>
      <c r="B149" s="310"/>
      <c r="C149" s="310"/>
      <c r="D149" s="311" t="e">
        <f t="shared" si="2"/>
        <v>#DIV/0!</v>
      </c>
    </row>
    <row r="150" s="295" customFormat="1" hidden="1" customHeight="1" spans="1:4">
      <c r="A150" s="309" t="s">
        <v>1437</v>
      </c>
      <c r="B150" s="310"/>
      <c r="C150" s="310"/>
      <c r="D150" s="311" t="e">
        <f t="shared" si="2"/>
        <v>#DIV/0!</v>
      </c>
    </row>
    <row r="151" s="295" customFormat="1" hidden="1" customHeight="1" spans="1:4">
      <c r="A151" s="309" t="s">
        <v>1438</v>
      </c>
      <c r="B151" s="310"/>
      <c r="C151" s="310"/>
      <c r="D151" s="311" t="e">
        <f t="shared" si="2"/>
        <v>#DIV/0!</v>
      </c>
    </row>
    <row r="152" s="295" customFormat="1" hidden="1" customHeight="1" spans="1:4">
      <c r="A152" s="309" t="s">
        <v>1439</v>
      </c>
      <c r="B152" s="310"/>
      <c r="C152" s="310"/>
      <c r="D152" s="311" t="e">
        <f t="shared" si="2"/>
        <v>#DIV/0!</v>
      </c>
    </row>
    <row r="153" s="295" customFormat="1" hidden="1" customHeight="1" spans="1:4">
      <c r="A153" s="309" t="s">
        <v>1440</v>
      </c>
      <c r="B153" s="310"/>
      <c r="C153" s="310"/>
      <c r="D153" s="311" t="e">
        <f t="shared" si="2"/>
        <v>#DIV/0!</v>
      </c>
    </row>
    <row r="154" s="295" customFormat="1" hidden="1" customHeight="1" spans="1:4">
      <c r="A154" s="306" t="s">
        <v>1441</v>
      </c>
      <c r="B154" s="307"/>
      <c r="C154" s="307"/>
      <c r="D154" s="308" t="e">
        <f t="shared" si="2"/>
        <v>#DIV/0!</v>
      </c>
    </row>
    <row r="155" s="295" customFormat="1" hidden="1" customHeight="1" spans="1:4">
      <c r="A155" s="309" t="s">
        <v>1442</v>
      </c>
      <c r="B155" s="312"/>
      <c r="C155" s="312"/>
      <c r="D155" s="313" t="e">
        <f t="shared" si="2"/>
        <v>#DIV/0!</v>
      </c>
    </row>
    <row r="156" s="295" customFormat="1" hidden="1" customHeight="1" spans="1:4">
      <c r="A156" s="309" t="s">
        <v>1443</v>
      </c>
      <c r="B156" s="310"/>
      <c r="C156" s="310"/>
      <c r="D156" s="311" t="e">
        <f t="shared" si="2"/>
        <v>#DIV/0!</v>
      </c>
    </row>
    <row r="157" s="295" customFormat="1" hidden="1" customHeight="1" spans="1:4">
      <c r="A157" s="309" t="s">
        <v>1444</v>
      </c>
      <c r="B157" s="312"/>
      <c r="C157" s="312"/>
      <c r="D157" s="313" t="e">
        <f t="shared" si="2"/>
        <v>#DIV/0!</v>
      </c>
    </row>
    <row r="158" s="295" customFormat="1" hidden="1" customHeight="1" spans="1:4">
      <c r="A158" s="309" t="s">
        <v>1445</v>
      </c>
      <c r="B158" s="312"/>
      <c r="C158" s="312"/>
      <c r="D158" s="313" t="e">
        <f t="shared" si="2"/>
        <v>#DIV/0!</v>
      </c>
    </row>
    <row r="159" s="295" customFormat="1" hidden="1" customHeight="1" spans="1:4">
      <c r="A159" s="309" t="s">
        <v>1446</v>
      </c>
      <c r="B159" s="310"/>
      <c r="C159" s="310"/>
      <c r="D159" s="311" t="e">
        <f t="shared" si="2"/>
        <v>#DIV/0!</v>
      </c>
    </row>
    <row r="160" s="295" customFormat="1" hidden="1" customHeight="1" spans="1:4">
      <c r="A160" s="309" t="s">
        <v>1447</v>
      </c>
      <c r="B160" s="310"/>
      <c r="C160" s="310"/>
      <c r="D160" s="311" t="e">
        <f t="shared" si="2"/>
        <v>#DIV/0!</v>
      </c>
    </row>
    <row r="161" s="295" customFormat="1" hidden="1" customHeight="1" spans="1:4">
      <c r="A161" s="309" t="s">
        <v>1448</v>
      </c>
      <c r="B161" s="310"/>
      <c r="C161" s="310"/>
      <c r="D161" s="311" t="e">
        <f t="shared" si="2"/>
        <v>#DIV/0!</v>
      </c>
    </row>
    <row r="162" s="295" customFormat="1" hidden="1" customHeight="1" spans="1:4">
      <c r="A162" s="309" t="s">
        <v>1449</v>
      </c>
      <c r="B162" s="310"/>
      <c r="C162" s="310"/>
      <c r="D162" s="311" t="e">
        <f t="shared" si="2"/>
        <v>#DIV/0!</v>
      </c>
    </row>
    <row r="163" s="295" customFormat="1" ht="37.5" hidden="1" spans="1:4">
      <c r="A163" s="306" t="s">
        <v>1450</v>
      </c>
      <c r="B163" s="314">
        <f>SUM(B164:B165)</f>
        <v>0</v>
      </c>
      <c r="C163" s="314">
        <f>SUM(C164:C165)</f>
        <v>0</v>
      </c>
      <c r="D163" s="315" t="e">
        <f t="shared" si="2"/>
        <v>#DIV/0!</v>
      </c>
    </row>
    <row r="164" s="295" customFormat="1" hidden="1" customHeight="1" spans="1:4">
      <c r="A164" s="309" t="s">
        <v>1412</v>
      </c>
      <c r="B164" s="310"/>
      <c r="C164" s="310"/>
      <c r="D164" s="311" t="e">
        <f t="shared" si="2"/>
        <v>#DIV/0!</v>
      </c>
    </row>
    <row r="165" s="295" customFormat="1" ht="37.5" hidden="1" spans="1:4">
      <c r="A165" s="309" t="s">
        <v>1451</v>
      </c>
      <c r="B165" s="310"/>
      <c r="C165" s="310"/>
      <c r="D165" s="311" t="e">
        <f t="shared" si="2"/>
        <v>#DIV/0!</v>
      </c>
    </row>
    <row r="166" s="295" customFormat="1" hidden="1" customHeight="1" spans="1:4">
      <c r="A166" s="306" t="s">
        <v>1452</v>
      </c>
      <c r="B166" s="314">
        <f>SUM(B167:B168)</f>
        <v>0</v>
      </c>
      <c r="C166" s="314">
        <f>SUM(C167:C168)</f>
        <v>0</v>
      </c>
      <c r="D166" s="315" t="e">
        <f t="shared" si="2"/>
        <v>#DIV/0!</v>
      </c>
    </row>
    <row r="167" s="295" customFormat="1" hidden="1" customHeight="1" spans="1:4">
      <c r="A167" s="309" t="s">
        <v>1412</v>
      </c>
      <c r="B167" s="310"/>
      <c r="C167" s="310"/>
      <c r="D167" s="311" t="e">
        <f t="shared" si="2"/>
        <v>#DIV/0!</v>
      </c>
    </row>
    <row r="168" s="295" customFormat="1" ht="37.5" hidden="1" spans="1:4">
      <c r="A168" s="309" t="s">
        <v>1453</v>
      </c>
      <c r="B168" s="310"/>
      <c r="C168" s="310"/>
      <c r="D168" s="311" t="e">
        <f t="shared" si="2"/>
        <v>#DIV/0!</v>
      </c>
    </row>
    <row r="169" s="295" customFormat="1" hidden="1" customHeight="1" spans="1:4">
      <c r="A169" s="306" t="s">
        <v>1454</v>
      </c>
      <c r="B169" s="314"/>
      <c r="C169" s="314"/>
      <c r="D169" s="315" t="e">
        <f t="shared" si="2"/>
        <v>#DIV/0!</v>
      </c>
    </row>
    <row r="170" s="295" customFormat="1" hidden="1" customHeight="1" spans="1:4">
      <c r="A170" s="306" t="s">
        <v>1455</v>
      </c>
      <c r="B170" s="314">
        <f>SUM(B171:B173)</f>
        <v>0</v>
      </c>
      <c r="C170" s="314">
        <f>SUM(C171:C173)</f>
        <v>0</v>
      </c>
      <c r="D170" s="315" t="e">
        <f t="shared" si="2"/>
        <v>#DIV/0!</v>
      </c>
    </row>
    <row r="171" s="295" customFormat="1" hidden="1" customHeight="1" spans="1:4">
      <c r="A171" s="309" t="s">
        <v>1421</v>
      </c>
      <c r="B171" s="310"/>
      <c r="C171" s="310"/>
      <c r="D171" s="311" t="e">
        <f t="shared" si="2"/>
        <v>#DIV/0!</v>
      </c>
    </row>
    <row r="172" s="295" customFormat="1" hidden="1" customHeight="1" spans="1:4">
      <c r="A172" s="309" t="s">
        <v>1423</v>
      </c>
      <c r="B172" s="310"/>
      <c r="C172" s="310"/>
      <c r="D172" s="311" t="e">
        <f t="shared" si="2"/>
        <v>#DIV/0!</v>
      </c>
    </row>
    <row r="173" s="295" customFormat="1" ht="37.5" hidden="1" spans="1:4">
      <c r="A173" s="309" t="s">
        <v>1456</v>
      </c>
      <c r="B173" s="310"/>
      <c r="C173" s="310"/>
      <c r="D173" s="311" t="e">
        <f t="shared" si="2"/>
        <v>#DIV/0!</v>
      </c>
    </row>
    <row r="174" s="295" customFormat="1" hidden="1" customHeight="1" spans="1:4">
      <c r="A174" s="306" t="s">
        <v>1457</v>
      </c>
      <c r="B174" s="307"/>
      <c r="C174" s="307"/>
      <c r="D174" s="308" t="e">
        <f t="shared" si="2"/>
        <v>#DIV/0!</v>
      </c>
    </row>
    <row r="175" s="295" customFormat="1" hidden="1" customHeight="1" spans="1:4">
      <c r="A175" s="306" t="s">
        <v>1458</v>
      </c>
      <c r="B175" s="307"/>
      <c r="C175" s="307"/>
      <c r="D175" s="308" t="e">
        <f t="shared" si="2"/>
        <v>#DIV/0!</v>
      </c>
    </row>
    <row r="176" s="295" customFormat="1" hidden="1" customHeight="1" spans="1:4">
      <c r="A176" s="309" t="s">
        <v>1459</v>
      </c>
      <c r="B176" s="312"/>
      <c r="C176" s="312"/>
      <c r="D176" s="313" t="e">
        <f t="shared" si="2"/>
        <v>#DIV/0!</v>
      </c>
    </row>
    <row r="177" s="295" customFormat="1" hidden="1" customHeight="1" spans="1:4">
      <c r="A177" s="309" t="s">
        <v>1460</v>
      </c>
      <c r="B177" s="310"/>
      <c r="C177" s="310"/>
      <c r="D177" s="311" t="e">
        <f t="shared" si="2"/>
        <v>#DIV/0!</v>
      </c>
    </row>
    <row r="178" s="295" customFormat="1" customHeight="1" spans="1:4">
      <c r="A178" s="306" t="s">
        <v>1461</v>
      </c>
      <c r="B178" s="307">
        <v>45000</v>
      </c>
      <c r="C178" s="307">
        <v>60400</v>
      </c>
      <c r="D178" s="308">
        <f t="shared" si="2"/>
        <v>0.3422</v>
      </c>
    </row>
    <row r="179" s="295" customFormat="1" ht="37.5" spans="1:4">
      <c r="A179" s="306" t="s">
        <v>1462</v>
      </c>
      <c r="B179" s="307">
        <v>45000</v>
      </c>
      <c r="C179" s="307">
        <v>60000</v>
      </c>
      <c r="D179" s="308">
        <f t="shared" si="2"/>
        <v>0.3333</v>
      </c>
    </row>
    <row r="180" s="295" customFormat="1" customHeight="1" spans="1:4">
      <c r="A180" s="309" t="s">
        <v>1463</v>
      </c>
      <c r="B180" s="312">
        <v>45000</v>
      </c>
      <c r="C180" s="312">
        <v>60000</v>
      </c>
      <c r="D180" s="313">
        <f t="shared" si="2"/>
        <v>0.3333</v>
      </c>
    </row>
    <row r="181" s="295" customFormat="1" ht="37.5" hidden="1" spans="1:4">
      <c r="A181" s="309" t="s">
        <v>1464</v>
      </c>
      <c r="B181" s="312"/>
      <c r="C181" s="312"/>
      <c r="D181" s="313" t="e">
        <f t="shared" si="2"/>
        <v>#DIV/0!</v>
      </c>
    </row>
    <row r="182" s="295" customFormat="1" customHeight="1" spans="1:4">
      <c r="A182" s="309" t="s">
        <v>1465</v>
      </c>
      <c r="B182" s="310"/>
      <c r="C182" s="310"/>
      <c r="D182" s="311"/>
    </row>
    <row r="183" s="295" customFormat="1" hidden="1" customHeight="1" spans="1:4">
      <c r="A183" s="306" t="s">
        <v>1466</v>
      </c>
      <c r="B183" s="307"/>
      <c r="C183" s="307"/>
      <c r="D183" s="308"/>
    </row>
    <row r="184" s="295" customFormat="1" hidden="1" customHeight="1" spans="1:4">
      <c r="A184" s="309" t="s">
        <v>1467</v>
      </c>
      <c r="B184" s="310"/>
      <c r="C184" s="310"/>
      <c r="D184" s="311"/>
    </row>
    <row r="185" s="295" customFormat="1" hidden="1" customHeight="1" spans="1:4">
      <c r="A185" s="309" t="s">
        <v>1468</v>
      </c>
      <c r="B185" s="310"/>
      <c r="C185" s="310"/>
      <c r="D185" s="311"/>
    </row>
    <row r="186" s="295" customFormat="1" hidden="1" customHeight="1" spans="1:4">
      <c r="A186" s="309" t="s">
        <v>1469</v>
      </c>
      <c r="B186" s="312"/>
      <c r="C186" s="312"/>
      <c r="D186" s="313"/>
    </row>
    <row r="187" s="295" customFormat="1" hidden="1" customHeight="1" spans="1:4">
      <c r="A187" s="309" t="s">
        <v>1470</v>
      </c>
      <c r="B187" s="312"/>
      <c r="C187" s="312"/>
      <c r="D187" s="313"/>
    </row>
    <row r="188" s="295" customFormat="1" hidden="1" customHeight="1" spans="1:4">
      <c r="A188" s="309" t="s">
        <v>1471</v>
      </c>
      <c r="B188" s="310"/>
      <c r="C188" s="310"/>
      <c r="D188" s="311"/>
    </row>
    <row r="189" s="295" customFormat="1" hidden="1" customHeight="1" spans="1:4">
      <c r="A189" s="309" t="s">
        <v>1472</v>
      </c>
      <c r="B189" s="310"/>
      <c r="C189" s="310"/>
      <c r="D189" s="311"/>
    </row>
    <row r="190" s="295" customFormat="1" hidden="1" customHeight="1" spans="1:4">
      <c r="A190" s="309" t="s">
        <v>1473</v>
      </c>
      <c r="B190" s="312"/>
      <c r="C190" s="312"/>
      <c r="D190" s="313"/>
    </row>
    <row r="191" s="295" customFormat="1" hidden="1" customHeight="1" spans="1:4">
      <c r="A191" s="309" t="s">
        <v>1474</v>
      </c>
      <c r="B191" s="310"/>
      <c r="C191" s="310"/>
      <c r="D191" s="311"/>
    </row>
    <row r="192" s="295" customFormat="1" customHeight="1" spans="1:4">
      <c r="A192" s="306" t="s">
        <v>1475</v>
      </c>
      <c r="B192" s="307"/>
      <c r="C192" s="307">
        <v>400</v>
      </c>
      <c r="D192" s="308"/>
    </row>
    <row r="193" s="295" customFormat="1" ht="37.5" hidden="1" spans="1:4">
      <c r="A193" s="309" t="s">
        <v>1476</v>
      </c>
      <c r="B193" s="310"/>
      <c r="C193" s="310"/>
      <c r="D193" s="311"/>
    </row>
    <row r="194" s="295" customFormat="1" customHeight="1" spans="1:4">
      <c r="A194" s="309" t="s">
        <v>1477</v>
      </c>
      <c r="B194" s="312"/>
      <c r="C194" s="312">
        <v>190</v>
      </c>
      <c r="D194" s="313"/>
    </row>
    <row r="195" s="295" customFormat="1" customHeight="1" spans="1:4">
      <c r="A195" s="309" t="s">
        <v>1478</v>
      </c>
      <c r="B195" s="312"/>
      <c r="C195" s="312"/>
      <c r="D195" s="313"/>
    </row>
    <row r="196" s="295" customFormat="1" customHeight="1" spans="1:4">
      <c r="A196" s="309" t="s">
        <v>1479</v>
      </c>
      <c r="B196" s="310"/>
      <c r="C196" s="310"/>
      <c r="D196" s="311"/>
    </row>
    <row r="197" s="295" customFormat="1" customHeight="1" spans="1:4">
      <c r="A197" s="309" t="s">
        <v>1480</v>
      </c>
      <c r="B197" s="310"/>
      <c r="C197" s="310"/>
      <c r="D197" s="311"/>
    </row>
    <row r="198" s="295" customFormat="1" customHeight="1" spans="1:4">
      <c r="A198" s="309" t="s">
        <v>1481</v>
      </c>
      <c r="B198" s="312"/>
      <c r="C198" s="312"/>
      <c r="D198" s="313"/>
    </row>
    <row r="199" s="295" customFormat="1" customHeight="1" spans="1:4">
      <c r="A199" s="309" t="s">
        <v>1482</v>
      </c>
      <c r="B199" s="310"/>
      <c r="C199" s="310"/>
      <c r="D199" s="311"/>
    </row>
    <row r="200" s="295" customFormat="1" customHeight="1" spans="1:4">
      <c r="A200" s="309" t="s">
        <v>1483</v>
      </c>
      <c r="B200" s="310"/>
      <c r="C200" s="310"/>
      <c r="D200" s="311"/>
    </row>
    <row r="201" s="295" customFormat="1" customHeight="1" spans="1:4">
      <c r="A201" s="309" t="s">
        <v>1484</v>
      </c>
      <c r="B201" s="310"/>
      <c r="C201" s="310"/>
      <c r="D201" s="311"/>
    </row>
    <row r="202" s="295" customFormat="1" customHeight="1" spans="1:4">
      <c r="A202" s="309" t="s">
        <v>1485</v>
      </c>
      <c r="B202" s="310"/>
      <c r="C202" s="310">
        <v>60</v>
      </c>
      <c r="D202" s="311"/>
    </row>
    <row r="203" s="295" customFormat="1" customHeight="1" spans="1:4">
      <c r="A203" s="309" t="s">
        <v>1486</v>
      </c>
      <c r="B203" s="312"/>
      <c r="C203" s="312">
        <v>150</v>
      </c>
      <c r="D203" s="313"/>
    </row>
    <row r="204" s="295" customFormat="1" customHeight="1" spans="1:4">
      <c r="A204" s="306" t="s">
        <v>1487</v>
      </c>
      <c r="B204" s="307">
        <v>3671</v>
      </c>
      <c r="C204" s="307">
        <v>4550</v>
      </c>
      <c r="D204" s="308">
        <f t="shared" ref="D204:D214" si="3">(C204-B204)/B204</f>
        <v>0.2394</v>
      </c>
    </row>
    <row r="205" s="295" customFormat="1" ht="37.5" hidden="1" spans="1:4">
      <c r="A205" s="309" t="s">
        <v>1488</v>
      </c>
      <c r="B205" s="310"/>
      <c r="C205" s="310"/>
      <c r="D205" s="311" t="e">
        <f t="shared" si="3"/>
        <v>#DIV/0!</v>
      </c>
    </row>
    <row r="206" s="295" customFormat="1" hidden="1" customHeight="1" spans="1:4">
      <c r="A206" s="309" t="s">
        <v>1489</v>
      </c>
      <c r="B206" s="310"/>
      <c r="C206" s="310"/>
      <c r="D206" s="311" t="e">
        <f t="shared" si="3"/>
        <v>#DIV/0!</v>
      </c>
    </row>
    <row r="207" s="295" customFormat="1" hidden="1" customHeight="1" spans="1:4">
      <c r="A207" s="309" t="s">
        <v>1490</v>
      </c>
      <c r="B207" s="310"/>
      <c r="C207" s="310"/>
      <c r="D207" s="311" t="e">
        <f t="shared" si="3"/>
        <v>#DIV/0!</v>
      </c>
    </row>
    <row r="208" s="295" customFormat="1" hidden="1" customHeight="1" spans="1:4">
      <c r="A208" s="309" t="s">
        <v>1491</v>
      </c>
      <c r="B208" s="310"/>
      <c r="C208" s="310"/>
      <c r="D208" s="311" t="e">
        <f t="shared" si="3"/>
        <v>#DIV/0!</v>
      </c>
    </row>
    <row r="209" s="295" customFormat="1" hidden="1" customHeight="1" spans="1:4">
      <c r="A209" s="309" t="s">
        <v>1492</v>
      </c>
      <c r="B209" s="310"/>
      <c r="C209" s="310"/>
      <c r="D209" s="311" t="e">
        <f t="shared" si="3"/>
        <v>#DIV/0!</v>
      </c>
    </row>
    <row r="210" s="295" customFormat="1" hidden="1" customHeight="1" spans="1:4">
      <c r="A210" s="309" t="s">
        <v>1493</v>
      </c>
      <c r="B210" s="310"/>
      <c r="C210" s="310"/>
      <c r="D210" s="311" t="e">
        <f t="shared" si="3"/>
        <v>#DIV/0!</v>
      </c>
    </row>
    <row r="211" s="295" customFormat="1" hidden="1" customHeight="1" spans="1:4">
      <c r="A211" s="309" t="s">
        <v>1494</v>
      </c>
      <c r="B211" s="310"/>
      <c r="C211" s="310"/>
      <c r="D211" s="311" t="e">
        <f t="shared" si="3"/>
        <v>#DIV/0!</v>
      </c>
    </row>
    <row r="212" s="295" customFormat="1" hidden="1" customHeight="1" spans="1:4">
      <c r="A212" s="309" t="s">
        <v>1495</v>
      </c>
      <c r="B212" s="310"/>
      <c r="C212" s="310"/>
      <c r="D212" s="311" t="e">
        <f t="shared" si="3"/>
        <v>#DIV/0!</v>
      </c>
    </row>
    <row r="213" s="295" customFormat="1" hidden="1" customHeight="1" spans="1:4">
      <c r="A213" s="309" t="s">
        <v>1496</v>
      </c>
      <c r="B213" s="310"/>
      <c r="C213" s="310"/>
      <c r="D213" s="311" t="e">
        <f t="shared" si="3"/>
        <v>#DIV/0!</v>
      </c>
    </row>
    <row r="214" s="295" customFormat="1" hidden="1" customHeight="1" spans="1:4">
      <c r="A214" s="309" t="s">
        <v>1497</v>
      </c>
      <c r="B214" s="310"/>
      <c r="C214" s="310"/>
      <c r="D214" s="311" t="e">
        <f t="shared" si="3"/>
        <v>#DIV/0!</v>
      </c>
    </row>
    <row r="215" s="295" customFormat="1" hidden="1" customHeight="1" spans="1:4">
      <c r="A215" s="309" t="s">
        <v>1498</v>
      </c>
      <c r="B215" s="310"/>
      <c r="C215" s="310"/>
      <c r="D215" s="311" t="e">
        <f t="shared" ref="D215:D220" si="4">(C215-B215)/B215</f>
        <v>#DIV/0!</v>
      </c>
    </row>
    <row r="216" s="295" customFormat="1" hidden="1" customHeight="1" spans="1:4">
      <c r="A216" s="309" t="s">
        <v>1499</v>
      </c>
      <c r="B216" s="310"/>
      <c r="C216" s="310"/>
      <c r="D216" s="311" t="e">
        <f t="shared" si="4"/>
        <v>#DIV/0!</v>
      </c>
    </row>
    <row r="217" s="295" customFormat="1" hidden="1" customHeight="1" spans="1:4">
      <c r="A217" s="309" t="s">
        <v>1500</v>
      </c>
      <c r="B217" s="310"/>
      <c r="C217" s="310"/>
      <c r="D217" s="311" t="e">
        <f t="shared" si="4"/>
        <v>#DIV/0!</v>
      </c>
    </row>
    <row r="218" s="295" customFormat="1" hidden="1" customHeight="1" spans="1:4">
      <c r="A218" s="309" t="s">
        <v>1501</v>
      </c>
      <c r="B218" s="310"/>
      <c r="C218" s="310"/>
      <c r="D218" s="311" t="e">
        <f t="shared" si="4"/>
        <v>#DIV/0!</v>
      </c>
    </row>
    <row r="219" s="295" customFormat="1" ht="37.5" hidden="1" spans="1:4">
      <c r="A219" s="309" t="s">
        <v>1502</v>
      </c>
      <c r="B219" s="312"/>
      <c r="C219" s="312"/>
      <c r="D219" s="313" t="e">
        <f t="shared" si="4"/>
        <v>#DIV/0!</v>
      </c>
    </row>
    <row r="220" s="295" customFormat="1" ht="28" customHeight="1" spans="1:4">
      <c r="A220" s="309" t="s">
        <v>1553</v>
      </c>
      <c r="B220" s="312">
        <v>3671</v>
      </c>
      <c r="C220" s="312">
        <v>4550</v>
      </c>
      <c r="D220" s="308">
        <f t="shared" si="4"/>
        <v>0.2394</v>
      </c>
    </row>
    <row r="221" s="295" customFormat="1" customHeight="1" spans="1:4">
      <c r="A221" s="309" t="s">
        <v>1503</v>
      </c>
      <c r="B221" s="312">
        <v>3671</v>
      </c>
      <c r="C221" s="312">
        <v>4550</v>
      </c>
      <c r="D221" s="313">
        <f t="shared" ref="D221:D263" si="5">(C221-B221)/B221</f>
        <v>0.2394</v>
      </c>
    </row>
    <row r="222" s="295" customFormat="1" customHeight="1" spans="1:4">
      <c r="A222" s="306" t="s">
        <v>1504</v>
      </c>
      <c r="B222" s="307">
        <v>120</v>
      </c>
      <c r="C222" s="307">
        <v>160</v>
      </c>
      <c r="D222" s="308">
        <f t="shared" si="5"/>
        <v>0.3333</v>
      </c>
    </row>
    <row r="223" s="295" customFormat="1" customHeight="1" spans="1:4">
      <c r="A223" s="306" t="s">
        <v>1505</v>
      </c>
      <c r="B223" s="307">
        <v>120</v>
      </c>
      <c r="C223" s="307">
        <v>160</v>
      </c>
      <c r="D223" s="308">
        <f t="shared" si="5"/>
        <v>0.3333</v>
      </c>
    </row>
    <row r="224" s="295" customFormat="1" ht="37.5" hidden="1" spans="1:4">
      <c r="A224" s="309" t="s">
        <v>1506</v>
      </c>
      <c r="B224" s="310"/>
      <c r="C224" s="310"/>
      <c r="D224" s="311" t="e">
        <f t="shared" si="5"/>
        <v>#DIV/0!</v>
      </c>
    </row>
    <row r="225" s="295" customFormat="1" hidden="1" customHeight="1" spans="1:4">
      <c r="A225" s="309" t="s">
        <v>1507</v>
      </c>
      <c r="B225" s="310"/>
      <c r="C225" s="310"/>
      <c r="D225" s="311" t="e">
        <f t="shared" si="5"/>
        <v>#DIV/0!</v>
      </c>
    </row>
    <row r="226" s="295" customFormat="1" ht="37.5" hidden="1" spans="1:4">
      <c r="A226" s="309" t="s">
        <v>1508</v>
      </c>
      <c r="B226" s="310"/>
      <c r="C226" s="310"/>
      <c r="D226" s="311" t="e">
        <f t="shared" si="5"/>
        <v>#DIV/0!</v>
      </c>
    </row>
    <row r="227" s="295" customFormat="1" hidden="1" customHeight="1" spans="1:4">
      <c r="A227" s="309" t="s">
        <v>1509</v>
      </c>
      <c r="B227" s="310"/>
      <c r="C227" s="310"/>
      <c r="D227" s="311" t="e">
        <f t="shared" si="5"/>
        <v>#DIV/0!</v>
      </c>
    </row>
    <row r="228" s="295" customFormat="1" hidden="1" customHeight="1" spans="1:4">
      <c r="A228" s="309" t="s">
        <v>1510</v>
      </c>
      <c r="B228" s="310"/>
      <c r="C228" s="310"/>
      <c r="D228" s="311" t="e">
        <f t="shared" si="5"/>
        <v>#DIV/0!</v>
      </c>
    </row>
    <row r="229" s="295" customFormat="1" hidden="1" customHeight="1" spans="1:4">
      <c r="A229" s="309" t="s">
        <v>1511</v>
      </c>
      <c r="B229" s="310"/>
      <c r="C229" s="310"/>
      <c r="D229" s="311" t="e">
        <f t="shared" si="5"/>
        <v>#DIV/0!</v>
      </c>
    </row>
    <row r="230" s="295" customFormat="1" hidden="1" customHeight="1" spans="1:4">
      <c r="A230" s="309" t="s">
        <v>1512</v>
      </c>
      <c r="B230" s="310"/>
      <c r="C230" s="310"/>
      <c r="D230" s="311" t="e">
        <f t="shared" si="5"/>
        <v>#DIV/0!</v>
      </c>
    </row>
    <row r="231" s="295" customFormat="1" hidden="1" customHeight="1" spans="1:4">
      <c r="A231" s="309" t="s">
        <v>1513</v>
      </c>
      <c r="B231" s="310"/>
      <c r="C231" s="310"/>
      <c r="D231" s="311" t="e">
        <f t="shared" si="5"/>
        <v>#DIV/0!</v>
      </c>
    </row>
    <row r="232" s="295" customFormat="1" ht="37.5" hidden="1" spans="1:4">
      <c r="A232" s="309" t="s">
        <v>1514</v>
      </c>
      <c r="B232" s="310"/>
      <c r="C232" s="310"/>
      <c r="D232" s="311" t="e">
        <f t="shared" si="5"/>
        <v>#DIV/0!</v>
      </c>
    </row>
    <row r="233" s="295" customFormat="1" hidden="1" customHeight="1" spans="1:4">
      <c r="A233" s="309" t="s">
        <v>1515</v>
      </c>
      <c r="B233" s="310"/>
      <c r="C233" s="310"/>
      <c r="D233" s="311" t="e">
        <f t="shared" si="5"/>
        <v>#DIV/0!</v>
      </c>
    </row>
    <row r="234" s="295" customFormat="1" hidden="1" customHeight="1" spans="1:4">
      <c r="A234" s="309" t="s">
        <v>1516</v>
      </c>
      <c r="B234" s="310"/>
      <c r="C234" s="310"/>
      <c r="D234" s="311" t="e">
        <f t="shared" si="5"/>
        <v>#DIV/0!</v>
      </c>
    </row>
    <row r="235" s="295" customFormat="1" hidden="1" customHeight="1" spans="1:4">
      <c r="A235" s="309" t="s">
        <v>1517</v>
      </c>
      <c r="B235" s="310"/>
      <c r="C235" s="310"/>
      <c r="D235" s="311" t="e">
        <f t="shared" si="5"/>
        <v>#DIV/0!</v>
      </c>
    </row>
    <row r="236" s="295" customFormat="1" hidden="1" customHeight="1" spans="1:4">
      <c r="A236" s="309" t="s">
        <v>1518</v>
      </c>
      <c r="B236" s="310"/>
      <c r="C236" s="310"/>
      <c r="D236" s="311" t="e">
        <f t="shared" si="5"/>
        <v>#DIV/0!</v>
      </c>
    </row>
    <row r="237" s="295" customFormat="1" hidden="1" customHeight="1" spans="1:4">
      <c r="A237" s="309" t="s">
        <v>1519</v>
      </c>
      <c r="B237" s="310"/>
      <c r="C237" s="310"/>
      <c r="D237" s="311" t="e">
        <f t="shared" si="5"/>
        <v>#DIV/0!</v>
      </c>
    </row>
    <row r="238" s="295" customFormat="1" ht="37.5" hidden="1" spans="1:4">
      <c r="A238" s="309" t="s">
        <v>1520</v>
      </c>
      <c r="B238" s="312"/>
      <c r="C238" s="312"/>
      <c r="D238" s="313" t="e">
        <f t="shared" si="5"/>
        <v>#DIV/0!</v>
      </c>
    </row>
    <row r="239" s="295" customFormat="1" customHeight="1" spans="1:4">
      <c r="A239" s="309" t="s">
        <v>1521</v>
      </c>
      <c r="B239" s="312">
        <v>120</v>
      </c>
      <c r="C239" s="312">
        <v>120</v>
      </c>
      <c r="D239" s="313">
        <f t="shared" si="5"/>
        <v>0</v>
      </c>
    </row>
    <row r="240" s="295" customFormat="1" customHeight="1" spans="1:4">
      <c r="A240" s="306" t="s">
        <v>1522</v>
      </c>
      <c r="B240" s="307"/>
      <c r="C240" s="307"/>
      <c r="D240" s="308"/>
    </row>
    <row r="241" s="295" customFormat="1" hidden="1" customHeight="1" spans="1:4">
      <c r="A241" s="306" t="s">
        <v>1523</v>
      </c>
      <c r="B241" s="314">
        <f>SUM(B242:B253)</f>
        <v>0</v>
      </c>
      <c r="C241" s="314">
        <f>SUM(C242:C253)</f>
        <v>0</v>
      </c>
      <c r="D241" s="315" t="e">
        <f t="shared" si="5"/>
        <v>#DIV/0!</v>
      </c>
    </row>
    <row r="242" s="295" customFormat="1" hidden="1" customHeight="1" spans="1:4">
      <c r="A242" s="309" t="s">
        <v>1524</v>
      </c>
      <c r="B242" s="310"/>
      <c r="C242" s="310"/>
      <c r="D242" s="311" t="e">
        <f t="shared" si="5"/>
        <v>#DIV/0!</v>
      </c>
    </row>
    <row r="243" s="295" customFormat="1" hidden="1" customHeight="1" spans="1:4">
      <c r="A243" s="309" t="s">
        <v>1525</v>
      </c>
      <c r="B243" s="310"/>
      <c r="C243" s="310"/>
      <c r="D243" s="311" t="e">
        <f t="shared" si="5"/>
        <v>#DIV/0!</v>
      </c>
    </row>
    <row r="244" s="295" customFormat="1" hidden="1" customHeight="1" spans="1:4">
      <c r="A244" s="309" t="s">
        <v>1526</v>
      </c>
      <c r="B244" s="310"/>
      <c r="C244" s="310"/>
      <c r="D244" s="311" t="e">
        <f t="shared" si="5"/>
        <v>#DIV/0!</v>
      </c>
    </row>
    <row r="245" s="295" customFormat="1" hidden="1" customHeight="1" spans="1:4">
      <c r="A245" s="309" t="s">
        <v>1527</v>
      </c>
      <c r="B245" s="310"/>
      <c r="C245" s="310"/>
      <c r="D245" s="311" t="e">
        <f t="shared" si="5"/>
        <v>#DIV/0!</v>
      </c>
    </row>
    <row r="246" s="295" customFormat="1" hidden="1" customHeight="1" spans="1:4">
      <c r="A246" s="309" t="s">
        <v>1528</v>
      </c>
      <c r="B246" s="310"/>
      <c r="C246" s="310"/>
      <c r="D246" s="311" t="e">
        <f t="shared" si="5"/>
        <v>#DIV/0!</v>
      </c>
    </row>
    <row r="247" s="295" customFormat="1" hidden="1" customHeight="1" spans="1:4">
      <c r="A247" s="309" t="s">
        <v>1529</v>
      </c>
      <c r="B247" s="310"/>
      <c r="C247" s="310"/>
      <c r="D247" s="311" t="e">
        <f t="shared" si="5"/>
        <v>#DIV/0!</v>
      </c>
    </row>
    <row r="248" s="295" customFormat="1" hidden="1" customHeight="1" spans="1:4">
      <c r="A248" s="309" t="s">
        <v>1530</v>
      </c>
      <c r="B248" s="310"/>
      <c r="C248" s="310"/>
      <c r="D248" s="311" t="e">
        <f t="shared" si="5"/>
        <v>#DIV/0!</v>
      </c>
    </row>
    <row r="249" s="295" customFormat="1" hidden="1" customHeight="1" spans="1:4">
      <c r="A249" s="309" t="s">
        <v>1531</v>
      </c>
      <c r="B249" s="310"/>
      <c r="C249" s="310"/>
      <c r="D249" s="311" t="e">
        <f t="shared" si="5"/>
        <v>#DIV/0!</v>
      </c>
    </row>
    <row r="250" s="295" customFormat="1" hidden="1" customHeight="1" spans="1:4">
      <c r="A250" s="309" t="s">
        <v>1532</v>
      </c>
      <c r="B250" s="310"/>
      <c r="C250" s="310"/>
      <c r="D250" s="311" t="e">
        <f t="shared" si="5"/>
        <v>#DIV/0!</v>
      </c>
    </row>
    <row r="251" s="295" customFormat="1" hidden="1" customHeight="1" spans="1:4">
      <c r="A251" s="309" t="s">
        <v>1533</v>
      </c>
      <c r="B251" s="310"/>
      <c r="C251" s="310"/>
      <c r="D251" s="311" t="e">
        <f t="shared" si="5"/>
        <v>#DIV/0!</v>
      </c>
    </row>
    <row r="252" s="295" customFormat="1" hidden="1" customHeight="1" spans="1:4">
      <c r="A252" s="309" t="s">
        <v>1534</v>
      </c>
      <c r="B252" s="310"/>
      <c r="C252" s="310"/>
      <c r="D252" s="311" t="e">
        <f t="shared" si="5"/>
        <v>#DIV/0!</v>
      </c>
    </row>
    <row r="253" s="295" customFormat="1" hidden="1" customHeight="1" spans="1:4">
      <c r="A253" s="309" t="s">
        <v>1535</v>
      </c>
      <c r="B253" s="310"/>
      <c r="C253" s="310"/>
      <c r="D253" s="311" t="e">
        <f t="shared" si="5"/>
        <v>#DIV/0!</v>
      </c>
    </row>
    <row r="254" s="295" customFormat="1" hidden="1" customHeight="1" spans="1:4">
      <c r="A254" s="306" t="s">
        <v>1536</v>
      </c>
      <c r="B254" s="314">
        <f>SUM(B255:B260)</f>
        <v>0</v>
      </c>
      <c r="C254" s="314">
        <f>SUM(C255:C260)</f>
        <v>0</v>
      </c>
      <c r="D254" s="315" t="e">
        <f t="shared" si="5"/>
        <v>#DIV/0!</v>
      </c>
    </row>
    <row r="255" s="295" customFormat="1" hidden="1" customHeight="1" spans="1:4">
      <c r="A255" s="309" t="s">
        <v>1537</v>
      </c>
      <c r="B255" s="310"/>
      <c r="C255" s="310"/>
      <c r="D255" s="311" t="e">
        <f t="shared" si="5"/>
        <v>#DIV/0!</v>
      </c>
    </row>
    <row r="256" s="295" customFormat="1" hidden="1" customHeight="1" spans="1:4">
      <c r="A256" s="309" t="s">
        <v>1538</v>
      </c>
      <c r="B256" s="310"/>
      <c r="C256" s="310"/>
      <c r="D256" s="311" t="e">
        <f t="shared" si="5"/>
        <v>#DIV/0!</v>
      </c>
    </row>
    <row r="257" s="295" customFormat="1" hidden="1" customHeight="1" spans="1:4">
      <c r="A257" s="309" t="s">
        <v>1539</v>
      </c>
      <c r="B257" s="310"/>
      <c r="C257" s="310"/>
      <c r="D257" s="311" t="e">
        <f t="shared" si="5"/>
        <v>#DIV/0!</v>
      </c>
    </row>
    <row r="258" s="295" customFormat="1" hidden="1" customHeight="1" spans="1:4">
      <c r="A258" s="309" t="s">
        <v>1540</v>
      </c>
      <c r="B258" s="310"/>
      <c r="C258" s="310"/>
      <c r="D258" s="311" t="e">
        <f t="shared" si="5"/>
        <v>#DIV/0!</v>
      </c>
    </row>
    <row r="259" s="295" customFormat="1" hidden="1" customHeight="1" spans="1:4">
      <c r="A259" s="309" t="s">
        <v>1541</v>
      </c>
      <c r="B259" s="310"/>
      <c r="C259" s="310"/>
      <c r="D259" s="311" t="e">
        <f t="shared" si="5"/>
        <v>#DIV/0!</v>
      </c>
    </row>
    <row r="260" s="295" customFormat="1" hidden="1" customHeight="1" spans="1:4">
      <c r="A260" s="309" t="s">
        <v>1542</v>
      </c>
      <c r="B260" s="310"/>
      <c r="C260" s="310"/>
      <c r="D260" s="311" t="e">
        <f t="shared" si="5"/>
        <v>#DIV/0!</v>
      </c>
    </row>
    <row r="261" s="295" customFormat="1" hidden="1" customHeight="1" spans="1:4">
      <c r="A261" s="309"/>
      <c r="B261" s="312"/>
      <c r="C261" s="312"/>
      <c r="D261" s="308" t="e">
        <f t="shared" si="5"/>
        <v>#DIV/0!</v>
      </c>
    </row>
    <row r="262" s="295" customFormat="1" customHeight="1" spans="1:4">
      <c r="A262" s="316" t="s">
        <v>1554</v>
      </c>
      <c r="B262" s="307">
        <v>51192</v>
      </c>
      <c r="C262" s="307">
        <v>69187</v>
      </c>
      <c r="D262" s="308">
        <f t="shared" si="5"/>
        <v>0.3515</v>
      </c>
    </row>
    <row r="263" s="295" customFormat="1" customHeight="1" spans="1:4">
      <c r="A263" s="317" t="s">
        <v>112</v>
      </c>
      <c r="B263" s="100">
        <v>745</v>
      </c>
      <c r="C263" s="100">
        <v>1700</v>
      </c>
      <c r="D263" s="123">
        <f t="shared" si="5"/>
        <v>1.2819</v>
      </c>
    </row>
    <row r="264" s="295" customFormat="1" customHeight="1" spans="1:4">
      <c r="A264" s="318" t="s">
        <v>1544</v>
      </c>
      <c r="B264" s="101"/>
      <c r="C264" s="101"/>
      <c r="D264" s="120"/>
    </row>
    <row r="265" s="295" customFormat="1" customHeight="1" spans="1:4">
      <c r="A265" s="318" t="s">
        <v>1555</v>
      </c>
      <c r="B265" s="101"/>
      <c r="C265" s="101"/>
      <c r="D265" s="120"/>
    </row>
    <row r="266" s="295" customFormat="1" customHeight="1" spans="1:4">
      <c r="A266" s="319" t="s">
        <v>1545</v>
      </c>
      <c r="B266" s="101"/>
      <c r="C266" s="101"/>
      <c r="D266" s="128"/>
    </row>
    <row r="267" s="295" customFormat="1" customHeight="1" spans="1:4">
      <c r="A267" s="318" t="s">
        <v>1547</v>
      </c>
      <c r="B267" s="101"/>
      <c r="C267" s="101"/>
      <c r="D267" s="120"/>
    </row>
    <row r="268" s="295" customFormat="1" customHeight="1" spans="1:4">
      <c r="A268" s="318" t="s">
        <v>1548</v>
      </c>
      <c r="B268" s="101"/>
      <c r="C268" s="101"/>
      <c r="D268" s="128"/>
    </row>
    <row r="269" customHeight="1" spans="1:4">
      <c r="A269" s="320" t="s">
        <v>1556</v>
      </c>
      <c r="B269" s="101"/>
      <c r="C269" s="101"/>
      <c r="D269" s="123"/>
    </row>
    <row r="270" customHeight="1" spans="1:4">
      <c r="A270" s="321" t="s">
        <v>1549</v>
      </c>
      <c r="B270" s="100">
        <v>745</v>
      </c>
      <c r="C270" s="100">
        <v>1700</v>
      </c>
      <c r="D270" s="120">
        <f>(C270-B270)/B270</f>
        <v>1.2819</v>
      </c>
    </row>
    <row r="271" customHeight="1" spans="1:4">
      <c r="A271" s="321" t="s">
        <v>1557</v>
      </c>
      <c r="B271" s="100"/>
      <c r="C271" s="101"/>
      <c r="D271" s="120"/>
    </row>
    <row r="272" customHeight="1" spans="1:4">
      <c r="A272" s="322" t="s">
        <v>119</v>
      </c>
      <c r="B272" s="100">
        <v>51937</v>
      </c>
      <c r="C272" s="100">
        <v>70887</v>
      </c>
      <c r="D272" s="123">
        <f>(C272-B272)/B272</f>
        <v>0.3649</v>
      </c>
    </row>
    <row r="273" customHeight="1" spans="2:3">
      <c r="B273" s="323"/>
      <c r="C273" s="323"/>
    </row>
    <row r="274" customHeight="1" spans="2:3">
      <c r="B274" s="323"/>
      <c r="C274" s="323"/>
    </row>
    <row r="275" customHeight="1" spans="2:3">
      <c r="B275" s="323"/>
      <c r="C275" s="323"/>
    </row>
  </sheetData>
  <mergeCells count="1">
    <mergeCell ref="A1:D1"/>
  </mergeCells>
  <conditionalFormatting sqref="A269">
    <cfRule type="expression" dxfId="1" priority="11" stopIfTrue="1">
      <formula>"len($A:$A)=3"</formula>
    </cfRule>
  </conditionalFormatting>
  <conditionalFormatting sqref="B269">
    <cfRule type="expression" dxfId="1" priority="5" stopIfTrue="1">
      <formula>"len($A:$A)=3"</formula>
    </cfRule>
  </conditionalFormatting>
  <conditionalFormatting sqref="C269">
    <cfRule type="expression" dxfId="1" priority="4" stopIfTrue="1">
      <formula>"len($A:$A)=3"</formula>
    </cfRule>
  </conditionalFormatting>
  <conditionalFormatting sqref="C270">
    <cfRule type="expression" dxfId="1" priority="2" stopIfTrue="1">
      <formula>"len($A:$A)=3"</formula>
    </cfRule>
  </conditionalFormatting>
  <conditionalFormatting sqref="A272">
    <cfRule type="expression" dxfId="1" priority="1" stopIfTrue="1">
      <formula>"len($A:$A)=3"</formula>
    </cfRule>
  </conditionalFormatting>
  <conditionalFormatting sqref="A270:A271">
    <cfRule type="expression" dxfId="1" priority="9" stopIfTrue="1">
      <formula>"len($A:$A)=3"</formula>
    </cfRule>
  </conditionalFormatting>
  <conditionalFormatting sqref="B270:B271">
    <cfRule type="expression" dxfId="1" priority="3"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D15"/>
  <sheetViews>
    <sheetView showGridLines="0" showZeros="0" view="pageBreakPreview" zoomScaleNormal="100" workbookViewId="0">
      <selection activeCell="A1" sqref="A1:D1"/>
    </sheetView>
  </sheetViews>
  <sheetFormatPr defaultColWidth="9" defaultRowHeight="13.5" outlineLevelCol="3"/>
  <cols>
    <col min="1" max="1" width="52.1333333333333" style="282" customWidth="1"/>
    <col min="2" max="4" width="20.6333333333333" customWidth="1"/>
  </cols>
  <sheetData>
    <row r="1" s="281" customFormat="1" ht="45" customHeight="1" spans="1:4">
      <c r="A1" s="283" t="s">
        <v>18</v>
      </c>
      <c r="B1" s="283"/>
      <c r="C1" s="283"/>
      <c r="D1" s="283"/>
    </row>
    <row r="2" ht="20.1" customHeight="1" spans="1:4">
      <c r="A2" s="284"/>
      <c r="B2" s="285"/>
      <c r="C2" s="286"/>
      <c r="D2" s="286" t="s">
        <v>46</v>
      </c>
    </row>
    <row r="3" ht="45" customHeight="1" spans="1:4">
      <c r="A3" s="179" t="s">
        <v>1221</v>
      </c>
      <c r="B3" s="287" t="s">
        <v>120</v>
      </c>
      <c r="C3" s="287" t="s">
        <v>49</v>
      </c>
      <c r="D3" s="287" t="s">
        <v>121</v>
      </c>
    </row>
    <row r="4" ht="36" customHeight="1" spans="1:4">
      <c r="A4" s="288" t="s">
        <v>1319</v>
      </c>
      <c r="B4" s="289">
        <v>100</v>
      </c>
      <c r="C4" s="289">
        <v>100</v>
      </c>
      <c r="D4" s="290">
        <f>(C4-B4)/B4</f>
        <v>0</v>
      </c>
    </row>
    <row r="5" ht="36" customHeight="1" spans="1:4">
      <c r="A5" s="288" t="s">
        <v>1335</v>
      </c>
      <c r="B5" s="289"/>
      <c r="C5" s="289">
        <v>200</v>
      </c>
      <c r="D5" s="290"/>
    </row>
    <row r="6" ht="36" customHeight="1" spans="1:4">
      <c r="A6" s="288" t="s">
        <v>1344</v>
      </c>
      <c r="B6" s="289"/>
      <c r="C6" s="289"/>
      <c r="D6" s="290"/>
    </row>
    <row r="7" ht="36" customHeight="1" spans="1:4">
      <c r="A7" s="291" t="s">
        <v>1355</v>
      </c>
      <c r="B7" s="289"/>
      <c r="C7" s="289">
        <v>300</v>
      </c>
      <c r="D7" s="290"/>
    </row>
    <row r="8" ht="36" customHeight="1" spans="1:4">
      <c r="A8" s="288" t="s">
        <v>1392</v>
      </c>
      <c r="B8" s="289"/>
      <c r="C8" s="289">
        <v>1500</v>
      </c>
      <c r="D8" s="290"/>
    </row>
    <row r="9" ht="36" customHeight="1" spans="1:4">
      <c r="A9" s="288" t="s">
        <v>1410</v>
      </c>
      <c r="B9" s="289"/>
      <c r="C9" s="289"/>
      <c r="D9" s="290"/>
    </row>
    <row r="10" ht="36" customHeight="1" spans="1:4">
      <c r="A10" s="291" t="s">
        <v>1457</v>
      </c>
      <c r="B10" s="289"/>
      <c r="C10" s="289"/>
      <c r="D10" s="290"/>
    </row>
    <row r="11" ht="36" customHeight="1" spans="1:4">
      <c r="A11" s="288" t="s">
        <v>1461</v>
      </c>
      <c r="B11" s="289"/>
      <c r="C11" s="289">
        <v>400</v>
      </c>
      <c r="D11" s="290"/>
    </row>
    <row r="12" ht="36" customHeight="1" spans="1:4">
      <c r="A12" s="291" t="s">
        <v>1487</v>
      </c>
      <c r="B12" s="289"/>
      <c r="C12" s="289"/>
      <c r="D12" s="290"/>
    </row>
    <row r="13" ht="36" customHeight="1" spans="1:4">
      <c r="A13" s="291" t="s">
        <v>1504</v>
      </c>
      <c r="B13" s="289"/>
      <c r="C13" s="289"/>
      <c r="D13" s="290"/>
    </row>
    <row r="14" ht="36" customHeight="1" spans="1:4">
      <c r="A14" s="291" t="s">
        <v>1522</v>
      </c>
      <c r="B14" s="289"/>
      <c r="C14" s="289"/>
      <c r="D14" s="290"/>
    </row>
    <row r="15" ht="36" customHeight="1" spans="1:4">
      <c r="A15" s="292" t="s">
        <v>1165</v>
      </c>
      <c r="B15" s="293">
        <f>SUM(B4:B14)</f>
        <v>100</v>
      </c>
      <c r="C15" s="293">
        <f>SUM(C4:C14)</f>
        <v>2500</v>
      </c>
      <c r="D15" s="294">
        <f>(C15-B15)/B15</f>
        <v>24</v>
      </c>
    </row>
  </sheetData>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ignoredErrors>
    <ignoredError sqref="D15" evalError="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C33"/>
  <sheetViews>
    <sheetView workbookViewId="0">
      <selection activeCell="A1" sqref="A1:C1"/>
    </sheetView>
  </sheetViews>
  <sheetFormatPr defaultColWidth="9" defaultRowHeight="13.5" outlineLevelCol="2"/>
  <cols>
    <col min="1" max="1" width="49.5" style="1" customWidth="1"/>
    <col min="2" max="2" width="13.6333333333333" style="1" customWidth="1"/>
    <col min="3" max="3" width="23.5" style="270" customWidth="1"/>
    <col min="4" max="16379" width="9" style="1"/>
  </cols>
  <sheetData>
    <row r="1" s="267" customFormat="1" ht="30" customHeight="1" spans="1:3">
      <c r="A1" s="271" t="s">
        <v>19</v>
      </c>
      <c r="B1" s="271"/>
      <c r="C1" s="271"/>
    </row>
    <row r="2" s="1" customFormat="1" spans="3:3">
      <c r="C2" s="270"/>
    </row>
    <row r="3" s="268" customFormat="1" ht="37.8" customHeight="1" spans="1:3">
      <c r="A3" s="272" t="s">
        <v>1244</v>
      </c>
      <c r="B3" s="273" t="s">
        <v>1245</v>
      </c>
      <c r="C3" s="274" t="s">
        <v>49</v>
      </c>
    </row>
    <row r="4" s="269" customFormat="1" ht="20.1" customHeight="1" spans="1:3">
      <c r="A4" s="275" t="s">
        <v>1246</v>
      </c>
      <c r="B4" s="276">
        <v>2240702</v>
      </c>
      <c r="C4" s="277">
        <v>50</v>
      </c>
    </row>
    <row r="5" s="269" customFormat="1" ht="20.1" customHeight="1" spans="1:3">
      <c r="A5" s="275" t="s">
        <v>1247</v>
      </c>
      <c r="B5" s="276">
        <v>2210108</v>
      </c>
      <c r="C5" s="277">
        <v>7000</v>
      </c>
    </row>
    <row r="6" s="269" customFormat="1" ht="20.1" customHeight="1" spans="1:3">
      <c r="A6" s="275" t="s">
        <v>1248</v>
      </c>
      <c r="B6" s="276">
        <v>2150510</v>
      </c>
      <c r="C6" s="277">
        <v>100</v>
      </c>
    </row>
    <row r="7" s="269" customFormat="1" ht="20.1" customHeight="1" spans="1:3">
      <c r="A7" s="275" t="s">
        <v>1247</v>
      </c>
      <c r="B7" s="276">
        <v>2100201</v>
      </c>
      <c r="C7" s="277">
        <v>2500</v>
      </c>
    </row>
    <row r="8" s="269" customFormat="1" ht="20.1" customHeight="1" spans="1:3">
      <c r="A8" s="275" t="s">
        <v>1249</v>
      </c>
      <c r="B8" s="276">
        <v>2240106</v>
      </c>
      <c r="C8" s="277">
        <v>20</v>
      </c>
    </row>
    <row r="9" s="269" customFormat="1" ht="20.1" customHeight="1" spans="1:3">
      <c r="A9" s="275" t="s">
        <v>1250</v>
      </c>
      <c r="B9" s="276">
        <v>2140123</v>
      </c>
      <c r="C9" s="277">
        <v>100</v>
      </c>
    </row>
    <row r="10" s="269" customFormat="1" ht="20.1" customHeight="1" spans="1:3">
      <c r="A10" s="275" t="s">
        <v>1251</v>
      </c>
      <c r="B10" s="276">
        <v>2150510</v>
      </c>
      <c r="C10" s="277">
        <v>700</v>
      </c>
    </row>
    <row r="11" s="269" customFormat="1" ht="20.1" customHeight="1" spans="1:3">
      <c r="A11" s="275" t="s">
        <v>1252</v>
      </c>
      <c r="B11" s="276">
        <v>2140104</v>
      </c>
      <c r="C11" s="277">
        <v>300</v>
      </c>
    </row>
    <row r="12" s="269" customFormat="1" ht="20.1" customHeight="1" spans="1:3">
      <c r="A12" s="275" t="s">
        <v>1247</v>
      </c>
      <c r="B12" s="276">
        <v>2240602</v>
      </c>
      <c r="C12" s="277">
        <v>1000</v>
      </c>
    </row>
    <row r="13" s="269" customFormat="1" ht="20.1" customHeight="1" spans="1:3">
      <c r="A13" s="275" t="s">
        <v>1247</v>
      </c>
      <c r="B13" s="276">
        <v>2110302</v>
      </c>
      <c r="C13" s="277">
        <v>2500</v>
      </c>
    </row>
    <row r="14" s="269" customFormat="1" ht="20.1" customHeight="1" spans="1:3">
      <c r="A14" s="275" t="s">
        <v>1247</v>
      </c>
      <c r="B14" s="276">
        <v>2130305</v>
      </c>
      <c r="C14" s="277">
        <v>6800</v>
      </c>
    </row>
    <row r="15" s="269" customFormat="1" ht="20.1" customHeight="1" spans="1:3">
      <c r="A15" s="275" t="s">
        <v>1251</v>
      </c>
      <c r="B15" s="276">
        <v>2150510</v>
      </c>
      <c r="C15" s="277">
        <v>500</v>
      </c>
    </row>
    <row r="16" s="269" customFormat="1" ht="20.1" customHeight="1" spans="1:3">
      <c r="A16" s="275" t="s">
        <v>1253</v>
      </c>
      <c r="B16" s="276">
        <v>2130305</v>
      </c>
      <c r="C16" s="277">
        <v>7560</v>
      </c>
    </row>
    <row r="17" s="269" customFormat="1" ht="20.1" customHeight="1" spans="1:3">
      <c r="A17" s="275" t="s">
        <v>1254</v>
      </c>
      <c r="B17" s="276">
        <v>2010499</v>
      </c>
      <c r="C17" s="277">
        <v>500</v>
      </c>
    </row>
    <row r="18" s="269" customFormat="1" ht="20.1" customHeight="1" spans="1:3">
      <c r="A18" s="275" t="s">
        <v>1255</v>
      </c>
      <c r="B18" s="276">
        <v>2140106</v>
      </c>
      <c r="C18" s="277">
        <v>800</v>
      </c>
    </row>
    <row r="19" s="269" customFormat="1" ht="20.1" customHeight="1" spans="1:3">
      <c r="A19" s="275" t="s">
        <v>1247</v>
      </c>
      <c r="B19" s="276">
        <v>2070307</v>
      </c>
      <c r="C19" s="277">
        <v>100</v>
      </c>
    </row>
    <row r="20" s="269" customFormat="1" ht="20.1" customHeight="1" spans="1:3">
      <c r="A20" s="275" t="s">
        <v>1247</v>
      </c>
      <c r="B20" s="276">
        <v>2081004</v>
      </c>
      <c r="C20" s="277">
        <v>800</v>
      </c>
    </row>
    <row r="21" s="269" customFormat="1" ht="20.1" customHeight="1" spans="1:3">
      <c r="A21" s="275" t="s">
        <v>1256</v>
      </c>
      <c r="B21" s="276">
        <v>2070899</v>
      </c>
      <c r="C21" s="277">
        <v>500</v>
      </c>
    </row>
    <row r="22" s="269" customFormat="1" ht="20.1" customHeight="1" spans="1:3">
      <c r="A22" s="275" t="s">
        <v>1257</v>
      </c>
      <c r="B22" s="276">
        <v>2059999</v>
      </c>
      <c r="C22" s="277">
        <v>500</v>
      </c>
    </row>
    <row r="23" s="269" customFormat="1" ht="20.1" customHeight="1" spans="1:3">
      <c r="A23" s="275" t="s">
        <v>1258</v>
      </c>
      <c r="B23" s="276">
        <v>2060499</v>
      </c>
      <c r="C23" s="277">
        <v>300</v>
      </c>
    </row>
    <row r="24" s="268" customFormat="1" ht="20.1" customHeight="1" spans="1:3">
      <c r="A24" s="275" t="s">
        <v>1259</v>
      </c>
      <c r="B24" s="276">
        <v>21305</v>
      </c>
      <c r="C24" s="277">
        <v>8500</v>
      </c>
    </row>
    <row r="25" s="269" customFormat="1" ht="20.1" customHeight="1" spans="1:3">
      <c r="A25" s="275" t="s">
        <v>1260</v>
      </c>
      <c r="B25" s="276">
        <v>2012399</v>
      </c>
      <c r="C25" s="277">
        <v>290</v>
      </c>
    </row>
    <row r="26" s="269" customFormat="1" ht="20.1" customHeight="1" spans="1:3">
      <c r="A26" s="275" t="s">
        <v>1261</v>
      </c>
      <c r="B26" s="276">
        <v>2130199</v>
      </c>
      <c r="C26" s="277">
        <v>1000</v>
      </c>
    </row>
    <row r="27" s="269" customFormat="1" ht="20.1" customHeight="1" spans="1:3">
      <c r="A27" s="275" t="s">
        <v>1262</v>
      </c>
      <c r="B27" s="276">
        <v>2169999</v>
      </c>
      <c r="C27" s="277">
        <v>2580</v>
      </c>
    </row>
    <row r="28" s="269" customFormat="1" ht="20.1" customHeight="1" spans="1:3">
      <c r="A28" s="275" t="s">
        <v>1263</v>
      </c>
      <c r="B28" s="276">
        <v>2240601</v>
      </c>
      <c r="C28" s="277">
        <v>1500</v>
      </c>
    </row>
    <row r="29" s="269" customFormat="1" ht="20.1" customHeight="1" spans="1:3">
      <c r="A29" s="275" t="s">
        <v>1264</v>
      </c>
      <c r="B29" s="276">
        <v>2110399</v>
      </c>
      <c r="C29" s="277">
        <v>1500</v>
      </c>
    </row>
    <row r="30" s="269" customFormat="1" ht="20.1" customHeight="1" spans="1:3">
      <c r="A30" s="275" t="s">
        <v>1265</v>
      </c>
      <c r="B30" s="276">
        <v>2130209</v>
      </c>
      <c r="C30" s="277">
        <v>500</v>
      </c>
    </row>
    <row r="31" s="269" customFormat="1" ht="20.1" customHeight="1" spans="1:3">
      <c r="A31" s="275"/>
      <c r="B31" s="276">
        <v>2240601</v>
      </c>
      <c r="C31" s="277">
        <v>1500</v>
      </c>
    </row>
    <row r="32" s="1" customFormat="1" ht="20.1" customHeight="1" spans="1:3">
      <c r="A32" s="278"/>
      <c r="B32" s="279"/>
      <c r="C32" s="280">
        <f>SUM(C4:C31)</f>
        <v>50000</v>
      </c>
    </row>
    <row r="33" s="1" customFormat="1" ht="20.1" customHeight="1" spans="3:3">
      <c r="C33" s="270"/>
    </row>
  </sheetData>
  <mergeCells count="1">
    <mergeCell ref="A1:C1"/>
  </mergeCells>
  <pageMargins left="0.751388888888889" right="0.751388888888889" top="1" bottom="1" header="0.5" footer="0.5"/>
  <pageSetup paperSize="9" orientation="portrait" horizontalDpi="600"/>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1">
    <pageSetUpPr fitToPage="1"/>
  </sheetPr>
  <dimension ref="A1:B16"/>
  <sheetViews>
    <sheetView workbookViewId="0">
      <selection activeCell="A1" sqref="A1:D1"/>
    </sheetView>
  </sheetViews>
  <sheetFormatPr defaultColWidth="9" defaultRowHeight="14.25" outlineLevelCol="1"/>
  <cols>
    <col min="1" max="1" width="62.3833333333333" style="68" customWidth="1"/>
    <col min="2" max="2" width="40.75" style="69" customWidth="1"/>
    <col min="3" max="237" width="9" style="68"/>
    <col min="238" max="238" width="41.6333333333333" style="68" customWidth="1"/>
    <col min="239" max="240" width="14.5" style="68" customWidth="1"/>
    <col min="241" max="241" width="13.8833333333333" style="68" customWidth="1"/>
    <col min="242" max="244" width="9" style="68"/>
    <col min="245" max="246" width="10.5" style="68" customWidth="1"/>
    <col min="247" max="493" width="9" style="68"/>
    <col min="494" max="494" width="41.6333333333333" style="68" customWidth="1"/>
    <col min="495" max="496" width="14.5" style="68" customWidth="1"/>
    <col min="497" max="497" width="13.8833333333333" style="68" customWidth="1"/>
    <col min="498" max="500" width="9" style="68"/>
    <col min="501" max="502" width="10.5" style="68" customWidth="1"/>
    <col min="503" max="749" width="9" style="68"/>
    <col min="750" max="750" width="41.6333333333333" style="68" customWidth="1"/>
    <col min="751" max="752" width="14.5" style="68" customWidth="1"/>
    <col min="753" max="753" width="13.8833333333333" style="68" customWidth="1"/>
    <col min="754" max="756" width="9" style="68"/>
    <col min="757" max="758" width="10.5" style="68" customWidth="1"/>
    <col min="759" max="1005" width="9" style="68"/>
    <col min="1006" max="1006" width="41.6333333333333" style="68" customWidth="1"/>
    <col min="1007" max="1008" width="14.5" style="68" customWidth="1"/>
    <col min="1009" max="1009" width="13.8833333333333" style="68" customWidth="1"/>
    <col min="1010" max="1012" width="9" style="68"/>
    <col min="1013" max="1014" width="10.5" style="68" customWidth="1"/>
    <col min="1015" max="1261" width="9" style="68"/>
    <col min="1262" max="1262" width="41.6333333333333" style="68" customWidth="1"/>
    <col min="1263" max="1264" width="14.5" style="68" customWidth="1"/>
    <col min="1265" max="1265" width="13.8833333333333" style="68" customWidth="1"/>
    <col min="1266" max="1268" width="9" style="68"/>
    <col min="1269" max="1270" width="10.5" style="68" customWidth="1"/>
    <col min="1271" max="1517" width="9" style="68"/>
    <col min="1518" max="1518" width="41.6333333333333" style="68" customWidth="1"/>
    <col min="1519" max="1520" width="14.5" style="68" customWidth="1"/>
    <col min="1521" max="1521" width="13.8833333333333" style="68" customWidth="1"/>
    <col min="1522" max="1524" width="9" style="68"/>
    <col min="1525" max="1526" width="10.5" style="68" customWidth="1"/>
    <col min="1527" max="1773" width="9" style="68"/>
    <col min="1774" max="1774" width="41.6333333333333" style="68" customWidth="1"/>
    <col min="1775" max="1776" width="14.5" style="68" customWidth="1"/>
    <col min="1777" max="1777" width="13.8833333333333" style="68" customWidth="1"/>
    <col min="1778" max="1780" width="9" style="68"/>
    <col min="1781" max="1782" width="10.5" style="68" customWidth="1"/>
    <col min="1783" max="2029" width="9" style="68"/>
    <col min="2030" max="2030" width="41.6333333333333" style="68" customWidth="1"/>
    <col min="2031" max="2032" width="14.5" style="68" customWidth="1"/>
    <col min="2033" max="2033" width="13.8833333333333" style="68" customWidth="1"/>
    <col min="2034" max="2036" width="9" style="68"/>
    <col min="2037" max="2038" width="10.5" style="68" customWidth="1"/>
    <col min="2039" max="2285" width="9" style="68"/>
    <col min="2286" max="2286" width="41.6333333333333" style="68" customWidth="1"/>
    <col min="2287" max="2288" width="14.5" style="68" customWidth="1"/>
    <col min="2289" max="2289" width="13.8833333333333" style="68" customWidth="1"/>
    <col min="2290" max="2292" width="9" style="68"/>
    <col min="2293" max="2294" width="10.5" style="68" customWidth="1"/>
    <col min="2295" max="2541" width="9" style="68"/>
    <col min="2542" max="2542" width="41.6333333333333" style="68" customWidth="1"/>
    <col min="2543" max="2544" width="14.5" style="68" customWidth="1"/>
    <col min="2545" max="2545" width="13.8833333333333" style="68" customWidth="1"/>
    <col min="2546" max="2548" width="9" style="68"/>
    <col min="2549" max="2550" width="10.5" style="68" customWidth="1"/>
    <col min="2551" max="2797" width="9" style="68"/>
    <col min="2798" max="2798" width="41.6333333333333" style="68" customWidth="1"/>
    <col min="2799" max="2800" width="14.5" style="68" customWidth="1"/>
    <col min="2801" max="2801" width="13.8833333333333" style="68" customWidth="1"/>
    <col min="2802" max="2804" width="9" style="68"/>
    <col min="2805" max="2806" width="10.5" style="68" customWidth="1"/>
    <col min="2807" max="3053" width="9" style="68"/>
    <col min="3054" max="3054" width="41.6333333333333" style="68" customWidth="1"/>
    <col min="3055" max="3056" width="14.5" style="68" customWidth="1"/>
    <col min="3057" max="3057" width="13.8833333333333" style="68" customWidth="1"/>
    <col min="3058" max="3060" width="9" style="68"/>
    <col min="3061" max="3062" width="10.5" style="68" customWidth="1"/>
    <col min="3063" max="3309" width="9" style="68"/>
    <col min="3310" max="3310" width="41.6333333333333" style="68" customWidth="1"/>
    <col min="3311" max="3312" width="14.5" style="68" customWidth="1"/>
    <col min="3313" max="3313" width="13.8833333333333" style="68" customWidth="1"/>
    <col min="3314" max="3316" width="9" style="68"/>
    <col min="3317" max="3318" width="10.5" style="68" customWidth="1"/>
    <col min="3319" max="3565" width="9" style="68"/>
    <col min="3566" max="3566" width="41.6333333333333" style="68" customWidth="1"/>
    <col min="3567" max="3568" width="14.5" style="68" customWidth="1"/>
    <col min="3569" max="3569" width="13.8833333333333" style="68" customWidth="1"/>
    <col min="3570" max="3572" width="9" style="68"/>
    <col min="3573" max="3574" width="10.5" style="68" customWidth="1"/>
    <col min="3575" max="3821" width="9" style="68"/>
    <col min="3822" max="3822" width="41.6333333333333" style="68" customWidth="1"/>
    <col min="3823" max="3824" width="14.5" style="68" customWidth="1"/>
    <col min="3825" max="3825" width="13.8833333333333" style="68" customWidth="1"/>
    <col min="3826" max="3828" width="9" style="68"/>
    <col min="3829" max="3830" width="10.5" style="68" customWidth="1"/>
    <col min="3831" max="4077" width="9" style="68"/>
    <col min="4078" max="4078" width="41.6333333333333" style="68" customWidth="1"/>
    <col min="4079" max="4080" width="14.5" style="68" customWidth="1"/>
    <col min="4081" max="4081" width="13.8833333333333" style="68" customWidth="1"/>
    <col min="4082" max="4084" width="9" style="68"/>
    <col min="4085" max="4086" width="10.5" style="68" customWidth="1"/>
    <col min="4087" max="4333" width="9" style="68"/>
    <col min="4334" max="4334" width="41.6333333333333" style="68" customWidth="1"/>
    <col min="4335" max="4336" width="14.5" style="68" customWidth="1"/>
    <col min="4337" max="4337" width="13.8833333333333" style="68" customWidth="1"/>
    <col min="4338" max="4340" width="9" style="68"/>
    <col min="4341" max="4342" width="10.5" style="68" customWidth="1"/>
    <col min="4343" max="4589" width="9" style="68"/>
    <col min="4590" max="4590" width="41.6333333333333" style="68" customWidth="1"/>
    <col min="4591" max="4592" width="14.5" style="68" customWidth="1"/>
    <col min="4593" max="4593" width="13.8833333333333" style="68" customWidth="1"/>
    <col min="4594" max="4596" width="9" style="68"/>
    <col min="4597" max="4598" width="10.5" style="68" customWidth="1"/>
    <col min="4599" max="4845" width="9" style="68"/>
    <col min="4846" max="4846" width="41.6333333333333" style="68" customWidth="1"/>
    <col min="4847" max="4848" width="14.5" style="68" customWidth="1"/>
    <col min="4849" max="4849" width="13.8833333333333" style="68" customWidth="1"/>
    <col min="4850" max="4852" width="9" style="68"/>
    <col min="4853" max="4854" width="10.5" style="68" customWidth="1"/>
    <col min="4855" max="5101" width="9" style="68"/>
    <col min="5102" max="5102" width="41.6333333333333" style="68" customWidth="1"/>
    <col min="5103" max="5104" width="14.5" style="68" customWidth="1"/>
    <col min="5105" max="5105" width="13.8833333333333" style="68" customWidth="1"/>
    <col min="5106" max="5108" width="9" style="68"/>
    <col min="5109" max="5110" width="10.5" style="68" customWidth="1"/>
    <col min="5111" max="5357" width="9" style="68"/>
    <col min="5358" max="5358" width="41.6333333333333" style="68" customWidth="1"/>
    <col min="5359" max="5360" width="14.5" style="68" customWidth="1"/>
    <col min="5361" max="5361" width="13.8833333333333" style="68" customWidth="1"/>
    <col min="5362" max="5364" width="9" style="68"/>
    <col min="5365" max="5366" width="10.5" style="68" customWidth="1"/>
    <col min="5367" max="5613" width="9" style="68"/>
    <col min="5614" max="5614" width="41.6333333333333" style="68" customWidth="1"/>
    <col min="5615" max="5616" width="14.5" style="68" customWidth="1"/>
    <col min="5617" max="5617" width="13.8833333333333" style="68" customWidth="1"/>
    <col min="5618" max="5620" width="9" style="68"/>
    <col min="5621" max="5622" width="10.5" style="68" customWidth="1"/>
    <col min="5623" max="5869" width="9" style="68"/>
    <col min="5870" max="5870" width="41.6333333333333" style="68" customWidth="1"/>
    <col min="5871" max="5872" width="14.5" style="68" customWidth="1"/>
    <col min="5873" max="5873" width="13.8833333333333" style="68" customWidth="1"/>
    <col min="5874" max="5876" width="9" style="68"/>
    <col min="5877" max="5878" width="10.5" style="68" customWidth="1"/>
    <col min="5879" max="6125" width="9" style="68"/>
    <col min="6126" max="6126" width="41.6333333333333" style="68" customWidth="1"/>
    <col min="6127" max="6128" width="14.5" style="68" customWidth="1"/>
    <col min="6129" max="6129" width="13.8833333333333" style="68" customWidth="1"/>
    <col min="6130" max="6132" width="9" style="68"/>
    <col min="6133" max="6134" width="10.5" style="68" customWidth="1"/>
    <col min="6135" max="6381" width="9" style="68"/>
    <col min="6382" max="6382" width="41.6333333333333" style="68" customWidth="1"/>
    <col min="6383" max="6384" width="14.5" style="68" customWidth="1"/>
    <col min="6385" max="6385" width="13.8833333333333" style="68" customWidth="1"/>
    <col min="6386" max="6388" width="9" style="68"/>
    <col min="6389" max="6390" width="10.5" style="68" customWidth="1"/>
    <col min="6391" max="6637" width="9" style="68"/>
    <col min="6638" max="6638" width="41.6333333333333" style="68" customWidth="1"/>
    <col min="6639" max="6640" width="14.5" style="68" customWidth="1"/>
    <col min="6641" max="6641" width="13.8833333333333" style="68" customWidth="1"/>
    <col min="6642" max="6644" width="9" style="68"/>
    <col min="6645" max="6646" width="10.5" style="68" customWidth="1"/>
    <col min="6647" max="6893" width="9" style="68"/>
    <col min="6894" max="6894" width="41.6333333333333" style="68" customWidth="1"/>
    <col min="6895" max="6896" width="14.5" style="68" customWidth="1"/>
    <col min="6897" max="6897" width="13.8833333333333" style="68" customWidth="1"/>
    <col min="6898" max="6900" width="9" style="68"/>
    <col min="6901" max="6902" width="10.5" style="68" customWidth="1"/>
    <col min="6903" max="7149" width="9" style="68"/>
    <col min="7150" max="7150" width="41.6333333333333" style="68" customWidth="1"/>
    <col min="7151" max="7152" width="14.5" style="68" customWidth="1"/>
    <col min="7153" max="7153" width="13.8833333333333" style="68" customWidth="1"/>
    <col min="7154" max="7156" width="9" style="68"/>
    <col min="7157" max="7158" width="10.5" style="68" customWidth="1"/>
    <col min="7159" max="7405" width="9" style="68"/>
    <col min="7406" max="7406" width="41.6333333333333" style="68" customWidth="1"/>
    <col min="7407" max="7408" width="14.5" style="68" customWidth="1"/>
    <col min="7409" max="7409" width="13.8833333333333" style="68" customWidth="1"/>
    <col min="7410" max="7412" width="9" style="68"/>
    <col min="7413" max="7414" width="10.5" style="68" customWidth="1"/>
    <col min="7415" max="7661" width="9" style="68"/>
    <col min="7662" max="7662" width="41.6333333333333" style="68" customWidth="1"/>
    <col min="7663" max="7664" width="14.5" style="68" customWidth="1"/>
    <col min="7665" max="7665" width="13.8833333333333" style="68" customWidth="1"/>
    <col min="7666" max="7668" width="9" style="68"/>
    <col min="7669" max="7670" width="10.5" style="68" customWidth="1"/>
    <col min="7671" max="7917" width="9" style="68"/>
    <col min="7918" max="7918" width="41.6333333333333" style="68" customWidth="1"/>
    <col min="7919" max="7920" width="14.5" style="68" customWidth="1"/>
    <col min="7921" max="7921" width="13.8833333333333" style="68" customWidth="1"/>
    <col min="7922" max="7924" width="9" style="68"/>
    <col min="7925" max="7926" width="10.5" style="68" customWidth="1"/>
    <col min="7927" max="8173" width="9" style="68"/>
    <col min="8174" max="8174" width="41.6333333333333" style="68" customWidth="1"/>
    <col min="8175" max="8176" width="14.5" style="68" customWidth="1"/>
    <col min="8177" max="8177" width="13.8833333333333" style="68" customWidth="1"/>
    <col min="8178" max="8180" width="9" style="68"/>
    <col min="8181" max="8182" width="10.5" style="68" customWidth="1"/>
    <col min="8183" max="8429" width="9" style="68"/>
    <col min="8430" max="8430" width="41.6333333333333" style="68" customWidth="1"/>
    <col min="8431" max="8432" width="14.5" style="68" customWidth="1"/>
    <col min="8433" max="8433" width="13.8833333333333" style="68" customWidth="1"/>
    <col min="8434" max="8436" width="9" style="68"/>
    <col min="8437" max="8438" width="10.5" style="68" customWidth="1"/>
    <col min="8439" max="8685" width="9" style="68"/>
    <col min="8686" max="8686" width="41.6333333333333" style="68" customWidth="1"/>
    <col min="8687" max="8688" width="14.5" style="68" customWidth="1"/>
    <col min="8689" max="8689" width="13.8833333333333" style="68" customWidth="1"/>
    <col min="8690" max="8692" width="9" style="68"/>
    <col min="8693" max="8694" width="10.5" style="68" customWidth="1"/>
    <col min="8695" max="8941" width="9" style="68"/>
    <col min="8942" max="8942" width="41.6333333333333" style="68" customWidth="1"/>
    <col min="8943" max="8944" width="14.5" style="68" customWidth="1"/>
    <col min="8945" max="8945" width="13.8833333333333" style="68" customWidth="1"/>
    <col min="8946" max="8948" width="9" style="68"/>
    <col min="8949" max="8950" width="10.5" style="68" customWidth="1"/>
    <col min="8951" max="9197" width="9" style="68"/>
    <col min="9198" max="9198" width="41.6333333333333" style="68" customWidth="1"/>
    <col min="9199" max="9200" width="14.5" style="68" customWidth="1"/>
    <col min="9201" max="9201" width="13.8833333333333" style="68" customWidth="1"/>
    <col min="9202" max="9204" width="9" style="68"/>
    <col min="9205" max="9206" width="10.5" style="68" customWidth="1"/>
    <col min="9207" max="9453" width="9" style="68"/>
    <col min="9454" max="9454" width="41.6333333333333" style="68" customWidth="1"/>
    <col min="9455" max="9456" width="14.5" style="68" customWidth="1"/>
    <col min="9457" max="9457" width="13.8833333333333" style="68" customWidth="1"/>
    <col min="9458" max="9460" width="9" style="68"/>
    <col min="9461" max="9462" width="10.5" style="68" customWidth="1"/>
    <col min="9463" max="9709" width="9" style="68"/>
    <col min="9710" max="9710" width="41.6333333333333" style="68" customWidth="1"/>
    <col min="9711" max="9712" width="14.5" style="68" customWidth="1"/>
    <col min="9713" max="9713" width="13.8833333333333" style="68" customWidth="1"/>
    <col min="9714" max="9716" width="9" style="68"/>
    <col min="9717" max="9718" width="10.5" style="68" customWidth="1"/>
    <col min="9719" max="9965" width="9" style="68"/>
    <col min="9966" max="9966" width="41.6333333333333" style="68" customWidth="1"/>
    <col min="9967" max="9968" width="14.5" style="68" customWidth="1"/>
    <col min="9969" max="9969" width="13.8833333333333" style="68" customWidth="1"/>
    <col min="9970" max="9972" width="9" style="68"/>
    <col min="9973" max="9974" width="10.5" style="68" customWidth="1"/>
    <col min="9975" max="10221" width="9" style="68"/>
    <col min="10222" max="10222" width="41.6333333333333" style="68" customWidth="1"/>
    <col min="10223" max="10224" width="14.5" style="68" customWidth="1"/>
    <col min="10225" max="10225" width="13.8833333333333" style="68" customWidth="1"/>
    <col min="10226" max="10228" width="9" style="68"/>
    <col min="10229" max="10230" width="10.5" style="68" customWidth="1"/>
    <col min="10231" max="10477" width="9" style="68"/>
    <col min="10478" max="10478" width="41.6333333333333" style="68" customWidth="1"/>
    <col min="10479" max="10480" width="14.5" style="68" customWidth="1"/>
    <col min="10481" max="10481" width="13.8833333333333" style="68" customWidth="1"/>
    <col min="10482" max="10484" width="9" style="68"/>
    <col min="10485" max="10486" width="10.5" style="68" customWidth="1"/>
    <col min="10487" max="10733" width="9" style="68"/>
    <col min="10734" max="10734" width="41.6333333333333" style="68" customWidth="1"/>
    <col min="10735" max="10736" width="14.5" style="68" customWidth="1"/>
    <col min="10737" max="10737" width="13.8833333333333" style="68" customWidth="1"/>
    <col min="10738" max="10740" width="9" style="68"/>
    <col min="10741" max="10742" width="10.5" style="68" customWidth="1"/>
    <col min="10743" max="10989" width="9" style="68"/>
    <col min="10990" max="10990" width="41.6333333333333" style="68" customWidth="1"/>
    <col min="10991" max="10992" width="14.5" style="68" customWidth="1"/>
    <col min="10993" max="10993" width="13.8833333333333" style="68" customWidth="1"/>
    <col min="10994" max="10996" width="9" style="68"/>
    <col min="10997" max="10998" width="10.5" style="68" customWidth="1"/>
    <col min="10999" max="11245" width="9" style="68"/>
    <col min="11246" max="11246" width="41.6333333333333" style="68" customWidth="1"/>
    <col min="11247" max="11248" width="14.5" style="68" customWidth="1"/>
    <col min="11249" max="11249" width="13.8833333333333" style="68" customWidth="1"/>
    <col min="11250" max="11252" width="9" style="68"/>
    <col min="11253" max="11254" width="10.5" style="68" customWidth="1"/>
    <col min="11255" max="11501" width="9" style="68"/>
    <col min="11502" max="11502" width="41.6333333333333" style="68" customWidth="1"/>
    <col min="11503" max="11504" width="14.5" style="68" customWidth="1"/>
    <col min="11505" max="11505" width="13.8833333333333" style="68" customWidth="1"/>
    <col min="11506" max="11508" width="9" style="68"/>
    <col min="11509" max="11510" width="10.5" style="68" customWidth="1"/>
    <col min="11511" max="11757" width="9" style="68"/>
    <col min="11758" max="11758" width="41.6333333333333" style="68" customWidth="1"/>
    <col min="11759" max="11760" width="14.5" style="68" customWidth="1"/>
    <col min="11761" max="11761" width="13.8833333333333" style="68" customWidth="1"/>
    <col min="11762" max="11764" width="9" style="68"/>
    <col min="11765" max="11766" width="10.5" style="68" customWidth="1"/>
    <col min="11767" max="12013" width="9" style="68"/>
    <col min="12014" max="12014" width="41.6333333333333" style="68" customWidth="1"/>
    <col min="12015" max="12016" width="14.5" style="68" customWidth="1"/>
    <col min="12017" max="12017" width="13.8833333333333" style="68" customWidth="1"/>
    <col min="12018" max="12020" width="9" style="68"/>
    <col min="12021" max="12022" width="10.5" style="68" customWidth="1"/>
    <col min="12023" max="12269" width="9" style="68"/>
    <col min="12270" max="12270" width="41.6333333333333" style="68" customWidth="1"/>
    <col min="12271" max="12272" width="14.5" style="68" customWidth="1"/>
    <col min="12273" max="12273" width="13.8833333333333" style="68" customWidth="1"/>
    <col min="12274" max="12276" width="9" style="68"/>
    <col min="12277" max="12278" width="10.5" style="68" customWidth="1"/>
    <col min="12279" max="12525" width="9" style="68"/>
    <col min="12526" max="12526" width="41.6333333333333" style="68" customWidth="1"/>
    <col min="12527" max="12528" width="14.5" style="68" customWidth="1"/>
    <col min="12529" max="12529" width="13.8833333333333" style="68" customWidth="1"/>
    <col min="12530" max="12532" width="9" style="68"/>
    <col min="12533" max="12534" width="10.5" style="68" customWidth="1"/>
    <col min="12535" max="12781" width="9" style="68"/>
    <col min="12782" max="12782" width="41.6333333333333" style="68" customWidth="1"/>
    <col min="12783" max="12784" width="14.5" style="68" customWidth="1"/>
    <col min="12785" max="12785" width="13.8833333333333" style="68" customWidth="1"/>
    <col min="12786" max="12788" width="9" style="68"/>
    <col min="12789" max="12790" width="10.5" style="68" customWidth="1"/>
    <col min="12791" max="13037" width="9" style="68"/>
    <col min="13038" max="13038" width="41.6333333333333" style="68" customWidth="1"/>
    <col min="13039" max="13040" width="14.5" style="68" customWidth="1"/>
    <col min="13041" max="13041" width="13.8833333333333" style="68" customWidth="1"/>
    <col min="13042" max="13044" width="9" style="68"/>
    <col min="13045" max="13046" width="10.5" style="68" customWidth="1"/>
    <col min="13047" max="13293" width="9" style="68"/>
    <col min="13294" max="13294" width="41.6333333333333" style="68" customWidth="1"/>
    <col min="13295" max="13296" width="14.5" style="68" customWidth="1"/>
    <col min="13297" max="13297" width="13.8833333333333" style="68" customWidth="1"/>
    <col min="13298" max="13300" width="9" style="68"/>
    <col min="13301" max="13302" width="10.5" style="68" customWidth="1"/>
    <col min="13303" max="13549" width="9" style="68"/>
    <col min="13550" max="13550" width="41.6333333333333" style="68" customWidth="1"/>
    <col min="13551" max="13552" width="14.5" style="68" customWidth="1"/>
    <col min="13553" max="13553" width="13.8833333333333" style="68" customWidth="1"/>
    <col min="13554" max="13556" width="9" style="68"/>
    <col min="13557" max="13558" width="10.5" style="68" customWidth="1"/>
    <col min="13559" max="13805" width="9" style="68"/>
    <col min="13806" max="13806" width="41.6333333333333" style="68" customWidth="1"/>
    <col min="13807" max="13808" width="14.5" style="68" customWidth="1"/>
    <col min="13809" max="13809" width="13.8833333333333" style="68" customWidth="1"/>
    <col min="13810" max="13812" width="9" style="68"/>
    <col min="13813" max="13814" width="10.5" style="68" customWidth="1"/>
    <col min="13815" max="14061" width="9" style="68"/>
    <col min="14062" max="14062" width="41.6333333333333" style="68" customWidth="1"/>
    <col min="14063" max="14064" width="14.5" style="68" customWidth="1"/>
    <col min="14065" max="14065" width="13.8833333333333" style="68" customWidth="1"/>
    <col min="14066" max="14068" width="9" style="68"/>
    <col min="14069" max="14070" width="10.5" style="68" customWidth="1"/>
    <col min="14071" max="14317" width="9" style="68"/>
    <col min="14318" max="14318" width="41.6333333333333" style="68" customWidth="1"/>
    <col min="14319" max="14320" width="14.5" style="68" customWidth="1"/>
    <col min="14321" max="14321" width="13.8833333333333" style="68" customWidth="1"/>
    <col min="14322" max="14324" width="9" style="68"/>
    <col min="14325" max="14326" width="10.5" style="68" customWidth="1"/>
    <col min="14327" max="14573" width="9" style="68"/>
    <col min="14574" max="14574" width="41.6333333333333" style="68" customWidth="1"/>
    <col min="14575" max="14576" width="14.5" style="68" customWidth="1"/>
    <col min="14577" max="14577" width="13.8833333333333" style="68" customWidth="1"/>
    <col min="14578" max="14580" width="9" style="68"/>
    <col min="14581" max="14582" width="10.5" style="68" customWidth="1"/>
    <col min="14583" max="14829" width="9" style="68"/>
    <col min="14830" max="14830" width="41.6333333333333" style="68" customWidth="1"/>
    <col min="14831" max="14832" width="14.5" style="68" customWidth="1"/>
    <col min="14833" max="14833" width="13.8833333333333" style="68" customWidth="1"/>
    <col min="14834" max="14836" width="9" style="68"/>
    <col min="14837" max="14838" width="10.5" style="68" customWidth="1"/>
    <col min="14839" max="15085" width="9" style="68"/>
    <col min="15086" max="15086" width="41.6333333333333" style="68" customWidth="1"/>
    <col min="15087" max="15088" width="14.5" style="68" customWidth="1"/>
    <col min="15089" max="15089" width="13.8833333333333" style="68" customWidth="1"/>
    <col min="15090" max="15092" width="9" style="68"/>
    <col min="15093" max="15094" width="10.5" style="68" customWidth="1"/>
    <col min="15095" max="15341" width="9" style="68"/>
    <col min="15342" max="15342" width="41.6333333333333" style="68" customWidth="1"/>
    <col min="15343" max="15344" width="14.5" style="68" customWidth="1"/>
    <col min="15345" max="15345" width="13.8833333333333" style="68" customWidth="1"/>
    <col min="15346" max="15348" width="9" style="68"/>
    <col min="15349" max="15350" width="10.5" style="68" customWidth="1"/>
    <col min="15351" max="15597" width="9" style="68"/>
    <col min="15598" max="15598" width="41.6333333333333" style="68" customWidth="1"/>
    <col min="15599" max="15600" width="14.5" style="68" customWidth="1"/>
    <col min="15601" max="15601" width="13.8833333333333" style="68" customWidth="1"/>
    <col min="15602" max="15604" width="9" style="68"/>
    <col min="15605" max="15606" width="10.5" style="68" customWidth="1"/>
    <col min="15607" max="15853" width="9" style="68"/>
    <col min="15854" max="15854" width="41.6333333333333" style="68" customWidth="1"/>
    <col min="15855" max="15856" width="14.5" style="68" customWidth="1"/>
    <col min="15857" max="15857" width="13.8833333333333" style="68" customWidth="1"/>
    <col min="15858" max="15860" width="9" style="68"/>
    <col min="15861" max="15862" width="10.5" style="68" customWidth="1"/>
    <col min="15863" max="16109" width="9" style="68"/>
    <col min="16110" max="16110" width="41.6333333333333" style="68" customWidth="1"/>
    <col min="16111" max="16112" width="14.5" style="68" customWidth="1"/>
    <col min="16113" max="16113" width="13.8833333333333" style="68" customWidth="1"/>
    <col min="16114" max="16116" width="9" style="68"/>
    <col min="16117" max="16118" width="10.5" style="68" customWidth="1"/>
    <col min="16119" max="16382" width="9" style="68"/>
  </cols>
  <sheetData>
    <row r="1" ht="45" customHeight="1" spans="1:2">
      <c r="A1" s="70" t="s">
        <v>20</v>
      </c>
      <c r="B1" s="71"/>
    </row>
    <row r="2" ht="20.1" customHeight="1" spans="1:2">
      <c r="A2" s="72"/>
      <c r="B2" s="73"/>
    </row>
    <row r="3" ht="45" customHeight="1" spans="1:2">
      <c r="A3" s="74" t="s">
        <v>1558</v>
      </c>
      <c r="B3" s="75"/>
    </row>
    <row r="4" ht="36" customHeight="1" spans="1:2">
      <c r="A4" s="76"/>
      <c r="B4" s="77"/>
    </row>
    <row r="5" ht="36" customHeight="1" spans="1:2">
      <c r="A5" s="76"/>
      <c r="B5" s="77"/>
    </row>
    <row r="6" ht="36" customHeight="1" spans="1:2">
      <c r="A6" s="76"/>
      <c r="B6" s="77"/>
    </row>
    <row r="7" ht="36" customHeight="1" spans="1:2">
      <c r="A7" s="76"/>
      <c r="B7" s="77"/>
    </row>
    <row r="8" ht="36" customHeight="1" spans="1:2">
      <c r="A8" s="76"/>
      <c r="B8" s="77"/>
    </row>
    <row r="9" ht="36" customHeight="1" spans="1:2">
      <c r="A9" s="76"/>
      <c r="B9" s="77"/>
    </row>
    <row r="10" ht="36" customHeight="1" spans="1:2">
      <c r="A10" s="76"/>
      <c r="B10" s="77"/>
    </row>
    <row r="11" ht="36" customHeight="1" spans="1:2">
      <c r="A11" s="76"/>
      <c r="B11" s="77"/>
    </row>
    <row r="12" ht="36" customHeight="1" spans="1:2">
      <c r="A12" s="78"/>
      <c r="B12" s="79"/>
    </row>
    <row r="13" spans="2:2">
      <c r="B13" s="80"/>
    </row>
    <row r="14" spans="2:2">
      <c r="B14" s="80"/>
    </row>
    <row r="15" spans="2:2">
      <c r="B15" s="80"/>
    </row>
    <row r="16" spans="2:2">
      <c r="B16" s="80"/>
    </row>
  </sheetData>
  <mergeCells count="2">
    <mergeCell ref="A1:B1"/>
    <mergeCell ref="A3:B12"/>
  </mergeCells>
  <pageMargins left="0.751388888888889" right="0.751388888888889" top="1" bottom="1" header="0.5" footer="0.5"/>
  <pageSetup paperSize="9" scale="85" orientation="portrait" horizontalDpi="600"/>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D54"/>
  <sheetViews>
    <sheetView showGridLines="0" showZeros="0" view="pageBreakPreview" zoomScaleNormal="100" workbookViewId="0">
      <selection activeCell="A1" sqref="A1:D1"/>
    </sheetView>
  </sheetViews>
  <sheetFormatPr defaultColWidth="9" defaultRowHeight="14.25" outlineLevelCol="3"/>
  <cols>
    <col min="1" max="1" width="50.775" style="235" customWidth="1"/>
    <col min="2" max="4" width="20.6333333333333" style="235" customWidth="1"/>
    <col min="5" max="16384" width="9" style="235"/>
  </cols>
  <sheetData>
    <row r="1" ht="45" customHeight="1" spans="1:4">
      <c r="A1" s="252" t="s">
        <v>21</v>
      </c>
      <c r="B1" s="252"/>
      <c r="C1" s="252"/>
      <c r="D1" s="252"/>
    </row>
    <row r="2" ht="20.1" customHeight="1" spans="1:4">
      <c r="A2" s="253"/>
      <c r="B2" s="254"/>
      <c r="C2" s="255"/>
      <c r="D2" s="256" t="s">
        <v>1559</v>
      </c>
    </row>
    <row r="3" ht="45" customHeight="1" spans="1:4">
      <c r="A3" s="208" t="s">
        <v>1560</v>
      </c>
      <c r="B3" s="85" t="s">
        <v>48</v>
      </c>
      <c r="C3" s="85" t="s">
        <v>49</v>
      </c>
      <c r="D3" s="85" t="s">
        <v>50</v>
      </c>
    </row>
    <row r="4" ht="36" customHeight="1" spans="1:4">
      <c r="A4" s="176" t="s">
        <v>1561</v>
      </c>
      <c r="B4" s="257"/>
      <c r="C4" s="257"/>
      <c r="D4" s="88"/>
    </row>
    <row r="5" ht="36" customHeight="1" spans="1:4">
      <c r="A5" s="243" t="s">
        <v>1562</v>
      </c>
      <c r="B5" s="258"/>
      <c r="C5" s="259"/>
      <c r="D5" s="126"/>
    </row>
    <row r="6" ht="36" customHeight="1" spans="1:4">
      <c r="A6" s="243" t="s">
        <v>1563</v>
      </c>
      <c r="B6" s="258"/>
      <c r="C6" s="258"/>
      <c r="D6" s="126"/>
    </row>
    <row r="7" ht="36" customHeight="1" spans="1:4">
      <c r="A7" s="243" t="s">
        <v>1564</v>
      </c>
      <c r="B7" s="260"/>
      <c r="C7" s="259"/>
      <c r="D7" s="126"/>
    </row>
    <row r="8" ht="36" customHeight="1" spans="1:4">
      <c r="A8" s="243" t="s">
        <v>1565</v>
      </c>
      <c r="B8" s="258"/>
      <c r="C8" s="259"/>
      <c r="D8" s="126"/>
    </row>
    <row r="9" ht="36" customHeight="1" spans="1:4">
      <c r="A9" s="243" t="s">
        <v>1566</v>
      </c>
      <c r="B9" s="260"/>
      <c r="C9" s="259"/>
      <c r="D9" s="126"/>
    </row>
    <row r="10" ht="36" customHeight="1" spans="1:4">
      <c r="A10" s="243" t="s">
        <v>1567</v>
      </c>
      <c r="B10" s="258"/>
      <c r="C10" s="259"/>
      <c r="D10" s="126"/>
    </row>
    <row r="11" ht="36" customHeight="1" spans="1:4">
      <c r="A11" s="243" t="s">
        <v>1568</v>
      </c>
      <c r="B11" s="258"/>
      <c r="C11" s="259"/>
      <c r="D11" s="126"/>
    </row>
    <row r="12" ht="36" customHeight="1" spans="1:4">
      <c r="A12" s="243" t="s">
        <v>1569</v>
      </c>
      <c r="B12" s="258"/>
      <c r="C12" s="259"/>
      <c r="D12" s="126"/>
    </row>
    <row r="13" ht="36" customHeight="1" spans="1:4">
      <c r="A13" s="243" t="s">
        <v>1570</v>
      </c>
      <c r="B13" s="261"/>
      <c r="C13" s="258"/>
      <c r="D13" s="126"/>
    </row>
    <row r="14" ht="36" customHeight="1" spans="1:4">
      <c r="A14" s="243" t="s">
        <v>1571</v>
      </c>
      <c r="B14" s="261"/>
      <c r="C14" s="259"/>
      <c r="D14" s="126"/>
    </row>
    <row r="15" ht="36" customHeight="1" spans="1:4">
      <c r="A15" s="243" t="s">
        <v>1572</v>
      </c>
      <c r="B15" s="261"/>
      <c r="C15" s="262"/>
      <c r="D15" s="126"/>
    </row>
    <row r="16" ht="36" customHeight="1" spans="1:4">
      <c r="A16" s="243" t="s">
        <v>1573</v>
      </c>
      <c r="B16" s="261"/>
      <c r="C16" s="262"/>
      <c r="D16" s="126"/>
    </row>
    <row r="17" ht="36" customHeight="1" spans="1:4">
      <c r="A17" s="243" t="s">
        <v>1574</v>
      </c>
      <c r="B17" s="258"/>
      <c r="C17" s="259"/>
      <c r="D17" s="126"/>
    </row>
    <row r="18" ht="36" customHeight="1" spans="1:4">
      <c r="A18" s="243" t="s">
        <v>1575</v>
      </c>
      <c r="B18" s="261"/>
      <c r="C18" s="262"/>
      <c r="D18" s="126"/>
    </row>
    <row r="19" ht="36" customHeight="1" spans="1:4">
      <c r="A19" s="243" t="s">
        <v>1576</v>
      </c>
      <c r="B19" s="261"/>
      <c r="C19" s="262"/>
      <c r="D19" s="126"/>
    </row>
    <row r="20" ht="36" customHeight="1" spans="1:4">
      <c r="A20" s="243" t="s">
        <v>1577</v>
      </c>
      <c r="B20" s="258"/>
      <c r="C20" s="262"/>
      <c r="D20" s="126" t="str">
        <f>IF(B20&gt;0,C20/B20-1,IF(B20&lt;0,-(C20/B20-1),""))</f>
        <v/>
      </c>
    </row>
    <row r="21" ht="36" customHeight="1" spans="1:4">
      <c r="A21" s="243" t="s">
        <v>1578</v>
      </c>
      <c r="B21" s="261"/>
      <c r="C21" s="259"/>
      <c r="D21" s="126"/>
    </row>
    <row r="22" ht="36" customHeight="1" spans="1:4">
      <c r="A22" s="243" t="s">
        <v>1579</v>
      </c>
      <c r="B22" s="261"/>
      <c r="C22" s="259"/>
      <c r="D22" s="126"/>
    </row>
    <row r="23" ht="36" customHeight="1" spans="1:4">
      <c r="A23" s="176" t="s">
        <v>1580</v>
      </c>
      <c r="B23" s="257"/>
      <c r="C23" s="257"/>
      <c r="D23" s="88"/>
    </row>
    <row r="24" ht="36" customHeight="1" spans="1:4">
      <c r="A24" s="194" t="s">
        <v>1581</v>
      </c>
      <c r="B24" s="261"/>
      <c r="C24" s="259"/>
      <c r="D24" s="126"/>
    </row>
    <row r="25" ht="36" customHeight="1" spans="1:4">
      <c r="A25" s="194" t="s">
        <v>1582</v>
      </c>
      <c r="B25" s="261"/>
      <c r="C25" s="259"/>
      <c r="D25" s="126"/>
    </row>
    <row r="26" ht="36" customHeight="1" spans="1:4">
      <c r="A26" s="194" t="s">
        <v>1583</v>
      </c>
      <c r="B26" s="261"/>
      <c r="C26" s="259"/>
      <c r="D26" s="126"/>
    </row>
    <row r="27" ht="36" customHeight="1" spans="1:4">
      <c r="A27" s="194" t="s">
        <v>1584</v>
      </c>
      <c r="B27" s="261"/>
      <c r="C27" s="259"/>
      <c r="D27" s="126"/>
    </row>
    <row r="28" ht="36" customHeight="1" spans="1:4">
      <c r="A28" s="176" t="s">
        <v>1585</v>
      </c>
      <c r="B28" s="257"/>
      <c r="C28" s="257"/>
      <c r="D28" s="88"/>
    </row>
    <row r="29" ht="36" customHeight="1" spans="1:4">
      <c r="A29" s="194" t="s">
        <v>1586</v>
      </c>
      <c r="B29" s="261"/>
      <c r="C29" s="259"/>
      <c r="D29" s="126"/>
    </row>
    <row r="30" ht="36" customHeight="1" spans="1:4">
      <c r="A30" s="194" t="s">
        <v>1587</v>
      </c>
      <c r="B30" s="258"/>
      <c r="C30" s="259"/>
      <c r="D30" s="126"/>
    </row>
    <row r="31" ht="36" customHeight="1" spans="1:4">
      <c r="A31" s="194" t="s">
        <v>1588</v>
      </c>
      <c r="B31" s="261"/>
      <c r="C31" s="259"/>
      <c r="D31" s="126"/>
    </row>
    <row r="32" ht="36" customHeight="1" spans="1:4">
      <c r="A32" s="176" t="s">
        <v>1589</v>
      </c>
      <c r="B32" s="257"/>
      <c r="C32" s="257"/>
      <c r="D32" s="88"/>
    </row>
    <row r="33" ht="36" customHeight="1" spans="1:4">
      <c r="A33" s="194" t="s">
        <v>1590</v>
      </c>
      <c r="B33" s="258"/>
      <c r="C33" s="263"/>
      <c r="D33" s="126"/>
    </row>
    <row r="34" ht="36" customHeight="1" spans="1:4">
      <c r="A34" s="194" t="s">
        <v>1591</v>
      </c>
      <c r="B34" s="261"/>
      <c r="C34" s="263"/>
      <c r="D34" s="126"/>
    </row>
    <row r="35" ht="36" customHeight="1" spans="1:4">
      <c r="A35" s="194" t="s">
        <v>1592</v>
      </c>
      <c r="B35" s="261"/>
      <c r="C35" s="262"/>
      <c r="D35" s="126"/>
    </row>
    <row r="36" ht="36" customHeight="1" spans="1:4">
      <c r="A36" s="176" t="s">
        <v>1593</v>
      </c>
      <c r="B36" s="264"/>
      <c r="C36" s="265"/>
      <c r="D36" s="88"/>
    </row>
    <row r="37" ht="36" customHeight="1" spans="1:4">
      <c r="A37" s="195" t="s">
        <v>1594</v>
      </c>
      <c r="B37" s="257"/>
      <c r="C37" s="257"/>
      <c r="D37" s="88"/>
    </row>
    <row r="38" ht="36" customHeight="1" spans="1:4">
      <c r="A38" s="266" t="s">
        <v>78</v>
      </c>
      <c r="B38" s="258"/>
      <c r="C38" s="263"/>
      <c r="D38" s="88"/>
    </row>
    <row r="39" ht="36" customHeight="1" spans="1:4">
      <c r="A39" s="230" t="s">
        <v>1595</v>
      </c>
      <c r="B39" s="257"/>
      <c r="C39" s="265"/>
      <c r="D39" s="88"/>
    </row>
    <row r="40" ht="36" customHeight="1" spans="1:4">
      <c r="A40" s="266" t="s">
        <v>1596</v>
      </c>
      <c r="B40" s="258"/>
      <c r="C40" s="263"/>
      <c r="D40" s="88"/>
    </row>
    <row r="41" ht="36" customHeight="1" spans="1:4">
      <c r="A41" s="195" t="s">
        <v>85</v>
      </c>
      <c r="B41" s="257"/>
      <c r="C41" s="257"/>
      <c r="D41" s="88"/>
    </row>
    <row r="42" spans="2:2">
      <c r="B42" s="251"/>
    </row>
    <row r="43" spans="2:3">
      <c r="B43" s="251"/>
      <c r="C43" s="251"/>
    </row>
    <row r="44" spans="2:2">
      <c r="B44" s="251"/>
    </row>
    <row r="45" spans="2:3">
      <c r="B45" s="251"/>
      <c r="C45" s="251"/>
    </row>
    <row r="46" spans="2:2">
      <c r="B46" s="251"/>
    </row>
    <row r="47" spans="2:2">
      <c r="B47" s="251"/>
    </row>
    <row r="48" spans="2:3">
      <c r="B48" s="251"/>
      <c r="C48" s="251"/>
    </row>
    <row r="49" spans="2:2">
      <c r="B49" s="251"/>
    </row>
    <row r="50" spans="2:2">
      <c r="B50" s="251"/>
    </row>
    <row r="51" spans="2:2">
      <c r="B51" s="251"/>
    </row>
    <row r="52" spans="2:2">
      <c r="B52" s="251"/>
    </row>
    <row r="53" spans="2:3">
      <c r="B53" s="251"/>
      <c r="C53" s="251"/>
    </row>
    <row r="54" spans="2:2">
      <c r="B54" s="251"/>
    </row>
  </sheetData>
  <autoFilter xmlns:etc="http://www.wps.cn/officeDocument/2017/etCustomData" ref="A3:D41" etc:filterBottomFollowUsedRange="0">
    <extLst/>
  </autoFilter>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D51"/>
  <sheetViews>
    <sheetView showGridLines="0" showZeros="0" view="pageBreakPreview" zoomScaleNormal="90" workbookViewId="0">
      <pane ySplit="3" topLeftCell="A4" activePane="bottomLeft" state="frozen"/>
      <selection/>
      <selection pane="bottomLeft" activeCell="A1" sqref="A1:D1"/>
    </sheetView>
  </sheetViews>
  <sheetFormatPr defaultColWidth="9" defaultRowHeight="14.25" outlineLevelCol="3"/>
  <cols>
    <col min="1" max="1" width="50.75" style="299" customWidth="1"/>
    <col min="2" max="3" width="20.6333333333333" style="299" customWidth="1"/>
    <col min="4" max="4" width="20.6333333333333" style="497" customWidth="1"/>
    <col min="5" max="16384" width="9" style="498"/>
  </cols>
  <sheetData>
    <row r="1" ht="45" customHeight="1" spans="1:4">
      <c r="A1" s="350" t="s">
        <v>4</v>
      </c>
      <c r="B1" s="350"/>
      <c r="C1" s="350"/>
      <c r="D1" s="350"/>
    </row>
    <row r="2" ht="18.95" customHeight="1" spans="1:4">
      <c r="A2" s="499"/>
      <c r="B2" s="500"/>
      <c r="C2" s="348"/>
      <c r="D2" s="303" t="s">
        <v>46</v>
      </c>
    </row>
    <row r="3" s="494" customFormat="1" ht="45" customHeight="1" spans="1:4">
      <c r="A3" s="316" t="s">
        <v>47</v>
      </c>
      <c r="B3" s="305" t="s">
        <v>48</v>
      </c>
      <c r="C3" s="305" t="s">
        <v>49</v>
      </c>
      <c r="D3" s="316" t="s">
        <v>50</v>
      </c>
    </row>
    <row r="4" ht="37.5" customHeight="1" spans="1:4">
      <c r="A4" s="471" t="s">
        <v>51</v>
      </c>
      <c r="B4" s="359">
        <f>SUM(B5:B19)</f>
        <v>17801</v>
      </c>
      <c r="C4" s="359">
        <f>SUM(C5:C19)</f>
        <v>23594</v>
      </c>
      <c r="D4" s="333">
        <f t="shared" ref="D4:D39" si="0">(C4-B4)/B4</f>
        <v>0.3254</v>
      </c>
    </row>
    <row r="5" ht="37.5" customHeight="1" spans="1:4">
      <c r="A5" s="318" t="s">
        <v>52</v>
      </c>
      <c r="B5" s="358">
        <v>7802</v>
      </c>
      <c r="C5" s="358">
        <v>9815</v>
      </c>
      <c r="D5" s="335">
        <f t="shared" si="0"/>
        <v>0.258</v>
      </c>
    </row>
    <row r="6" ht="37.5" customHeight="1" spans="1:4">
      <c r="A6" s="318" t="s">
        <v>53</v>
      </c>
      <c r="B6" s="358">
        <v>473</v>
      </c>
      <c r="C6" s="358">
        <v>605</v>
      </c>
      <c r="D6" s="335">
        <f t="shared" si="0"/>
        <v>0.2791</v>
      </c>
    </row>
    <row r="7" ht="37.5" customHeight="1" spans="1:4">
      <c r="A7" s="318" t="s">
        <v>54</v>
      </c>
      <c r="B7" s="358">
        <v>210</v>
      </c>
      <c r="C7" s="358">
        <v>213</v>
      </c>
      <c r="D7" s="335">
        <f t="shared" si="0"/>
        <v>0.0143</v>
      </c>
    </row>
    <row r="8" ht="37.5" customHeight="1" spans="1:4">
      <c r="A8" s="318" t="s">
        <v>55</v>
      </c>
      <c r="B8" s="358">
        <v>168</v>
      </c>
      <c r="C8" s="358">
        <v>140</v>
      </c>
      <c r="D8" s="335">
        <f t="shared" si="0"/>
        <v>-0.1667</v>
      </c>
    </row>
    <row r="9" ht="37.5" customHeight="1" spans="1:4">
      <c r="A9" s="318" t="s">
        <v>56</v>
      </c>
      <c r="B9" s="358">
        <v>782</v>
      </c>
      <c r="C9" s="358">
        <v>1050</v>
      </c>
      <c r="D9" s="335">
        <f t="shared" si="0"/>
        <v>0.3427</v>
      </c>
    </row>
    <row r="10" ht="37.5" customHeight="1" spans="1:4">
      <c r="A10" s="318" t="s">
        <v>57</v>
      </c>
      <c r="B10" s="358">
        <v>386</v>
      </c>
      <c r="C10" s="358">
        <v>455</v>
      </c>
      <c r="D10" s="335">
        <f t="shared" si="0"/>
        <v>0.1788</v>
      </c>
    </row>
    <row r="11" ht="37.5" customHeight="1" spans="1:4">
      <c r="A11" s="318" t="s">
        <v>58</v>
      </c>
      <c r="B11" s="358">
        <v>350</v>
      </c>
      <c r="C11" s="358">
        <v>445</v>
      </c>
      <c r="D11" s="335">
        <f t="shared" si="0"/>
        <v>0.2714</v>
      </c>
    </row>
    <row r="12" ht="37.5" customHeight="1" spans="1:4">
      <c r="A12" s="318" t="s">
        <v>59</v>
      </c>
      <c r="B12" s="358">
        <v>486</v>
      </c>
      <c r="C12" s="358">
        <v>770</v>
      </c>
      <c r="D12" s="335">
        <f t="shared" si="0"/>
        <v>0.5844</v>
      </c>
    </row>
    <row r="13" ht="37.5" customHeight="1" spans="1:4">
      <c r="A13" s="318" t="s">
        <v>60</v>
      </c>
      <c r="B13" s="358">
        <v>802</v>
      </c>
      <c r="C13" s="358">
        <v>980</v>
      </c>
      <c r="D13" s="335">
        <f t="shared" si="0"/>
        <v>0.2219</v>
      </c>
    </row>
    <row r="14" ht="37.5" customHeight="1" spans="1:4">
      <c r="A14" s="318" t="s">
        <v>61</v>
      </c>
      <c r="B14" s="358">
        <v>572</v>
      </c>
      <c r="C14" s="358">
        <v>595</v>
      </c>
      <c r="D14" s="335">
        <f t="shared" si="0"/>
        <v>0.0402</v>
      </c>
    </row>
    <row r="15" ht="37.5" customHeight="1" spans="1:4">
      <c r="A15" s="318" t="s">
        <v>62</v>
      </c>
      <c r="B15" s="358">
        <v>1453</v>
      </c>
      <c r="C15" s="358">
        <v>4459</v>
      </c>
      <c r="D15" s="335">
        <f t="shared" si="0"/>
        <v>2.0688</v>
      </c>
    </row>
    <row r="16" ht="37.5" customHeight="1" spans="1:4">
      <c r="A16" s="318" t="s">
        <v>63</v>
      </c>
      <c r="B16" s="358">
        <v>898</v>
      </c>
      <c r="C16" s="358">
        <v>1330</v>
      </c>
      <c r="D16" s="335">
        <f t="shared" si="0"/>
        <v>0.4811</v>
      </c>
    </row>
    <row r="17" ht="37.5" customHeight="1" spans="1:4">
      <c r="A17" s="318" t="s">
        <v>64</v>
      </c>
      <c r="B17" s="358">
        <v>3277</v>
      </c>
      <c r="C17" s="358">
        <v>2590</v>
      </c>
      <c r="D17" s="335">
        <f t="shared" si="0"/>
        <v>-0.2096</v>
      </c>
    </row>
    <row r="18" ht="37.5" customHeight="1" spans="1:4">
      <c r="A18" s="318" t="s">
        <v>65</v>
      </c>
      <c r="B18" s="358">
        <v>142</v>
      </c>
      <c r="C18" s="358">
        <v>147</v>
      </c>
      <c r="D18" s="335">
        <f t="shared" si="0"/>
        <v>0.0352</v>
      </c>
    </row>
    <row r="19" ht="37.5" customHeight="1" spans="1:4">
      <c r="A19" s="318" t="s">
        <v>66</v>
      </c>
      <c r="B19" s="358"/>
      <c r="C19" s="358"/>
      <c r="D19" s="335"/>
    </row>
    <row r="20" ht="37.5" customHeight="1" spans="1:4">
      <c r="A20" s="471" t="s">
        <v>67</v>
      </c>
      <c r="B20" s="359">
        <f>SUM(B21:B28)</f>
        <v>17376</v>
      </c>
      <c r="C20" s="359">
        <f>SUM(C21:C28)</f>
        <v>16860</v>
      </c>
      <c r="D20" s="333">
        <f t="shared" si="0"/>
        <v>-0.0297</v>
      </c>
    </row>
    <row r="21" ht="37.5" customHeight="1" spans="1:4">
      <c r="A21" s="318" t="s">
        <v>68</v>
      </c>
      <c r="B21" s="358">
        <v>3898</v>
      </c>
      <c r="C21" s="358">
        <v>2160</v>
      </c>
      <c r="D21" s="335">
        <f t="shared" si="0"/>
        <v>-0.4459</v>
      </c>
    </row>
    <row r="22" ht="37.5" customHeight="1" spans="1:4">
      <c r="A22" s="501" t="s">
        <v>69</v>
      </c>
      <c r="B22" s="358">
        <v>1829</v>
      </c>
      <c r="C22" s="358">
        <v>9014</v>
      </c>
      <c r="D22" s="335">
        <f t="shared" si="0"/>
        <v>3.9284</v>
      </c>
    </row>
    <row r="23" ht="37.5" customHeight="1" spans="1:4">
      <c r="A23" s="318" t="s">
        <v>70</v>
      </c>
      <c r="B23" s="358">
        <v>3676</v>
      </c>
      <c r="C23" s="358">
        <v>1450</v>
      </c>
      <c r="D23" s="335">
        <f t="shared" si="0"/>
        <v>-0.6055</v>
      </c>
    </row>
    <row r="24" ht="37.5" customHeight="1" spans="1:4">
      <c r="A24" s="318" t="s">
        <v>71</v>
      </c>
      <c r="B24" s="358"/>
      <c r="C24" s="358"/>
      <c r="D24" s="335"/>
    </row>
    <row r="25" ht="37.5" customHeight="1" spans="1:4">
      <c r="A25" s="318" t="s">
        <v>72</v>
      </c>
      <c r="B25" s="358">
        <v>7528</v>
      </c>
      <c r="C25" s="358">
        <v>3784</v>
      </c>
      <c r="D25" s="335">
        <f t="shared" si="0"/>
        <v>-0.4973</v>
      </c>
    </row>
    <row r="26" ht="37.5" customHeight="1" spans="1:4">
      <c r="A26" s="318" t="s">
        <v>73</v>
      </c>
      <c r="B26" s="358"/>
      <c r="C26" s="358"/>
      <c r="D26" s="335"/>
    </row>
    <row r="27" ht="37.5" customHeight="1" spans="1:4">
      <c r="A27" s="318" t="s">
        <v>74</v>
      </c>
      <c r="B27" s="358">
        <v>230</v>
      </c>
      <c r="C27" s="358">
        <v>217</v>
      </c>
      <c r="D27" s="335">
        <f t="shared" si="0"/>
        <v>-0.0565</v>
      </c>
    </row>
    <row r="28" ht="37.5" customHeight="1" spans="1:4">
      <c r="A28" s="318" t="s">
        <v>75</v>
      </c>
      <c r="B28" s="358">
        <v>215</v>
      </c>
      <c r="C28" s="358">
        <v>235</v>
      </c>
      <c r="D28" s="335">
        <f t="shared" si="0"/>
        <v>0.093</v>
      </c>
    </row>
    <row r="29" s="495" customFormat="1" ht="37.5" customHeight="1" spans="1:4">
      <c r="A29" s="316" t="s">
        <v>76</v>
      </c>
      <c r="B29" s="359">
        <f>SUM(B4,B20)</f>
        <v>35177</v>
      </c>
      <c r="C29" s="359">
        <f>SUM(C4,C20)</f>
        <v>40454</v>
      </c>
      <c r="D29" s="333">
        <f t="shared" si="0"/>
        <v>0.15</v>
      </c>
    </row>
    <row r="30" ht="37.5" customHeight="1" spans="1:4">
      <c r="A30" s="317" t="s">
        <v>77</v>
      </c>
      <c r="B30" s="359">
        <v>25044</v>
      </c>
      <c r="C30" s="359">
        <v>5900</v>
      </c>
      <c r="D30" s="361">
        <f t="shared" si="0"/>
        <v>-0.7644</v>
      </c>
    </row>
    <row r="31" ht="37.5" customHeight="1" spans="1:4">
      <c r="A31" s="471" t="s">
        <v>78</v>
      </c>
      <c r="B31" s="359">
        <f>SUM(B32:B37)</f>
        <v>203925</v>
      </c>
      <c r="C31" s="359">
        <f>SUM(C32:C37)</f>
        <v>235420</v>
      </c>
      <c r="D31" s="361">
        <f t="shared" si="0"/>
        <v>0.1544</v>
      </c>
    </row>
    <row r="32" ht="37.5" customHeight="1" spans="1:4">
      <c r="A32" s="318" t="s">
        <v>79</v>
      </c>
      <c r="B32" s="358">
        <v>4510</v>
      </c>
      <c r="C32" s="358">
        <v>3886</v>
      </c>
      <c r="D32" s="365">
        <f t="shared" si="0"/>
        <v>-0.1384</v>
      </c>
    </row>
    <row r="33" ht="37.5" customHeight="1" spans="1:4">
      <c r="A33" s="318" t="s">
        <v>80</v>
      </c>
      <c r="B33" s="358">
        <v>197582</v>
      </c>
      <c r="C33" s="358">
        <v>183242</v>
      </c>
      <c r="D33" s="365">
        <f t="shared" si="0"/>
        <v>-0.0726</v>
      </c>
    </row>
    <row r="34" ht="37.5" customHeight="1" spans="1:4">
      <c r="A34" s="318" t="s">
        <v>81</v>
      </c>
      <c r="B34" s="358"/>
      <c r="C34" s="358">
        <v>277</v>
      </c>
      <c r="D34" s="365"/>
    </row>
    <row r="35" ht="37.5" customHeight="1" spans="1:4">
      <c r="A35" s="318" t="s">
        <v>82</v>
      </c>
      <c r="B35" s="358">
        <v>1663</v>
      </c>
      <c r="C35" s="358">
        <v>48000</v>
      </c>
      <c r="D35" s="365">
        <f>(C35-B35)/B35</f>
        <v>27.8635</v>
      </c>
    </row>
    <row r="36" s="496" customFormat="1" ht="37.5" customHeight="1" spans="1:4">
      <c r="A36" s="320" t="s">
        <v>83</v>
      </c>
      <c r="B36" s="358"/>
      <c r="C36" s="358"/>
      <c r="D36" s="474"/>
    </row>
    <row r="37" s="496" customFormat="1" ht="37.5" customHeight="1" spans="1:4">
      <c r="A37" s="320" t="s">
        <v>84</v>
      </c>
      <c r="B37" s="358">
        <v>170</v>
      </c>
      <c r="C37" s="358">
        <v>15</v>
      </c>
      <c r="D37" s="474">
        <f>(C37-B37)/B37</f>
        <v>-0.9118</v>
      </c>
    </row>
    <row r="38" ht="37.5" customHeight="1" spans="1:4">
      <c r="A38" s="475" t="s">
        <v>85</v>
      </c>
      <c r="B38" s="359">
        <f>SUM(B29,B30,B31)</f>
        <v>264146</v>
      </c>
      <c r="C38" s="359">
        <f>SUM(C29,C30,C31)</f>
        <v>281774</v>
      </c>
      <c r="D38" s="502">
        <f>(C38-B38)/B38</f>
        <v>0.0667</v>
      </c>
    </row>
    <row r="39" spans="2:3">
      <c r="B39" s="503"/>
      <c r="C39" s="503"/>
    </row>
    <row r="40" spans="3:3">
      <c r="C40" s="503"/>
    </row>
    <row r="41" spans="2:3">
      <c r="B41" s="503"/>
      <c r="C41" s="503"/>
    </row>
    <row r="42" spans="3:3">
      <c r="C42" s="503"/>
    </row>
    <row r="43" spans="2:3">
      <c r="B43" s="503"/>
      <c r="C43" s="503"/>
    </row>
    <row r="44" spans="2:3">
      <c r="B44" s="503"/>
      <c r="C44" s="503"/>
    </row>
    <row r="45" spans="3:3">
      <c r="C45" s="503"/>
    </row>
    <row r="46" spans="2:3">
      <c r="B46" s="503"/>
      <c r="C46" s="503"/>
    </row>
    <row r="47" spans="2:3">
      <c r="B47" s="503"/>
      <c r="C47" s="503"/>
    </row>
    <row r="48" spans="2:3">
      <c r="B48" s="503"/>
      <c r="C48" s="503"/>
    </row>
    <row r="49" spans="2:3">
      <c r="B49" s="503"/>
      <c r="C49" s="503"/>
    </row>
    <row r="50" spans="3:3">
      <c r="C50" s="503"/>
    </row>
    <row r="51" spans="2:3">
      <c r="B51" s="503"/>
      <c r="C51" s="503"/>
    </row>
  </sheetData>
  <autoFilter xmlns:etc="http://www.wps.cn/officeDocument/2017/etCustomData" ref="A3:D38" etc:filterBottomFollowUsedRange="0">
    <extLst/>
  </autoFilter>
  <mergeCells count="1">
    <mergeCell ref="A1:D1"/>
  </mergeCells>
  <conditionalFormatting sqref="D2">
    <cfRule type="cellIs" dxfId="0" priority="41" stopIfTrue="1" operator="lessThanOrEqual">
      <formula>-1</formula>
    </cfRule>
  </conditionalFormatting>
  <conditionalFormatting sqref="A29">
    <cfRule type="expression" dxfId="1" priority="3" stopIfTrue="1">
      <formula>"len($A:$A)=3"</formula>
    </cfRule>
  </conditionalFormatting>
  <conditionalFormatting sqref="A30">
    <cfRule type="expression" dxfId="1" priority="47" stopIfTrue="1">
      <formula>"len($A:$A)=3"</formula>
    </cfRule>
  </conditionalFormatting>
  <conditionalFormatting sqref="B30">
    <cfRule type="expression" dxfId="1" priority="32" stopIfTrue="1">
      <formula>"len($A:$A)=3"</formula>
    </cfRule>
  </conditionalFormatting>
  <conditionalFormatting sqref="C30">
    <cfRule type="expression" dxfId="1" priority="21" stopIfTrue="1">
      <formula>"len($A:$A)=3"</formula>
    </cfRule>
  </conditionalFormatting>
  <conditionalFormatting sqref="A34:C34">
    <cfRule type="expression" dxfId="1" priority="59" stopIfTrue="1">
      <formula>"len($A:$A)=3"</formula>
    </cfRule>
  </conditionalFormatting>
  <conditionalFormatting sqref="C37">
    <cfRule type="expression" dxfId="1" priority="24" stopIfTrue="1">
      <formula>"len($A:$A)=3"</formula>
    </cfRule>
  </conditionalFormatting>
  <conditionalFormatting sqref="A38">
    <cfRule type="expression" dxfId="1" priority="1" stopIfTrue="1">
      <formula>"len($A:$A)=3"</formula>
    </cfRule>
  </conditionalFormatting>
  <conditionalFormatting sqref="A4:A28">
    <cfRule type="expression" dxfId="1" priority="52" stopIfTrue="1">
      <formula>"len($A:$A)=3"</formula>
    </cfRule>
  </conditionalFormatting>
  <conditionalFormatting sqref="A7:A8">
    <cfRule type="expression" dxfId="1" priority="55" stopIfTrue="1">
      <formula>"len($A:$A)=3"</formula>
    </cfRule>
  </conditionalFormatting>
  <conditionalFormatting sqref="A31:A33">
    <cfRule type="expression" dxfId="1" priority="16" stopIfTrue="1">
      <formula>"len($A:$A)=3"</formula>
    </cfRule>
  </conditionalFormatting>
  <conditionalFormatting sqref="A32:A33">
    <cfRule type="expression" dxfId="1" priority="14" stopIfTrue="1">
      <formula>"len($A:$A)=3"</formula>
    </cfRule>
  </conditionalFormatting>
  <conditionalFormatting sqref="A34:A35">
    <cfRule type="expression" dxfId="1" priority="12" stopIfTrue="1">
      <formula>"len($A:$A)=3"</formula>
    </cfRule>
  </conditionalFormatting>
  <conditionalFormatting sqref="A36:A37">
    <cfRule type="expression" dxfId="1" priority="10" stopIfTrue="1">
      <formula>"len($A:$A)=3"</formula>
    </cfRule>
  </conditionalFormatting>
  <conditionalFormatting sqref="B7:B8">
    <cfRule type="expression" dxfId="1" priority="34" stopIfTrue="1">
      <formula>"len($A:$A)=3"</formula>
    </cfRule>
  </conditionalFormatting>
  <conditionalFormatting sqref="B32:B33">
    <cfRule type="expression" dxfId="1" priority="30" stopIfTrue="1">
      <formula>"len($A:$A)=3"</formula>
    </cfRule>
  </conditionalFormatting>
  <conditionalFormatting sqref="B34:B35">
    <cfRule type="expression" dxfId="1" priority="28" stopIfTrue="1">
      <formula>"len($A:$A)=3"</formula>
    </cfRule>
  </conditionalFormatting>
  <conditionalFormatting sqref="C5:C6">
    <cfRule type="expression" dxfId="1" priority="25" stopIfTrue="1">
      <formula>"len($A:$A)=3"</formula>
    </cfRule>
  </conditionalFormatting>
  <conditionalFormatting sqref="C7:C8">
    <cfRule type="expression" dxfId="1" priority="23" stopIfTrue="1">
      <formula>"len($A:$A)=3"</formula>
    </cfRule>
  </conditionalFormatting>
  <conditionalFormatting sqref="C32:C33">
    <cfRule type="expression" dxfId="1" priority="19" stopIfTrue="1">
      <formula>"len($A:$A)=3"</formula>
    </cfRule>
  </conditionalFormatting>
  <conditionalFormatting sqref="C34:C35">
    <cfRule type="expression" dxfId="1" priority="17" stopIfTrue="1">
      <formula>"len($A:$A)=3"</formula>
    </cfRule>
  </conditionalFormatting>
  <conditionalFormatting sqref="C36:C37">
    <cfRule type="expression" dxfId="1" priority="27" stopIfTrue="1">
      <formula>"len($A:$A)=3"</formula>
    </cfRule>
  </conditionalFormatting>
  <conditionalFormatting sqref="A4:A6 A30">
    <cfRule type="expression" dxfId="1" priority="61" stopIfTrue="1">
      <formula>"len($A:$A)=3"</formula>
    </cfRule>
  </conditionalFormatting>
  <conditionalFormatting sqref="B4:B6 C4">
    <cfRule type="expression" dxfId="1" priority="36" stopIfTrue="1">
      <formula>"len($A:$A)=3"</formula>
    </cfRule>
  </conditionalFormatting>
  <conditionalFormatting sqref="B4:B28 C20 C4">
    <cfRule type="expression" dxfId="1" priority="33" stopIfTrue="1">
      <formula>"len($A:$A)=3"</formula>
    </cfRule>
  </conditionalFormatting>
  <conditionalFormatting sqref="C5:C19 C21:C28">
    <cfRule type="expression" dxfId="1" priority="22" stopIfTrue="1">
      <formula>"len($A:$A)=3"</formula>
    </cfRule>
  </conditionalFormatting>
  <conditionalFormatting sqref="B30:B31 B32:C33 C31">
    <cfRule type="expression" dxfId="1" priority="37" stopIfTrue="1">
      <formula>"len($A:$A)=3"</formula>
    </cfRule>
  </conditionalFormatting>
  <conditionalFormatting sqref="C30 C32:C33">
    <cfRule type="expression" dxfId="1" priority="26" stopIfTrue="1">
      <formula>"len($A:$A)=3"</formula>
    </cfRule>
  </conditionalFormatting>
  <conditionalFormatting sqref="A37:A38 A31:A33">
    <cfRule type="expression" dxfId="1" priority="15" stopIfTrue="1">
      <formula>"len($A:$A)=3"</formula>
    </cfRule>
  </conditionalFormatting>
  <conditionalFormatting sqref="B31:C33">
    <cfRule type="expression" dxfId="1" priority="31" stopIfTrue="1">
      <formula>"len($A:$A)=3"</formula>
    </cfRule>
  </conditionalFormatting>
  <conditionalFormatting sqref="B36:B38 C38">
    <cfRule type="expression" dxfId="1" priority="38" stopIfTrue="1">
      <formula>"len($A:$A)=3"</formula>
    </cfRule>
  </conditionalFormatting>
  <conditionalFormatting sqref="B37:B38 C38">
    <cfRule type="expression" dxfId="1" priority="35"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Header>&amp;L&amp;"黑体"&amp;22附件1</oddHead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D41"/>
  <sheetViews>
    <sheetView showGridLines="0" showZeros="0" view="pageBreakPreview" zoomScaleNormal="100" workbookViewId="0">
      <selection activeCell="A1" sqref="A1:D1"/>
    </sheetView>
  </sheetViews>
  <sheetFormatPr defaultColWidth="9" defaultRowHeight="14.25" outlineLevelCol="3"/>
  <cols>
    <col min="1" max="1" width="50.775" style="203" customWidth="1"/>
    <col min="2" max="2" width="20.6333333333333" style="203" customWidth="1"/>
    <col min="3" max="3" width="20.6333333333333" style="235" customWidth="1"/>
    <col min="4" max="4" width="20.6333333333333" style="203" customWidth="1"/>
    <col min="5" max="16384" width="9" style="203"/>
  </cols>
  <sheetData>
    <row r="1" ht="45" customHeight="1" spans="1:4">
      <c r="A1" s="236" t="s">
        <v>23</v>
      </c>
      <c r="B1" s="236"/>
      <c r="C1" s="236"/>
      <c r="D1" s="236"/>
    </row>
    <row r="2" ht="20.1" customHeight="1" spans="1:4">
      <c r="A2" s="237"/>
      <c r="B2" s="237"/>
      <c r="C2" s="237"/>
      <c r="D2" s="238" t="s">
        <v>46</v>
      </c>
    </row>
    <row r="3" ht="45" customHeight="1" spans="1:4">
      <c r="A3" s="239" t="s">
        <v>47</v>
      </c>
      <c r="B3" s="85" t="s">
        <v>48</v>
      </c>
      <c r="C3" s="85" t="s">
        <v>49</v>
      </c>
      <c r="D3" s="85" t="s">
        <v>50</v>
      </c>
    </row>
    <row r="4" ht="35.1" customHeight="1" spans="1:4">
      <c r="A4" s="176" t="s">
        <v>1597</v>
      </c>
      <c r="B4" s="240"/>
      <c r="C4" s="240"/>
      <c r="D4" s="88"/>
    </row>
    <row r="5" ht="35.1" customHeight="1" spans="1:4">
      <c r="A5" s="190" t="s">
        <v>1598</v>
      </c>
      <c r="B5" s="241"/>
      <c r="C5" s="241"/>
      <c r="D5" s="214"/>
    </row>
    <row r="6" ht="35.1" customHeight="1" spans="1:4">
      <c r="A6" s="190" t="s">
        <v>1599</v>
      </c>
      <c r="B6" s="241"/>
      <c r="C6" s="241"/>
      <c r="D6" s="214"/>
    </row>
    <row r="7" ht="35.1" customHeight="1" spans="1:4">
      <c r="A7" s="190" t="s">
        <v>1600</v>
      </c>
      <c r="B7" s="241"/>
      <c r="C7" s="241"/>
      <c r="D7" s="214"/>
    </row>
    <row r="8" ht="35.1" customHeight="1" spans="1:4">
      <c r="A8" s="190" t="s">
        <v>1601</v>
      </c>
      <c r="B8" s="241"/>
      <c r="C8" s="241"/>
      <c r="D8" s="214"/>
    </row>
    <row r="9" ht="35.1" customHeight="1" spans="1:4">
      <c r="A9" s="190" t="s">
        <v>1602</v>
      </c>
      <c r="B9" s="241"/>
      <c r="C9" s="241"/>
      <c r="D9" s="214" t="str">
        <f>IF(B9&gt;0,C9/B9-1,IF(B9&lt;0,-(C9/B9-1),""))</f>
        <v/>
      </c>
    </row>
    <row r="10" ht="35.1" customHeight="1" spans="1:4">
      <c r="A10" s="190" t="s">
        <v>1603</v>
      </c>
      <c r="B10" s="241"/>
      <c r="C10" s="241"/>
      <c r="D10" s="214"/>
    </row>
    <row r="11" ht="35.1" customHeight="1" spans="1:4">
      <c r="A11" s="176" t="s">
        <v>1604</v>
      </c>
      <c r="B11" s="242"/>
      <c r="C11" s="242"/>
      <c r="D11" s="228"/>
    </row>
    <row r="12" ht="35.1" customHeight="1" spans="1:4">
      <c r="A12" s="190" t="s">
        <v>1605</v>
      </c>
      <c r="B12" s="241"/>
      <c r="C12" s="241"/>
      <c r="D12" s="214"/>
    </row>
    <row r="13" ht="35.1" customHeight="1" spans="1:4">
      <c r="A13" s="190" t="s">
        <v>1606</v>
      </c>
      <c r="B13" s="241"/>
      <c r="C13" s="241"/>
      <c r="D13" s="214"/>
    </row>
    <row r="14" ht="35.1" customHeight="1" spans="1:4">
      <c r="A14" s="190" t="s">
        <v>1607</v>
      </c>
      <c r="B14" s="241"/>
      <c r="C14" s="241"/>
      <c r="D14" s="214" t="str">
        <f>IF(B14&gt;0,C14/B14-1,IF(B14&lt;0,-(C14/B14-1),""))</f>
        <v/>
      </c>
    </row>
    <row r="15" ht="35.1" customHeight="1" spans="1:4">
      <c r="A15" s="190" t="s">
        <v>1608</v>
      </c>
      <c r="B15" s="241"/>
      <c r="C15" s="241"/>
      <c r="D15" s="214" t="str">
        <f>IF(B15&gt;0,C15/B15-1,IF(B15&lt;0,-(C15/B15-1),""))</f>
        <v/>
      </c>
    </row>
    <row r="16" ht="35.1" customHeight="1" spans="1:4">
      <c r="A16" s="190" t="s">
        <v>1609</v>
      </c>
      <c r="B16" s="241"/>
      <c r="C16" s="241"/>
      <c r="D16" s="214"/>
    </row>
    <row r="17" s="234" customFormat="1" ht="35.1" customHeight="1" spans="1:4">
      <c r="A17" s="176" t="s">
        <v>1610</v>
      </c>
      <c r="B17" s="242"/>
      <c r="C17" s="242"/>
      <c r="D17" s="228"/>
    </row>
    <row r="18" ht="35.1" customHeight="1" spans="1:4">
      <c r="A18" s="190" t="s">
        <v>1611</v>
      </c>
      <c r="B18" s="241"/>
      <c r="C18" s="241"/>
      <c r="D18" s="228"/>
    </row>
    <row r="19" ht="35.1" customHeight="1" spans="1:4">
      <c r="A19" s="176" t="s">
        <v>1612</v>
      </c>
      <c r="B19" s="242"/>
      <c r="C19" s="242"/>
      <c r="D19" s="228"/>
    </row>
    <row r="20" ht="35.1" customHeight="1" spans="1:4">
      <c r="A20" s="243" t="s">
        <v>1613</v>
      </c>
      <c r="B20" s="241"/>
      <c r="C20" s="241"/>
      <c r="D20" s="214"/>
    </row>
    <row r="21" ht="35.1" customHeight="1" spans="1:4">
      <c r="A21" s="176" t="s">
        <v>1614</v>
      </c>
      <c r="B21" s="242"/>
      <c r="C21" s="242"/>
      <c r="D21" s="228"/>
    </row>
    <row r="22" ht="35.1" customHeight="1" spans="1:4">
      <c r="A22" s="190" t="s">
        <v>1615</v>
      </c>
      <c r="B22" s="241"/>
      <c r="C22" s="241"/>
      <c r="D22" s="214"/>
    </row>
    <row r="23" ht="35.1" customHeight="1" spans="1:4">
      <c r="A23" s="195" t="s">
        <v>1616</v>
      </c>
      <c r="B23" s="242"/>
      <c r="C23" s="242"/>
      <c r="D23" s="228"/>
    </row>
    <row r="24" ht="35.1" customHeight="1" spans="1:4">
      <c r="A24" s="244" t="s">
        <v>112</v>
      </c>
      <c r="B24" s="242"/>
      <c r="C24" s="242"/>
      <c r="D24" s="228"/>
    </row>
    <row r="25" ht="35.1" customHeight="1" spans="1:4">
      <c r="A25" s="245" t="s">
        <v>1617</v>
      </c>
      <c r="B25" s="241"/>
      <c r="C25" s="241"/>
      <c r="D25" s="228"/>
    </row>
    <row r="26" ht="35.1" customHeight="1" spans="1:4">
      <c r="A26" s="246" t="s">
        <v>1618</v>
      </c>
      <c r="B26" s="247"/>
      <c r="C26" s="247"/>
      <c r="D26" s="228"/>
    </row>
    <row r="27" ht="35.1" customHeight="1" spans="1:4">
      <c r="A27" s="248" t="s">
        <v>1619</v>
      </c>
      <c r="B27" s="249"/>
      <c r="C27" s="249"/>
      <c r="D27" s="228"/>
    </row>
    <row r="28" ht="35.1" customHeight="1" spans="1:4">
      <c r="A28" s="195" t="s">
        <v>119</v>
      </c>
      <c r="B28" s="250"/>
      <c r="C28" s="250"/>
      <c r="D28" s="228"/>
    </row>
    <row r="29" spans="2:2">
      <c r="B29" s="232"/>
    </row>
    <row r="30" spans="2:3">
      <c r="B30" s="232"/>
      <c r="C30" s="251"/>
    </row>
    <row r="31" spans="2:2">
      <c r="B31" s="232"/>
    </row>
    <row r="32" spans="2:3">
      <c r="B32" s="232"/>
      <c r="C32" s="251"/>
    </row>
    <row r="33" spans="2:2">
      <c r="B33" s="232"/>
    </row>
    <row r="34" spans="2:2">
      <c r="B34" s="232"/>
    </row>
    <row r="35" spans="2:3">
      <c r="B35" s="232"/>
      <c r="C35" s="251"/>
    </row>
    <row r="36" spans="2:2">
      <c r="B36" s="232"/>
    </row>
    <row r="37" spans="2:2">
      <c r="B37" s="232"/>
    </row>
    <row r="38" spans="2:2">
      <c r="B38" s="232"/>
    </row>
    <row r="39" spans="2:2">
      <c r="B39" s="232"/>
    </row>
    <row r="40" spans="2:3">
      <c r="B40" s="232"/>
      <c r="C40" s="251"/>
    </row>
    <row r="41" spans="2:2">
      <c r="B41" s="232"/>
    </row>
  </sheetData>
  <autoFilter xmlns:etc="http://www.wps.cn/officeDocument/2017/etCustomData" ref="A3:D28" etc:filterBottomFollowUsedRange="0">
    <extLst/>
  </autoFilter>
  <mergeCells count="1">
    <mergeCell ref="A1:D1"/>
  </mergeCells>
  <conditionalFormatting sqref="D5:D28">
    <cfRule type="cellIs" dxfId="3" priority="2"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4" orientation="portrait" horizontalDpi="600"/>
  <headerFooter alignWithMargins="0">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D48"/>
  <sheetViews>
    <sheetView showGridLines="0" showZeros="0" view="pageBreakPreview" zoomScaleNormal="100" workbookViewId="0">
      <selection activeCell="A1" sqref="A1:D1"/>
    </sheetView>
  </sheetViews>
  <sheetFormatPr defaultColWidth="9" defaultRowHeight="20.25" outlineLevelCol="3"/>
  <cols>
    <col min="1" max="1" width="52.6666666666667" style="203" customWidth="1"/>
    <col min="2" max="2" width="20.6333333333333" style="203" customWidth="1"/>
    <col min="3" max="3" width="20.6333333333333" style="204" customWidth="1"/>
    <col min="4" max="4" width="20.6333333333333" style="203" customWidth="1"/>
    <col min="5" max="16384" width="9" style="203"/>
  </cols>
  <sheetData>
    <row r="1" ht="45" customHeight="1" spans="1:4">
      <c r="A1" s="184" t="s">
        <v>24</v>
      </c>
      <c r="B1" s="184"/>
      <c r="C1" s="205"/>
      <c r="D1" s="184"/>
    </row>
    <row r="2" ht="20.1" customHeight="1" spans="1:4">
      <c r="A2" s="185"/>
      <c r="B2" s="185"/>
      <c r="C2" s="206"/>
      <c r="D2" s="207" t="s">
        <v>46</v>
      </c>
    </row>
    <row r="3" ht="45" customHeight="1" spans="1:4">
      <c r="A3" s="208" t="s">
        <v>1560</v>
      </c>
      <c r="B3" s="85" t="s">
        <v>48</v>
      </c>
      <c r="C3" s="209" t="s">
        <v>49</v>
      </c>
      <c r="D3" s="85" t="s">
        <v>50</v>
      </c>
    </row>
    <row r="4" ht="36" customHeight="1" spans="1:4">
      <c r="A4" s="176" t="s">
        <v>1620</v>
      </c>
      <c r="B4" s="87"/>
      <c r="C4" s="210"/>
      <c r="D4" s="88"/>
    </row>
    <row r="5" ht="36" customHeight="1" spans="1:4">
      <c r="A5" s="211" t="s">
        <v>1562</v>
      </c>
      <c r="B5" s="87"/>
      <c r="C5" s="212"/>
      <c r="D5" s="213"/>
    </row>
    <row r="6" ht="36" customHeight="1" spans="1:4">
      <c r="A6" s="194" t="s">
        <v>1563</v>
      </c>
      <c r="B6" s="191"/>
      <c r="C6" s="212"/>
      <c r="D6" s="214" t="str">
        <f>IF(B6&gt;0,C6/B6-1,IF(B6&lt;0,-(C6/B6-1),""))</f>
        <v/>
      </c>
    </row>
    <row r="7" ht="36" customHeight="1" spans="1:4">
      <c r="A7" s="194" t="s">
        <v>1564</v>
      </c>
      <c r="B7" s="215"/>
      <c r="C7" s="212"/>
      <c r="D7" s="216"/>
    </row>
    <row r="8" ht="36" customHeight="1" spans="1:4">
      <c r="A8" s="194" t="s">
        <v>1565</v>
      </c>
      <c r="B8" s="217"/>
      <c r="C8" s="212">
        <v>0</v>
      </c>
      <c r="D8" s="214" t="str">
        <f>IF(B8&gt;0,C8/B8-1,IF(B8&lt;0,-(C8/B8-1),""))</f>
        <v/>
      </c>
    </row>
    <row r="9" ht="36" customHeight="1" spans="1:4">
      <c r="A9" s="194" t="s">
        <v>1566</v>
      </c>
      <c r="B9" s="215"/>
      <c r="C9" s="212"/>
      <c r="D9" s="216"/>
    </row>
    <row r="10" ht="36" customHeight="1" spans="1:4">
      <c r="A10" s="194" t="s">
        <v>1569</v>
      </c>
      <c r="B10" s="217"/>
      <c r="C10" s="212"/>
      <c r="D10" s="214"/>
    </row>
    <row r="11" ht="36" customHeight="1" spans="1:4">
      <c r="A11" s="194" t="s">
        <v>1570</v>
      </c>
      <c r="B11" s="217"/>
      <c r="C11" s="218"/>
      <c r="D11" s="216"/>
    </row>
    <row r="12" ht="36" customHeight="1" spans="1:4">
      <c r="A12" s="194" t="s">
        <v>1571</v>
      </c>
      <c r="B12" s="215"/>
      <c r="C12" s="219"/>
      <c r="D12" s="216"/>
    </row>
    <row r="13" ht="36" customHeight="1" spans="1:4">
      <c r="A13" s="194" t="s">
        <v>1572</v>
      </c>
      <c r="B13" s="215"/>
      <c r="C13" s="212"/>
      <c r="D13" s="216"/>
    </row>
    <row r="14" ht="36" customHeight="1" spans="1:4">
      <c r="A14" s="211" t="s">
        <v>1568</v>
      </c>
      <c r="B14" s="215"/>
      <c r="C14" s="212"/>
      <c r="D14" s="216"/>
    </row>
    <row r="15" ht="36" customHeight="1" spans="1:4">
      <c r="A15" s="211" t="s">
        <v>1621</v>
      </c>
      <c r="B15" s="215"/>
      <c r="C15" s="218"/>
      <c r="D15" s="216"/>
    </row>
    <row r="16" ht="36" customHeight="1" spans="1:4">
      <c r="A16" s="194" t="s">
        <v>1574</v>
      </c>
      <c r="B16" s="215"/>
      <c r="C16" s="212"/>
      <c r="D16" s="216"/>
    </row>
    <row r="17" ht="36" customHeight="1" spans="1:4">
      <c r="A17" s="194" t="s">
        <v>1575</v>
      </c>
      <c r="B17" s="215"/>
      <c r="C17" s="212"/>
      <c r="D17" s="216"/>
    </row>
    <row r="18" ht="36" customHeight="1" spans="1:4">
      <c r="A18" s="194" t="s">
        <v>1576</v>
      </c>
      <c r="B18" s="215"/>
      <c r="C18" s="212"/>
      <c r="D18" s="216"/>
    </row>
    <row r="19" ht="36" customHeight="1" spans="1:4">
      <c r="A19" s="194" t="s">
        <v>1578</v>
      </c>
      <c r="B19" s="217"/>
      <c r="C19" s="212"/>
      <c r="D19" s="214" t="str">
        <f>IF(B19&gt;0,C19/B19-1,IF(B19&lt;0,-(C19/B19-1),""))</f>
        <v/>
      </c>
    </row>
    <row r="20" ht="36" customHeight="1" spans="1:4">
      <c r="A20" s="194" t="s">
        <v>1579</v>
      </c>
      <c r="B20" s="215"/>
      <c r="C20" s="212"/>
      <c r="D20" s="216"/>
    </row>
    <row r="21" ht="36" customHeight="1" spans="1:4">
      <c r="A21" s="176" t="s">
        <v>1622</v>
      </c>
      <c r="B21" s="220"/>
      <c r="C21" s="221"/>
      <c r="D21" s="213"/>
    </row>
    <row r="22" ht="36" customHeight="1" spans="1:4">
      <c r="A22" s="194" t="s">
        <v>1581</v>
      </c>
      <c r="B22" s="222"/>
      <c r="C22" s="223"/>
      <c r="D22" s="216"/>
    </row>
    <row r="23" ht="36" customHeight="1" spans="1:4">
      <c r="A23" s="194" t="s">
        <v>1582</v>
      </c>
      <c r="B23" s="222">
        <v>0</v>
      </c>
      <c r="C23" s="223"/>
      <c r="D23" s="216" t="str">
        <f>IF(B23&gt;0,C23/B23-1,IF(B23&lt;0,-(C23/B23-1),""))</f>
        <v/>
      </c>
    </row>
    <row r="24" ht="36" customHeight="1" spans="1:4">
      <c r="A24" s="176" t="s">
        <v>1623</v>
      </c>
      <c r="B24" s="189"/>
      <c r="C24" s="224">
        <f>SUM(C25:C27)</f>
        <v>0</v>
      </c>
      <c r="D24" s="214" t="str">
        <f>IF(B24&gt;0,C24/B24-1,IF(B24&lt;0,-(C24/B24-1),""))</f>
        <v/>
      </c>
    </row>
    <row r="25" ht="36" customHeight="1" spans="1:4">
      <c r="A25" s="194" t="s">
        <v>1624</v>
      </c>
      <c r="B25" s="191"/>
      <c r="C25" s="225"/>
      <c r="D25" s="214" t="str">
        <f>IF(B25&gt;0,C25/B25-1,IF(B25&lt;0,-(C25/B25-1),""))</f>
        <v/>
      </c>
    </row>
    <row r="26" ht="36" customHeight="1" spans="1:4">
      <c r="A26" s="194" t="s">
        <v>1625</v>
      </c>
      <c r="B26" s="191"/>
      <c r="C26" s="225"/>
      <c r="D26" s="214" t="str">
        <f>IF(B26&gt;0,C26/B26-1,IF(B26&lt;0,-(C26/B26-1),""))</f>
        <v/>
      </c>
    </row>
    <row r="27" ht="36" customHeight="1" spans="1:4">
      <c r="A27" s="194" t="s">
        <v>1626</v>
      </c>
      <c r="B27" s="90"/>
      <c r="C27" s="223">
        <f>SUM(C28:C29)</f>
        <v>0</v>
      </c>
      <c r="D27" s="214" t="str">
        <f>IF(B27&gt;0,C27/B27-1,IF(B27&lt;0,-(C27/B27-1),""))</f>
        <v/>
      </c>
    </row>
    <row r="28" ht="36" customHeight="1" spans="1:4">
      <c r="A28" s="176" t="s">
        <v>1627</v>
      </c>
      <c r="B28" s="189"/>
      <c r="C28" s="224"/>
      <c r="D28" s="213"/>
    </row>
    <row r="29" ht="36" customHeight="1" spans="1:4">
      <c r="A29" s="194" t="s">
        <v>1591</v>
      </c>
      <c r="B29" s="90"/>
      <c r="C29" s="226"/>
      <c r="D29" s="214"/>
    </row>
    <row r="30" ht="36" customHeight="1" spans="1:4">
      <c r="A30" s="176" t="s">
        <v>1628</v>
      </c>
      <c r="B30" s="200"/>
      <c r="C30" s="227"/>
      <c r="D30" s="228"/>
    </row>
    <row r="31" ht="36" customHeight="1" spans="1:4">
      <c r="A31" s="195" t="s">
        <v>1629</v>
      </c>
      <c r="B31" s="87"/>
      <c r="C31" s="229"/>
      <c r="D31" s="213"/>
    </row>
    <row r="32" ht="36" customHeight="1" spans="1:4">
      <c r="A32" s="195" t="s">
        <v>78</v>
      </c>
      <c r="B32" s="189"/>
      <c r="C32" s="224"/>
      <c r="D32" s="213"/>
    </row>
    <row r="33" ht="36" customHeight="1" spans="1:4">
      <c r="A33" s="230" t="s">
        <v>1595</v>
      </c>
      <c r="B33" s="231"/>
      <c r="C33" s="224"/>
      <c r="D33" s="213"/>
    </row>
    <row r="34" ht="36" customHeight="1" spans="1:4">
      <c r="A34" s="195" t="s">
        <v>1596</v>
      </c>
      <c r="B34" s="87"/>
      <c r="C34" s="229"/>
      <c r="D34" s="213"/>
    </row>
    <row r="35" ht="36" customHeight="1" spans="1:4">
      <c r="A35" s="195" t="s">
        <v>85</v>
      </c>
      <c r="B35" s="87"/>
      <c r="C35" s="229"/>
      <c r="D35" s="213"/>
    </row>
    <row r="36" spans="2:2">
      <c r="B36" s="232"/>
    </row>
    <row r="37" spans="2:2">
      <c r="B37" s="233"/>
    </row>
    <row r="38" spans="2:2">
      <c r="B38" s="232"/>
    </row>
    <row r="39" spans="2:2">
      <c r="B39" s="233"/>
    </row>
    <row r="40" spans="2:2">
      <c r="B40" s="232"/>
    </row>
    <row r="41" spans="2:2">
      <c r="B41" s="232"/>
    </row>
    <row r="42" spans="2:2">
      <c r="B42" s="233"/>
    </row>
    <row r="43" spans="2:2">
      <c r="B43" s="232"/>
    </row>
    <row r="44" spans="2:2">
      <c r="B44" s="232"/>
    </row>
    <row r="45" spans="2:2">
      <c r="B45" s="232"/>
    </row>
    <row r="46" spans="2:2">
      <c r="B46" s="232"/>
    </row>
    <row r="47" spans="2:2">
      <c r="B47" s="233"/>
    </row>
    <row r="48" spans="2:2">
      <c r="B48" s="232"/>
    </row>
  </sheetData>
  <autoFilter xmlns:etc="http://www.wps.cn/officeDocument/2017/etCustomData" ref="A3:D35" etc:filterBottomFollowUsedRange="0">
    <extLst/>
  </autoFilter>
  <mergeCells count="1">
    <mergeCell ref="A1:D1"/>
  </mergeCells>
  <conditionalFormatting sqref="D5 D7 D31:D35 D28 D20:D23 D11:D18 D9">
    <cfRule type="cellIs" dxfId="4"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D34"/>
  <sheetViews>
    <sheetView showGridLines="0" showZeros="0" view="pageBreakPreview" zoomScaleNormal="100" workbookViewId="0">
      <selection activeCell="A1" sqref="A1:D1"/>
    </sheetView>
  </sheetViews>
  <sheetFormatPr defaultColWidth="9" defaultRowHeight="13.5" outlineLevelCol="3"/>
  <cols>
    <col min="1" max="1" width="50.775" customWidth="1"/>
    <col min="2" max="4" width="20.6333333333333" customWidth="1"/>
  </cols>
  <sheetData>
    <row r="1" ht="45" customHeight="1" spans="1:4">
      <c r="A1" s="184" t="s">
        <v>25</v>
      </c>
      <c r="B1" s="184"/>
      <c r="C1" s="184"/>
      <c r="D1" s="184"/>
    </row>
    <row r="2" ht="20.1" customHeight="1" spans="1:4">
      <c r="A2" s="185"/>
      <c r="B2" s="185"/>
      <c r="C2" s="186"/>
      <c r="D2" s="187" t="s">
        <v>46</v>
      </c>
    </row>
    <row r="3" ht="45" customHeight="1" spans="1:4">
      <c r="A3" s="188" t="s">
        <v>1630</v>
      </c>
      <c r="B3" s="85" t="s">
        <v>48</v>
      </c>
      <c r="C3" s="85" t="s">
        <v>49</v>
      </c>
      <c r="D3" s="85" t="s">
        <v>50</v>
      </c>
    </row>
    <row r="4" ht="36" customHeight="1" spans="1:4">
      <c r="A4" s="176" t="s">
        <v>1597</v>
      </c>
      <c r="B4" s="189"/>
      <c r="C4" s="189"/>
      <c r="D4" s="88"/>
    </row>
    <row r="5" ht="36" customHeight="1" spans="1:4">
      <c r="A5" s="190" t="s">
        <v>1631</v>
      </c>
      <c r="B5" s="191"/>
      <c r="C5" s="191"/>
      <c r="D5" s="192"/>
    </row>
    <row r="6" ht="36" customHeight="1" spans="1:4">
      <c r="A6" s="190" t="s">
        <v>1603</v>
      </c>
      <c r="B6" s="191"/>
      <c r="C6" s="191"/>
      <c r="D6" s="192" t="str">
        <f>IF(B6&gt;0,C6/B6-1,IF(B6&lt;0,-(C6/B6-1),""))</f>
        <v/>
      </c>
    </row>
    <row r="7" ht="36" customHeight="1" spans="1:4">
      <c r="A7" s="176" t="s">
        <v>1604</v>
      </c>
      <c r="B7" s="189"/>
      <c r="C7" s="189"/>
      <c r="D7" s="193"/>
    </row>
    <row r="8" ht="36" customHeight="1" spans="1:4">
      <c r="A8" s="190" t="s">
        <v>1605</v>
      </c>
      <c r="B8" s="191"/>
      <c r="C8" s="191"/>
      <c r="D8" s="192"/>
    </row>
    <row r="9" ht="36" customHeight="1" spans="1:4">
      <c r="A9" s="190" t="s">
        <v>1609</v>
      </c>
      <c r="B9" s="191"/>
      <c r="C9" s="191"/>
      <c r="D9" s="192"/>
    </row>
    <row r="10" ht="36" customHeight="1" spans="1:4">
      <c r="A10" s="176" t="s">
        <v>1610</v>
      </c>
      <c r="B10" s="189">
        <f>B11</f>
        <v>0</v>
      </c>
      <c r="C10" s="189">
        <f>C11</f>
        <v>0</v>
      </c>
      <c r="D10" s="193" t="str">
        <f>IF(B10&gt;0,C10/B10-1,IF(B10&lt;0,-(C10/B10-1),""))</f>
        <v/>
      </c>
    </row>
    <row r="11" ht="36" customHeight="1" spans="1:4">
      <c r="A11" s="190" t="s">
        <v>1611</v>
      </c>
      <c r="B11" s="191"/>
      <c r="C11" s="191"/>
      <c r="D11" s="192" t="str">
        <f>IF(B11&gt;0,C11/B11-1,IF(B11&lt;0,-(C11/B11-1),""))</f>
        <v/>
      </c>
    </row>
    <row r="12" ht="36" customHeight="1" spans="1:4">
      <c r="A12" s="176" t="s">
        <v>1612</v>
      </c>
      <c r="B12" s="189"/>
      <c r="C12" s="189"/>
      <c r="D12" s="193" t="str">
        <f>IF(B12&gt;0,C12/B12-1,IF(B12&lt;0,-(C12/B12-1),""))</f>
        <v/>
      </c>
    </row>
    <row r="13" ht="36" customHeight="1" spans="1:4">
      <c r="A13" s="194" t="s">
        <v>1632</v>
      </c>
      <c r="B13" s="191"/>
      <c r="C13" s="191"/>
      <c r="D13" s="192" t="str">
        <f>IF(B13&gt;0,C13/B13-1,IF(B13&lt;0,-(C13/B13-1),""))</f>
        <v/>
      </c>
    </row>
    <row r="14" ht="36" customHeight="1" spans="1:4">
      <c r="A14" s="176" t="s">
        <v>1614</v>
      </c>
      <c r="B14" s="189"/>
      <c r="C14" s="189"/>
      <c r="D14" s="193"/>
    </row>
    <row r="15" ht="36" customHeight="1" spans="1:4">
      <c r="A15" s="190" t="s">
        <v>1615</v>
      </c>
      <c r="B15" s="191"/>
      <c r="C15" s="191"/>
      <c r="D15" s="192"/>
    </row>
    <row r="16" ht="36" customHeight="1" spans="1:4">
      <c r="A16" s="195" t="s">
        <v>1633</v>
      </c>
      <c r="B16" s="189"/>
      <c r="C16" s="189"/>
      <c r="D16" s="193"/>
    </row>
    <row r="17" ht="36" customHeight="1" spans="1:4">
      <c r="A17" s="196" t="s">
        <v>112</v>
      </c>
      <c r="B17" s="189"/>
      <c r="C17" s="189"/>
      <c r="D17" s="193"/>
    </row>
    <row r="18" ht="36" customHeight="1" spans="1:4">
      <c r="A18" s="197" t="s">
        <v>1617</v>
      </c>
      <c r="B18" s="198"/>
      <c r="C18" s="191"/>
      <c r="D18" s="192"/>
    </row>
    <row r="19" ht="36" customHeight="1" spans="1:4">
      <c r="A19" s="197" t="s">
        <v>1618</v>
      </c>
      <c r="B19" s="198"/>
      <c r="C19" s="198"/>
      <c r="D19" s="192"/>
    </row>
    <row r="20" ht="36" customHeight="1" spans="1:4">
      <c r="A20" s="199" t="s">
        <v>1619</v>
      </c>
      <c r="B20" s="200"/>
      <c r="C20" s="189"/>
      <c r="D20" s="193"/>
    </row>
    <row r="21" ht="36" customHeight="1" spans="1:4">
      <c r="A21" s="195" t="s">
        <v>119</v>
      </c>
      <c r="B21" s="189"/>
      <c r="C21" s="189"/>
      <c r="D21" s="193"/>
    </row>
    <row r="22" spans="2:2">
      <c r="B22" s="201"/>
    </row>
    <row r="23" spans="2:3">
      <c r="B23" s="202"/>
      <c r="C23" s="202"/>
    </row>
    <row r="24" spans="2:2">
      <c r="B24" s="201"/>
    </row>
    <row r="25" spans="2:3">
      <c r="B25" s="202"/>
      <c r="C25" s="202"/>
    </row>
    <row r="26" spans="2:2">
      <c r="B26" s="201"/>
    </row>
    <row r="27" spans="2:2">
      <c r="B27" s="201"/>
    </row>
    <row r="28" spans="2:3">
      <c r="B28" s="202"/>
      <c r="C28" s="202"/>
    </row>
    <row r="29" spans="2:2">
      <c r="B29" s="201"/>
    </row>
    <row r="30" spans="2:2">
      <c r="B30" s="201"/>
    </row>
    <row r="31" spans="2:2">
      <c r="B31" s="201"/>
    </row>
    <row r="32" spans="2:2">
      <c r="B32" s="201"/>
    </row>
    <row r="33" spans="2:3">
      <c r="B33" s="202"/>
      <c r="C33" s="202"/>
    </row>
    <row r="34" spans="2:2">
      <c r="B34" s="201"/>
    </row>
  </sheetData>
  <autoFilter xmlns:etc="http://www.wps.cn/officeDocument/2017/etCustomData" ref="A3:D21" etc:filterBottomFollowUsedRange="0">
    <extLst/>
  </autoFilter>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pageSetUpPr fitToPage="1"/>
  </sheetPr>
  <dimension ref="A1:B13"/>
  <sheetViews>
    <sheetView view="pageBreakPreview" zoomScaleNormal="100" workbookViewId="0">
      <selection activeCell="A1" sqref="A1:D1"/>
    </sheetView>
  </sheetViews>
  <sheetFormatPr defaultColWidth="9" defaultRowHeight="14.25" outlineLevelCol="1"/>
  <cols>
    <col min="1" max="1" width="46.5" style="161" customWidth="1"/>
    <col min="2" max="2" width="43.3833333333333" style="163" customWidth="1"/>
    <col min="3" max="3" width="12.6333333333333" style="161"/>
    <col min="4" max="16374" width="9" style="161"/>
    <col min="16375" max="16376" width="35.6333333333333" style="161"/>
    <col min="16377" max="16377" width="9" style="161"/>
    <col min="16378" max="16384" width="9" style="164"/>
  </cols>
  <sheetData>
    <row r="1" s="161" customFormat="1" ht="45" customHeight="1" spans="1:2">
      <c r="A1" s="181" t="s">
        <v>26</v>
      </c>
      <c r="B1" s="182"/>
    </row>
    <row r="2" s="161" customFormat="1" ht="20.1" customHeight="1" spans="1:2">
      <c r="A2" s="167"/>
      <c r="B2" s="168" t="s">
        <v>46</v>
      </c>
    </row>
    <row r="3" s="162" customFormat="1" ht="45" customHeight="1" spans="1:2">
      <c r="A3" s="175" t="s">
        <v>1634</v>
      </c>
      <c r="B3" s="175" t="s">
        <v>1635</v>
      </c>
    </row>
    <row r="4" s="161" customFormat="1" ht="36" customHeight="1" spans="1:2">
      <c r="A4" s="183" t="s">
        <v>1270</v>
      </c>
      <c r="B4" s="177"/>
    </row>
    <row r="5" s="161" customFormat="1" ht="36" customHeight="1" spans="1:2">
      <c r="A5" s="183" t="s">
        <v>1271</v>
      </c>
      <c r="B5" s="177"/>
    </row>
    <row r="6" s="161" customFormat="1" ht="36" customHeight="1" spans="1:2">
      <c r="A6" s="183" t="s">
        <v>1272</v>
      </c>
      <c r="B6" s="177"/>
    </row>
    <row r="7" s="161" customFormat="1" ht="36" customHeight="1" spans="1:2">
      <c r="A7" s="183" t="s">
        <v>1273</v>
      </c>
      <c r="B7" s="177"/>
    </row>
    <row r="8" s="161" customFormat="1" ht="36" customHeight="1" spans="1:2">
      <c r="A8" s="183" t="s">
        <v>1274</v>
      </c>
      <c r="B8" s="177"/>
    </row>
    <row r="9" s="161" customFormat="1" ht="36" customHeight="1" spans="1:2">
      <c r="A9" s="183" t="s">
        <v>1275</v>
      </c>
      <c r="B9" s="177"/>
    </row>
    <row r="10" s="161" customFormat="1" ht="36" customHeight="1" spans="1:2">
      <c r="A10" s="183" t="s">
        <v>1276</v>
      </c>
      <c r="B10" s="177"/>
    </row>
    <row r="11" s="161" customFormat="1" ht="36" customHeight="1" spans="1:2">
      <c r="A11" s="183" t="s">
        <v>1277</v>
      </c>
      <c r="B11" s="177"/>
    </row>
    <row r="12" s="161" customFormat="1" ht="36" customHeight="1" spans="1:2">
      <c r="A12" s="183" t="s">
        <v>1278</v>
      </c>
      <c r="B12" s="177"/>
    </row>
    <row r="13" s="161" customFormat="1" ht="31" customHeight="1" spans="1:2">
      <c r="A13" s="179" t="s">
        <v>1636</v>
      </c>
      <c r="B13" s="180"/>
    </row>
  </sheetData>
  <mergeCells count="1">
    <mergeCell ref="A1:B1"/>
  </mergeCells>
  <conditionalFormatting sqref="B3:G3">
    <cfRule type="cellIs" dxfId="0" priority="2" stopIfTrue="1" operator="lessThanOrEqual">
      <formula>-1</formula>
    </cfRule>
  </conditionalFormatting>
  <conditionalFormatting sqref="C1:G2">
    <cfRule type="cellIs" dxfId="0" priority="4" stopIfTrue="1" operator="lessThanOrEqual">
      <formula>-1</formula>
    </cfRule>
    <cfRule type="cellIs" dxfId="0" priority="3" stopIfTrue="1" operator="greaterThanOrEqual">
      <formula>10</formula>
    </cfRule>
  </conditionalFormatting>
  <conditionalFormatting sqref="B4:G6">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&amp;C第 &amp;P 页，共 &amp;N 页</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B15"/>
  <sheetViews>
    <sheetView view="pageBreakPreview" zoomScaleNormal="100" workbookViewId="0">
      <selection activeCell="A1" sqref="A1:D1"/>
    </sheetView>
  </sheetViews>
  <sheetFormatPr defaultColWidth="9" defaultRowHeight="14.25" outlineLevelCol="1"/>
  <cols>
    <col min="1" max="1" width="46.6333333333333" style="161" customWidth="1"/>
    <col min="2" max="2" width="38" style="163" customWidth="1"/>
    <col min="3" max="16371" width="9" style="161"/>
    <col min="16372" max="16373" width="35.6333333333333" style="161"/>
    <col min="16374" max="16374" width="9" style="161"/>
    <col min="16375" max="16384" width="9" style="164"/>
  </cols>
  <sheetData>
    <row r="1" s="161" customFormat="1" ht="45" customHeight="1" spans="1:2">
      <c r="A1" s="165" t="s">
        <v>27</v>
      </c>
      <c r="B1" s="166"/>
    </row>
    <row r="2" s="161" customFormat="1" ht="20.1" customHeight="1" spans="1:2">
      <c r="A2" s="167"/>
      <c r="B2" s="168" t="s">
        <v>46</v>
      </c>
    </row>
    <row r="3" s="162" customFormat="1" ht="45" customHeight="1" spans="1:2">
      <c r="A3" s="175" t="s">
        <v>1637</v>
      </c>
      <c r="B3" s="175" t="s">
        <v>1635</v>
      </c>
    </row>
    <row r="4" s="161" customFormat="1" ht="36" customHeight="1" spans="1:2">
      <c r="A4" s="176"/>
      <c r="B4" s="177"/>
    </row>
    <row r="5" s="161" customFormat="1" ht="36" customHeight="1" spans="1:2">
      <c r="A5" s="176"/>
      <c r="B5" s="177"/>
    </row>
    <row r="6" s="161" customFormat="1" ht="36" customHeight="1" spans="1:2">
      <c r="A6" s="176"/>
      <c r="B6" s="177"/>
    </row>
    <row r="7" s="161" customFormat="1" ht="36" customHeight="1" spans="1:2">
      <c r="A7" s="176"/>
      <c r="B7" s="177"/>
    </row>
    <row r="8" s="161" customFormat="1" ht="36" customHeight="1" spans="1:2">
      <c r="A8" s="178"/>
      <c r="B8" s="177"/>
    </row>
    <row r="9" s="161" customFormat="1" ht="36" customHeight="1" spans="1:2">
      <c r="A9" s="178"/>
      <c r="B9" s="177"/>
    </row>
    <row r="10" s="161" customFormat="1" ht="36" customHeight="1" spans="1:2">
      <c r="A10" s="178"/>
      <c r="B10" s="177"/>
    </row>
    <row r="11" s="161" customFormat="1" ht="36" customHeight="1" spans="1:2">
      <c r="A11" s="178"/>
      <c r="B11" s="177"/>
    </row>
    <row r="12" s="161" customFormat="1" ht="36" customHeight="1" spans="1:2">
      <c r="A12" s="178"/>
      <c r="B12" s="177"/>
    </row>
    <row r="13" s="161" customFormat="1" ht="31" customHeight="1" spans="1:2">
      <c r="A13" s="179" t="s">
        <v>1636</v>
      </c>
      <c r="B13" s="180"/>
    </row>
    <row r="14" s="161" customFormat="1" spans="2:2">
      <c r="B14" s="163"/>
    </row>
    <row r="15" s="161" customFormat="1" spans="2:2">
      <c r="B15" s="163"/>
    </row>
  </sheetData>
  <mergeCells count="1">
    <mergeCell ref="A1:B1"/>
  </mergeCells>
  <conditionalFormatting sqref="B3:G3">
    <cfRule type="cellIs" dxfId="0" priority="2" stopIfTrue="1" operator="lessThanOrEqual">
      <formula>-1</formula>
    </cfRule>
  </conditionalFormatting>
  <conditionalFormatting sqref="B4:G7">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orientation="portrait" horizontalDpi="600"/>
  <headerFooter>
    <oddFooter>&amp;C第 &amp;P 页，共 &amp;N 页</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pageSetUpPr fitToPage="1"/>
  </sheetPr>
  <dimension ref="A1:B15"/>
  <sheetViews>
    <sheetView workbookViewId="0">
      <selection activeCell="A1" sqref="A1:D1"/>
    </sheetView>
  </sheetViews>
  <sheetFormatPr defaultColWidth="9" defaultRowHeight="14.25" outlineLevelCol="1"/>
  <cols>
    <col min="1" max="1" width="49.8833333333333" style="161" customWidth="1"/>
    <col min="2" max="2" width="43.25" style="163" customWidth="1"/>
    <col min="3" max="16371" width="9" style="161"/>
    <col min="16372" max="16373" width="35.6333333333333" style="161"/>
    <col min="16374" max="16374" width="9" style="161"/>
    <col min="16375" max="16384" width="9" style="164"/>
  </cols>
  <sheetData>
    <row r="1" s="161" customFormat="1" ht="45" customHeight="1" spans="1:2">
      <c r="A1" s="165" t="s">
        <v>28</v>
      </c>
      <c r="B1" s="166"/>
    </row>
    <row r="2" s="161" customFormat="1" ht="20.1" customHeight="1" spans="1:2">
      <c r="A2" s="167"/>
      <c r="B2" s="168"/>
    </row>
    <row r="3" s="162" customFormat="1" ht="45" customHeight="1" spans="1:2">
      <c r="A3" s="169" t="s">
        <v>1638</v>
      </c>
      <c r="B3" s="170"/>
    </row>
    <row r="4" s="161" customFormat="1" ht="36" customHeight="1" spans="1:2">
      <c r="A4" s="171"/>
      <c r="B4" s="172"/>
    </row>
    <row r="5" s="161" customFormat="1" ht="36" customHeight="1" spans="1:2">
      <c r="A5" s="171"/>
      <c r="B5" s="172"/>
    </row>
    <row r="6" s="161" customFormat="1" ht="36" customHeight="1" spans="1:2">
      <c r="A6" s="171"/>
      <c r="B6" s="172"/>
    </row>
    <row r="7" s="161" customFormat="1" ht="36" customHeight="1" spans="1:2">
      <c r="A7" s="171"/>
      <c r="B7" s="172"/>
    </row>
    <row r="8" s="161" customFormat="1" ht="36" customHeight="1" spans="1:2">
      <c r="A8" s="171"/>
      <c r="B8" s="172"/>
    </row>
    <row r="9" s="161" customFormat="1" ht="36" customHeight="1" spans="1:2">
      <c r="A9" s="171"/>
      <c r="B9" s="172"/>
    </row>
    <row r="10" s="161" customFormat="1" ht="36" customHeight="1" spans="1:2">
      <c r="A10" s="171"/>
      <c r="B10" s="172"/>
    </row>
    <row r="11" s="161" customFormat="1" ht="36" customHeight="1" spans="1:2">
      <c r="A11" s="171"/>
      <c r="B11" s="172"/>
    </row>
    <row r="12" s="161" customFormat="1" ht="36" customHeight="1" spans="1:2">
      <c r="A12" s="171"/>
      <c r="B12" s="172"/>
    </row>
    <row r="13" s="161" customFormat="1" ht="31" customHeight="1" spans="1:2">
      <c r="A13" s="173"/>
      <c r="B13" s="174"/>
    </row>
    <row r="14" s="161" customFormat="1" spans="2:2">
      <c r="B14" s="163"/>
    </row>
    <row r="15" s="161" customFormat="1" spans="2:2">
      <c r="B15" s="163"/>
    </row>
  </sheetData>
  <mergeCells count="2">
    <mergeCell ref="A1:B1"/>
    <mergeCell ref="A3:B13"/>
  </mergeCells>
  <conditionalFormatting sqref="C3:G3">
    <cfRule type="cellIs" dxfId="0" priority="2" stopIfTrue="1" operator="lessThanOrEqual">
      <formula>-1</formula>
    </cfRule>
  </conditionalFormatting>
  <conditionalFormatting sqref="C4:G7">
    <cfRule type="cellIs" dxfId="0" priority="1" stopIfTrue="1" operator="lessThanOrEqual">
      <formula>-1</formula>
    </cfRule>
  </conditionalFormatting>
  <pageMargins left="0.751388888888889" right="0.751388888888889" top="1" bottom="1" header="0.5" footer="0.5"/>
  <pageSetup paperSize="9" scale="94" orientation="portrait" horizontalDpi="600"/>
  <headerFooter>
    <oddFooter>&amp;C第 &amp;P 页，共 &amp;N 页</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D42"/>
  <sheetViews>
    <sheetView showGridLines="0" showZeros="0" view="pageBreakPreview" zoomScaleNormal="115" workbookViewId="0">
      <selection activeCell="A1" sqref="A1:D1"/>
    </sheetView>
  </sheetViews>
  <sheetFormatPr defaultColWidth="9" defaultRowHeight="14.25" outlineLevelCol="3"/>
  <cols>
    <col min="1" max="1" width="46.5" style="137" customWidth="1"/>
    <col min="2" max="4" width="20.6333333333333" style="137" customWidth="1"/>
    <col min="5" max="16384" width="9" style="137"/>
  </cols>
  <sheetData>
    <row r="1" ht="45" customHeight="1" spans="1:4">
      <c r="A1" s="138" t="s">
        <v>29</v>
      </c>
      <c r="B1" s="138"/>
      <c r="C1" s="138"/>
      <c r="D1" s="138"/>
    </row>
    <row r="2" s="150" customFormat="1" ht="20.1" customHeight="1" spans="1:4">
      <c r="A2" s="151"/>
      <c r="B2" s="152"/>
      <c r="C2" s="153"/>
      <c r="D2" s="154" t="s">
        <v>46</v>
      </c>
    </row>
    <row r="3" ht="45" customHeight="1" spans="1:4">
      <c r="A3" s="155" t="s">
        <v>1639</v>
      </c>
      <c r="B3" s="85" t="s">
        <v>48</v>
      </c>
      <c r="C3" s="85" t="s">
        <v>49</v>
      </c>
      <c r="D3" s="85" t="s">
        <v>50</v>
      </c>
    </row>
    <row r="4" ht="36" customHeight="1" spans="1:4">
      <c r="A4" s="156" t="s">
        <v>1640</v>
      </c>
      <c r="B4" s="122">
        <v>8854</v>
      </c>
      <c r="C4" s="122">
        <v>11451</v>
      </c>
      <c r="D4" s="88">
        <f>(C4-B4)/B4</f>
        <v>0.293</v>
      </c>
    </row>
    <row r="5" ht="36" customHeight="1" spans="1:4">
      <c r="A5" s="157" t="s">
        <v>1641</v>
      </c>
      <c r="B5" s="124">
        <v>8450</v>
      </c>
      <c r="C5" s="124">
        <v>11150</v>
      </c>
      <c r="D5" s="91">
        <f>(C5-B5)/B5</f>
        <v>0.3195</v>
      </c>
    </row>
    <row r="6" ht="36" customHeight="1" spans="1:4">
      <c r="A6" s="157" t="s">
        <v>1642</v>
      </c>
      <c r="B6" s="124">
        <v>34</v>
      </c>
      <c r="C6" s="125">
        <v>1</v>
      </c>
      <c r="D6" s="91">
        <f>(C6-B6)/B6</f>
        <v>-0.9706</v>
      </c>
    </row>
    <row r="7" s="136" customFormat="1" ht="36" customHeight="1" spans="1:4">
      <c r="A7" s="157" t="s">
        <v>1643</v>
      </c>
      <c r="B7" s="124"/>
      <c r="C7" s="125"/>
      <c r="D7" s="91"/>
    </row>
    <row r="8" ht="36" customHeight="1" spans="1:4">
      <c r="A8" s="156" t="s">
        <v>1644</v>
      </c>
      <c r="B8" s="122">
        <v>13202</v>
      </c>
      <c r="C8" s="122">
        <v>14575</v>
      </c>
      <c r="D8" s="92">
        <f>(C8-B8)/B8</f>
        <v>0.104</v>
      </c>
    </row>
    <row r="9" ht="36" customHeight="1" spans="1:4">
      <c r="A9" s="157" t="s">
        <v>1641</v>
      </c>
      <c r="B9" s="124">
        <v>10386</v>
      </c>
      <c r="C9" s="125">
        <v>10674</v>
      </c>
      <c r="D9" s="91">
        <f>(C9-B9)/B9</f>
        <v>0.0277</v>
      </c>
    </row>
    <row r="10" ht="36" customHeight="1" spans="1:4">
      <c r="A10" s="157" t="s">
        <v>1642</v>
      </c>
      <c r="B10" s="124">
        <v>5</v>
      </c>
      <c r="C10" s="125">
        <v>23</v>
      </c>
      <c r="D10" s="91">
        <f>(C10-B10)/B10</f>
        <v>3.6</v>
      </c>
    </row>
    <row r="11" ht="36" customHeight="1" spans="1:4">
      <c r="A11" s="157" t="s">
        <v>1643</v>
      </c>
      <c r="B11" s="124">
        <v>2718</v>
      </c>
      <c r="C11" s="125">
        <v>3768</v>
      </c>
      <c r="D11" s="91">
        <f>(C11-B11)/B11</f>
        <v>0.3863</v>
      </c>
    </row>
    <row r="12" ht="36" customHeight="1" spans="1:4">
      <c r="A12" s="156" t="s">
        <v>1645</v>
      </c>
      <c r="B12" s="122"/>
      <c r="C12" s="158"/>
      <c r="D12" s="92"/>
    </row>
    <row r="13" ht="36" customHeight="1" spans="1:4">
      <c r="A13" s="157" t="s">
        <v>1641</v>
      </c>
      <c r="B13" s="124"/>
      <c r="C13" s="125"/>
      <c r="D13" s="91"/>
    </row>
    <row r="14" ht="36" customHeight="1" spans="1:4">
      <c r="A14" s="157" t="s">
        <v>1642</v>
      </c>
      <c r="B14" s="124"/>
      <c r="C14" s="125"/>
      <c r="D14" s="91"/>
    </row>
    <row r="15" ht="36" customHeight="1" spans="1:4">
      <c r="A15" s="157" t="s">
        <v>1643</v>
      </c>
      <c r="B15" s="124">
        <v>0</v>
      </c>
      <c r="C15" s="125"/>
      <c r="D15" s="159"/>
    </row>
    <row r="16" ht="36" customHeight="1" spans="1:4">
      <c r="A16" s="156" t="s">
        <v>1646</v>
      </c>
      <c r="B16" s="122"/>
      <c r="C16" s="158"/>
      <c r="D16" s="92"/>
    </row>
    <row r="17" ht="36" customHeight="1" spans="1:4">
      <c r="A17" s="157" t="s">
        <v>1641</v>
      </c>
      <c r="B17" s="124"/>
      <c r="C17" s="119"/>
      <c r="D17" s="91"/>
    </row>
    <row r="18" ht="36" customHeight="1" spans="1:4">
      <c r="A18" s="157" t="s">
        <v>1642</v>
      </c>
      <c r="B18" s="124"/>
      <c r="C18" s="119"/>
      <c r="D18" s="91"/>
    </row>
    <row r="19" ht="36" customHeight="1" spans="1:4">
      <c r="A19" s="157" t="s">
        <v>1643</v>
      </c>
      <c r="B19" s="124"/>
      <c r="C19" s="119"/>
      <c r="D19" s="91"/>
    </row>
    <row r="20" ht="36" customHeight="1" spans="1:4">
      <c r="A20" s="156" t="s">
        <v>1647</v>
      </c>
      <c r="B20" s="122"/>
      <c r="C20" s="158"/>
      <c r="D20" s="92"/>
    </row>
    <row r="21" ht="36" customHeight="1" spans="1:4">
      <c r="A21" s="157" t="s">
        <v>1641</v>
      </c>
      <c r="B21" s="124"/>
      <c r="C21" s="158"/>
      <c r="D21" s="91"/>
    </row>
    <row r="22" ht="36" customHeight="1" spans="1:4">
      <c r="A22" s="157" t="s">
        <v>1642</v>
      </c>
      <c r="B22" s="124"/>
      <c r="C22" s="124"/>
      <c r="D22" s="91"/>
    </row>
    <row r="23" ht="36" customHeight="1" spans="1:4">
      <c r="A23" s="157" t="s">
        <v>1643</v>
      </c>
      <c r="B23" s="124"/>
      <c r="C23" s="125"/>
      <c r="D23" s="105"/>
    </row>
    <row r="24" ht="36" customHeight="1" spans="1:4">
      <c r="A24" s="156" t="s">
        <v>1648</v>
      </c>
      <c r="B24" s="130">
        <v>4143</v>
      </c>
      <c r="C24" s="130">
        <v>4359</v>
      </c>
      <c r="D24" s="92">
        <f>(C24-B24)/B24</f>
        <v>0.0521</v>
      </c>
    </row>
    <row r="25" ht="36" customHeight="1" spans="1:4">
      <c r="A25" s="157" t="s">
        <v>1641</v>
      </c>
      <c r="B25" s="124">
        <v>1122</v>
      </c>
      <c r="C25" s="131">
        <v>1068</v>
      </c>
      <c r="D25" s="91">
        <f>(C25-B25)/B25</f>
        <v>-0.0481</v>
      </c>
    </row>
    <row r="26" ht="36" customHeight="1" spans="1:4">
      <c r="A26" s="157" t="s">
        <v>1642</v>
      </c>
      <c r="B26" s="124">
        <v>249</v>
      </c>
      <c r="C26" s="124">
        <v>136</v>
      </c>
      <c r="D26" s="91">
        <f>(C26-B26)/B26</f>
        <v>-0.4538</v>
      </c>
    </row>
    <row r="27" ht="36" customHeight="1" spans="1:4">
      <c r="A27" s="157" t="s">
        <v>1643</v>
      </c>
      <c r="B27" s="124">
        <v>2746</v>
      </c>
      <c r="C27" s="124">
        <v>2988</v>
      </c>
      <c r="D27" s="91">
        <f>(C27-B27)/B27</f>
        <v>0.0881</v>
      </c>
    </row>
    <row r="28" ht="36" customHeight="1" spans="1:4">
      <c r="A28" s="156" t="s">
        <v>1649</v>
      </c>
      <c r="B28" s="122"/>
      <c r="C28" s="158"/>
      <c r="D28" s="92"/>
    </row>
    <row r="29" ht="36" customHeight="1" spans="1:4">
      <c r="A29" s="157" t="s">
        <v>1641</v>
      </c>
      <c r="B29" s="124"/>
      <c r="C29" s="131"/>
      <c r="D29" s="91"/>
    </row>
    <row r="30" ht="36" customHeight="1" spans="1:4">
      <c r="A30" s="157" t="s">
        <v>1642</v>
      </c>
      <c r="B30" s="124"/>
      <c r="C30" s="131"/>
      <c r="D30" s="91"/>
    </row>
    <row r="31" ht="36" customHeight="1" spans="1:4">
      <c r="A31" s="157" t="s">
        <v>1643</v>
      </c>
      <c r="B31" s="124"/>
      <c r="C31" s="131"/>
      <c r="D31" s="91"/>
    </row>
    <row r="32" ht="36" customHeight="1" spans="1:4">
      <c r="A32" s="133" t="s">
        <v>1650</v>
      </c>
      <c r="B32" s="130">
        <f>B4+B8+B24</f>
        <v>26199</v>
      </c>
      <c r="C32" s="130">
        <f>C4+C8+C24</f>
        <v>30385</v>
      </c>
      <c r="D32" s="103">
        <f>(C32-B32)/B32</f>
        <v>0.1598</v>
      </c>
    </row>
    <row r="33" ht="36" customHeight="1" spans="1:4">
      <c r="A33" s="157" t="s">
        <v>1651</v>
      </c>
      <c r="B33" s="124"/>
      <c r="C33" s="124"/>
      <c r="D33" s="105"/>
    </row>
    <row r="34" ht="36" customHeight="1" spans="1:4">
      <c r="A34" s="157" t="s">
        <v>1652</v>
      </c>
      <c r="B34" s="124"/>
      <c r="C34" s="124"/>
      <c r="D34" s="105"/>
    </row>
    <row r="35" ht="36" customHeight="1" spans="1:4">
      <c r="A35" s="157" t="s">
        <v>1653</v>
      </c>
      <c r="B35" s="124"/>
      <c r="C35" s="124"/>
      <c r="D35" s="105"/>
    </row>
    <row r="36" ht="36" customHeight="1" spans="1:4">
      <c r="A36" s="107" t="s">
        <v>1654</v>
      </c>
      <c r="B36" s="122">
        <v>12636</v>
      </c>
      <c r="C36" s="122">
        <v>21625</v>
      </c>
      <c r="D36" s="92">
        <f>(C36-B36)/B36</f>
        <v>0.7114</v>
      </c>
    </row>
    <row r="37" ht="36" customHeight="1" spans="1:4">
      <c r="A37" s="160" t="s">
        <v>1655</v>
      </c>
      <c r="B37" s="122"/>
      <c r="C37" s="158"/>
      <c r="D37" s="92"/>
    </row>
    <row r="38" ht="36" customHeight="1" spans="1:4">
      <c r="A38" s="133" t="s">
        <v>1656</v>
      </c>
      <c r="B38" s="122">
        <f>SUBTOTAL(9,B4,B8,B24,B36)</f>
        <v>38835</v>
      </c>
      <c r="C38" s="122">
        <f>SUBTOTAL(9,C4,C8,C24,C36)</f>
        <v>52010</v>
      </c>
      <c r="D38" s="92">
        <f>(C38-B38)/B38</f>
        <v>0.3393</v>
      </c>
    </row>
    <row r="39" spans="2:3">
      <c r="B39" s="149"/>
      <c r="C39" s="149"/>
    </row>
    <row r="40" spans="2:3">
      <c r="B40" s="149"/>
      <c r="C40" s="149"/>
    </row>
    <row r="41" spans="2:3">
      <c r="B41" s="149"/>
      <c r="C41" s="149"/>
    </row>
    <row r="42" spans="2:3">
      <c r="B42" s="149"/>
      <c r="C42" s="149"/>
    </row>
  </sheetData>
  <autoFilter xmlns:etc="http://www.wps.cn/officeDocument/2017/etCustomData" ref="A3:D37" etc:filterBottomFollowUsedRange="0">
    <extLst/>
  </autoFilter>
  <mergeCells count="1">
    <mergeCell ref="A1:D1"/>
  </mergeCells>
  <conditionalFormatting sqref="D36">
    <cfRule type="cellIs" dxfId="3" priority="1" stopIfTrue="1" operator="lessThanOrEqual">
      <formula>-1</formula>
    </cfRule>
  </conditionalFormatting>
  <conditionalFormatting sqref="D5:D22 D37:D38 C25 C29:C31 D24:D31 C23 C6:C7 C9:C11 C13:C15 C17:C19">
    <cfRule type="cellIs" dxfId="3" priority="3"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D26"/>
  <sheetViews>
    <sheetView showGridLines="0" showZeros="0" view="pageBreakPreview" zoomScaleNormal="100" workbookViewId="0">
      <pane ySplit="3" topLeftCell="A4" activePane="bottomLeft" state="frozen"/>
      <selection/>
      <selection pane="bottomLeft" activeCell="A1" sqref="A1:D1"/>
    </sheetView>
  </sheetViews>
  <sheetFormatPr defaultColWidth="9" defaultRowHeight="14.25" outlineLevelCol="3"/>
  <cols>
    <col min="1" max="1" width="48.1333333333333" style="137" customWidth="1"/>
    <col min="2" max="4" width="20.6333333333333" style="137" customWidth="1"/>
    <col min="5" max="16384" width="9" style="137"/>
  </cols>
  <sheetData>
    <row r="1" ht="45" customHeight="1" spans="1:4">
      <c r="A1" s="138" t="s">
        <v>30</v>
      </c>
      <c r="B1" s="138"/>
      <c r="C1" s="138"/>
      <c r="D1" s="138"/>
    </row>
    <row r="2" ht="20.1" customHeight="1" spans="1:4">
      <c r="A2" s="139"/>
      <c r="B2" s="140"/>
      <c r="C2" s="141"/>
      <c r="D2" s="142" t="s">
        <v>1657</v>
      </c>
    </row>
    <row r="3" ht="45" customHeight="1" spans="1:4">
      <c r="A3" s="84" t="s">
        <v>1221</v>
      </c>
      <c r="B3" s="85" t="s">
        <v>48</v>
      </c>
      <c r="C3" s="85" t="s">
        <v>49</v>
      </c>
      <c r="D3" s="85" t="s">
        <v>50</v>
      </c>
    </row>
    <row r="4" ht="36" customHeight="1" spans="1:4">
      <c r="A4" s="86" t="s">
        <v>1658</v>
      </c>
      <c r="B4" s="87">
        <v>28519</v>
      </c>
      <c r="C4" s="87">
        <v>33076</v>
      </c>
      <c r="D4" s="88">
        <f>(C4-B4)/B4</f>
        <v>0.16</v>
      </c>
    </row>
    <row r="5" ht="36" customHeight="1" spans="1:4">
      <c r="A5" s="89" t="s">
        <v>1659</v>
      </c>
      <c r="B5" s="90">
        <v>19998</v>
      </c>
      <c r="C5" s="90">
        <v>21555</v>
      </c>
      <c r="D5" s="143">
        <f>(C5-B5)/B5</f>
        <v>0.0779</v>
      </c>
    </row>
    <row r="6" ht="36" customHeight="1" spans="1:4">
      <c r="A6" s="144" t="s">
        <v>1660</v>
      </c>
      <c r="B6" s="87">
        <v>12956</v>
      </c>
      <c r="C6" s="87">
        <v>14511</v>
      </c>
      <c r="D6" s="145">
        <f>(C6-B6)/B6</f>
        <v>0.12</v>
      </c>
    </row>
    <row r="7" ht="36" customHeight="1" spans="1:4">
      <c r="A7" s="89" t="s">
        <v>1659</v>
      </c>
      <c r="B7" s="90">
        <v>12931</v>
      </c>
      <c r="C7" s="93">
        <v>14211</v>
      </c>
      <c r="D7" s="143">
        <f>(C7-B7)/B7</f>
        <v>0.099</v>
      </c>
    </row>
    <row r="8" s="136" customFormat="1" ht="36" customHeight="1" spans="1:4">
      <c r="A8" s="86" t="s">
        <v>1661</v>
      </c>
      <c r="B8" s="87"/>
      <c r="C8" s="87"/>
      <c r="D8" s="145"/>
    </row>
    <row r="9" s="136" customFormat="1" ht="36" customHeight="1" spans="1:4">
      <c r="A9" s="89" t="s">
        <v>1659</v>
      </c>
      <c r="B9" s="90"/>
      <c r="C9" s="93"/>
      <c r="D9" s="143"/>
    </row>
    <row r="10" s="136" customFormat="1" ht="36" customHeight="1" spans="1:4">
      <c r="A10" s="86" t="s">
        <v>1662</v>
      </c>
      <c r="B10" s="87"/>
      <c r="C10" s="87"/>
      <c r="D10" s="145"/>
    </row>
    <row r="11" s="136" customFormat="1" ht="36" customHeight="1" spans="1:4">
      <c r="A11" s="89" t="s">
        <v>1659</v>
      </c>
      <c r="B11" s="90"/>
      <c r="C11" s="101"/>
      <c r="D11" s="143"/>
    </row>
    <row r="12" s="136" customFormat="1" ht="36" customHeight="1" spans="1:4">
      <c r="A12" s="86" t="s">
        <v>1663</v>
      </c>
      <c r="B12" s="87"/>
      <c r="C12" s="87"/>
      <c r="D12" s="145"/>
    </row>
    <row r="13" s="136" customFormat="1" ht="36" customHeight="1" spans="1:4">
      <c r="A13" s="89" t="s">
        <v>1659</v>
      </c>
      <c r="B13" s="90"/>
      <c r="C13" s="101"/>
      <c r="D13" s="143"/>
    </row>
    <row r="14" s="136" customFormat="1" ht="36" customHeight="1" spans="1:4">
      <c r="A14" s="86" t="s">
        <v>1664</v>
      </c>
      <c r="B14" s="87">
        <v>2709</v>
      </c>
      <c r="C14" s="87">
        <v>2975</v>
      </c>
      <c r="D14" s="145">
        <f>(C14-B14)/B14</f>
        <v>0.0982</v>
      </c>
    </row>
    <row r="15" ht="36" customHeight="1" spans="1:4">
      <c r="A15" s="89" t="s">
        <v>1659</v>
      </c>
      <c r="B15" s="90">
        <v>2706</v>
      </c>
      <c r="C15" s="93">
        <v>2974</v>
      </c>
      <c r="D15" s="143">
        <f>(C15-B15)/B15</f>
        <v>0.099</v>
      </c>
    </row>
    <row r="16" ht="36" customHeight="1" spans="1:4">
      <c r="A16" s="86" t="s">
        <v>1665</v>
      </c>
      <c r="B16" s="87"/>
      <c r="C16" s="87"/>
      <c r="D16" s="145"/>
    </row>
    <row r="17" ht="36" customHeight="1" spans="1:4">
      <c r="A17" s="89" t="s">
        <v>1659</v>
      </c>
      <c r="B17" s="90"/>
      <c r="C17" s="146"/>
      <c r="D17" s="143"/>
    </row>
    <row r="18" ht="36" customHeight="1" spans="1:4">
      <c r="A18" s="147" t="s">
        <v>1666</v>
      </c>
      <c r="B18" s="87">
        <f>SUM(B4,B6,B14)</f>
        <v>44184</v>
      </c>
      <c r="C18" s="87">
        <f>SUM(C4,C6,C14)</f>
        <v>50562</v>
      </c>
      <c r="D18" s="145">
        <f>(C18-B18)/B18</f>
        <v>0.1444</v>
      </c>
    </row>
    <row r="19" ht="36" customHeight="1" spans="1:4">
      <c r="A19" s="89" t="s">
        <v>1667</v>
      </c>
      <c r="B19" s="90"/>
      <c r="C19" s="90"/>
      <c r="D19" s="143"/>
    </row>
    <row r="20" ht="36" customHeight="1" spans="1:4">
      <c r="A20" s="148" t="s">
        <v>1668</v>
      </c>
      <c r="B20" s="87"/>
      <c r="C20" s="87"/>
      <c r="D20" s="145"/>
    </row>
    <row r="21" ht="36" customHeight="1" spans="1:4">
      <c r="A21" s="107" t="s">
        <v>1669</v>
      </c>
      <c r="B21" s="87"/>
      <c r="C21" s="87"/>
      <c r="D21" s="145"/>
    </row>
    <row r="22" ht="36" customHeight="1" spans="1:4">
      <c r="A22" s="147" t="s">
        <v>1670</v>
      </c>
      <c r="B22" s="87">
        <f>B18+B21</f>
        <v>44184</v>
      </c>
      <c r="C22" s="87">
        <f>C18+C21</f>
        <v>50562</v>
      </c>
      <c r="D22" s="145">
        <f>(C22-B22)/B22</f>
        <v>0.1444</v>
      </c>
    </row>
    <row r="23" spans="2:3">
      <c r="B23" s="149"/>
      <c r="C23" s="149"/>
    </row>
    <row r="24" spans="2:3">
      <c r="B24" s="149"/>
      <c r="C24" s="149"/>
    </row>
    <row r="25" spans="2:3">
      <c r="B25" s="149"/>
      <c r="C25" s="149"/>
    </row>
    <row r="26" spans="2:3">
      <c r="B26" s="149"/>
      <c r="C26" s="149"/>
    </row>
  </sheetData>
  <autoFilter xmlns:etc="http://www.wps.cn/officeDocument/2017/etCustomData" ref="A3:D22" etc:filterBottomFollowUsedRange="0">
    <extLst/>
  </autoFilter>
  <mergeCells count="1">
    <mergeCell ref="A1:D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D42"/>
  <sheetViews>
    <sheetView showGridLines="0" showZeros="0" view="pageBreakPreview" zoomScaleNormal="100" workbookViewId="0">
      <pane ySplit="3" topLeftCell="A4" activePane="bottomLeft" state="frozen"/>
      <selection/>
      <selection pane="bottomLeft" activeCell="J8" sqref="J8"/>
    </sheetView>
  </sheetViews>
  <sheetFormatPr defaultColWidth="9" defaultRowHeight="14.25" outlineLevelCol="3"/>
  <cols>
    <col min="1" max="1" width="46.1333333333333" style="109" customWidth="1"/>
    <col min="2" max="4" width="20.6333333333333" style="109" customWidth="1"/>
    <col min="5" max="16384" width="9" style="109"/>
  </cols>
  <sheetData>
    <row r="1" ht="45" customHeight="1" spans="1:4">
      <c r="A1" s="110" t="s">
        <v>31</v>
      </c>
      <c r="B1" s="110"/>
      <c r="C1" s="110"/>
      <c r="D1" s="110"/>
    </row>
    <row r="2" ht="20.1" customHeight="1" spans="1:4">
      <c r="A2" s="111"/>
      <c r="B2" s="112"/>
      <c r="C2" s="113"/>
      <c r="D2" s="114" t="s">
        <v>46</v>
      </c>
    </row>
    <row r="3" ht="45" customHeight="1" spans="1:4">
      <c r="A3" s="115" t="s">
        <v>1639</v>
      </c>
      <c r="B3" s="85" t="s">
        <v>48</v>
      </c>
      <c r="C3" s="85" t="s">
        <v>49</v>
      </c>
      <c r="D3" s="85" t="s">
        <v>50</v>
      </c>
    </row>
    <row r="4" ht="36" customHeight="1" spans="1:4">
      <c r="A4" s="116" t="s">
        <v>1640</v>
      </c>
      <c r="B4" s="117">
        <v>8854</v>
      </c>
      <c r="C4" s="100">
        <v>11451</v>
      </c>
      <c r="D4" s="88">
        <f>(C4-B4)/B4</f>
        <v>0.293</v>
      </c>
    </row>
    <row r="5" ht="36" customHeight="1" spans="1:4">
      <c r="A5" s="118" t="s">
        <v>1641</v>
      </c>
      <c r="B5" s="119">
        <v>8450</v>
      </c>
      <c r="C5" s="119">
        <v>11150</v>
      </c>
      <c r="D5" s="120">
        <f>(C5-B5)/B5</f>
        <v>0.3195</v>
      </c>
    </row>
    <row r="6" ht="36" customHeight="1" spans="1:4">
      <c r="A6" s="118" t="s">
        <v>1642</v>
      </c>
      <c r="B6" s="119">
        <v>34</v>
      </c>
      <c r="C6" s="119">
        <v>1</v>
      </c>
      <c r="D6" s="120">
        <f>(C6-B6)/B6</f>
        <v>-0.9706</v>
      </c>
    </row>
    <row r="7" s="108" customFormat="1" ht="36" customHeight="1" spans="1:4">
      <c r="A7" s="118" t="s">
        <v>1643</v>
      </c>
      <c r="B7" s="119"/>
      <c r="C7" s="119"/>
      <c r="D7" s="120"/>
    </row>
    <row r="8" s="108" customFormat="1" ht="36" customHeight="1" spans="1:4">
      <c r="A8" s="121" t="s">
        <v>1644</v>
      </c>
      <c r="B8" s="122">
        <v>13202</v>
      </c>
      <c r="C8" s="122">
        <v>14575</v>
      </c>
      <c r="D8" s="123">
        <f>(C8-B8)/B8</f>
        <v>0.104</v>
      </c>
    </row>
    <row r="9" s="108" customFormat="1" ht="36" customHeight="1" spans="1:4">
      <c r="A9" s="118" t="s">
        <v>1641</v>
      </c>
      <c r="B9" s="124">
        <v>10386</v>
      </c>
      <c r="C9" s="125">
        <v>10674</v>
      </c>
      <c r="D9" s="120">
        <f>(C9-B9)/B9</f>
        <v>0.0277</v>
      </c>
    </row>
    <row r="10" s="108" customFormat="1" ht="36" customHeight="1" spans="1:4">
      <c r="A10" s="118" t="s">
        <v>1642</v>
      </c>
      <c r="B10" s="124">
        <v>5</v>
      </c>
      <c r="C10" s="125">
        <v>23</v>
      </c>
      <c r="D10" s="120">
        <f>(C10-B10)/B10</f>
        <v>3.6</v>
      </c>
    </row>
    <row r="11" s="108" customFormat="1" ht="36" customHeight="1" spans="1:4">
      <c r="A11" s="118" t="s">
        <v>1643</v>
      </c>
      <c r="B11" s="124">
        <v>2718</v>
      </c>
      <c r="C11" s="125">
        <v>3768</v>
      </c>
      <c r="D11" s="120">
        <f>(C11-B11)/B11</f>
        <v>0.3863</v>
      </c>
    </row>
    <row r="12" s="108" customFormat="1" ht="36" customHeight="1" spans="1:4">
      <c r="A12" s="116" t="s">
        <v>1645</v>
      </c>
      <c r="B12" s="117"/>
      <c r="C12" s="117"/>
      <c r="D12" s="123"/>
    </row>
    <row r="13" ht="36" customHeight="1" spans="1:4">
      <c r="A13" s="118" t="s">
        <v>1641</v>
      </c>
      <c r="B13" s="119"/>
      <c r="C13" s="90"/>
      <c r="D13" s="126"/>
    </row>
    <row r="14" ht="36" customHeight="1" spans="1:4">
      <c r="A14" s="118" t="s">
        <v>1642</v>
      </c>
      <c r="B14" s="119"/>
      <c r="C14" s="119"/>
      <c r="D14" s="120"/>
    </row>
    <row r="15" ht="36" customHeight="1" spans="1:4">
      <c r="A15" s="118" t="s">
        <v>1643</v>
      </c>
      <c r="B15" s="119"/>
      <c r="C15" s="90"/>
      <c r="D15" s="126"/>
    </row>
    <row r="16" ht="36" customHeight="1" spans="1:4">
      <c r="A16" s="116" t="s">
        <v>1646</v>
      </c>
      <c r="B16" s="117"/>
      <c r="C16" s="117"/>
      <c r="D16" s="123"/>
    </row>
    <row r="17" ht="36" customHeight="1" spans="1:4">
      <c r="A17" s="118" t="s">
        <v>1641</v>
      </c>
      <c r="B17" s="119"/>
      <c r="C17" s="119"/>
      <c r="D17" s="120"/>
    </row>
    <row r="18" ht="36" customHeight="1" spans="1:4">
      <c r="A18" s="118" t="s">
        <v>1642</v>
      </c>
      <c r="B18" s="119"/>
      <c r="C18" s="119"/>
      <c r="D18" s="120"/>
    </row>
    <row r="19" ht="36" customHeight="1" spans="1:4">
      <c r="A19" s="118" t="s">
        <v>1643</v>
      </c>
      <c r="B19" s="119"/>
      <c r="C19" s="127"/>
      <c r="D19" s="120"/>
    </row>
    <row r="20" ht="36" customHeight="1" spans="1:4">
      <c r="A20" s="116" t="s">
        <v>1647</v>
      </c>
      <c r="B20" s="117"/>
      <c r="C20" s="117"/>
      <c r="D20" s="123"/>
    </row>
    <row r="21" ht="36" customHeight="1" spans="1:4">
      <c r="A21" s="118" t="s">
        <v>1641</v>
      </c>
      <c r="B21" s="119"/>
      <c r="C21" s="101"/>
      <c r="D21" s="120"/>
    </row>
    <row r="22" ht="36" customHeight="1" spans="1:4">
      <c r="A22" s="118" t="s">
        <v>1642</v>
      </c>
      <c r="B22" s="119"/>
      <c r="C22" s="119"/>
      <c r="D22" s="120"/>
    </row>
    <row r="23" ht="36" customHeight="1" spans="1:4">
      <c r="A23" s="118" t="s">
        <v>1643</v>
      </c>
      <c r="B23" s="119">
        <v>0</v>
      </c>
      <c r="C23" s="101"/>
      <c r="D23" s="128"/>
    </row>
    <row r="24" ht="36" customHeight="1" spans="1:4">
      <c r="A24" s="116" t="s">
        <v>1648</v>
      </c>
      <c r="B24" s="117"/>
      <c r="C24" s="100"/>
      <c r="D24" s="129"/>
    </row>
    <row r="25" ht="36" customHeight="1" spans="1:4">
      <c r="A25" s="118" t="s">
        <v>1641</v>
      </c>
      <c r="B25" s="119"/>
      <c r="C25" s="100"/>
      <c r="D25" s="129"/>
    </row>
    <row r="26" ht="36" customHeight="1" spans="1:4">
      <c r="A26" s="118" t="s">
        <v>1642</v>
      </c>
      <c r="B26" s="119"/>
      <c r="C26" s="100"/>
      <c r="D26" s="129"/>
    </row>
    <row r="27" ht="36" customHeight="1" spans="1:4">
      <c r="A27" s="118" t="s">
        <v>1643</v>
      </c>
      <c r="B27" s="119"/>
      <c r="C27" s="100"/>
      <c r="D27" s="129"/>
    </row>
    <row r="28" ht="36" customHeight="1" spans="1:4">
      <c r="A28" s="116" t="s">
        <v>1649</v>
      </c>
      <c r="B28" s="130">
        <v>4143</v>
      </c>
      <c r="C28" s="130">
        <v>4359</v>
      </c>
      <c r="D28" s="123">
        <f>(C28-B28)/B28</f>
        <v>0.0521</v>
      </c>
    </row>
    <row r="29" ht="36" customHeight="1" spans="1:4">
      <c r="A29" s="118" t="s">
        <v>1641</v>
      </c>
      <c r="B29" s="124">
        <v>1122</v>
      </c>
      <c r="C29" s="131">
        <v>1068</v>
      </c>
      <c r="D29" s="132">
        <f>(C29-B29)/B29</f>
        <v>-0.0481</v>
      </c>
    </row>
    <row r="30" ht="36" customHeight="1" spans="1:4">
      <c r="A30" s="118" t="s">
        <v>1642</v>
      </c>
      <c r="B30" s="124">
        <v>249</v>
      </c>
      <c r="C30" s="124">
        <v>136</v>
      </c>
      <c r="D30" s="132">
        <f>(C30-B30)/B30</f>
        <v>-0.4538</v>
      </c>
    </row>
    <row r="31" ht="36" customHeight="1" spans="1:4">
      <c r="A31" s="118" t="s">
        <v>1643</v>
      </c>
      <c r="B31" s="124">
        <v>2746</v>
      </c>
      <c r="C31" s="124">
        <v>2988</v>
      </c>
      <c r="D31" s="132">
        <f>(C31-B31)/B31</f>
        <v>0.0881</v>
      </c>
    </row>
    <row r="32" ht="36" customHeight="1" spans="1:4">
      <c r="A32" s="133" t="s">
        <v>1650</v>
      </c>
      <c r="B32" s="130">
        <f>B4+B8+B24</f>
        <v>22056</v>
      </c>
      <c r="C32" s="130">
        <f>C4+C8+C24</f>
        <v>26026</v>
      </c>
      <c r="D32" s="123">
        <f>(C32-B32)/B32</f>
        <v>0.18</v>
      </c>
    </row>
    <row r="33" ht="36" customHeight="1" spans="1:4">
      <c r="A33" s="118" t="s">
        <v>1651</v>
      </c>
      <c r="B33" s="119"/>
      <c r="C33" s="119"/>
      <c r="D33" s="132"/>
    </row>
    <row r="34" ht="36" customHeight="1" spans="1:4">
      <c r="A34" s="118" t="s">
        <v>1652</v>
      </c>
      <c r="B34" s="119"/>
      <c r="C34" s="119"/>
      <c r="D34" s="132"/>
    </row>
    <row r="35" ht="36" customHeight="1" spans="1:4">
      <c r="A35" s="118" t="s">
        <v>1653</v>
      </c>
      <c r="B35" s="119"/>
      <c r="C35" s="119"/>
      <c r="D35" s="132"/>
    </row>
    <row r="36" ht="36" customHeight="1" spans="1:4">
      <c r="A36" s="107" t="s">
        <v>1654</v>
      </c>
      <c r="B36" s="122">
        <v>12636</v>
      </c>
      <c r="C36" s="122">
        <v>21625</v>
      </c>
      <c r="D36" s="123">
        <f>(C36-B36)/B36</f>
        <v>0.7114</v>
      </c>
    </row>
    <row r="37" ht="36" customHeight="1" spans="1:4">
      <c r="A37" s="107" t="s">
        <v>1655</v>
      </c>
      <c r="B37" s="117"/>
      <c r="C37" s="100"/>
      <c r="D37" s="123"/>
    </row>
    <row r="38" ht="36" customHeight="1" spans="1:4">
      <c r="A38" s="133" t="s">
        <v>1656</v>
      </c>
      <c r="B38" s="122">
        <f>SUBTOTAL(9,B4,B8,B24,B36)</f>
        <v>34692</v>
      </c>
      <c r="C38" s="122">
        <f>SUBTOTAL(9,C4,C8,C24,C36)</f>
        <v>47651</v>
      </c>
      <c r="D38" s="134">
        <f>(C38-B38)/B38</f>
        <v>0.3735</v>
      </c>
    </row>
    <row r="39" spans="2:3">
      <c r="B39" s="135"/>
      <c r="C39" s="135"/>
    </row>
    <row r="40" spans="2:3">
      <c r="B40" s="135"/>
      <c r="C40" s="135"/>
    </row>
    <row r="41" spans="2:3">
      <c r="B41" s="135"/>
      <c r="C41" s="135"/>
    </row>
    <row r="42" spans="2:3">
      <c r="B42" s="135"/>
      <c r="C42" s="135"/>
    </row>
  </sheetData>
  <autoFilter xmlns:etc="http://www.wps.cn/officeDocument/2017/etCustomData" ref="A3:D37" etc:filterBottomFollowUsedRange="0">
    <extLst/>
  </autoFilter>
  <mergeCells count="1">
    <mergeCell ref="A1:D1"/>
  </mergeCells>
  <conditionalFormatting sqref="C29">
    <cfRule type="cellIs" dxfId="3" priority="1" stopIfTrue="1" operator="lessThanOrEqual">
      <formula>-1</formula>
    </cfRule>
  </conditionalFormatting>
  <conditionalFormatting sqref="C9:C11">
    <cfRule type="cellIs" dxfId="3" priority="2"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D26"/>
  <sheetViews>
    <sheetView showGridLines="0" showZeros="0" view="pageBreakPreview" zoomScaleNormal="100" workbookViewId="0">
      <selection activeCell="H13" sqref="H13"/>
    </sheetView>
  </sheetViews>
  <sheetFormatPr defaultColWidth="9" defaultRowHeight="14.25" outlineLevelCol="3"/>
  <cols>
    <col min="1" max="1" width="50.75" style="68" customWidth="1"/>
    <col min="2" max="3" width="20.6333333333333" style="69" customWidth="1"/>
    <col min="4" max="4" width="20.6333333333333" style="68" customWidth="1"/>
    <col min="5" max="239" width="9" style="68"/>
    <col min="240" max="240" width="41.6333333333333" style="68" customWidth="1"/>
    <col min="241" max="242" width="14.5" style="68" customWidth="1"/>
    <col min="243" max="243" width="13.8833333333333" style="68" customWidth="1"/>
    <col min="244" max="246" width="9" style="68"/>
    <col min="247" max="248" width="10.5" style="68" customWidth="1"/>
    <col min="249" max="495" width="9" style="68"/>
    <col min="496" max="496" width="41.6333333333333" style="68" customWidth="1"/>
    <col min="497" max="498" width="14.5" style="68" customWidth="1"/>
    <col min="499" max="499" width="13.8833333333333" style="68" customWidth="1"/>
    <col min="500" max="502" width="9" style="68"/>
    <col min="503" max="504" width="10.5" style="68" customWidth="1"/>
    <col min="505" max="751" width="9" style="68"/>
    <col min="752" max="752" width="41.6333333333333" style="68" customWidth="1"/>
    <col min="753" max="754" width="14.5" style="68" customWidth="1"/>
    <col min="755" max="755" width="13.8833333333333" style="68" customWidth="1"/>
    <col min="756" max="758" width="9" style="68"/>
    <col min="759" max="760" width="10.5" style="68" customWidth="1"/>
    <col min="761" max="1007" width="9" style="68"/>
    <col min="1008" max="1008" width="41.6333333333333" style="68" customWidth="1"/>
    <col min="1009" max="1010" width="14.5" style="68" customWidth="1"/>
    <col min="1011" max="1011" width="13.8833333333333" style="68" customWidth="1"/>
    <col min="1012" max="1014" width="9" style="68"/>
    <col min="1015" max="1016" width="10.5" style="68" customWidth="1"/>
    <col min="1017" max="1263" width="9" style="68"/>
    <col min="1264" max="1264" width="41.6333333333333" style="68" customWidth="1"/>
    <col min="1265" max="1266" width="14.5" style="68" customWidth="1"/>
    <col min="1267" max="1267" width="13.8833333333333" style="68" customWidth="1"/>
    <col min="1268" max="1270" width="9" style="68"/>
    <col min="1271" max="1272" width="10.5" style="68" customWidth="1"/>
    <col min="1273" max="1519" width="9" style="68"/>
    <col min="1520" max="1520" width="41.6333333333333" style="68" customWidth="1"/>
    <col min="1521" max="1522" width="14.5" style="68" customWidth="1"/>
    <col min="1523" max="1523" width="13.8833333333333" style="68" customWidth="1"/>
    <col min="1524" max="1526" width="9" style="68"/>
    <col min="1527" max="1528" width="10.5" style="68" customWidth="1"/>
    <col min="1529" max="1775" width="9" style="68"/>
    <col min="1776" max="1776" width="41.6333333333333" style="68" customWidth="1"/>
    <col min="1777" max="1778" width="14.5" style="68" customWidth="1"/>
    <col min="1779" max="1779" width="13.8833333333333" style="68" customWidth="1"/>
    <col min="1780" max="1782" width="9" style="68"/>
    <col min="1783" max="1784" width="10.5" style="68" customWidth="1"/>
    <col min="1785" max="2031" width="9" style="68"/>
    <col min="2032" max="2032" width="41.6333333333333" style="68" customWidth="1"/>
    <col min="2033" max="2034" width="14.5" style="68" customWidth="1"/>
    <col min="2035" max="2035" width="13.8833333333333" style="68" customWidth="1"/>
    <col min="2036" max="2038" width="9" style="68"/>
    <col min="2039" max="2040" width="10.5" style="68" customWidth="1"/>
    <col min="2041" max="2287" width="9" style="68"/>
    <col min="2288" max="2288" width="41.6333333333333" style="68" customWidth="1"/>
    <col min="2289" max="2290" width="14.5" style="68" customWidth="1"/>
    <col min="2291" max="2291" width="13.8833333333333" style="68" customWidth="1"/>
    <col min="2292" max="2294" width="9" style="68"/>
    <col min="2295" max="2296" width="10.5" style="68" customWidth="1"/>
    <col min="2297" max="2543" width="9" style="68"/>
    <col min="2544" max="2544" width="41.6333333333333" style="68" customWidth="1"/>
    <col min="2545" max="2546" width="14.5" style="68" customWidth="1"/>
    <col min="2547" max="2547" width="13.8833333333333" style="68" customWidth="1"/>
    <col min="2548" max="2550" width="9" style="68"/>
    <col min="2551" max="2552" width="10.5" style="68" customWidth="1"/>
    <col min="2553" max="2799" width="9" style="68"/>
    <col min="2800" max="2800" width="41.6333333333333" style="68" customWidth="1"/>
    <col min="2801" max="2802" width="14.5" style="68" customWidth="1"/>
    <col min="2803" max="2803" width="13.8833333333333" style="68" customWidth="1"/>
    <col min="2804" max="2806" width="9" style="68"/>
    <col min="2807" max="2808" width="10.5" style="68" customWidth="1"/>
    <col min="2809" max="3055" width="9" style="68"/>
    <col min="3056" max="3056" width="41.6333333333333" style="68" customWidth="1"/>
    <col min="3057" max="3058" width="14.5" style="68" customWidth="1"/>
    <col min="3059" max="3059" width="13.8833333333333" style="68" customWidth="1"/>
    <col min="3060" max="3062" width="9" style="68"/>
    <col min="3063" max="3064" width="10.5" style="68" customWidth="1"/>
    <col min="3065" max="3311" width="9" style="68"/>
    <col min="3312" max="3312" width="41.6333333333333" style="68" customWidth="1"/>
    <col min="3313" max="3314" width="14.5" style="68" customWidth="1"/>
    <col min="3315" max="3315" width="13.8833333333333" style="68" customWidth="1"/>
    <col min="3316" max="3318" width="9" style="68"/>
    <col min="3319" max="3320" width="10.5" style="68" customWidth="1"/>
    <col min="3321" max="3567" width="9" style="68"/>
    <col min="3568" max="3568" width="41.6333333333333" style="68" customWidth="1"/>
    <col min="3569" max="3570" width="14.5" style="68" customWidth="1"/>
    <col min="3571" max="3571" width="13.8833333333333" style="68" customWidth="1"/>
    <col min="3572" max="3574" width="9" style="68"/>
    <col min="3575" max="3576" width="10.5" style="68" customWidth="1"/>
    <col min="3577" max="3823" width="9" style="68"/>
    <col min="3824" max="3824" width="41.6333333333333" style="68" customWidth="1"/>
    <col min="3825" max="3826" width="14.5" style="68" customWidth="1"/>
    <col min="3827" max="3827" width="13.8833333333333" style="68" customWidth="1"/>
    <col min="3828" max="3830" width="9" style="68"/>
    <col min="3831" max="3832" width="10.5" style="68" customWidth="1"/>
    <col min="3833" max="4079" width="9" style="68"/>
    <col min="4080" max="4080" width="41.6333333333333" style="68" customWidth="1"/>
    <col min="4081" max="4082" width="14.5" style="68" customWidth="1"/>
    <col min="4083" max="4083" width="13.8833333333333" style="68" customWidth="1"/>
    <col min="4084" max="4086" width="9" style="68"/>
    <col min="4087" max="4088" width="10.5" style="68" customWidth="1"/>
    <col min="4089" max="4335" width="9" style="68"/>
    <col min="4336" max="4336" width="41.6333333333333" style="68" customWidth="1"/>
    <col min="4337" max="4338" width="14.5" style="68" customWidth="1"/>
    <col min="4339" max="4339" width="13.8833333333333" style="68" customWidth="1"/>
    <col min="4340" max="4342" width="9" style="68"/>
    <col min="4343" max="4344" width="10.5" style="68" customWidth="1"/>
    <col min="4345" max="4591" width="9" style="68"/>
    <col min="4592" max="4592" width="41.6333333333333" style="68" customWidth="1"/>
    <col min="4593" max="4594" width="14.5" style="68" customWidth="1"/>
    <col min="4595" max="4595" width="13.8833333333333" style="68" customWidth="1"/>
    <col min="4596" max="4598" width="9" style="68"/>
    <col min="4599" max="4600" width="10.5" style="68" customWidth="1"/>
    <col min="4601" max="4847" width="9" style="68"/>
    <col min="4848" max="4848" width="41.6333333333333" style="68" customWidth="1"/>
    <col min="4849" max="4850" width="14.5" style="68" customWidth="1"/>
    <col min="4851" max="4851" width="13.8833333333333" style="68" customWidth="1"/>
    <col min="4852" max="4854" width="9" style="68"/>
    <col min="4855" max="4856" width="10.5" style="68" customWidth="1"/>
    <col min="4857" max="5103" width="9" style="68"/>
    <col min="5104" max="5104" width="41.6333333333333" style="68" customWidth="1"/>
    <col min="5105" max="5106" width="14.5" style="68" customWidth="1"/>
    <col min="5107" max="5107" width="13.8833333333333" style="68" customWidth="1"/>
    <col min="5108" max="5110" width="9" style="68"/>
    <col min="5111" max="5112" width="10.5" style="68" customWidth="1"/>
    <col min="5113" max="5359" width="9" style="68"/>
    <col min="5360" max="5360" width="41.6333333333333" style="68" customWidth="1"/>
    <col min="5361" max="5362" width="14.5" style="68" customWidth="1"/>
    <col min="5363" max="5363" width="13.8833333333333" style="68" customWidth="1"/>
    <col min="5364" max="5366" width="9" style="68"/>
    <col min="5367" max="5368" width="10.5" style="68" customWidth="1"/>
    <col min="5369" max="5615" width="9" style="68"/>
    <col min="5616" max="5616" width="41.6333333333333" style="68" customWidth="1"/>
    <col min="5617" max="5618" width="14.5" style="68" customWidth="1"/>
    <col min="5619" max="5619" width="13.8833333333333" style="68" customWidth="1"/>
    <col min="5620" max="5622" width="9" style="68"/>
    <col min="5623" max="5624" width="10.5" style="68" customWidth="1"/>
    <col min="5625" max="5871" width="9" style="68"/>
    <col min="5872" max="5872" width="41.6333333333333" style="68" customWidth="1"/>
    <col min="5873" max="5874" width="14.5" style="68" customWidth="1"/>
    <col min="5875" max="5875" width="13.8833333333333" style="68" customWidth="1"/>
    <col min="5876" max="5878" width="9" style="68"/>
    <col min="5879" max="5880" width="10.5" style="68" customWidth="1"/>
    <col min="5881" max="6127" width="9" style="68"/>
    <col min="6128" max="6128" width="41.6333333333333" style="68" customWidth="1"/>
    <col min="6129" max="6130" width="14.5" style="68" customWidth="1"/>
    <col min="6131" max="6131" width="13.8833333333333" style="68" customWidth="1"/>
    <col min="6132" max="6134" width="9" style="68"/>
    <col min="6135" max="6136" width="10.5" style="68" customWidth="1"/>
    <col min="6137" max="6383" width="9" style="68"/>
    <col min="6384" max="6384" width="41.6333333333333" style="68" customWidth="1"/>
    <col min="6385" max="6386" width="14.5" style="68" customWidth="1"/>
    <col min="6387" max="6387" width="13.8833333333333" style="68" customWidth="1"/>
    <col min="6388" max="6390" width="9" style="68"/>
    <col min="6391" max="6392" width="10.5" style="68" customWidth="1"/>
    <col min="6393" max="6639" width="9" style="68"/>
    <col min="6640" max="6640" width="41.6333333333333" style="68" customWidth="1"/>
    <col min="6641" max="6642" width="14.5" style="68" customWidth="1"/>
    <col min="6643" max="6643" width="13.8833333333333" style="68" customWidth="1"/>
    <col min="6644" max="6646" width="9" style="68"/>
    <col min="6647" max="6648" width="10.5" style="68" customWidth="1"/>
    <col min="6649" max="6895" width="9" style="68"/>
    <col min="6896" max="6896" width="41.6333333333333" style="68" customWidth="1"/>
    <col min="6897" max="6898" width="14.5" style="68" customWidth="1"/>
    <col min="6899" max="6899" width="13.8833333333333" style="68" customWidth="1"/>
    <col min="6900" max="6902" width="9" style="68"/>
    <col min="6903" max="6904" width="10.5" style="68" customWidth="1"/>
    <col min="6905" max="7151" width="9" style="68"/>
    <col min="7152" max="7152" width="41.6333333333333" style="68" customWidth="1"/>
    <col min="7153" max="7154" width="14.5" style="68" customWidth="1"/>
    <col min="7155" max="7155" width="13.8833333333333" style="68" customWidth="1"/>
    <col min="7156" max="7158" width="9" style="68"/>
    <col min="7159" max="7160" width="10.5" style="68" customWidth="1"/>
    <col min="7161" max="7407" width="9" style="68"/>
    <col min="7408" max="7408" width="41.6333333333333" style="68" customWidth="1"/>
    <col min="7409" max="7410" width="14.5" style="68" customWidth="1"/>
    <col min="7411" max="7411" width="13.8833333333333" style="68" customWidth="1"/>
    <col min="7412" max="7414" width="9" style="68"/>
    <col min="7415" max="7416" width="10.5" style="68" customWidth="1"/>
    <col min="7417" max="7663" width="9" style="68"/>
    <col min="7664" max="7664" width="41.6333333333333" style="68" customWidth="1"/>
    <col min="7665" max="7666" width="14.5" style="68" customWidth="1"/>
    <col min="7667" max="7667" width="13.8833333333333" style="68" customWidth="1"/>
    <col min="7668" max="7670" width="9" style="68"/>
    <col min="7671" max="7672" width="10.5" style="68" customWidth="1"/>
    <col min="7673" max="7919" width="9" style="68"/>
    <col min="7920" max="7920" width="41.6333333333333" style="68" customWidth="1"/>
    <col min="7921" max="7922" width="14.5" style="68" customWidth="1"/>
    <col min="7923" max="7923" width="13.8833333333333" style="68" customWidth="1"/>
    <col min="7924" max="7926" width="9" style="68"/>
    <col min="7927" max="7928" width="10.5" style="68" customWidth="1"/>
    <col min="7929" max="8175" width="9" style="68"/>
    <col min="8176" max="8176" width="41.6333333333333" style="68" customWidth="1"/>
    <col min="8177" max="8178" width="14.5" style="68" customWidth="1"/>
    <col min="8179" max="8179" width="13.8833333333333" style="68" customWidth="1"/>
    <col min="8180" max="8182" width="9" style="68"/>
    <col min="8183" max="8184" width="10.5" style="68" customWidth="1"/>
    <col min="8185" max="8431" width="9" style="68"/>
    <col min="8432" max="8432" width="41.6333333333333" style="68" customWidth="1"/>
    <col min="8433" max="8434" width="14.5" style="68" customWidth="1"/>
    <col min="8435" max="8435" width="13.8833333333333" style="68" customWidth="1"/>
    <col min="8436" max="8438" width="9" style="68"/>
    <col min="8439" max="8440" width="10.5" style="68" customWidth="1"/>
    <col min="8441" max="8687" width="9" style="68"/>
    <col min="8688" max="8688" width="41.6333333333333" style="68" customWidth="1"/>
    <col min="8689" max="8690" width="14.5" style="68" customWidth="1"/>
    <col min="8691" max="8691" width="13.8833333333333" style="68" customWidth="1"/>
    <col min="8692" max="8694" width="9" style="68"/>
    <col min="8695" max="8696" width="10.5" style="68" customWidth="1"/>
    <col min="8697" max="8943" width="9" style="68"/>
    <col min="8944" max="8944" width="41.6333333333333" style="68" customWidth="1"/>
    <col min="8945" max="8946" width="14.5" style="68" customWidth="1"/>
    <col min="8947" max="8947" width="13.8833333333333" style="68" customWidth="1"/>
    <col min="8948" max="8950" width="9" style="68"/>
    <col min="8951" max="8952" width="10.5" style="68" customWidth="1"/>
    <col min="8953" max="9199" width="9" style="68"/>
    <col min="9200" max="9200" width="41.6333333333333" style="68" customWidth="1"/>
    <col min="9201" max="9202" width="14.5" style="68" customWidth="1"/>
    <col min="9203" max="9203" width="13.8833333333333" style="68" customWidth="1"/>
    <col min="9204" max="9206" width="9" style="68"/>
    <col min="9207" max="9208" width="10.5" style="68" customWidth="1"/>
    <col min="9209" max="9455" width="9" style="68"/>
    <col min="9456" max="9456" width="41.6333333333333" style="68" customWidth="1"/>
    <col min="9457" max="9458" width="14.5" style="68" customWidth="1"/>
    <col min="9459" max="9459" width="13.8833333333333" style="68" customWidth="1"/>
    <col min="9460" max="9462" width="9" style="68"/>
    <col min="9463" max="9464" width="10.5" style="68" customWidth="1"/>
    <col min="9465" max="9711" width="9" style="68"/>
    <col min="9712" max="9712" width="41.6333333333333" style="68" customWidth="1"/>
    <col min="9713" max="9714" width="14.5" style="68" customWidth="1"/>
    <col min="9715" max="9715" width="13.8833333333333" style="68" customWidth="1"/>
    <col min="9716" max="9718" width="9" style="68"/>
    <col min="9719" max="9720" width="10.5" style="68" customWidth="1"/>
    <col min="9721" max="9967" width="9" style="68"/>
    <col min="9968" max="9968" width="41.6333333333333" style="68" customWidth="1"/>
    <col min="9969" max="9970" width="14.5" style="68" customWidth="1"/>
    <col min="9971" max="9971" width="13.8833333333333" style="68" customWidth="1"/>
    <col min="9972" max="9974" width="9" style="68"/>
    <col min="9975" max="9976" width="10.5" style="68" customWidth="1"/>
    <col min="9977" max="10223" width="9" style="68"/>
    <col min="10224" max="10224" width="41.6333333333333" style="68" customWidth="1"/>
    <col min="10225" max="10226" width="14.5" style="68" customWidth="1"/>
    <col min="10227" max="10227" width="13.8833333333333" style="68" customWidth="1"/>
    <col min="10228" max="10230" width="9" style="68"/>
    <col min="10231" max="10232" width="10.5" style="68" customWidth="1"/>
    <col min="10233" max="10479" width="9" style="68"/>
    <col min="10480" max="10480" width="41.6333333333333" style="68" customWidth="1"/>
    <col min="10481" max="10482" width="14.5" style="68" customWidth="1"/>
    <col min="10483" max="10483" width="13.8833333333333" style="68" customWidth="1"/>
    <col min="10484" max="10486" width="9" style="68"/>
    <col min="10487" max="10488" width="10.5" style="68" customWidth="1"/>
    <col min="10489" max="10735" width="9" style="68"/>
    <col min="10736" max="10736" width="41.6333333333333" style="68" customWidth="1"/>
    <col min="10737" max="10738" width="14.5" style="68" customWidth="1"/>
    <col min="10739" max="10739" width="13.8833333333333" style="68" customWidth="1"/>
    <col min="10740" max="10742" width="9" style="68"/>
    <col min="10743" max="10744" width="10.5" style="68" customWidth="1"/>
    <col min="10745" max="10991" width="9" style="68"/>
    <col min="10992" max="10992" width="41.6333333333333" style="68" customWidth="1"/>
    <col min="10993" max="10994" width="14.5" style="68" customWidth="1"/>
    <col min="10995" max="10995" width="13.8833333333333" style="68" customWidth="1"/>
    <col min="10996" max="10998" width="9" style="68"/>
    <col min="10999" max="11000" width="10.5" style="68" customWidth="1"/>
    <col min="11001" max="11247" width="9" style="68"/>
    <col min="11248" max="11248" width="41.6333333333333" style="68" customWidth="1"/>
    <col min="11249" max="11250" width="14.5" style="68" customWidth="1"/>
    <col min="11251" max="11251" width="13.8833333333333" style="68" customWidth="1"/>
    <col min="11252" max="11254" width="9" style="68"/>
    <col min="11255" max="11256" width="10.5" style="68" customWidth="1"/>
    <col min="11257" max="11503" width="9" style="68"/>
    <col min="11504" max="11504" width="41.6333333333333" style="68" customWidth="1"/>
    <col min="11505" max="11506" width="14.5" style="68" customWidth="1"/>
    <col min="11507" max="11507" width="13.8833333333333" style="68" customWidth="1"/>
    <col min="11508" max="11510" width="9" style="68"/>
    <col min="11511" max="11512" width="10.5" style="68" customWidth="1"/>
    <col min="11513" max="11759" width="9" style="68"/>
    <col min="11760" max="11760" width="41.6333333333333" style="68" customWidth="1"/>
    <col min="11761" max="11762" width="14.5" style="68" customWidth="1"/>
    <col min="11763" max="11763" width="13.8833333333333" style="68" customWidth="1"/>
    <col min="11764" max="11766" width="9" style="68"/>
    <col min="11767" max="11768" width="10.5" style="68" customWidth="1"/>
    <col min="11769" max="12015" width="9" style="68"/>
    <col min="12016" max="12016" width="41.6333333333333" style="68" customWidth="1"/>
    <col min="12017" max="12018" width="14.5" style="68" customWidth="1"/>
    <col min="12019" max="12019" width="13.8833333333333" style="68" customWidth="1"/>
    <col min="12020" max="12022" width="9" style="68"/>
    <col min="12023" max="12024" width="10.5" style="68" customWidth="1"/>
    <col min="12025" max="12271" width="9" style="68"/>
    <col min="12272" max="12272" width="41.6333333333333" style="68" customWidth="1"/>
    <col min="12273" max="12274" width="14.5" style="68" customWidth="1"/>
    <col min="12275" max="12275" width="13.8833333333333" style="68" customWidth="1"/>
    <col min="12276" max="12278" width="9" style="68"/>
    <col min="12279" max="12280" width="10.5" style="68" customWidth="1"/>
    <col min="12281" max="12527" width="9" style="68"/>
    <col min="12528" max="12528" width="41.6333333333333" style="68" customWidth="1"/>
    <col min="12529" max="12530" width="14.5" style="68" customWidth="1"/>
    <col min="12531" max="12531" width="13.8833333333333" style="68" customWidth="1"/>
    <col min="12532" max="12534" width="9" style="68"/>
    <col min="12535" max="12536" width="10.5" style="68" customWidth="1"/>
    <col min="12537" max="12783" width="9" style="68"/>
    <col min="12784" max="12784" width="41.6333333333333" style="68" customWidth="1"/>
    <col min="12785" max="12786" width="14.5" style="68" customWidth="1"/>
    <col min="12787" max="12787" width="13.8833333333333" style="68" customWidth="1"/>
    <col min="12788" max="12790" width="9" style="68"/>
    <col min="12791" max="12792" width="10.5" style="68" customWidth="1"/>
    <col min="12793" max="13039" width="9" style="68"/>
    <col min="13040" max="13040" width="41.6333333333333" style="68" customWidth="1"/>
    <col min="13041" max="13042" width="14.5" style="68" customWidth="1"/>
    <col min="13043" max="13043" width="13.8833333333333" style="68" customWidth="1"/>
    <col min="13044" max="13046" width="9" style="68"/>
    <col min="13047" max="13048" width="10.5" style="68" customWidth="1"/>
    <col min="13049" max="13295" width="9" style="68"/>
    <col min="13296" max="13296" width="41.6333333333333" style="68" customWidth="1"/>
    <col min="13297" max="13298" width="14.5" style="68" customWidth="1"/>
    <col min="13299" max="13299" width="13.8833333333333" style="68" customWidth="1"/>
    <col min="13300" max="13302" width="9" style="68"/>
    <col min="13303" max="13304" width="10.5" style="68" customWidth="1"/>
    <col min="13305" max="13551" width="9" style="68"/>
    <col min="13552" max="13552" width="41.6333333333333" style="68" customWidth="1"/>
    <col min="13553" max="13554" width="14.5" style="68" customWidth="1"/>
    <col min="13555" max="13555" width="13.8833333333333" style="68" customWidth="1"/>
    <col min="13556" max="13558" width="9" style="68"/>
    <col min="13559" max="13560" width="10.5" style="68" customWidth="1"/>
    <col min="13561" max="13807" width="9" style="68"/>
    <col min="13808" max="13808" width="41.6333333333333" style="68" customWidth="1"/>
    <col min="13809" max="13810" width="14.5" style="68" customWidth="1"/>
    <col min="13811" max="13811" width="13.8833333333333" style="68" customWidth="1"/>
    <col min="13812" max="13814" width="9" style="68"/>
    <col min="13815" max="13816" width="10.5" style="68" customWidth="1"/>
    <col min="13817" max="14063" width="9" style="68"/>
    <col min="14064" max="14064" width="41.6333333333333" style="68" customWidth="1"/>
    <col min="14065" max="14066" width="14.5" style="68" customWidth="1"/>
    <col min="14067" max="14067" width="13.8833333333333" style="68" customWidth="1"/>
    <col min="14068" max="14070" width="9" style="68"/>
    <col min="14071" max="14072" width="10.5" style="68" customWidth="1"/>
    <col min="14073" max="14319" width="9" style="68"/>
    <col min="14320" max="14320" width="41.6333333333333" style="68" customWidth="1"/>
    <col min="14321" max="14322" width="14.5" style="68" customWidth="1"/>
    <col min="14323" max="14323" width="13.8833333333333" style="68" customWidth="1"/>
    <col min="14324" max="14326" width="9" style="68"/>
    <col min="14327" max="14328" width="10.5" style="68" customWidth="1"/>
    <col min="14329" max="14575" width="9" style="68"/>
    <col min="14576" max="14576" width="41.6333333333333" style="68" customWidth="1"/>
    <col min="14577" max="14578" width="14.5" style="68" customWidth="1"/>
    <col min="14579" max="14579" width="13.8833333333333" style="68" customWidth="1"/>
    <col min="14580" max="14582" width="9" style="68"/>
    <col min="14583" max="14584" width="10.5" style="68" customWidth="1"/>
    <col min="14585" max="14831" width="9" style="68"/>
    <col min="14832" max="14832" width="41.6333333333333" style="68" customWidth="1"/>
    <col min="14833" max="14834" width="14.5" style="68" customWidth="1"/>
    <col min="14835" max="14835" width="13.8833333333333" style="68" customWidth="1"/>
    <col min="14836" max="14838" width="9" style="68"/>
    <col min="14839" max="14840" width="10.5" style="68" customWidth="1"/>
    <col min="14841" max="15087" width="9" style="68"/>
    <col min="15088" max="15088" width="41.6333333333333" style="68" customWidth="1"/>
    <col min="15089" max="15090" width="14.5" style="68" customWidth="1"/>
    <col min="15091" max="15091" width="13.8833333333333" style="68" customWidth="1"/>
    <col min="15092" max="15094" width="9" style="68"/>
    <col min="15095" max="15096" width="10.5" style="68" customWidth="1"/>
    <col min="15097" max="15343" width="9" style="68"/>
    <col min="15344" max="15344" width="41.6333333333333" style="68" customWidth="1"/>
    <col min="15345" max="15346" width="14.5" style="68" customWidth="1"/>
    <col min="15347" max="15347" width="13.8833333333333" style="68" customWidth="1"/>
    <col min="15348" max="15350" width="9" style="68"/>
    <col min="15351" max="15352" width="10.5" style="68" customWidth="1"/>
    <col min="15353" max="15599" width="9" style="68"/>
    <col min="15600" max="15600" width="41.6333333333333" style="68" customWidth="1"/>
    <col min="15601" max="15602" width="14.5" style="68" customWidth="1"/>
    <col min="15603" max="15603" width="13.8833333333333" style="68" customWidth="1"/>
    <col min="15604" max="15606" width="9" style="68"/>
    <col min="15607" max="15608" width="10.5" style="68" customWidth="1"/>
    <col min="15609" max="15855" width="9" style="68"/>
    <col min="15856" max="15856" width="41.6333333333333" style="68" customWidth="1"/>
    <col min="15857" max="15858" width="14.5" style="68" customWidth="1"/>
    <col min="15859" max="15859" width="13.8833333333333" style="68" customWidth="1"/>
    <col min="15860" max="15862" width="9" style="68"/>
    <col min="15863" max="15864" width="10.5" style="68" customWidth="1"/>
    <col min="15865" max="16111" width="9" style="68"/>
    <col min="16112" max="16112" width="41.6333333333333" style="68" customWidth="1"/>
    <col min="16113" max="16114" width="14.5" style="68" customWidth="1"/>
    <col min="16115" max="16115" width="13.8833333333333" style="68" customWidth="1"/>
    <col min="16116" max="16118" width="9" style="68"/>
    <col min="16119" max="16120" width="10.5" style="68" customWidth="1"/>
    <col min="16121" max="16384" width="9" style="68"/>
  </cols>
  <sheetData>
    <row r="1" ht="45" customHeight="1" spans="1:4">
      <c r="A1" s="70" t="s">
        <v>32</v>
      </c>
      <c r="B1" s="71"/>
      <c r="C1" s="71"/>
      <c r="D1" s="70"/>
    </row>
    <row r="2" ht="20.1" customHeight="1" spans="1:4">
      <c r="A2" s="72"/>
      <c r="B2" s="73"/>
      <c r="C2" s="82"/>
      <c r="D2" s="83" t="s">
        <v>1559</v>
      </c>
    </row>
    <row r="3" ht="45" customHeight="1" spans="1:4">
      <c r="A3" s="84" t="s">
        <v>1221</v>
      </c>
      <c r="B3" s="85" t="s">
        <v>48</v>
      </c>
      <c r="C3" s="85" t="s">
        <v>49</v>
      </c>
      <c r="D3" s="85" t="s">
        <v>50</v>
      </c>
    </row>
    <row r="4" ht="36" customHeight="1" spans="1:4">
      <c r="A4" s="86" t="s">
        <v>1658</v>
      </c>
      <c r="B4" s="87">
        <v>28519</v>
      </c>
      <c r="C4" s="87">
        <v>33076</v>
      </c>
      <c r="D4" s="88">
        <f>(C4-B4)/B4</f>
        <v>0.16</v>
      </c>
    </row>
    <row r="5" ht="36" customHeight="1" spans="1:4">
      <c r="A5" s="89" t="s">
        <v>1659</v>
      </c>
      <c r="B5" s="90">
        <v>19998</v>
      </c>
      <c r="C5" s="90">
        <v>21555</v>
      </c>
      <c r="D5" s="91">
        <f>(C5-B5)/B5</f>
        <v>0.0779</v>
      </c>
    </row>
    <row r="6" ht="36" customHeight="1" spans="1:4">
      <c r="A6" s="86" t="s">
        <v>1660</v>
      </c>
      <c r="B6" s="87">
        <v>12956</v>
      </c>
      <c r="C6" s="87">
        <v>14511</v>
      </c>
      <c r="D6" s="92">
        <f>(C6-B6)/B6</f>
        <v>0.12</v>
      </c>
    </row>
    <row r="7" ht="36" customHeight="1" spans="1:4">
      <c r="A7" s="89" t="s">
        <v>1659</v>
      </c>
      <c r="B7" s="90">
        <v>12931</v>
      </c>
      <c r="C7" s="93">
        <v>14211</v>
      </c>
      <c r="D7" s="91">
        <f>(C7-B7)/B7</f>
        <v>0.099</v>
      </c>
    </row>
    <row r="8" ht="36" customHeight="1" spans="1:4">
      <c r="A8" s="86" t="s">
        <v>1661</v>
      </c>
      <c r="B8" s="94"/>
      <c r="C8" s="95"/>
      <c r="D8" s="96"/>
    </row>
    <row r="9" ht="36" customHeight="1" spans="1:4">
      <c r="A9" s="89" t="s">
        <v>1659</v>
      </c>
      <c r="B9" s="97"/>
      <c r="C9" s="98"/>
      <c r="D9" s="99"/>
    </row>
    <row r="10" ht="36" customHeight="1" spans="1:4">
      <c r="A10" s="86" t="s">
        <v>1662</v>
      </c>
      <c r="B10" s="94"/>
      <c r="C10" s="100"/>
      <c r="D10" s="92"/>
    </row>
    <row r="11" ht="36" customHeight="1" spans="1:4">
      <c r="A11" s="89" t="s">
        <v>1659</v>
      </c>
      <c r="B11" s="97"/>
      <c r="C11" s="101"/>
      <c r="D11" s="91"/>
    </row>
    <row r="12" ht="36" customHeight="1" spans="1:4">
      <c r="A12" s="86" t="s">
        <v>1663</v>
      </c>
      <c r="B12" s="94"/>
      <c r="C12" s="100"/>
      <c r="D12" s="92"/>
    </row>
    <row r="13" ht="36" customHeight="1" spans="1:4">
      <c r="A13" s="89" t="s">
        <v>1659</v>
      </c>
      <c r="B13" s="97"/>
      <c r="C13" s="101"/>
      <c r="D13" s="91"/>
    </row>
    <row r="14" s="81" customFormat="1" ht="36" customHeight="1" spans="1:4">
      <c r="A14" s="86" t="s">
        <v>1664</v>
      </c>
      <c r="B14" s="87">
        <v>2709</v>
      </c>
      <c r="C14" s="87">
        <v>2975</v>
      </c>
      <c r="D14" s="92">
        <f>(C14-B14)/B14</f>
        <v>0.0982</v>
      </c>
    </row>
    <row r="15" ht="36" customHeight="1" spans="1:4">
      <c r="A15" s="89" t="s">
        <v>1659</v>
      </c>
      <c r="B15" s="90">
        <v>2706</v>
      </c>
      <c r="C15" s="93">
        <v>2974</v>
      </c>
      <c r="D15" s="91">
        <f>(C15-B15)/B15</f>
        <v>0.099</v>
      </c>
    </row>
    <row r="16" ht="36" customHeight="1" spans="1:4">
      <c r="A16" s="86" t="s">
        <v>1665</v>
      </c>
      <c r="B16" s="87"/>
      <c r="C16" s="87"/>
      <c r="D16" s="92"/>
    </row>
    <row r="17" ht="36" customHeight="1" spans="1:4">
      <c r="A17" s="89" t="s">
        <v>1659</v>
      </c>
      <c r="B17" s="90"/>
      <c r="C17" s="93"/>
      <c r="D17" s="91"/>
    </row>
    <row r="18" ht="36" customHeight="1" spans="1:4">
      <c r="A18" s="102" t="s">
        <v>1666</v>
      </c>
      <c r="B18" s="87">
        <f>SUM(B4,B6,B14)</f>
        <v>44184</v>
      </c>
      <c r="C18" s="87">
        <f>SUM(C4,C6,C14)</f>
        <v>50562</v>
      </c>
      <c r="D18" s="103">
        <f>(C18-B18)/B18</f>
        <v>0.1444</v>
      </c>
    </row>
    <row r="19" ht="36" customHeight="1" spans="1:4">
      <c r="A19" s="89" t="s">
        <v>1667</v>
      </c>
      <c r="B19" s="104"/>
      <c r="C19" s="104"/>
      <c r="D19" s="105"/>
    </row>
    <row r="20" ht="36" customHeight="1" spans="1:4">
      <c r="A20" s="86" t="s">
        <v>1668</v>
      </c>
      <c r="B20" s="106"/>
      <c r="C20" s="87"/>
      <c r="D20" s="92"/>
    </row>
    <row r="21" ht="36" customHeight="1" spans="1:4">
      <c r="A21" s="107" t="s">
        <v>1669</v>
      </c>
      <c r="B21" s="106"/>
      <c r="C21" s="87"/>
      <c r="D21" s="92"/>
    </row>
    <row r="22" ht="36" customHeight="1" spans="1:4">
      <c r="A22" s="102" t="s">
        <v>1670</v>
      </c>
      <c r="B22" s="87">
        <f>B18+B21</f>
        <v>44184</v>
      </c>
      <c r="C22" s="87">
        <f>C18+C21</f>
        <v>50562</v>
      </c>
      <c r="D22" s="92">
        <f>(C22-B22)/B22</f>
        <v>0.1444</v>
      </c>
    </row>
    <row r="23" spans="2:3">
      <c r="B23" s="80"/>
      <c r="C23" s="80"/>
    </row>
    <row r="24" spans="2:3">
      <c r="B24" s="80"/>
      <c r="C24" s="80"/>
    </row>
    <row r="25" spans="2:3">
      <c r="B25" s="80"/>
      <c r="C25" s="80"/>
    </row>
    <row r="26" spans="2:3">
      <c r="B26" s="80"/>
      <c r="C26" s="80"/>
    </row>
  </sheetData>
  <autoFilter xmlns:etc="http://www.wps.cn/officeDocument/2017/etCustomData" ref="A3:D22" etc:filterBottomFollowUsedRange="0">
    <extLst/>
  </autoFilter>
  <mergeCells count="1">
    <mergeCell ref="A1:D1"/>
  </mergeCells>
  <conditionalFormatting sqref="D16">
    <cfRule type="cellIs" dxfId="5" priority="4" stopIfTrue="1" operator="lessThan">
      <formula>0</formula>
    </cfRule>
  </conditionalFormatting>
  <conditionalFormatting sqref="D21:D22">
    <cfRule type="cellIs" dxfId="3" priority="2" stopIfTrue="1" operator="lessThanOrEqual">
      <formula>-1</formula>
    </cfRule>
  </conditionalFormatting>
  <conditionalFormatting sqref="D5:D7 D10:D17 D20">
    <cfRule type="cellIs" dxfId="3" priority="3" stopIfTrue="1" operator="lessThanOrEqual">
      <formula>-1</formula>
    </cfRule>
  </conditionalFormatting>
  <conditionalFormatting sqref="B19:B21 C19">
    <cfRule type="cellIs" dxfId="5" priority="1" stopIfTrue="1" operator="lessThan">
      <formula>0</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D50"/>
  <sheetViews>
    <sheetView showGridLines="0" showZeros="0" view="pageBreakPreview" zoomScale="90" zoomScaleNormal="90" workbookViewId="0">
      <pane ySplit="3" topLeftCell="A4" activePane="bottomLeft" state="frozen"/>
      <selection/>
      <selection pane="bottomLeft" activeCell="A1" sqref="A1:D1"/>
    </sheetView>
  </sheetViews>
  <sheetFormatPr defaultColWidth="9" defaultRowHeight="14.25" outlineLevelCol="3"/>
  <cols>
    <col min="1" max="1" width="50.75" style="163" customWidth="1"/>
    <col min="2" max="4" width="20.6333333333333" style="163" customWidth="1"/>
    <col min="5" max="16384" width="9" style="282"/>
  </cols>
  <sheetData>
    <row r="1" ht="45" customHeight="1" spans="1:4">
      <c r="A1" s="327" t="s">
        <v>5</v>
      </c>
      <c r="B1" s="327"/>
      <c r="C1" s="327"/>
      <c r="D1" s="327"/>
    </row>
    <row r="2" ht="18.95" customHeight="1" spans="1:4">
      <c r="A2" s="460"/>
      <c r="B2" s="329"/>
      <c r="D2" s="461" t="s">
        <v>46</v>
      </c>
    </row>
    <row r="3" s="457" customFormat="1" ht="45" customHeight="1" spans="1:4">
      <c r="A3" s="469" t="s">
        <v>47</v>
      </c>
      <c r="B3" s="287" t="s">
        <v>48</v>
      </c>
      <c r="C3" s="287" t="s">
        <v>49</v>
      </c>
      <c r="D3" s="469" t="s">
        <v>50</v>
      </c>
    </row>
    <row r="4" ht="37.5" customHeight="1" spans="1:4">
      <c r="A4" s="477" t="s">
        <v>86</v>
      </c>
      <c r="B4" s="342">
        <v>20585</v>
      </c>
      <c r="C4" s="342">
        <v>30038</v>
      </c>
      <c r="D4" s="478">
        <f t="shared" ref="D4:D38" si="0">(C4-B4)/B4</f>
        <v>0.4592</v>
      </c>
    </row>
    <row r="5" ht="37.5" customHeight="1" spans="1:4">
      <c r="A5" s="479" t="s">
        <v>87</v>
      </c>
      <c r="B5" s="342"/>
      <c r="C5" s="342"/>
      <c r="D5" s="478"/>
    </row>
    <row r="6" ht="37.5" customHeight="1" spans="1:4">
      <c r="A6" s="479" t="s">
        <v>88</v>
      </c>
      <c r="B6" s="342">
        <v>114</v>
      </c>
      <c r="C6" s="342">
        <v>175</v>
      </c>
      <c r="D6" s="478">
        <f t="shared" si="0"/>
        <v>0.5351</v>
      </c>
    </row>
    <row r="7" ht="37.5" customHeight="1" spans="1:4">
      <c r="A7" s="479" t="s">
        <v>89</v>
      </c>
      <c r="B7" s="342">
        <v>9007</v>
      </c>
      <c r="C7" s="342">
        <v>15344</v>
      </c>
      <c r="D7" s="478">
        <f t="shared" si="0"/>
        <v>0.7036</v>
      </c>
    </row>
    <row r="8" ht="37.5" customHeight="1" spans="1:4">
      <c r="A8" s="479" t="s">
        <v>90</v>
      </c>
      <c r="B8" s="342">
        <v>38094</v>
      </c>
      <c r="C8" s="342">
        <v>32056</v>
      </c>
      <c r="D8" s="478">
        <f t="shared" si="0"/>
        <v>-0.1585</v>
      </c>
    </row>
    <row r="9" ht="37.5" customHeight="1" spans="1:4">
      <c r="A9" s="479" t="s">
        <v>91</v>
      </c>
      <c r="B9" s="342">
        <v>136</v>
      </c>
      <c r="C9" s="342">
        <v>574</v>
      </c>
      <c r="D9" s="478">
        <f t="shared" si="0"/>
        <v>3.2206</v>
      </c>
    </row>
    <row r="10" ht="37.5" customHeight="1" spans="1:4">
      <c r="A10" s="479" t="s">
        <v>92</v>
      </c>
      <c r="B10" s="342">
        <v>1516</v>
      </c>
      <c r="C10" s="342">
        <v>3521</v>
      </c>
      <c r="D10" s="478">
        <f t="shared" si="0"/>
        <v>1.3226</v>
      </c>
    </row>
    <row r="11" ht="37.5" customHeight="1" spans="1:4">
      <c r="A11" s="479" t="s">
        <v>93</v>
      </c>
      <c r="B11" s="342">
        <v>36089</v>
      </c>
      <c r="C11" s="342">
        <v>35648</v>
      </c>
      <c r="D11" s="478">
        <f t="shared" si="0"/>
        <v>-0.0122</v>
      </c>
    </row>
    <row r="12" ht="37.5" customHeight="1" spans="1:4">
      <c r="A12" s="479" t="s">
        <v>94</v>
      </c>
      <c r="B12" s="342">
        <v>19835</v>
      </c>
      <c r="C12" s="342">
        <v>16871</v>
      </c>
      <c r="D12" s="478">
        <f t="shared" si="0"/>
        <v>-0.1494</v>
      </c>
    </row>
    <row r="13" ht="37.5" customHeight="1" spans="1:4">
      <c r="A13" s="479" t="s">
        <v>95</v>
      </c>
      <c r="B13" s="342">
        <v>937</v>
      </c>
      <c r="C13" s="342">
        <v>5928</v>
      </c>
      <c r="D13" s="478">
        <f t="shared" si="0"/>
        <v>5.3266</v>
      </c>
    </row>
    <row r="14" ht="37.5" customHeight="1" spans="1:4">
      <c r="A14" s="479" t="s">
        <v>96</v>
      </c>
      <c r="B14" s="342">
        <v>243</v>
      </c>
      <c r="C14" s="342">
        <v>916</v>
      </c>
      <c r="D14" s="478">
        <f t="shared" si="0"/>
        <v>2.7695</v>
      </c>
    </row>
    <row r="15" ht="37.5" customHeight="1" spans="1:4">
      <c r="A15" s="479" t="s">
        <v>97</v>
      </c>
      <c r="B15" s="342">
        <v>77922</v>
      </c>
      <c r="C15" s="342">
        <v>57923</v>
      </c>
      <c r="D15" s="478">
        <f t="shared" si="0"/>
        <v>-0.2567</v>
      </c>
    </row>
    <row r="16" ht="37.5" customHeight="1" spans="1:4">
      <c r="A16" s="479" t="s">
        <v>98</v>
      </c>
      <c r="B16" s="342">
        <v>13547</v>
      </c>
      <c r="C16" s="342">
        <v>13646</v>
      </c>
      <c r="D16" s="478">
        <f t="shared" si="0"/>
        <v>0.0073</v>
      </c>
    </row>
    <row r="17" ht="37.5" customHeight="1" spans="1:4">
      <c r="A17" s="479" t="s">
        <v>99</v>
      </c>
      <c r="B17" s="342">
        <v>548</v>
      </c>
      <c r="C17" s="342">
        <v>1323</v>
      </c>
      <c r="D17" s="478">
        <f t="shared" si="0"/>
        <v>1.4142</v>
      </c>
    </row>
    <row r="18" ht="37.5" customHeight="1" spans="1:4">
      <c r="A18" s="479" t="s">
        <v>100</v>
      </c>
      <c r="B18" s="342">
        <v>822</v>
      </c>
      <c r="C18" s="342">
        <v>2842</v>
      </c>
      <c r="D18" s="478">
        <f t="shared" si="0"/>
        <v>2.4574</v>
      </c>
    </row>
    <row r="19" ht="37.5" customHeight="1" spans="1:4">
      <c r="A19" s="479" t="s">
        <v>101</v>
      </c>
      <c r="B19" s="342"/>
      <c r="C19" s="342">
        <v>161</v>
      </c>
      <c r="D19" s="478"/>
    </row>
    <row r="20" ht="37.5" customHeight="1" spans="1:4">
      <c r="A20" s="479" t="s">
        <v>102</v>
      </c>
      <c r="B20" s="342"/>
      <c r="C20" s="342"/>
      <c r="D20" s="478"/>
    </row>
    <row r="21" ht="37.5" customHeight="1" spans="1:4">
      <c r="A21" s="479" t="s">
        <v>103</v>
      </c>
      <c r="B21" s="342">
        <v>1556</v>
      </c>
      <c r="C21" s="342">
        <v>3330</v>
      </c>
      <c r="D21" s="478">
        <f t="shared" si="0"/>
        <v>1.1401</v>
      </c>
    </row>
    <row r="22" ht="37.5" customHeight="1" spans="1:4">
      <c r="A22" s="479" t="s">
        <v>104</v>
      </c>
      <c r="B22" s="342">
        <v>6853</v>
      </c>
      <c r="C22" s="342">
        <v>14531</v>
      </c>
      <c r="D22" s="478">
        <f t="shared" si="0"/>
        <v>1.1204</v>
      </c>
    </row>
    <row r="23" ht="37.5" customHeight="1" spans="1:4">
      <c r="A23" s="479" t="s">
        <v>105</v>
      </c>
      <c r="B23" s="342">
        <v>527</v>
      </c>
      <c r="C23" s="342">
        <v>222</v>
      </c>
      <c r="D23" s="478">
        <f t="shared" si="0"/>
        <v>-0.5787</v>
      </c>
    </row>
    <row r="24" ht="37.5" customHeight="1" spans="1:4">
      <c r="A24" s="479" t="s">
        <v>106</v>
      </c>
      <c r="B24" s="342">
        <v>1499</v>
      </c>
      <c r="C24" s="342">
        <v>5370</v>
      </c>
      <c r="D24" s="478">
        <f t="shared" si="0"/>
        <v>2.5824</v>
      </c>
    </row>
    <row r="25" ht="37.5" customHeight="1" spans="1:4">
      <c r="A25" s="479" t="s">
        <v>107</v>
      </c>
      <c r="B25" s="342"/>
      <c r="C25" s="342">
        <v>3776</v>
      </c>
      <c r="D25" s="478"/>
    </row>
    <row r="26" ht="37.5" customHeight="1" spans="1:4">
      <c r="A26" s="479" t="s">
        <v>108</v>
      </c>
      <c r="B26" s="342">
        <v>3097</v>
      </c>
      <c r="C26" s="342">
        <v>2952</v>
      </c>
      <c r="D26" s="478">
        <f t="shared" si="0"/>
        <v>-0.0468</v>
      </c>
    </row>
    <row r="27" ht="37.5" customHeight="1" spans="1:4">
      <c r="A27" s="479" t="s">
        <v>109</v>
      </c>
      <c r="B27" s="342">
        <v>19</v>
      </c>
      <c r="C27" s="342">
        <v>20</v>
      </c>
      <c r="D27" s="478">
        <f t="shared" si="0"/>
        <v>0.0526</v>
      </c>
    </row>
    <row r="28" ht="37.5" customHeight="1" spans="1:4">
      <c r="A28" s="479" t="s">
        <v>110</v>
      </c>
      <c r="B28" s="342">
        <v>1447</v>
      </c>
      <c r="C28" s="342">
        <v>25036</v>
      </c>
      <c r="D28" s="478">
        <f t="shared" si="0"/>
        <v>16.302</v>
      </c>
    </row>
    <row r="29" s="328" customFormat="1" ht="37.5" customHeight="1" spans="1:4">
      <c r="A29" s="469" t="s">
        <v>111</v>
      </c>
      <c r="B29" s="480">
        <f>SUM(B4:B28)</f>
        <v>234393</v>
      </c>
      <c r="C29" s="480">
        <f>SUM(C4:C28)</f>
        <v>272203</v>
      </c>
      <c r="D29" s="481">
        <f t="shared" si="0"/>
        <v>0.1613</v>
      </c>
    </row>
    <row r="30" ht="37.5" customHeight="1" spans="1:4">
      <c r="A30" s="482" t="s">
        <v>112</v>
      </c>
      <c r="B30" s="480">
        <f>SUM(B31:B34)</f>
        <v>4432</v>
      </c>
      <c r="C30" s="480">
        <f>SUM(C31:C34)</f>
        <v>3671</v>
      </c>
      <c r="D30" s="483">
        <f t="shared" si="0"/>
        <v>-0.1717</v>
      </c>
    </row>
    <row r="31" ht="37.5" customHeight="1" spans="1:4">
      <c r="A31" s="484" t="s">
        <v>113</v>
      </c>
      <c r="B31" s="342">
        <v>4417</v>
      </c>
      <c r="C31" s="342">
        <v>3671</v>
      </c>
      <c r="D31" s="485">
        <f t="shared" si="0"/>
        <v>-0.1689</v>
      </c>
    </row>
    <row r="32" ht="36" customHeight="1" spans="1:4">
      <c r="A32" s="484" t="s">
        <v>114</v>
      </c>
      <c r="B32" s="342">
        <v>0</v>
      </c>
      <c r="C32" s="342"/>
      <c r="D32" s="486"/>
    </row>
    <row r="33" ht="37.5" customHeight="1" spans="1:4">
      <c r="A33" s="468" t="s">
        <v>115</v>
      </c>
      <c r="B33" s="342">
        <v>15</v>
      </c>
      <c r="C33" s="342"/>
      <c r="D33" s="487">
        <f>(C33-B33)/B33</f>
        <v>-1</v>
      </c>
    </row>
    <row r="34" s="459" customFormat="1" ht="36" customHeight="1" spans="1:4">
      <c r="A34" s="468" t="s">
        <v>116</v>
      </c>
      <c r="B34" s="342"/>
      <c r="C34" s="342"/>
      <c r="D34" s="487"/>
    </row>
    <row r="35" s="459" customFormat="1" ht="37.5" customHeight="1" spans="1:4">
      <c r="A35" s="470" t="s">
        <v>117</v>
      </c>
      <c r="B35" s="480">
        <v>25044</v>
      </c>
      <c r="C35" s="480">
        <v>5900</v>
      </c>
      <c r="D35" s="487">
        <f>(C35-B35)/B35</f>
        <v>-0.7644</v>
      </c>
    </row>
    <row r="36" s="459" customFormat="1" ht="37.5" customHeight="1" spans="1:4">
      <c r="A36" s="488" t="s">
        <v>118</v>
      </c>
      <c r="B36" s="480">
        <v>277</v>
      </c>
      <c r="C36" s="480"/>
      <c r="D36" s="489">
        <f>(C36-B36)/B36</f>
        <v>-1</v>
      </c>
    </row>
    <row r="37" ht="37.5" customHeight="1" spans="1:4">
      <c r="A37" s="490" t="s">
        <v>119</v>
      </c>
      <c r="B37" s="480">
        <f>SUM(B29,B30,B35,B36)</f>
        <v>264146</v>
      </c>
      <c r="C37" s="480">
        <f>SUM(C29,C30,C35,C36)</f>
        <v>281774</v>
      </c>
      <c r="D37" s="491">
        <f>(C37-B37)/B37</f>
        <v>0.0667</v>
      </c>
    </row>
    <row r="38" spans="1:3">
      <c r="A38" s="492"/>
      <c r="C38" s="493"/>
    </row>
    <row r="40" spans="3:3">
      <c r="C40" s="493"/>
    </row>
    <row r="42" spans="3:3">
      <c r="C42" s="493"/>
    </row>
    <row r="43" spans="3:3">
      <c r="C43" s="493"/>
    </row>
    <row r="45" spans="3:3">
      <c r="C45" s="493"/>
    </row>
    <row r="46" spans="3:3">
      <c r="C46" s="493"/>
    </row>
    <row r="47" spans="3:3">
      <c r="C47" s="493"/>
    </row>
    <row r="48" spans="3:3">
      <c r="C48" s="493"/>
    </row>
    <row r="50" spans="3:3">
      <c r="C50" s="493"/>
    </row>
  </sheetData>
  <autoFilter xmlns:etc="http://www.wps.cn/officeDocument/2017/etCustomData" ref="A3:D38" etc:filterBottomFollowUsedRange="0">
    <extLst/>
  </autoFilter>
  <mergeCells count="1">
    <mergeCell ref="A1:D1"/>
  </mergeCells>
  <conditionalFormatting sqref="B33">
    <cfRule type="expression" dxfId="1" priority="14" stopIfTrue="1">
      <formula>"len($A:$A)=3"</formula>
    </cfRule>
  </conditionalFormatting>
  <conditionalFormatting sqref="C36">
    <cfRule type="cellIs" dxfId="2" priority="1" stopIfTrue="1" operator="lessThan">
      <formula>0</formula>
    </cfRule>
    <cfRule type="cellIs" dxfId="0" priority="2" stopIfTrue="1" operator="greaterThan">
      <formula>5</formula>
    </cfRule>
  </conditionalFormatting>
  <conditionalFormatting sqref="A33:A34">
    <cfRule type="expression" dxfId="1" priority="9" stopIfTrue="1">
      <formula>"len($A:$A)=3"</formula>
    </cfRule>
  </conditionalFormatting>
  <conditionalFormatting sqref="D2 C38:D43 D30 C31:D31 D37">
    <cfRule type="cellIs" dxfId="0" priority="27" stopIfTrue="1" operator="lessThanOrEqual">
      <formula>-1</formula>
    </cfRule>
  </conditionalFormatting>
  <conditionalFormatting sqref="C32:D32 C33">
    <cfRule type="cellIs" dxfId="2" priority="29" stopIfTrue="1" operator="lessThan">
      <formula>0</formula>
    </cfRule>
    <cfRule type="cellIs" dxfId="0" priority="30" stopIfTrue="1" operator="greaterThan">
      <formula>5</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pageSetUpPr fitToPage="1"/>
  </sheetPr>
  <dimension ref="A1:B16"/>
  <sheetViews>
    <sheetView workbookViewId="0">
      <selection activeCell="A1" sqref="A1:B1"/>
    </sheetView>
  </sheetViews>
  <sheetFormatPr defaultColWidth="9" defaultRowHeight="14.25" outlineLevelCol="1"/>
  <cols>
    <col min="1" max="1" width="62.3833333333333" style="68" customWidth="1"/>
    <col min="2" max="2" width="40.75" style="69" customWidth="1"/>
    <col min="3" max="237" width="9" style="68"/>
    <col min="238" max="238" width="41.6333333333333" style="68" customWidth="1"/>
    <col min="239" max="240" width="14.5" style="68" customWidth="1"/>
    <col min="241" max="241" width="13.8833333333333" style="68" customWidth="1"/>
    <col min="242" max="244" width="9" style="68"/>
    <col min="245" max="246" width="10.5" style="68" customWidth="1"/>
    <col min="247" max="493" width="9" style="68"/>
    <col min="494" max="494" width="41.6333333333333" style="68" customWidth="1"/>
    <col min="495" max="496" width="14.5" style="68" customWidth="1"/>
    <col min="497" max="497" width="13.8833333333333" style="68" customWidth="1"/>
    <col min="498" max="500" width="9" style="68"/>
    <col min="501" max="502" width="10.5" style="68" customWidth="1"/>
    <col min="503" max="749" width="9" style="68"/>
    <col min="750" max="750" width="41.6333333333333" style="68" customWidth="1"/>
    <col min="751" max="752" width="14.5" style="68" customWidth="1"/>
    <col min="753" max="753" width="13.8833333333333" style="68" customWidth="1"/>
    <col min="754" max="756" width="9" style="68"/>
    <col min="757" max="758" width="10.5" style="68" customWidth="1"/>
    <col min="759" max="1005" width="9" style="68"/>
    <col min="1006" max="1006" width="41.6333333333333" style="68" customWidth="1"/>
    <col min="1007" max="1008" width="14.5" style="68" customWidth="1"/>
    <col min="1009" max="1009" width="13.8833333333333" style="68" customWidth="1"/>
    <col min="1010" max="1012" width="9" style="68"/>
    <col min="1013" max="1014" width="10.5" style="68" customWidth="1"/>
    <col min="1015" max="1261" width="9" style="68"/>
    <col min="1262" max="1262" width="41.6333333333333" style="68" customWidth="1"/>
    <col min="1263" max="1264" width="14.5" style="68" customWidth="1"/>
    <col min="1265" max="1265" width="13.8833333333333" style="68" customWidth="1"/>
    <col min="1266" max="1268" width="9" style="68"/>
    <col min="1269" max="1270" width="10.5" style="68" customWidth="1"/>
    <col min="1271" max="1517" width="9" style="68"/>
    <col min="1518" max="1518" width="41.6333333333333" style="68" customWidth="1"/>
    <col min="1519" max="1520" width="14.5" style="68" customWidth="1"/>
    <col min="1521" max="1521" width="13.8833333333333" style="68" customWidth="1"/>
    <col min="1522" max="1524" width="9" style="68"/>
    <col min="1525" max="1526" width="10.5" style="68" customWidth="1"/>
    <col min="1527" max="1773" width="9" style="68"/>
    <col min="1774" max="1774" width="41.6333333333333" style="68" customWidth="1"/>
    <col min="1775" max="1776" width="14.5" style="68" customWidth="1"/>
    <col min="1777" max="1777" width="13.8833333333333" style="68" customWidth="1"/>
    <col min="1778" max="1780" width="9" style="68"/>
    <col min="1781" max="1782" width="10.5" style="68" customWidth="1"/>
    <col min="1783" max="2029" width="9" style="68"/>
    <col min="2030" max="2030" width="41.6333333333333" style="68" customWidth="1"/>
    <col min="2031" max="2032" width="14.5" style="68" customWidth="1"/>
    <col min="2033" max="2033" width="13.8833333333333" style="68" customWidth="1"/>
    <col min="2034" max="2036" width="9" style="68"/>
    <col min="2037" max="2038" width="10.5" style="68" customWidth="1"/>
    <col min="2039" max="2285" width="9" style="68"/>
    <col min="2286" max="2286" width="41.6333333333333" style="68" customWidth="1"/>
    <col min="2287" max="2288" width="14.5" style="68" customWidth="1"/>
    <col min="2289" max="2289" width="13.8833333333333" style="68" customWidth="1"/>
    <col min="2290" max="2292" width="9" style="68"/>
    <col min="2293" max="2294" width="10.5" style="68" customWidth="1"/>
    <col min="2295" max="2541" width="9" style="68"/>
    <col min="2542" max="2542" width="41.6333333333333" style="68" customWidth="1"/>
    <col min="2543" max="2544" width="14.5" style="68" customWidth="1"/>
    <col min="2545" max="2545" width="13.8833333333333" style="68" customWidth="1"/>
    <col min="2546" max="2548" width="9" style="68"/>
    <col min="2549" max="2550" width="10.5" style="68" customWidth="1"/>
    <col min="2551" max="2797" width="9" style="68"/>
    <col min="2798" max="2798" width="41.6333333333333" style="68" customWidth="1"/>
    <col min="2799" max="2800" width="14.5" style="68" customWidth="1"/>
    <col min="2801" max="2801" width="13.8833333333333" style="68" customWidth="1"/>
    <col min="2802" max="2804" width="9" style="68"/>
    <col min="2805" max="2806" width="10.5" style="68" customWidth="1"/>
    <col min="2807" max="3053" width="9" style="68"/>
    <col min="3054" max="3054" width="41.6333333333333" style="68" customWidth="1"/>
    <col min="3055" max="3056" width="14.5" style="68" customWidth="1"/>
    <col min="3057" max="3057" width="13.8833333333333" style="68" customWidth="1"/>
    <col min="3058" max="3060" width="9" style="68"/>
    <col min="3061" max="3062" width="10.5" style="68" customWidth="1"/>
    <col min="3063" max="3309" width="9" style="68"/>
    <col min="3310" max="3310" width="41.6333333333333" style="68" customWidth="1"/>
    <col min="3311" max="3312" width="14.5" style="68" customWidth="1"/>
    <col min="3313" max="3313" width="13.8833333333333" style="68" customWidth="1"/>
    <col min="3314" max="3316" width="9" style="68"/>
    <col min="3317" max="3318" width="10.5" style="68" customWidth="1"/>
    <col min="3319" max="3565" width="9" style="68"/>
    <col min="3566" max="3566" width="41.6333333333333" style="68" customWidth="1"/>
    <col min="3567" max="3568" width="14.5" style="68" customWidth="1"/>
    <col min="3569" max="3569" width="13.8833333333333" style="68" customWidth="1"/>
    <col min="3570" max="3572" width="9" style="68"/>
    <col min="3573" max="3574" width="10.5" style="68" customWidth="1"/>
    <col min="3575" max="3821" width="9" style="68"/>
    <col min="3822" max="3822" width="41.6333333333333" style="68" customWidth="1"/>
    <col min="3823" max="3824" width="14.5" style="68" customWidth="1"/>
    <col min="3825" max="3825" width="13.8833333333333" style="68" customWidth="1"/>
    <col min="3826" max="3828" width="9" style="68"/>
    <col min="3829" max="3830" width="10.5" style="68" customWidth="1"/>
    <col min="3831" max="4077" width="9" style="68"/>
    <col min="4078" max="4078" width="41.6333333333333" style="68" customWidth="1"/>
    <col min="4079" max="4080" width="14.5" style="68" customWidth="1"/>
    <col min="4081" max="4081" width="13.8833333333333" style="68" customWidth="1"/>
    <col min="4082" max="4084" width="9" style="68"/>
    <col min="4085" max="4086" width="10.5" style="68" customWidth="1"/>
    <col min="4087" max="4333" width="9" style="68"/>
    <col min="4334" max="4334" width="41.6333333333333" style="68" customWidth="1"/>
    <col min="4335" max="4336" width="14.5" style="68" customWidth="1"/>
    <col min="4337" max="4337" width="13.8833333333333" style="68" customWidth="1"/>
    <col min="4338" max="4340" width="9" style="68"/>
    <col min="4341" max="4342" width="10.5" style="68" customWidth="1"/>
    <col min="4343" max="4589" width="9" style="68"/>
    <col min="4590" max="4590" width="41.6333333333333" style="68" customWidth="1"/>
    <col min="4591" max="4592" width="14.5" style="68" customWidth="1"/>
    <col min="4593" max="4593" width="13.8833333333333" style="68" customWidth="1"/>
    <col min="4594" max="4596" width="9" style="68"/>
    <col min="4597" max="4598" width="10.5" style="68" customWidth="1"/>
    <col min="4599" max="4845" width="9" style="68"/>
    <col min="4846" max="4846" width="41.6333333333333" style="68" customWidth="1"/>
    <col min="4847" max="4848" width="14.5" style="68" customWidth="1"/>
    <col min="4849" max="4849" width="13.8833333333333" style="68" customWidth="1"/>
    <col min="4850" max="4852" width="9" style="68"/>
    <col min="4853" max="4854" width="10.5" style="68" customWidth="1"/>
    <col min="4855" max="5101" width="9" style="68"/>
    <col min="5102" max="5102" width="41.6333333333333" style="68" customWidth="1"/>
    <col min="5103" max="5104" width="14.5" style="68" customWidth="1"/>
    <col min="5105" max="5105" width="13.8833333333333" style="68" customWidth="1"/>
    <col min="5106" max="5108" width="9" style="68"/>
    <col min="5109" max="5110" width="10.5" style="68" customWidth="1"/>
    <col min="5111" max="5357" width="9" style="68"/>
    <col min="5358" max="5358" width="41.6333333333333" style="68" customWidth="1"/>
    <col min="5359" max="5360" width="14.5" style="68" customWidth="1"/>
    <col min="5361" max="5361" width="13.8833333333333" style="68" customWidth="1"/>
    <col min="5362" max="5364" width="9" style="68"/>
    <col min="5365" max="5366" width="10.5" style="68" customWidth="1"/>
    <col min="5367" max="5613" width="9" style="68"/>
    <col min="5614" max="5614" width="41.6333333333333" style="68" customWidth="1"/>
    <col min="5615" max="5616" width="14.5" style="68" customWidth="1"/>
    <col min="5617" max="5617" width="13.8833333333333" style="68" customWidth="1"/>
    <col min="5618" max="5620" width="9" style="68"/>
    <col min="5621" max="5622" width="10.5" style="68" customWidth="1"/>
    <col min="5623" max="5869" width="9" style="68"/>
    <col min="5870" max="5870" width="41.6333333333333" style="68" customWidth="1"/>
    <col min="5871" max="5872" width="14.5" style="68" customWidth="1"/>
    <col min="5873" max="5873" width="13.8833333333333" style="68" customWidth="1"/>
    <col min="5874" max="5876" width="9" style="68"/>
    <col min="5877" max="5878" width="10.5" style="68" customWidth="1"/>
    <col min="5879" max="6125" width="9" style="68"/>
    <col min="6126" max="6126" width="41.6333333333333" style="68" customWidth="1"/>
    <col min="6127" max="6128" width="14.5" style="68" customWidth="1"/>
    <col min="6129" max="6129" width="13.8833333333333" style="68" customWidth="1"/>
    <col min="6130" max="6132" width="9" style="68"/>
    <col min="6133" max="6134" width="10.5" style="68" customWidth="1"/>
    <col min="6135" max="6381" width="9" style="68"/>
    <col min="6382" max="6382" width="41.6333333333333" style="68" customWidth="1"/>
    <col min="6383" max="6384" width="14.5" style="68" customWidth="1"/>
    <col min="6385" max="6385" width="13.8833333333333" style="68" customWidth="1"/>
    <col min="6386" max="6388" width="9" style="68"/>
    <col min="6389" max="6390" width="10.5" style="68" customWidth="1"/>
    <col min="6391" max="6637" width="9" style="68"/>
    <col min="6638" max="6638" width="41.6333333333333" style="68" customWidth="1"/>
    <col min="6639" max="6640" width="14.5" style="68" customWidth="1"/>
    <col min="6641" max="6641" width="13.8833333333333" style="68" customWidth="1"/>
    <col min="6642" max="6644" width="9" style="68"/>
    <col min="6645" max="6646" width="10.5" style="68" customWidth="1"/>
    <col min="6647" max="6893" width="9" style="68"/>
    <col min="6894" max="6894" width="41.6333333333333" style="68" customWidth="1"/>
    <col min="6895" max="6896" width="14.5" style="68" customWidth="1"/>
    <col min="6897" max="6897" width="13.8833333333333" style="68" customWidth="1"/>
    <col min="6898" max="6900" width="9" style="68"/>
    <col min="6901" max="6902" width="10.5" style="68" customWidth="1"/>
    <col min="6903" max="7149" width="9" style="68"/>
    <col min="7150" max="7150" width="41.6333333333333" style="68" customWidth="1"/>
    <col min="7151" max="7152" width="14.5" style="68" customWidth="1"/>
    <col min="7153" max="7153" width="13.8833333333333" style="68" customWidth="1"/>
    <col min="7154" max="7156" width="9" style="68"/>
    <col min="7157" max="7158" width="10.5" style="68" customWidth="1"/>
    <col min="7159" max="7405" width="9" style="68"/>
    <col min="7406" max="7406" width="41.6333333333333" style="68" customWidth="1"/>
    <col min="7407" max="7408" width="14.5" style="68" customWidth="1"/>
    <col min="7409" max="7409" width="13.8833333333333" style="68" customWidth="1"/>
    <col min="7410" max="7412" width="9" style="68"/>
    <col min="7413" max="7414" width="10.5" style="68" customWidth="1"/>
    <col min="7415" max="7661" width="9" style="68"/>
    <col min="7662" max="7662" width="41.6333333333333" style="68" customWidth="1"/>
    <col min="7663" max="7664" width="14.5" style="68" customWidth="1"/>
    <col min="7665" max="7665" width="13.8833333333333" style="68" customWidth="1"/>
    <col min="7666" max="7668" width="9" style="68"/>
    <col min="7669" max="7670" width="10.5" style="68" customWidth="1"/>
    <col min="7671" max="7917" width="9" style="68"/>
    <col min="7918" max="7918" width="41.6333333333333" style="68" customWidth="1"/>
    <col min="7919" max="7920" width="14.5" style="68" customWidth="1"/>
    <col min="7921" max="7921" width="13.8833333333333" style="68" customWidth="1"/>
    <col min="7922" max="7924" width="9" style="68"/>
    <col min="7925" max="7926" width="10.5" style="68" customWidth="1"/>
    <col min="7927" max="8173" width="9" style="68"/>
    <col min="8174" max="8174" width="41.6333333333333" style="68" customWidth="1"/>
    <col min="8175" max="8176" width="14.5" style="68" customWidth="1"/>
    <col min="8177" max="8177" width="13.8833333333333" style="68" customWidth="1"/>
    <col min="8178" max="8180" width="9" style="68"/>
    <col min="8181" max="8182" width="10.5" style="68" customWidth="1"/>
    <col min="8183" max="8429" width="9" style="68"/>
    <col min="8430" max="8430" width="41.6333333333333" style="68" customWidth="1"/>
    <col min="8431" max="8432" width="14.5" style="68" customWidth="1"/>
    <col min="8433" max="8433" width="13.8833333333333" style="68" customWidth="1"/>
    <col min="8434" max="8436" width="9" style="68"/>
    <col min="8437" max="8438" width="10.5" style="68" customWidth="1"/>
    <col min="8439" max="8685" width="9" style="68"/>
    <col min="8686" max="8686" width="41.6333333333333" style="68" customWidth="1"/>
    <col min="8687" max="8688" width="14.5" style="68" customWidth="1"/>
    <col min="8689" max="8689" width="13.8833333333333" style="68" customWidth="1"/>
    <col min="8690" max="8692" width="9" style="68"/>
    <col min="8693" max="8694" width="10.5" style="68" customWidth="1"/>
    <col min="8695" max="8941" width="9" style="68"/>
    <col min="8942" max="8942" width="41.6333333333333" style="68" customWidth="1"/>
    <col min="8943" max="8944" width="14.5" style="68" customWidth="1"/>
    <col min="8945" max="8945" width="13.8833333333333" style="68" customWidth="1"/>
    <col min="8946" max="8948" width="9" style="68"/>
    <col min="8949" max="8950" width="10.5" style="68" customWidth="1"/>
    <col min="8951" max="9197" width="9" style="68"/>
    <col min="9198" max="9198" width="41.6333333333333" style="68" customWidth="1"/>
    <col min="9199" max="9200" width="14.5" style="68" customWidth="1"/>
    <col min="9201" max="9201" width="13.8833333333333" style="68" customWidth="1"/>
    <col min="9202" max="9204" width="9" style="68"/>
    <col min="9205" max="9206" width="10.5" style="68" customWidth="1"/>
    <col min="9207" max="9453" width="9" style="68"/>
    <col min="9454" max="9454" width="41.6333333333333" style="68" customWidth="1"/>
    <col min="9455" max="9456" width="14.5" style="68" customWidth="1"/>
    <col min="9457" max="9457" width="13.8833333333333" style="68" customWidth="1"/>
    <col min="9458" max="9460" width="9" style="68"/>
    <col min="9461" max="9462" width="10.5" style="68" customWidth="1"/>
    <col min="9463" max="9709" width="9" style="68"/>
    <col min="9710" max="9710" width="41.6333333333333" style="68" customWidth="1"/>
    <col min="9711" max="9712" width="14.5" style="68" customWidth="1"/>
    <col min="9713" max="9713" width="13.8833333333333" style="68" customWidth="1"/>
    <col min="9714" max="9716" width="9" style="68"/>
    <col min="9717" max="9718" width="10.5" style="68" customWidth="1"/>
    <col min="9719" max="9965" width="9" style="68"/>
    <col min="9966" max="9966" width="41.6333333333333" style="68" customWidth="1"/>
    <col min="9967" max="9968" width="14.5" style="68" customWidth="1"/>
    <col min="9969" max="9969" width="13.8833333333333" style="68" customWidth="1"/>
    <col min="9970" max="9972" width="9" style="68"/>
    <col min="9973" max="9974" width="10.5" style="68" customWidth="1"/>
    <col min="9975" max="10221" width="9" style="68"/>
    <col min="10222" max="10222" width="41.6333333333333" style="68" customWidth="1"/>
    <col min="10223" max="10224" width="14.5" style="68" customWidth="1"/>
    <col min="10225" max="10225" width="13.8833333333333" style="68" customWidth="1"/>
    <col min="10226" max="10228" width="9" style="68"/>
    <col min="10229" max="10230" width="10.5" style="68" customWidth="1"/>
    <col min="10231" max="10477" width="9" style="68"/>
    <col min="10478" max="10478" width="41.6333333333333" style="68" customWidth="1"/>
    <col min="10479" max="10480" width="14.5" style="68" customWidth="1"/>
    <col min="10481" max="10481" width="13.8833333333333" style="68" customWidth="1"/>
    <col min="10482" max="10484" width="9" style="68"/>
    <col min="10485" max="10486" width="10.5" style="68" customWidth="1"/>
    <col min="10487" max="10733" width="9" style="68"/>
    <col min="10734" max="10734" width="41.6333333333333" style="68" customWidth="1"/>
    <col min="10735" max="10736" width="14.5" style="68" customWidth="1"/>
    <col min="10737" max="10737" width="13.8833333333333" style="68" customWidth="1"/>
    <col min="10738" max="10740" width="9" style="68"/>
    <col min="10741" max="10742" width="10.5" style="68" customWidth="1"/>
    <col min="10743" max="10989" width="9" style="68"/>
    <col min="10990" max="10990" width="41.6333333333333" style="68" customWidth="1"/>
    <col min="10991" max="10992" width="14.5" style="68" customWidth="1"/>
    <col min="10993" max="10993" width="13.8833333333333" style="68" customWidth="1"/>
    <col min="10994" max="10996" width="9" style="68"/>
    <col min="10997" max="10998" width="10.5" style="68" customWidth="1"/>
    <col min="10999" max="11245" width="9" style="68"/>
    <col min="11246" max="11246" width="41.6333333333333" style="68" customWidth="1"/>
    <col min="11247" max="11248" width="14.5" style="68" customWidth="1"/>
    <col min="11249" max="11249" width="13.8833333333333" style="68" customWidth="1"/>
    <col min="11250" max="11252" width="9" style="68"/>
    <col min="11253" max="11254" width="10.5" style="68" customWidth="1"/>
    <col min="11255" max="11501" width="9" style="68"/>
    <col min="11502" max="11502" width="41.6333333333333" style="68" customWidth="1"/>
    <col min="11503" max="11504" width="14.5" style="68" customWidth="1"/>
    <col min="11505" max="11505" width="13.8833333333333" style="68" customWidth="1"/>
    <col min="11506" max="11508" width="9" style="68"/>
    <col min="11509" max="11510" width="10.5" style="68" customWidth="1"/>
    <col min="11511" max="11757" width="9" style="68"/>
    <col min="11758" max="11758" width="41.6333333333333" style="68" customWidth="1"/>
    <col min="11759" max="11760" width="14.5" style="68" customWidth="1"/>
    <col min="11761" max="11761" width="13.8833333333333" style="68" customWidth="1"/>
    <col min="11762" max="11764" width="9" style="68"/>
    <col min="11765" max="11766" width="10.5" style="68" customWidth="1"/>
    <col min="11767" max="12013" width="9" style="68"/>
    <col min="12014" max="12014" width="41.6333333333333" style="68" customWidth="1"/>
    <col min="12015" max="12016" width="14.5" style="68" customWidth="1"/>
    <col min="12017" max="12017" width="13.8833333333333" style="68" customWidth="1"/>
    <col min="12018" max="12020" width="9" style="68"/>
    <col min="12021" max="12022" width="10.5" style="68" customWidth="1"/>
    <col min="12023" max="12269" width="9" style="68"/>
    <col min="12270" max="12270" width="41.6333333333333" style="68" customWidth="1"/>
    <col min="12271" max="12272" width="14.5" style="68" customWidth="1"/>
    <col min="12273" max="12273" width="13.8833333333333" style="68" customWidth="1"/>
    <col min="12274" max="12276" width="9" style="68"/>
    <col min="12277" max="12278" width="10.5" style="68" customWidth="1"/>
    <col min="12279" max="12525" width="9" style="68"/>
    <col min="12526" max="12526" width="41.6333333333333" style="68" customWidth="1"/>
    <col min="12527" max="12528" width="14.5" style="68" customWidth="1"/>
    <col min="12529" max="12529" width="13.8833333333333" style="68" customWidth="1"/>
    <col min="12530" max="12532" width="9" style="68"/>
    <col min="12533" max="12534" width="10.5" style="68" customWidth="1"/>
    <col min="12535" max="12781" width="9" style="68"/>
    <col min="12782" max="12782" width="41.6333333333333" style="68" customWidth="1"/>
    <col min="12783" max="12784" width="14.5" style="68" customWidth="1"/>
    <col min="12785" max="12785" width="13.8833333333333" style="68" customWidth="1"/>
    <col min="12786" max="12788" width="9" style="68"/>
    <col min="12789" max="12790" width="10.5" style="68" customWidth="1"/>
    <col min="12791" max="13037" width="9" style="68"/>
    <col min="13038" max="13038" width="41.6333333333333" style="68" customWidth="1"/>
    <col min="13039" max="13040" width="14.5" style="68" customWidth="1"/>
    <col min="13041" max="13041" width="13.8833333333333" style="68" customWidth="1"/>
    <col min="13042" max="13044" width="9" style="68"/>
    <col min="13045" max="13046" width="10.5" style="68" customWidth="1"/>
    <col min="13047" max="13293" width="9" style="68"/>
    <col min="13294" max="13294" width="41.6333333333333" style="68" customWidth="1"/>
    <col min="13295" max="13296" width="14.5" style="68" customWidth="1"/>
    <col min="13297" max="13297" width="13.8833333333333" style="68" customWidth="1"/>
    <col min="13298" max="13300" width="9" style="68"/>
    <col min="13301" max="13302" width="10.5" style="68" customWidth="1"/>
    <col min="13303" max="13549" width="9" style="68"/>
    <col min="13550" max="13550" width="41.6333333333333" style="68" customWidth="1"/>
    <col min="13551" max="13552" width="14.5" style="68" customWidth="1"/>
    <col min="13553" max="13553" width="13.8833333333333" style="68" customWidth="1"/>
    <col min="13554" max="13556" width="9" style="68"/>
    <col min="13557" max="13558" width="10.5" style="68" customWidth="1"/>
    <col min="13559" max="13805" width="9" style="68"/>
    <col min="13806" max="13806" width="41.6333333333333" style="68" customWidth="1"/>
    <col min="13807" max="13808" width="14.5" style="68" customWidth="1"/>
    <col min="13809" max="13809" width="13.8833333333333" style="68" customWidth="1"/>
    <col min="13810" max="13812" width="9" style="68"/>
    <col min="13813" max="13814" width="10.5" style="68" customWidth="1"/>
    <col min="13815" max="14061" width="9" style="68"/>
    <col min="14062" max="14062" width="41.6333333333333" style="68" customWidth="1"/>
    <col min="14063" max="14064" width="14.5" style="68" customWidth="1"/>
    <col min="14065" max="14065" width="13.8833333333333" style="68" customWidth="1"/>
    <col min="14066" max="14068" width="9" style="68"/>
    <col min="14069" max="14070" width="10.5" style="68" customWidth="1"/>
    <col min="14071" max="14317" width="9" style="68"/>
    <col min="14318" max="14318" width="41.6333333333333" style="68" customWidth="1"/>
    <col min="14319" max="14320" width="14.5" style="68" customWidth="1"/>
    <col min="14321" max="14321" width="13.8833333333333" style="68" customWidth="1"/>
    <col min="14322" max="14324" width="9" style="68"/>
    <col min="14325" max="14326" width="10.5" style="68" customWidth="1"/>
    <col min="14327" max="14573" width="9" style="68"/>
    <col min="14574" max="14574" width="41.6333333333333" style="68" customWidth="1"/>
    <col min="14575" max="14576" width="14.5" style="68" customWidth="1"/>
    <col min="14577" max="14577" width="13.8833333333333" style="68" customWidth="1"/>
    <col min="14578" max="14580" width="9" style="68"/>
    <col min="14581" max="14582" width="10.5" style="68" customWidth="1"/>
    <col min="14583" max="14829" width="9" style="68"/>
    <col min="14830" max="14830" width="41.6333333333333" style="68" customWidth="1"/>
    <col min="14831" max="14832" width="14.5" style="68" customWidth="1"/>
    <col min="14833" max="14833" width="13.8833333333333" style="68" customWidth="1"/>
    <col min="14834" max="14836" width="9" style="68"/>
    <col min="14837" max="14838" width="10.5" style="68" customWidth="1"/>
    <col min="14839" max="15085" width="9" style="68"/>
    <col min="15086" max="15086" width="41.6333333333333" style="68" customWidth="1"/>
    <col min="15087" max="15088" width="14.5" style="68" customWidth="1"/>
    <col min="15089" max="15089" width="13.8833333333333" style="68" customWidth="1"/>
    <col min="15090" max="15092" width="9" style="68"/>
    <col min="15093" max="15094" width="10.5" style="68" customWidth="1"/>
    <col min="15095" max="15341" width="9" style="68"/>
    <col min="15342" max="15342" width="41.6333333333333" style="68" customWidth="1"/>
    <col min="15343" max="15344" width="14.5" style="68" customWidth="1"/>
    <col min="15345" max="15345" width="13.8833333333333" style="68" customWidth="1"/>
    <col min="15346" max="15348" width="9" style="68"/>
    <col min="15349" max="15350" width="10.5" style="68" customWidth="1"/>
    <col min="15351" max="15597" width="9" style="68"/>
    <col min="15598" max="15598" width="41.6333333333333" style="68" customWidth="1"/>
    <col min="15599" max="15600" width="14.5" style="68" customWidth="1"/>
    <col min="15601" max="15601" width="13.8833333333333" style="68" customWidth="1"/>
    <col min="15602" max="15604" width="9" style="68"/>
    <col min="15605" max="15606" width="10.5" style="68" customWidth="1"/>
    <col min="15607" max="15853" width="9" style="68"/>
    <col min="15854" max="15854" width="41.6333333333333" style="68" customWidth="1"/>
    <col min="15855" max="15856" width="14.5" style="68" customWidth="1"/>
    <col min="15857" max="15857" width="13.8833333333333" style="68" customWidth="1"/>
    <col min="15858" max="15860" width="9" style="68"/>
    <col min="15861" max="15862" width="10.5" style="68" customWidth="1"/>
    <col min="15863" max="16109" width="9" style="68"/>
    <col min="16110" max="16110" width="41.6333333333333" style="68" customWidth="1"/>
    <col min="16111" max="16112" width="14.5" style="68" customWidth="1"/>
    <col min="16113" max="16113" width="13.8833333333333" style="68" customWidth="1"/>
    <col min="16114" max="16116" width="9" style="68"/>
    <col min="16117" max="16118" width="10.5" style="68" customWidth="1"/>
    <col min="16119" max="16382" width="9" style="68"/>
  </cols>
  <sheetData>
    <row r="1" ht="45" customHeight="1" spans="1:2">
      <c r="A1" s="70" t="s">
        <v>33</v>
      </c>
      <c r="B1" s="71"/>
    </row>
    <row r="2" ht="20.1" customHeight="1" spans="1:2">
      <c r="A2" s="72"/>
      <c r="B2" s="73"/>
    </row>
    <row r="3" ht="45" customHeight="1" spans="1:2">
      <c r="A3" s="74" t="s">
        <v>1671</v>
      </c>
      <c r="B3" s="75"/>
    </row>
    <row r="4" ht="36" customHeight="1" spans="1:2">
      <c r="A4" s="76"/>
      <c r="B4" s="77"/>
    </row>
    <row r="5" ht="36" customHeight="1" spans="1:2">
      <c r="A5" s="76"/>
      <c r="B5" s="77"/>
    </row>
    <row r="6" ht="36" customHeight="1" spans="1:2">
      <c r="A6" s="76"/>
      <c r="B6" s="77"/>
    </row>
    <row r="7" ht="36" customHeight="1" spans="1:2">
      <c r="A7" s="76"/>
      <c r="B7" s="77"/>
    </row>
    <row r="8" ht="36" customHeight="1" spans="1:2">
      <c r="A8" s="76"/>
      <c r="B8" s="77"/>
    </row>
    <row r="9" ht="36" customHeight="1" spans="1:2">
      <c r="A9" s="76"/>
      <c r="B9" s="77"/>
    </row>
    <row r="10" ht="36" customHeight="1" spans="1:2">
      <c r="A10" s="76"/>
      <c r="B10" s="77"/>
    </row>
    <row r="11" ht="36" customHeight="1" spans="1:2">
      <c r="A11" s="76"/>
      <c r="B11" s="77"/>
    </row>
    <row r="12" ht="36" customHeight="1" spans="1:2">
      <c r="A12" s="78"/>
      <c r="B12" s="79"/>
    </row>
    <row r="13" spans="2:2">
      <c r="B13" s="80"/>
    </row>
    <row r="14" spans="2:2">
      <c r="B14" s="80"/>
    </row>
    <row r="15" spans="2:2">
      <c r="B15" s="80"/>
    </row>
    <row r="16" spans="2:2">
      <c r="B16" s="80"/>
    </row>
  </sheetData>
  <mergeCells count="2">
    <mergeCell ref="A1:B1"/>
    <mergeCell ref="A3:B12"/>
  </mergeCells>
  <pageMargins left="0.751388888888889" right="0.751388888888889" top="1" bottom="1" header="0.5" footer="0.5"/>
  <pageSetup paperSize="9" scale="85" orientation="portrait" horizontalDpi="600"/>
  <headerFooter>
    <oddFooter>&amp;C第 &amp;P 页，共 &amp;N 页</oddFooter>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G20"/>
  <sheetViews>
    <sheetView workbookViewId="0">
      <selection activeCell="A1" sqref="A1:G1"/>
    </sheetView>
  </sheetViews>
  <sheetFormatPr defaultColWidth="10" defaultRowHeight="13.5" outlineLevelCol="6"/>
  <cols>
    <col min="1" max="1" width="24.6333333333333" style="15" customWidth="1"/>
    <col min="2" max="2" width="15.6333333333333" style="15" customWidth="1"/>
    <col min="3" max="3" width="17.75" style="15" customWidth="1"/>
    <col min="4" max="4" width="16.1333333333333" style="15" customWidth="1"/>
    <col min="5" max="5" width="15.6333333333333" style="15" customWidth="1"/>
    <col min="6" max="6" width="17.3833333333333" style="15" customWidth="1"/>
    <col min="7" max="7" width="17.5" style="15" customWidth="1"/>
    <col min="8" max="8" width="9.75" style="15" customWidth="1"/>
    <col min="9" max="16384" width="10" style="15"/>
  </cols>
  <sheetData>
    <row r="1" ht="28.7" customHeight="1" spans="1:7">
      <c r="A1" s="61" t="s">
        <v>34</v>
      </c>
      <c r="B1" s="61"/>
      <c r="C1" s="61"/>
      <c r="D1" s="61"/>
      <c r="E1" s="61"/>
      <c r="F1" s="61"/>
      <c r="G1" s="61"/>
    </row>
    <row r="2" ht="23.1" customHeight="1" spans="1:7">
      <c r="A2" s="51"/>
      <c r="B2" s="51"/>
      <c r="F2" s="52" t="s">
        <v>46</v>
      </c>
      <c r="G2" s="52"/>
    </row>
    <row r="3" ht="30" customHeight="1" spans="1:7">
      <c r="A3" s="55" t="s">
        <v>1672</v>
      </c>
      <c r="B3" s="55" t="s">
        <v>1673</v>
      </c>
      <c r="C3" s="55"/>
      <c r="D3" s="55"/>
      <c r="E3" s="55" t="s">
        <v>1674</v>
      </c>
      <c r="F3" s="55"/>
      <c r="G3" s="55"/>
    </row>
    <row r="4" ht="30" customHeight="1" spans="1:7">
      <c r="A4" s="55"/>
      <c r="B4" s="62"/>
      <c r="C4" s="55" t="s">
        <v>1675</v>
      </c>
      <c r="D4" s="55" t="s">
        <v>1676</v>
      </c>
      <c r="E4" s="62"/>
      <c r="F4" s="55" t="s">
        <v>1675</v>
      </c>
      <c r="G4" s="55" t="s">
        <v>1676</v>
      </c>
    </row>
    <row r="5" ht="23.1" customHeight="1" spans="1:7">
      <c r="A5" s="55" t="s">
        <v>1677</v>
      </c>
      <c r="B5" s="55" t="s">
        <v>1678</v>
      </c>
      <c r="C5" s="55" t="s">
        <v>1679</v>
      </c>
      <c r="D5" s="55" t="s">
        <v>1680</v>
      </c>
      <c r="E5" s="55" t="s">
        <v>1681</v>
      </c>
      <c r="F5" s="55" t="s">
        <v>1682</v>
      </c>
      <c r="G5" s="55" t="s">
        <v>1683</v>
      </c>
    </row>
    <row r="6" s="26" customFormat="1" ht="23.1" customHeight="1" spans="1:7">
      <c r="A6" s="63" t="s">
        <v>1684</v>
      </c>
      <c r="B6" s="64">
        <f>C6+D6</f>
        <v>262560</v>
      </c>
      <c r="C6" s="64">
        <f>C7+C8</f>
        <v>124354</v>
      </c>
      <c r="D6" s="64">
        <f>D7+D8</f>
        <v>138206</v>
      </c>
      <c r="E6" s="64">
        <f>F6+G6</f>
        <v>229718</v>
      </c>
      <c r="F6" s="64">
        <f>F7+F8</f>
        <v>92917</v>
      </c>
      <c r="G6" s="64">
        <f>G7+G8</f>
        <v>136801</v>
      </c>
    </row>
    <row r="7" s="26" customFormat="1" ht="23.1" customHeight="1" spans="1:7">
      <c r="A7" s="63" t="s">
        <v>1685</v>
      </c>
      <c r="B7" s="64">
        <f>C7+D7</f>
        <v>262560</v>
      </c>
      <c r="C7" s="64">
        <v>124354</v>
      </c>
      <c r="D7" s="64">
        <v>138206</v>
      </c>
      <c r="E7" s="64">
        <f>F7+G7</f>
        <v>229718</v>
      </c>
      <c r="F7" s="64">
        <v>92917</v>
      </c>
      <c r="G7" s="64">
        <v>136801</v>
      </c>
    </row>
    <row r="8" s="26" customFormat="1" ht="23.1" customHeight="1" spans="1:7">
      <c r="A8" s="65" t="s">
        <v>1686</v>
      </c>
      <c r="B8" s="66"/>
      <c r="C8" s="66"/>
      <c r="D8" s="66"/>
      <c r="E8" s="66"/>
      <c r="F8" s="66"/>
      <c r="G8" s="66"/>
    </row>
    <row r="9" s="26" customFormat="1" ht="23.1" customHeight="1" spans="1:7">
      <c r="A9" s="67" t="s">
        <v>1270</v>
      </c>
      <c r="B9" s="66"/>
      <c r="C9" s="66"/>
      <c r="D9" s="66"/>
      <c r="E9" s="66"/>
      <c r="F9" s="66"/>
      <c r="G9" s="66"/>
    </row>
    <row r="10" s="26" customFormat="1" ht="23.1" customHeight="1" spans="1:7">
      <c r="A10" s="67" t="s">
        <v>1271</v>
      </c>
      <c r="B10" s="66"/>
      <c r="C10" s="66"/>
      <c r="D10" s="66"/>
      <c r="E10" s="66"/>
      <c r="F10" s="66"/>
      <c r="G10" s="66"/>
    </row>
    <row r="11" s="26" customFormat="1" ht="23.1" customHeight="1" spans="1:7">
      <c r="A11" s="67" t="s">
        <v>1272</v>
      </c>
      <c r="B11" s="66"/>
      <c r="C11" s="66"/>
      <c r="D11" s="66"/>
      <c r="E11" s="66"/>
      <c r="F11" s="66"/>
      <c r="G11" s="66"/>
    </row>
    <row r="12" s="26" customFormat="1" ht="23.1" customHeight="1" spans="1:7">
      <c r="A12" s="67" t="s">
        <v>1273</v>
      </c>
      <c r="B12" s="66"/>
      <c r="C12" s="66"/>
      <c r="D12" s="66"/>
      <c r="E12" s="66"/>
      <c r="F12" s="66"/>
      <c r="G12" s="66"/>
    </row>
    <row r="13" s="26" customFormat="1" ht="23.1" customHeight="1" spans="1:7">
      <c r="A13" s="67" t="s">
        <v>1274</v>
      </c>
      <c r="B13" s="66"/>
      <c r="C13" s="66"/>
      <c r="D13" s="66"/>
      <c r="E13" s="66"/>
      <c r="F13" s="66"/>
      <c r="G13" s="66"/>
    </row>
    <row r="14" s="26" customFormat="1" ht="23.1" customHeight="1" spans="1:7">
      <c r="A14" s="67" t="s">
        <v>1275</v>
      </c>
      <c r="B14" s="66"/>
      <c r="C14" s="66"/>
      <c r="D14" s="66"/>
      <c r="E14" s="66"/>
      <c r="F14" s="66"/>
      <c r="G14" s="66"/>
    </row>
    <row r="15" s="26" customFormat="1" ht="23.1" customHeight="1" spans="1:7">
      <c r="A15" s="67" t="s">
        <v>1276</v>
      </c>
      <c r="B15" s="66"/>
      <c r="C15" s="66"/>
      <c r="D15" s="66"/>
      <c r="E15" s="66"/>
      <c r="F15" s="66"/>
      <c r="G15" s="66"/>
    </row>
    <row r="16" s="26" customFormat="1" ht="23.1" customHeight="1" spans="1:7">
      <c r="A16" s="67" t="s">
        <v>1277</v>
      </c>
      <c r="B16" s="66"/>
      <c r="C16" s="66"/>
      <c r="D16" s="66"/>
      <c r="E16" s="66"/>
      <c r="F16" s="66"/>
      <c r="G16" s="66"/>
    </row>
    <row r="17" s="26" customFormat="1" ht="23.1" customHeight="1" spans="1:7">
      <c r="A17" s="67" t="s">
        <v>1278</v>
      </c>
      <c r="B17" s="66"/>
      <c r="C17" s="66"/>
      <c r="D17" s="66"/>
      <c r="E17" s="66"/>
      <c r="F17" s="66"/>
      <c r="G17" s="66"/>
    </row>
    <row r="18" s="26" customFormat="1" ht="24.95" customHeight="1" spans="1:7">
      <c r="A18" s="45" t="s">
        <v>1687</v>
      </c>
      <c r="B18" s="45"/>
      <c r="C18" s="45"/>
      <c r="D18" s="45"/>
      <c r="E18" s="45"/>
      <c r="F18" s="45"/>
      <c r="G18" s="45"/>
    </row>
    <row r="19" s="26" customFormat="1" ht="24.95" customHeight="1" spans="1:7">
      <c r="A19" s="45" t="s">
        <v>1688</v>
      </c>
      <c r="B19" s="45"/>
      <c r="C19" s="45"/>
      <c r="D19" s="45"/>
      <c r="E19" s="45"/>
      <c r="F19" s="45"/>
      <c r="G19" s="45"/>
    </row>
    <row r="20" ht="18" customHeight="1" spans="1:7">
      <c r="A20" s="46"/>
      <c r="B20" s="46"/>
      <c r="C20" s="46"/>
      <c r="D20" s="46"/>
      <c r="E20" s="46"/>
      <c r="F20" s="46"/>
      <c r="G20" s="46"/>
    </row>
  </sheetData>
  <mergeCells count="7">
    <mergeCell ref="A1:G1"/>
    <mergeCell ref="F2:G2"/>
    <mergeCell ref="B3:D3"/>
    <mergeCell ref="E3:G3"/>
    <mergeCell ref="A18:G18"/>
    <mergeCell ref="A19:G19"/>
    <mergeCell ref="A3:A4"/>
  </mergeCells>
  <printOptions horizontalCentered="1"/>
  <pageMargins left="0.708333333333333" right="0.708333333333333" top="0.629861111111111" bottom="0.751388888888889" header="0.306944444444444" footer="0.306944444444444"/>
  <pageSetup paperSize="9" fitToWidth="0" orientation="landscape" horizontalDpi="600"/>
  <headerFooter>
    <oddFooter>&amp;C第 &amp;P 页，共 &amp;N 页</oddFooter>
  </headerFooter>
  <ignoredErrors>
    <ignoredError sqref="E6" formula="1"/>
  </ignoredErrors>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0">
    <pageSetUpPr fitToPage="1"/>
  </sheetPr>
  <dimension ref="A1:G14"/>
  <sheetViews>
    <sheetView workbookViewId="0">
      <selection activeCell="A1" sqref="A1:C1"/>
    </sheetView>
  </sheetViews>
  <sheetFormatPr defaultColWidth="10" defaultRowHeight="13.5" outlineLevelCol="6"/>
  <cols>
    <col min="1" max="1" width="62.25" style="15" customWidth="1"/>
    <col min="2" max="3" width="28.6333333333333" style="15" customWidth="1"/>
    <col min="4" max="4" width="9.75" style="15" customWidth="1"/>
    <col min="5" max="16384" width="10" style="15"/>
  </cols>
  <sheetData>
    <row r="1" ht="28.7" customHeight="1" spans="1:3">
      <c r="A1" s="40" t="s">
        <v>35</v>
      </c>
      <c r="B1" s="40"/>
      <c r="C1" s="40"/>
    </row>
    <row r="2" ht="27" customHeight="1" spans="1:3">
      <c r="A2" s="51"/>
      <c r="B2" s="51"/>
      <c r="C2" s="52" t="s">
        <v>46</v>
      </c>
    </row>
    <row r="3" s="53" customFormat="1" ht="24" customHeight="1" spans="1:3">
      <c r="A3" s="55" t="s">
        <v>1689</v>
      </c>
      <c r="B3" s="55" t="s">
        <v>1635</v>
      </c>
      <c r="C3" s="55" t="s">
        <v>1690</v>
      </c>
    </row>
    <row r="4" s="53" customFormat="1" ht="32.1" customHeight="1" spans="1:3">
      <c r="A4" s="56" t="s">
        <v>1691</v>
      </c>
      <c r="B4" s="57">
        <v>93283</v>
      </c>
      <c r="C4" s="57">
        <v>93283</v>
      </c>
    </row>
    <row r="5" s="53" customFormat="1" ht="32.1" customHeight="1" spans="1:3">
      <c r="A5" s="58" t="s">
        <v>1692</v>
      </c>
      <c r="B5" s="57">
        <v>124354</v>
      </c>
      <c r="C5" s="57">
        <v>124354</v>
      </c>
    </row>
    <row r="6" s="53" customFormat="1" ht="32.1" customHeight="1" spans="1:3">
      <c r="A6" s="56" t="s">
        <v>1693</v>
      </c>
      <c r="B6" s="57">
        <v>3723</v>
      </c>
      <c r="C6" s="57">
        <v>25044</v>
      </c>
    </row>
    <row r="7" s="53" customFormat="1" ht="30" customHeight="1" spans="1:3">
      <c r="A7" s="59" t="s">
        <v>1694</v>
      </c>
      <c r="B7" s="57"/>
      <c r="C7" s="57"/>
    </row>
    <row r="8" s="53" customFormat="1" ht="32.1" customHeight="1" spans="1:3">
      <c r="A8" s="59" t="s">
        <v>1695</v>
      </c>
      <c r="B8" s="57">
        <v>3723</v>
      </c>
      <c r="C8" s="57">
        <v>25044</v>
      </c>
    </row>
    <row r="9" s="53" customFormat="1" ht="32.1" customHeight="1" spans="1:3">
      <c r="A9" s="56" t="s">
        <v>1696</v>
      </c>
      <c r="B9" s="57">
        <v>3723</v>
      </c>
      <c r="C9" s="57">
        <v>25044</v>
      </c>
    </row>
    <row r="10" s="53" customFormat="1" ht="32.1" customHeight="1" spans="1:3">
      <c r="A10" s="56" t="s">
        <v>1697</v>
      </c>
      <c r="B10" s="57">
        <v>93283</v>
      </c>
      <c r="C10" s="57">
        <v>92917</v>
      </c>
    </row>
    <row r="11" s="53" customFormat="1" ht="32.1" customHeight="1" spans="1:3">
      <c r="A11" s="56" t="s">
        <v>1698</v>
      </c>
      <c r="B11" s="57"/>
      <c r="C11" s="57"/>
    </row>
    <row r="12" s="53" customFormat="1" ht="32.1" customHeight="1" spans="1:3">
      <c r="A12" s="56" t="s">
        <v>1699</v>
      </c>
      <c r="B12" s="57">
        <v>124354</v>
      </c>
      <c r="C12" s="57"/>
    </row>
    <row r="13" s="54" customFormat="1" ht="69" customHeight="1" spans="1:7">
      <c r="A13" s="60" t="s">
        <v>1700</v>
      </c>
      <c r="B13" s="60"/>
      <c r="C13" s="60"/>
      <c r="D13" s="10"/>
      <c r="E13" s="10"/>
      <c r="F13" s="10"/>
      <c r="G13" s="10"/>
    </row>
    <row r="14" spans="1:3">
      <c r="A14" s="51"/>
      <c r="B14" s="51"/>
      <c r="C14" s="51"/>
    </row>
  </sheetData>
  <mergeCells count="2">
    <mergeCell ref="A1:C1"/>
    <mergeCell ref="A13:C13"/>
  </mergeCells>
  <printOptions horizontalCentered="1"/>
  <pageMargins left="0.708333333333333" right="0.708333333333333" top="0.751388888888889" bottom="0.751388888888889" header="0.306944444444444" footer="0.306944444444444"/>
  <pageSetup paperSize="9" fitToHeight="200" orientation="landscape" horizontalDpi="600"/>
  <headerFooter>
    <oddFooter>&amp;C第 &amp;P 页，共 &amp;N 页</oddFooter>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pageSetUpPr fitToPage="1"/>
  </sheetPr>
  <dimension ref="A1:G14"/>
  <sheetViews>
    <sheetView workbookViewId="0">
      <selection activeCell="A1" sqref="A1:C1"/>
    </sheetView>
  </sheetViews>
  <sheetFormatPr defaultColWidth="10" defaultRowHeight="13.5" outlineLevelCol="6"/>
  <cols>
    <col min="1" max="1" width="60" style="15" customWidth="1"/>
    <col min="2" max="3" width="25.6333333333333" style="15" customWidth="1"/>
    <col min="4" max="4" width="9.75" style="15" customWidth="1"/>
    <col min="5" max="16384" width="10" style="15"/>
  </cols>
  <sheetData>
    <row r="1" ht="28.7" customHeight="1" spans="1:3">
      <c r="A1" s="40" t="s">
        <v>36</v>
      </c>
      <c r="B1" s="40"/>
      <c r="C1" s="40"/>
    </row>
    <row r="2" ht="27" customHeight="1" spans="1:3">
      <c r="A2" s="51"/>
      <c r="B2" s="51"/>
      <c r="C2" s="52" t="s">
        <v>46</v>
      </c>
    </row>
    <row r="3" ht="24" customHeight="1" spans="1:3">
      <c r="A3" s="28" t="s">
        <v>1689</v>
      </c>
      <c r="B3" s="28" t="s">
        <v>1635</v>
      </c>
      <c r="C3" s="28" t="s">
        <v>1690</v>
      </c>
    </row>
    <row r="4" ht="32.1" customHeight="1" spans="1:3">
      <c r="A4" s="49" t="s">
        <v>1691</v>
      </c>
      <c r="B4" s="44">
        <v>93283</v>
      </c>
      <c r="C4" s="44">
        <v>93283</v>
      </c>
    </row>
    <row r="5" ht="32.1" customHeight="1" spans="1:3">
      <c r="A5" s="49" t="s">
        <v>1692</v>
      </c>
      <c r="B5" s="44">
        <v>124354</v>
      </c>
      <c r="C5" s="44">
        <v>124354</v>
      </c>
    </row>
    <row r="6" ht="32.1" customHeight="1" spans="1:3">
      <c r="A6" s="49" t="s">
        <v>1693</v>
      </c>
      <c r="B6" s="44">
        <v>3723</v>
      </c>
      <c r="C6" s="44">
        <v>25044</v>
      </c>
    </row>
    <row r="7" ht="32.1" customHeight="1" spans="1:3">
      <c r="A7" s="49" t="s">
        <v>1701</v>
      </c>
      <c r="B7" s="44"/>
      <c r="C7" s="44"/>
    </row>
    <row r="8" ht="32.1" customHeight="1" spans="1:3">
      <c r="A8" s="49" t="s">
        <v>1702</v>
      </c>
      <c r="B8" s="44">
        <v>3723</v>
      </c>
      <c r="C8" s="44">
        <v>25044</v>
      </c>
    </row>
    <row r="9" ht="32.1" customHeight="1" spans="1:3">
      <c r="A9" s="49" t="s">
        <v>1696</v>
      </c>
      <c r="B9" s="44">
        <v>3723</v>
      </c>
      <c r="C9" s="44">
        <v>25044</v>
      </c>
    </row>
    <row r="10" ht="32.1" customHeight="1" spans="1:3">
      <c r="A10" s="49" t="s">
        <v>1697</v>
      </c>
      <c r="B10" s="44">
        <v>93283</v>
      </c>
      <c r="C10" s="44">
        <v>92917</v>
      </c>
    </row>
    <row r="11" ht="32.1" customHeight="1" spans="1:3">
      <c r="A11" s="49" t="s">
        <v>1698</v>
      </c>
      <c r="B11" s="44"/>
      <c r="C11" s="44"/>
    </row>
    <row r="12" ht="32.1" customHeight="1" spans="1:3">
      <c r="A12" s="49" t="s">
        <v>1699</v>
      </c>
      <c r="B12" s="44">
        <v>124354</v>
      </c>
      <c r="C12" s="44"/>
    </row>
    <row r="13" s="26" customFormat="1" ht="69" customHeight="1" spans="1:7">
      <c r="A13" s="30" t="s">
        <v>1703</v>
      </c>
      <c r="B13" s="30"/>
      <c r="C13" s="30"/>
      <c r="D13" s="45"/>
      <c r="E13" s="45"/>
      <c r="F13" s="45"/>
      <c r="G13" s="45"/>
    </row>
    <row r="14" spans="1:3">
      <c r="A14" s="51"/>
      <c r="B14" s="51"/>
      <c r="C14" s="51"/>
    </row>
  </sheetData>
  <mergeCells count="2">
    <mergeCell ref="A1:C1"/>
    <mergeCell ref="A13:C13"/>
  </mergeCells>
  <printOptions horizontalCentered="1"/>
  <pageMargins left="0.708333333333333" right="0.708333333333333" top="0.354166666666667" bottom="0.472222222222222" header="0.306944444444444" footer="0.306944444444444"/>
  <pageSetup paperSize="9" fitToHeight="200" orientation="landscape" horizontalDpi="600"/>
  <headerFooter>
    <oddFooter>&amp;C第 &amp;P 页，共 &amp;N 页</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pageSetUpPr fitToPage="1"/>
  </sheetPr>
  <dimension ref="A1:C12"/>
  <sheetViews>
    <sheetView workbookViewId="0">
      <selection activeCell="A1" sqref="A1:C1"/>
    </sheetView>
  </sheetViews>
  <sheetFormatPr defaultColWidth="10" defaultRowHeight="13.5" outlineLevelCol="2"/>
  <cols>
    <col min="1" max="1" width="60.5" style="15" customWidth="1"/>
    <col min="2" max="3" width="25.6333333333333" style="15" customWidth="1"/>
    <col min="4" max="4" width="9.75" style="15" customWidth="1"/>
    <col min="5" max="16384" width="10" style="15"/>
  </cols>
  <sheetData>
    <row r="1" ht="28.7" customHeight="1" spans="1:3">
      <c r="A1" s="40" t="s">
        <v>37</v>
      </c>
      <c r="B1" s="40"/>
      <c r="C1" s="40"/>
    </row>
    <row r="2" ht="24.95" customHeight="1" spans="1:3">
      <c r="A2" s="51"/>
      <c r="B2" s="51"/>
      <c r="C2" s="52" t="s">
        <v>46</v>
      </c>
    </row>
    <row r="3" ht="32.1" customHeight="1" spans="1:3">
      <c r="A3" s="28" t="s">
        <v>1689</v>
      </c>
      <c r="B3" s="28" t="s">
        <v>1635</v>
      </c>
      <c r="C3" s="28" t="s">
        <v>1690</v>
      </c>
    </row>
    <row r="4" ht="32.1" customHeight="1" spans="1:3">
      <c r="A4" s="49" t="s">
        <v>1704</v>
      </c>
      <c r="B4" s="44">
        <v>25701</v>
      </c>
      <c r="C4" s="44">
        <v>53701</v>
      </c>
    </row>
    <row r="5" ht="32.1" customHeight="1" spans="1:3">
      <c r="A5" s="49" t="s">
        <v>1705</v>
      </c>
      <c r="B5" s="44">
        <v>55106</v>
      </c>
      <c r="C5" s="44">
        <v>138206</v>
      </c>
    </row>
    <row r="6" ht="32.1" customHeight="1" spans="1:3">
      <c r="A6" s="49" t="s">
        <v>1706</v>
      </c>
      <c r="B6" s="44">
        <v>30400</v>
      </c>
      <c r="C6" s="44">
        <v>83845</v>
      </c>
    </row>
    <row r="7" ht="32.1" customHeight="1" spans="1:3">
      <c r="A7" s="49" t="s">
        <v>1707</v>
      </c>
      <c r="B7" s="44">
        <v>2400</v>
      </c>
      <c r="C7" s="44">
        <v>745</v>
      </c>
    </row>
    <row r="8" ht="32.1" customHeight="1" spans="1:3">
      <c r="A8" s="49" t="s">
        <v>1708</v>
      </c>
      <c r="B8" s="44">
        <v>53701</v>
      </c>
      <c r="C8" s="44">
        <v>136801</v>
      </c>
    </row>
    <row r="9" ht="32.1" customHeight="1" spans="1:3">
      <c r="A9" s="49" t="s">
        <v>1709</v>
      </c>
      <c r="B9" s="44"/>
      <c r="C9" s="44"/>
    </row>
    <row r="10" ht="32.1" customHeight="1" spans="1:3">
      <c r="A10" s="49" t="s">
        <v>1710</v>
      </c>
      <c r="B10" s="44">
        <v>55106</v>
      </c>
      <c r="C10" s="44"/>
    </row>
    <row r="11" s="26" customFormat="1" ht="72" customHeight="1" spans="1:3">
      <c r="A11" s="30" t="s">
        <v>1711</v>
      </c>
      <c r="B11" s="30"/>
      <c r="C11" s="30"/>
    </row>
    <row r="12" ht="30.95" customHeight="1" spans="1:3">
      <c r="A12" s="50"/>
      <c r="B12" s="50"/>
      <c r="C12" s="50"/>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fitToHeight="200" orientation="landscape" horizontalDpi="600"/>
  <headerFooter>
    <oddFooter>&amp;C第 &amp;P 页，共 &amp;N 页</oddFooter>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pageSetUpPr fitToPage="1"/>
  </sheetPr>
  <dimension ref="A1:C12"/>
  <sheetViews>
    <sheetView workbookViewId="0">
      <selection activeCell="H12" sqref="H12"/>
    </sheetView>
  </sheetViews>
  <sheetFormatPr defaultColWidth="10" defaultRowHeight="13.5" outlineLevelCol="2"/>
  <cols>
    <col min="1" max="1" width="59.3833333333333" style="15" customWidth="1"/>
    <col min="2" max="3" width="25.6333333333333" style="15" customWidth="1"/>
    <col min="4" max="4" width="9.75" style="15" customWidth="1"/>
    <col min="5" max="16384" width="10" style="15"/>
  </cols>
  <sheetData>
    <row r="1" ht="28.7" customHeight="1" spans="1:3">
      <c r="A1" s="47" t="s">
        <v>38</v>
      </c>
      <c r="B1" s="47"/>
      <c r="C1" s="47"/>
    </row>
    <row r="2" s="25" customFormat="1" ht="24.95" customHeight="1" spans="1:3">
      <c r="A2" s="48"/>
      <c r="B2" s="48"/>
      <c r="C2" s="32" t="s">
        <v>46</v>
      </c>
    </row>
    <row r="3" s="25" customFormat="1" ht="32.1" customHeight="1" spans="1:3">
      <c r="A3" s="28" t="s">
        <v>1689</v>
      </c>
      <c r="B3" s="28" t="s">
        <v>1635</v>
      </c>
      <c r="C3" s="28" t="s">
        <v>1690</v>
      </c>
    </row>
    <row r="4" s="25" customFormat="1" ht="32.1" customHeight="1" spans="1:3">
      <c r="A4" s="49" t="s">
        <v>1704</v>
      </c>
      <c r="B4" s="44">
        <v>25701</v>
      </c>
      <c r="C4" s="44">
        <v>53701</v>
      </c>
    </row>
    <row r="5" s="25" customFormat="1" ht="32.1" customHeight="1" spans="1:3">
      <c r="A5" s="49" t="s">
        <v>1705</v>
      </c>
      <c r="B5" s="44">
        <v>55106</v>
      </c>
      <c r="C5" s="44">
        <v>138206</v>
      </c>
    </row>
    <row r="6" s="25" customFormat="1" ht="32.1" customHeight="1" spans="1:3">
      <c r="A6" s="49" t="s">
        <v>1706</v>
      </c>
      <c r="B6" s="44">
        <v>30400</v>
      </c>
      <c r="C6" s="44">
        <v>83845</v>
      </c>
    </row>
    <row r="7" s="25" customFormat="1" ht="32.1" customHeight="1" spans="1:3">
      <c r="A7" s="49" t="s">
        <v>1707</v>
      </c>
      <c r="B7" s="44">
        <v>2400</v>
      </c>
      <c r="C7" s="44">
        <v>745</v>
      </c>
    </row>
    <row r="8" s="25" customFormat="1" ht="32.1" customHeight="1" spans="1:3">
      <c r="A8" s="49" t="s">
        <v>1708</v>
      </c>
      <c r="B8" s="44">
        <v>53701</v>
      </c>
      <c r="C8" s="44">
        <v>136801</v>
      </c>
    </row>
    <row r="9" s="25" customFormat="1" ht="32.1" customHeight="1" spans="1:3">
      <c r="A9" s="49" t="s">
        <v>1712</v>
      </c>
      <c r="B9" s="44"/>
      <c r="C9" s="44">
        <v>83100</v>
      </c>
    </row>
    <row r="10" s="25" customFormat="1" ht="32.1" customHeight="1" spans="1:3">
      <c r="A10" s="49" t="s">
        <v>1713</v>
      </c>
      <c r="B10" s="44">
        <v>55106</v>
      </c>
      <c r="C10" s="44"/>
    </row>
    <row r="11" s="26" customFormat="1" ht="65.1" customHeight="1" spans="1:3">
      <c r="A11" s="30" t="s">
        <v>1714</v>
      </c>
      <c r="B11" s="30"/>
      <c r="C11" s="30"/>
    </row>
    <row r="12" ht="30.95" customHeight="1" spans="1:3">
      <c r="A12" s="50"/>
      <c r="B12" s="50"/>
      <c r="C12" s="50"/>
    </row>
  </sheetData>
  <mergeCells count="3">
    <mergeCell ref="A1:C1"/>
    <mergeCell ref="A11:C11"/>
    <mergeCell ref="A12:C12"/>
  </mergeCells>
  <printOptions horizontalCentered="1"/>
  <pageMargins left="0.708333333333333" right="0.708333333333333" top="0.751388888888889" bottom="0.751388888888889" header="0.306944444444444" footer="0.306944444444444"/>
  <pageSetup paperSize="9" fitToHeight="200" orientation="landscape" horizontalDpi="600"/>
  <headerFooter>
    <oddFooter>&amp;C第 &amp;P 页，共 &amp;N 页</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pageSetUpPr fitToPage="1"/>
  </sheetPr>
  <dimension ref="A1:D26"/>
  <sheetViews>
    <sheetView workbookViewId="0">
      <selection activeCell="A1" sqref="A1:D1"/>
    </sheetView>
  </sheetViews>
  <sheetFormatPr defaultColWidth="10" defaultRowHeight="13.5" outlineLevelCol="3"/>
  <cols>
    <col min="1" max="1" width="36" style="15" customWidth="1"/>
    <col min="2" max="4" width="15.6333333333333" style="15" customWidth="1"/>
    <col min="5" max="5" width="9.75" style="15" customWidth="1"/>
    <col min="6" max="16384" width="10" style="15"/>
  </cols>
  <sheetData>
    <row r="1" ht="63" customHeight="1" spans="1:4">
      <c r="A1" s="40" t="s">
        <v>39</v>
      </c>
      <c r="B1" s="40"/>
      <c r="C1" s="40"/>
      <c r="D1" s="40"/>
    </row>
    <row r="2" s="25" customFormat="1" ht="30" customHeight="1" spans="4:4">
      <c r="D2" s="32" t="s">
        <v>46</v>
      </c>
    </row>
    <row r="3" s="25" customFormat="1" ht="24.95" customHeight="1" spans="1:4">
      <c r="A3" s="28" t="s">
        <v>1689</v>
      </c>
      <c r="B3" s="28" t="s">
        <v>1715</v>
      </c>
      <c r="C3" s="28" t="s">
        <v>1716</v>
      </c>
      <c r="D3" s="28" t="s">
        <v>1717</v>
      </c>
    </row>
    <row r="4" s="25" customFormat="1" ht="24.95" customHeight="1" spans="1:4">
      <c r="A4" s="41" t="s">
        <v>1718</v>
      </c>
      <c r="B4" s="28" t="s">
        <v>1719</v>
      </c>
      <c r="C4" s="42">
        <f>SUM(C5,C7)</f>
        <v>108889</v>
      </c>
      <c r="D4" s="42">
        <f>SUM(D5,D7)</f>
        <v>108889</v>
      </c>
    </row>
    <row r="5" s="25" customFormat="1" ht="24.95" customHeight="1" spans="1:4">
      <c r="A5" s="43" t="s">
        <v>1720</v>
      </c>
      <c r="B5" s="34" t="s">
        <v>1679</v>
      </c>
      <c r="C5" s="44">
        <v>25044</v>
      </c>
      <c r="D5" s="44">
        <v>25044</v>
      </c>
    </row>
    <row r="6" s="25" customFormat="1" ht="24.95" customHeight="1" spans="1:4">
      <c r="A6" s="43" t="s">
        <v>1721</v>
      </c>
      <c r="B6" s="34" t="s">
        <v>1680</v>
      </c>
      <c r="C6" s="44">
        <v>25044</v>
      </c>
      <c r="D6" s="44">
        <v>25044</v>
      </c>
    </row>
    <row r="7" s="25" customFormat="1" ht="24.95" customHeight="1" spans="1:4">
      <c r="A7" s="43" t="s">
        <v>1722</v>
      </c>
      <c r="B7" s="34" t="s">
        <v>1723</v>
      </c>
      <c r="C7" s="44">
        <v>83845</v>
      </c>
      <c r="D7" s="44">
        <v>83845</v>
      </c>
    </row>
    <row r="8" s="25" customFormat="1" ht="24.95" customHeight="1" spans="1:4">
      <c r="A8" s="43" t="s">
        <v>1721</v>
      </c>
      <c r="B8" s="34" t="s">
        <v>1682</v>
      </c>
      <c r="C8" s="44">
        <v>745</v>
      </c>
      <c r="D8" s="44">
        <v>745</v>
      </c>
    </row>
    <row r="9" s="25" customFormat="1" ht="24.95" customHeight="1" spans="1:4">
      <c r="A9" s="41" t="s">
        <v>1724</v>
      </c>
      <c r="B9" s="28" t="s">
        <v>1725</v>
      </c>
      <c r="C9" s="42">
        <f>SUM(C10:C11)</f>
        <v>25789</v>
      </c>
      <c r="D9" s="42">
        <f>SUM(D10:D11)</f>
        <v>25789</v>
      </c>
    </row>
    <row r="10" s="25" customFormat="1" ht="24.95" customHeight="1" spans="1:4">
      <c r="A10" s="43" t="s">
        <v>1720</v>
      </c>
      <c r="B10" s="34" t="s">
        <v>1726</v>
      </c>
      <c r="C10" s="44">
        <v>25044</v>
      </c>
      <c r="D10" s="44">
        <v>25044</v>
      </c>
    </row>
    <row r="11" s="25" customFormat="1" ht="24.95" customHeight="1" spans="1:4">
      <c r="A11" s="43" t="s">
        <v>1722</v>
      </c>
      <c r="B11" s="34" t="s">
        <v>1727</v>
      </c>
      <c r="C11" s="44">
        <v>745</v>
      </c>
      <c r="D11" s="44">
        <v>745</v>
      </c>
    </row>
    <row r="12" s="25" customFormat="1" ht="24.95" customHeight="1" spans="1:4">
      <c r="A12" s="41" t="s">
        <v>1728</v>
      </c>
      <c r="B12" s="28" t="s">
        <v>1729</v>
      </c>
      <c r="C12" s="42">
        <f>SUM(C13:C14)</f>
        <v>4967</v>
      </c>
      <c r="D12" s="42">
        <f>SUM(D13:D14)</f>
        <v>4967</v>
      </c>
    </row>
    <row r="13" s="25" customFormat="1" ht="24.95" customHeight="1" spans="1:4">
      <c r="A13" s="43" t="s">
        <v>1720</v>
      </c>
      <c r="B13" s="34" t="s">
        <v>1730</v>
      </c>
      <c r="C13" s="44">
        <v>3097</v>
      </c>
      <c r="D13" s="44">
        <v>3097</v>
      </c>
    </row>
    <row r="14" s="25" customFormat="1" ht="24.95" customHeight="1" spans="1:4">
      <c r="A14" s="43" t="s">
        <v>1722</v>
      </c>
      <c r="B14" s="34" t="s">
        <v>1731</v>
      </c>
      <c r="C14" s="44">
        <v>1870</v>
      </c>
      <c r="D14" s="44">
        <v>1870</v>
      </c>
    </row>
    <row r="15" s="25" customFormat="1" ht="24.95" customHeight="1" spans="1:4">
      <c r="A15" s="41" t="s">
        <v>1732</v>
      </c>
      <c r="B15" s="28" t="s">
        <v>1733</v>
      </c>
      <c r="C15" s="42">
        <f>SUM(C16,C19)</f>
        <v>7600</v>
      </c>
      <c r="D15" s="42">
        <f>SUM(D16,D19)</f>
        <v>7600</v>
      </c>
    </row>
    <row r="16" s="25" customFormat="1" ht="24.95" customHeight="1" spans="1:4">
      <c r="A16" s="43" t="s">
        <v>1720</v>
      </c>
      <c r="B16" s="34" t="s">
        <v>1734</v>
      </c>
      <c r="C16" s="44">
        <v>5900</v>
      </c>
      <c r="D16" s="44">
        <v>5900</v>
      </c>
    </row>
    <row r="17" s="25" customFormat="1" ht="24.95" customHeight="1" spans="1:4">
      <c r="A17" s="43" t="s">
        <v>1735</v>
      </c>
      <c r="B17" s="34"/>
      <c r="C17" s="44">
        <v>5900</v>
      </c>
      <c r="D17" s="44">
        <v>5900</v>
      </c>
    </row>
    <row r="18" s="25" customFormat="1" ht="24.95" customHeight="1" spans="1:4">
      <c r="A18" s="43" t="s">
        <v>1736</v>
      </c>
      <c r="B18" s="34" t="s">
        <v>1737</v>
      </c>
      <c r="C18" s="44"/>
      <c r="D18" s="44"/>
    </row>
    <row r="19" s="25" customFormat="1" ht="24.95" customHeight="1" spans="1:4">
      <c r="A19" s="43" t="s">
        <v>1722</v>
      </c>
      <c r="B19" s="34" t="s">
        <v>1738</v>
      </c>
      <c r="C19" s="44">
        <v>1700</v>
      </c>
      <c r="D19" s="44">
        <v>1700</v>
      </c>
    </row>
    <row r="20" s="25" customFormat="1" ht="24.95" customHeight="1" spans="1:4">
      <c r="A20" s="43" t="s">
        <v>1735</v>
      </c>
      <c r="B20" s="34"/>
      <c r="C20" s="44">
        <v>900</v>
      </c>
      <c r="D20" s="44">
        <v>900</v>
      </c>
    </row>
    <row r="21" s="25" customFormat="1" ht="24.95" customHeight="1" spans="1:4">
      <c r="A21" s="43" t="s">
        <v>1739</v>
      </c>
      <c r="B21" s="34" t="s">
        <v>1740</v>
      </c>
      <c r="C21" s="44">
        <v>800</v>
      </c>
      <c r="D21" s="44">
        <v>800</v>
      </c>
    </row>
    <row r="22" s="25" customFormat="1" ht="24.95" customHeight="1" spans="1:4">
      <c r="A22" s="41" t="s">
        <v>1741</v>
      </c>
      <c r="B22" s="28" t="s">
        <v>1742</v>
      </c>
      <c r="C22" s="42">
        <f>SUM(C23:C24)</f>
        <v>7502</v>
      </c>
      <c r="D22" s="42">
        <f>SUM(D23:D24)</f>
        <v>7502</v>
      </c>
    </row>
    <row r="23" s="25" customFormat="1" ht="24.95" customHeight="1" spans="1:4">
      <c r="A23" s="43" t="s">
        <v>1720</v>
      </c>
      <c r="B23" s="34" t="s">
        <v>1743</v>
      </c>
      <c r="C23" s="44">
        <v>2952</v>
      </c>
      <c r="D23" s="44">
        <v>2952</v>
      </c>
    </row>
    <row r="24" s="25" customFormat="1" ht="24.95" customHeight="1" spans="1:4">
      <c r="A24" s="43" t="s">
        <v>1722</v>
      </c>
      <c r="B24" s="34" t="s">
        <v>1744</v>
      </c>
      <c r="C24" s="44">
        <v>4550</v>
      </c>
      <c r="D24" s="44">
        <v>4550</v>
      </c>
    </row>
    <row r="25" s="26" customFormat="1" ht="69.95" customHeight="1" spans="1:4">
      <c r="A25" s="45" t="s">
        <v>1745</v>
      </c>
      <c r="B25" s="45"/>
      <c r="C25" s="45"/>
      <c r="D25" s="45"/>
    </row>
    <row r="26" ht="24.95" customHeight="1" spans="1:4">
      <c r="A26" s="46"/>
      <c r="B26" s="46"/>
      <c r="C26" s="46"/>
      <c r="D26" s="46"/>
    </row>
  </sheetData>
  <mergeCells count="3">
    <mergeCell ref="A1:D1"/>
    <mergeCell ref="A25:D25"/>
    <mergeCell ref="A26:D26"/>
  </mergeCells>
  <printOptions horizontalCentered="1"/>
  <pageMargins left="0.708333333333333" right="0.708333333333333" top="0.393055555555556" bottom="0.751388888888889" header="0.306944444444444" footer="0.306944444444444"/>
  <pageSetup paperSize="9" scale="99" orientation="portrait" horizontalDpi="600"/>
  <headerFooter>
    <oddFooter>&amp;C第 &amp;P 页，共 &amp;N 页</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pageSetUpPr fitToPage="1"/>
  </sheetPr>
  <dimension ref="A1:F19"/>
  <sheetViews>
    <sheetView workbookViewId="0">
      <selection activeCell="H18" sqref="H18"/>
    </sheetView>
  </sheetViews>
  <sheetFormatPr defaultColWidth="8.88333333333333" defaultRowHeight="13.5" outlineLevelCol="5"/>
  <cols>
    <col min="1" max="1" width="8.88333333333333" style="15"/>
    <col min="2" max="2" width="49.3833333333333" style="15" customWidth="1"/>
    <col min="3" max="6" width="20.6333333333333" style="15" customWidth="1"/>
    <col min="7" max="16384" width="8.88333333333333" style="15"/>
  </cols>
  <sheetData>
    <row r="1" ht="45" customHeight="1" spans="1:6">
      <c r="A1" s="16" t="s">
        <v>40</v>
      </c>
      <c r="B1" s="16"/>
      <c r="C1" s="16"/>
      <c r="D1" s="16"/>
      <c r="E1" s="16"/>
      <c r="F1" s="16"/>
    </row>
    <row r="2" s="25" customFormat="1" ht="18" customHeight="1" spans="2:6">
      <c r="B2" s="31" t="s">
        <v>46</v>
      </c>
      <c r="C2" s="32"/>
      <c r="D2" s="32"/>
      <c r="E2" s="32"/>
      <c r="F2" s="32"/>
    </row>
    <row r="3" s="25" customFormat="1" ht="30" customHeight="1" spans="1:6">
      <c r="A3" s="27" t="s">
        <v>47</v>
      </c>
      <c r="B3" s="27"/>
      <c r="C3" s="28" t="s">
        <v>1677</v>
      </c>
      <c r="D3" s="28" t="s">
        <v>1716</v>
      </c>
      <c r="E3" s="28" t="s">
        <v>1717</v>
      </c>
      <c r="F3" s="28" t="s">
        <v>1746</v>
      </c>
    </row>
    <row r="4" s="25" customFormat="1" ht="30" customHeight="1" spans="1:6">
      <c r="A4" s="33" t="s">
        <v>1747</v>
      </c>
      <c r="B4" s="33"/>
      <c r="C4" s="34" t="s">
        <v>1678</v>
      </c>
      <c r="D4" s="35">
        <f>SUM(D5:D6)</f>
        <v>262560</v>
      </c>
      <c r="E4" s="35">
        <f>SUM(E5:E6)</f>
        <v>262560</v>
      </c>
      <c r="F4" s="35"/>
    </row>
    <row r="5" s="25" customFormat="1" ht="30" customHeight="1" spans="1:6">
      <c r="A5" s="36" t="s">
        <v>1748</v>
      </c>
      <c r="B5" s="36"/>
      <c r="C5" s="34" t="s">
        <v>1679</v>
      </c>
      <c r="D5" s="35">
        <v>124354</v>
      </c>
      <c r="E5" s="35">
        <v>124354</v>
      </c>
      <c r="F5" s="35"/>
    </row>
    <row r="6" s="25" customFormat="1" ht="30" customHeight="1" spans="1:6">
      <c r="A6" s="36" t="s">
        <v>1749</v>
      </c>
      <c r="B6" s="36"/>
      <c r="C6" s="34" t="s">
        <v>1680</v>
      </c>
      <c r="D6" s="35">
        <v>138206</v>
      </c>
      <c r="E6" s="35">
        <v>138206</v>
      </c>
      <c r="F6" s="35"/>
    </row>
    <row r="7" s="25" customFormat="1" ht="30" customHeight="1" spans="1:6">
      <c r="A7" s="37" t="s">
        <v>1750</v>
      </c>
      <c r="B7" s="37"/>
      <c r="C7" s="34" t="s">
        <v>1681</v>
      </c>
      <c r="D7" s="38"/>
      <c r="E7" s="38"/>
      <c r="F7" s="38"/>
    </row>
    <row r="8" s="25" customFormat="1" ht="30" customHeight="1" spans="1:6">
      <c r="A8" s="36" t="s">
        <v>1748</v>
      </c>
      <c r="B8" s="36"/>
      <c r="C8" s="34" t="s">
        <v>1682</v>
      </c>
      <c r="D8" s="39"/>
      <c r="E8" s="39"/>
      <c r="F8" s="39"/>
    </row>
    <row r="9" s="25" customFormat="1" ht="30" customHeight="1" spans="1:6">
      <c r="A9" s="36" t="s">
        <v>1749</v>
      </c>
      <c r="B9" s="36"/>
      <c r="C9" s="34" t="s">
        <v>1683</v>
      </c>
      <c r="D9" s="39"/>
      <c r="E9" s="39"/>
      <c r="F9" s="39"/>
    </row>
    <row r="10" s="26" customFormat="1" ht="41.1" customHeight="1" spans="1:6">
      <c r="A10" s="30" t="s">
        <v>1751</v>
      </c>
      <c r="B10" s="30"/>
      <c r="C10" s="30"/>
      <c r="D10" s="30"/>
      <c r="E10" s="30"/>
      <c r="F10" s="30"/>
    </row>
    <row r="13" ht="19.5"/>
    <row r="14" ht="18.95" customHeight="1"/>
    <row r="15" ht="29.1" customHeight="1"/>
    <row r="16" ht="29.1" customHeight="1"/>
    <row r="17" ht="29.1" customHeight="1"/>
    <row r="18" ht="29.1" customHeight="1"/>
    <row r="19" ht="30" customHeight="1"/>
  </sheetData>
  <mergeCells count="9">
    <mergeCell ref="A1:F1"/>
    <mergeCell ref="B2:F2"/>
    <mergeCell ref="A3:B3"/>
    <mergeCell ref="A5:B5"/>
    <mergeCell ref="A6:B6"/>
    <mergeCell ref="A7:B7"/>
    <mergeCell ref="A8:B8"/>
    <mergeCell ref="A9:B9"/>
    <mergeCell ref="A10:F10"/>
  </mergeCells>
  <printOptions horizontalCentered="1"/>
  <pageMargins left="0.708333333333333" right="0.708333333333333" top="1.10208333333333" bottom="0.751388888888889" header="0.306944444444444" footer="0.306944444444444"/>
  <pageSetup paperSize="9" scale="95" fitToHeight="200" orientation="landscape" horizontalDpi="600"/>
  <headerFooter>
    <oddFooter>&amp;C第 &amp;P 页，共 &amp;N 页</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9"/>
  <sheetViews>
    <sheetView workbookViewId="0">
      <selection activeCell="J17" sqref="J17"/>
    </sheetView>
  </sheetViews>
  <sheetFormatPr defaultColWidth="8.88333333333333" defaultRowHeight="13.5" outlineLevelCol="5"/>
  <cols>
    <col min="1" max="1" width="8.88333333333333" style="15"/>
    <col min="2" max="2" width="49.3833333333333" style="15" customWidth="1"/>
    <col min="3" max="6" width="20.6333333333333" style="15" customWidth="1"/>
    <col min="7" max="16384" width="8.88333333333333" style="15"/>
  </cols>
  <sheetData>
    <row r="1" s="15" customFormat="1" ht="45" customHeight="1" spans="1:6">
      <c r="A1" s="16" t="s">
        <v>41</v>
      </c>
      <c r="B1" s="16"/>
      <c r="C1" s="16"/>
      <c r="D1" s="16"/>
      <c r="E1" s="16"/>
      <c r="F1" s="16"/>
    </row>
    <row r="2" s="25" customFormat="1" ht="18" customHeight="1" spans="2:6">
      <c r="B2" s="31" t="s">
        <v>46</v>
      </c>
      <c r="C2" s="32"/>
      <c r="D2" s="32"/>
      <c r="E2" s="32"/>
      <c r="F2" s="32"/>
    </row>
    <row r="3" s="25" customFormat="1" ht="30" customHeight="1" spans="1:6">
      <c r="A3" s="27" t="s">
        <v>47</v>
      </c>
      <c r="B3" s="27"/>
      <c r="C3" s="28" t="s">
        <v>1677</v>
      </c>
      <c r="D3" s="28" t="s">
        <v>1716</v>
      </c>
      <c r="E3" s="28" t="s">
        <v>1717</v>
      </c>
      <c r="F3" s="28" t="s">
        <v>1746</v>
      </c>
    </row>
    <row r="4" s="25" customFormat="1" ht="30" customHeight="1" spans="1:6">
      <c r="A4" s="33" t="s">
        <v>1747</v>
      </c>
      <c r="B4" s="33"/>
      <c r="C4" s="34" t="s">
        <v>1678</v>
      </c>
      <c r="D4" s="35">
        <f>SUM(D5:D6)</f>
        <v>262560</v>
      </c>
      <c r="E4" s="35">
        <f>SUM(E5:E6)</f>
        <v>262560</v>
      </c>
      <c r="F4" s="35"/>
    </row>
    <row r="5" s="25" customFormat="1" ht="30" customHeight="1" spans="1:6">
      <c r="A5" s="36" t="s">
        <v>1748</v>
      </c>
      <c r="B5" s="36"/>
      <c r="C5" s="34" t="s">
        <v>1679</v>
      </c>
      <c r="D5" s="35">
        <v>124354</v>
      </c>
      <c r="E5" s="35">
        <v>124354</v>
      </c>
      <c r="F5" s="35"/>
    </row>
    <row r="6" s="25" customFormat="1" ht="30" customHeight="1" spans="1:6">
      <c r="A6" s="36" t="s">
        <v>1749</v>
      </c>
      <c r="B6" s="36"/>
      <c r="C6" s="34" t="s">
        <v>1680</v>
      </c>
      <c r="D6" s="35">
        <v>138206</v>
      </c>
      <c r="E6" s="35">
        <v>138206</v>
      </c>
      <c r="F6" s="35"/>
    </row>
    <row r="7" s="25" customFormat="1" ht="30" customHeight="1" spans="1:6">
      <c r="A7" s="37" t="s">
        <v>1750</v>
      </c>
      <c r="B7" s="37"/>
      <c r="C7" s="34" t="s">
        <v>1681</v>
      </c>
      <c r="D7" s="38"/>
      <c r="E7" s="38"/>
      <c r="F7" s="38"/>
    </row>
    <row r="8" s="25" customFormat="1" ht="30" customHeight="1" spans="1:6">
      <c r="A8" s="36" t="s">
        <v>1748</v>
      </c>
      <c r="B8" s="36"/>
      <c r="C8" s="34" t="s">
        <v>1682</v>
      </c>
      <c r="D8" s="39"/>
      <c r="E8" s="39"/>
      <c r="F8" s="39"/>
    </row>
    <row r="9" s="25" customFormat="1" ht="30" customHeight="1" spans="1:6">
      <c r="A9" s="36" t="s">
        <v>1749</v>
      </c>
      <c r="B9" s="36"/>
      <c r="C9" s="34" t="s">
        <v>1683</v>
      </c>
      <c r="D9" s="39"/>
      <c r="E9" s="39"/>
      <c r="F9" s="39"/>
    </row>
    <row r="10" s="26" customFormat="1" ht="41.1" customHeight="1" spans="1:6">
      <c r="A10" s="30" t="s">
        <v>1751</v>
      </c>
      <c r="B10" s="30"/>
      <c r="C10" s="30"/>
      <c r="D10" s="30"/>
      <c r="E10" s="30"/>
      <c r="F10" s="30"/>
    </row>
    <row r="13" s="15" customFormat="1" ht="19.5"/>
    <row r="14" s="15" customFormat="1" ht="18.95" customHeight="1"/>
    <row r="15" s="15" customFormat="1" ht="29.1" customHeight="1"/>
    <row r="16" s="15" customFormat="1" ht="29.1" customHeight="1"/>
    <row r="17" s="15" customFormat="1" ht="29.1" customHeight="1"/>
    <row r="18" s="15" customFormat="1" ht="29.1" customHeight="1"/>
    <row r="19" s="15" customFormat="1" ht="30" customHeight="1"/>
  </sheetData>
  <mergeCells count="9">
    <mergeCell ref="A1:F1"/>
    <mergeCell ref="B2:F2"/>
    <mergeCell ref="A3:B3"/>
    <mergeCell ref="A5:B5"/>
    <mergeCell ref="A6:B6"/>
    <mergeCell ref="A7:B7"/>
    <mergeCell ref="A8:B8"/>
    <mergeCell ref="A9:B9"/>
    <mergeCell ref="A10:F10"/>
  </mergeCells>
  <pageMargins left="0.75" right="0.75" top="1" bottom="1" header="0.5" footer="0.5"/>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30">
    <pageSetUpPr fitToPage="1"/>
  </sheetPr>
  <dimension ref="A1:F8"/>
  <sheetViews>
    <sheetView workbookViewId="0">
      <selection activeCell="I24" sqref="I24"/>
    </sheetView>
  </sheetViews>
  <sheetFormatPr defaultColWidth="8.88333333333333" defaultRowHeight="13.5" outlineLevelRow="7" outlineLevelCol="5"/>
  <cols>
    <col min="1" max="1" width="8.88333333333333" style="15"/>
    <col min="2" max="2" width="52.75" style="15" customWidth="1"/>
    <col min="3" max="3" width="17.3833333333333" style="15" customWidth="1"/>
    <col min="4" max="4" width="26.75" style="15" customWidth="1"/>
    <col min="5" max="6" width="10.8833333333333" style="15" customWidth="1"/>
    <col min="7" max="16384" width="8.88333333333333" style="15"/>
  </cols>
  <sheetData>
    <row r="1" ht="27" spans="1:6">
      <c r="A1" s="16" t="s">
        <v>42</v>
      </c>
      <c r="B1" s="17"/>
      <c r="C1" s="17"/>
      <c r="D1" s="17"/>
      <c r="E1" s="17"/>
      <c r="F1" s="17"/>
    </row>
    <row r="2" ht="23.1" customHeight="1" spans="1:6">
      <c r="A2" s="18" t="s">
        <v>46</v>
      </c>
      <c r="B2" s="18"/>
      <c r="C2" s="18"/>
      <c r="D2" s="18"/>
      <c r="E2" s="18"/>
      <c r="F2" s="18"/>
    </row>
    <row r="3" s="25" customFormat="1" ht="30" customHeight="1" spans="1:6">
      <c r="A3" s="27" t="s">
        <v>1</v>
      </c>
      <c r="B3" s="28" t="s">
        <v>1637</v>
      </c>
      <c r="C3" s="28" t="s">
        <v>1752</v>
      </c>
      <c r="D3" s="28" t="s">
        <v>1753</v>
      </c>
      <c r="E3" s="28" t="s">
        <v>1754</v>
      </c>
      <c r="F3" s="28" t="s">
        <v>1755</v>
      </c>
    </row>
    <row r="4" s="25" customFormat="1" ht="30" customHeight="1" spans="1:6">
      <c r="A4" s="29">
        <v>1</v>
      </c>
      <c r="B4" s="29" t="s">
        <v>1756</v>
      </c>
      <c r="C4" s="29" t="s">
        <v>1757</v>
      </c>
      <c r="D4" s="29" t="s">
        <v>1758</v>
      </c>
      <c r="E4" s="29" t="s">
        <v>1759</v>
      </c>
      <c r="F4" s="29">
        <v>38100</v>
      </c>
    </row>
    <row r="5" s="25" customFormat="1" ht="30" customHeight="1" spans="1:6">
      <c r="A5" s="29">
        <v>2</v>
      </c>
      <c r="B5" s="29" t="s">
        <v>1760</v>
      </c>
      <c r="C5" s="29" t="s">
        <v>1761</v>
      </c>
      <c r="D5" s="29" t="s">
        <v>1762</v>
      </c>
      <c r="E5" s="29" t="s">
        <v>1759</v>
      </c>
      <c r="F5" s="29">
        <v>1000</v>
      </c>
    </row>
    <row r="6" s="25" customFormat="1" ht="30" customHeight="1" spans="1:6">
      <c r="A6" s="29">
        <v>3</v>
      </c>
      <c r="B6" s="29" t="s">
        <v>1763</v>
      </c>
      <c r="C6" s="29" t="s">
        <v>1764</v>
      </c>
      <c r="D6" s="29" t="s">
        <v>1765</v>
      </c>
      <c r="E6" s="29" t="s">
        <v>1759</v>
      </c>
      <c r="F6" s="29">
        <v>26000</v>
      </c>
    </row>
    <row r="7" s="25" customFormat="1" ht="37" customHeight="1" spans="1:6">
      <c r="A7" s="29">
        <v>4</v>
      </c>
      <c r="B7" s="29" t="s">
        <v>1766</v>
      </c>
      <c r="C7" s="29" t="s">
        <v>1761</v>
      </c>
      <c r="D7" s="29" t="s">
        <v>1767</v>
      </c>
      <c r="E7" s="29" t="s">
        <v>1759</v>
      </c>
      <c r="F7" s="29">
        <v>18000</v>
      </c>
    </row>
    <row r="8" s="26" customFormat="1" ht="33" customHeight="1" spans="1:6">
      <c r="A8" s="30" t="s">
        <v>1768</v>
      </c>
      <c r="B8" s="30"/>
      <c r="C8" s="30"/>
      <c r="D8" s="30"/>
      <c r="E8" s="30"/>
      <c r="F8" s="30"/>
    </row>
  </sheetData>
  <mergeCells count="3">
    <mergeCell ref="A1:F1"/>
    <mergeCell ref="A2:F2"/>
    <mergeCell ref="A8:F8"/>
  </mergeCells>
  <printOptions horizontalCentered="1"/>
  <pageMargins left="0.708333333333333" right="0.708333333333333" top="0.751388888888889" bottom="0.751388888888889" header="0.306944444444444" footer="0.306944444444444"/>
  <pageSetup paperSize="9" fitToHeight="200" orientation="landscape" horizontalDpi="600"/>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D43"/>
  <sheetViews>
    <sheetView showGridLines="0" showZeros="0" view="pageBreakPreview" zoomScaleNormal="90" workbookViewId="0">
      <pane ySplit="3" topLeftCell="A4" activePane="bottomLeft" state="frozen"/>
      <selection/>
      <selection pane="bottomLeft" activeCell="A1" sqref="A1:D1"/>
    </sheetView>
  </sheetViews>
  <sheetFormatPr defaultColWidth="9" defaultRowHeight="14.25" outlineLevelCol="3"/>
  <cols>
    <col min="1" max="1" width="50.75" style="163" customWidth="1"/>
    <col min="2" max="4" width="20.6333333333333" style="163" customWidth="1"/>
    <col min="5" max="16384" width="9" style="282"/>
  </cols>
  <sheetData>
    <row r="1" ht="45" customHeight="1" spans="1:4">
      <c r="A1" s="327" t="s">
        <v>6</v>
      </c>
      <c r="B1" s="327"/>
      <c r="C1" s="327"/>
      <c r="D1" s="327"/>
    </row>
    <row r="2" ht="18.95" customHeight="1" spans="1:4">
      <c r="A2" s="460"/>
      <c r="B2" s="329"/>
      <c r="C2" s="329"/>
      <c r="D2" s="461" t="s">
        <v>46</v>
      </c>
    </row>
    <row r="3" s="457" customFormat="1" ht="45" customHeight="1" spans="1:4">
      <c r="A3" s="331" t="s">
        <v>47</v>
      </c>
      <c r="B3" s="287" t="s">
        <v>120</v>
      </c>
      <c r="C3" s="287" t="s">
        <v>49</v>
      </c>
      <c r="D3" s="287" t="s">
        <v>121</v>
      </c>
    </row>
    <row r="4" ht="32.1" customHeight="1" spans="1:4">
      <c r="A4" s="462" t="s">
        <v>51</v>
      </c>
      <c r="B4" s="87">
        <f>SUM(B5:B19)</f>
        <v>17801</v>
      </c>
      <c r="C4" s="87">
        <f>SUM(C5:C19)</f>
        <v>23594</v>
      </c>
      <c r="D4" s="332">
        <f t="shared" ref="D4:D39" si="0">(C4-B4)/B4</f>
        <v>0.3254</v>
      </c>
    </row>
    <row r="5" ht="32.1" customHeight="1" spans="1:4">
      <c r="A5" s="463" t="s">
        <v>52</v>
      </c>
      <c r="B5" s="358">
        <v>7802</v>
      </c>
      <c r="C5" s="358">
        <v>9815</v>
      </c>
      <c r="D5" s="335">
        <f t="shared" si="0"/>
        <v>0.258</v>
      </c>
    </row>
    <row r="6" ht="32.1" customHeight="1" spans="1:4">
      <c r="A6" s="463" t="s">
        <v>53</v>
      </c>
      <c r="B6" s="358">
        <v>473</v>
      </c>
      <c r="C6" s="358">
        <v>605</v>
      </c>
      <c r="D6" s="335">
        <f t="shared" si="0"/>
        <v>0.2791</v>
      </c>
    </row>
    <row r="7" ht="32.1" customHeight="1" spans="1:4">
      <c r="A7" s="463" t="s">
        <v>54</v>
      </c>
      <c r="B7" s="358">
        <v>210</v>
      </c>
      <c r="C7" s="358">
        <v>213</v>
      </c>
      <c r="D7" s="335">
        <f t="shared" si="0"/>
        <v>0.0143</v>
      </c>
    </row>
    <row r="8" customFormat="1" ht="32.1" customHeight="1" spans="1:4">
      <c r="A8" s="464" t="s">
        <v>55</v>
      </c>
      <c r="B8" s="358">
        <v>168</v>
      </c>
      <c r="C8" s="358">
        <v>140</v>
      </c>
      <c r="D8" s="465">
        <f t="shared" si="0"/>
        <v>-0.1667</v>
      </c>
    </row>
    <row r="9" ht="32.1" customHeight="1" spans="1:4">
      <c r="A9" s="463" t="s">
        <v>56</v>
      </c>
      <c r="B9" s="358">
        <v>782</v>
      </c>
      <c r="C9" s="358">
        <v>1050</v>
      </c>
      <c r="D9" s="335">
        <f t="shared" si="0"/>
        <v>0.3427</v>
      </c>
    </row>
    <row r="10" customFormat="1" ht="32.1" customHeight="1" spans="1:4">
      <c r="A10" s="464" t="s">
        <v>57</v>
      </c>
      <c r="B10" s="358">
        <v>386</v>
      </c>
      <c r="C10" s="358">
        <v>455</v>
      </c>
      <c r="D10" s="465">
        <f t="shared" si="0"/>
        <v>0.1788</v>
      </c>
    </row>
    <row r="11" customFormat="1" ht="32.1" customHeight="1" spans="1:4">
      <c r="A11" s="464" t="s">
        <v>58</v>
      </c>
      <c r="B11" s="358">
        <v>350</v>
      </c>
      <c r="C11" s="358">
        <v>445</v>
      </c>
      <c r="D11" s="465">
        <f t="shared" si="0"/>
        <v>0.2714</v>
      </c>
    </row>
    <row r="12" customFormat="1" ht="32.1" customHeight="1" spans="1:4">
      <c r="A12" s="464" t="s">
        <v>59</v>
      </c>
      <c r="B12" s="358">
        <v>486</v>
      </c>
      <c r="C12" s="358">
        <v>770</v>
      </c>
      <c r="D12" s="465">
        <f t="shared" si="0"/>
        <v>0.5844</v>
      </c>
    </row>
    <row r="13" customFormat="1" ht="32.1" customHeight="1" spans="1:4">
      <c r="A13" s="464" t="s">
        <v>60</v>
      </c>
      <c r="B13" s="358">
        <v>802</v>
      </c>
      <c r="C13" s="358">
        <v>980</v>
      </c>
      <c r="D13" s="465">
        <f t="shared" si="0"/>
        <v>0.2219</v>
      </c>
    </row>
    <row r="14" customFormat="1" ht="32.1" customHeight="1" spans="1:4">
      <c r="A14" s="464" t="s">
        <v>61</v>
      </c>
      <c r="B14" s="358">
        <v>572</v>
      </c>
      <c r="C14" s="358">
        <v>595</v>
      </c>
      <c r="D14" s="465">
        <f t="shared" si="0"/>
        <v>0.0402</v>
      </c>
    </row>
    <row r="15" ht="32.1" customHeight="1" spans="1:4">
      <c r="A15" s="463" t="s">
        <v>62</v>
      </c>
      <c r="B15" s="358">
        <v>1453</v>
      </c>
      <c r="C15" s="358">
        <v>4459</v>
      </c>
      <c r="D15" s="335">
        <f t="shared" si="0"/>
        <v>2.0688</v>
      </c>
    </row>
    <row r="16" customFormat="1" ht="32.1" customHeight="1" spans="1:4">
      <c r="A16" s="464" t="s">
        <v>63</v>
      </c>
      <c r="B16" s="358">
        <v>898</v>
      </c>
      <c r="C16" s="358">
        <v>1330</v>
      </c>
      <c r="D16" s="465">
        <f t="shared" si="0"/>
        <v>0.4811</v>
      </c>
    </row>
    <row r="17" customFormat="1" ht="32.1" customHeight="1" spans="1:4">
      <c r="A17" s="464" t="s">
        <v>64</v>
      </c>
      <c r="B17" s="358">
        <v>3277</v>
      </c>
      <c r="C17" s="358">
        <v>2590</v>
      </c>
      <c r="D17" s="465">
        <f t="shared" si="0"/>
        <v>-0.2096</v>
      </c>
    </row>
    <row r="18" customFormat="1" ht="32.1" customHeight="1" spans="1:4">
      <c r="A18" s="464" t="s">
        <v>65</v>
      </c>
      <c r="B18" s="358">
        <v>142</v>
      </c>
      <c r="C18" s="358">
        <v>147</v>
      </c>
      <c r="D18" s="465">
        <f t="shared" si="0"/>
        <v>0.0352</v>
      </c>
    </row>
    <row r="19" customFormat="1" ht="32.1" customHeight="1" spans="1:4">
      <c r="A19" s="464" t="s">
        <v>66</v>
      </c>
      <c r="B19" s="466">
        <v>0</v>
      </c>
      <c r="C19" s="467"/>
      <c r="D19" s="465"/>
    </row>
    <row r="20" ht="32.1" customHeight="1" spans="1:4">
      <c r="A20" s="462" t="s">
        <v>67</v>
      </c>
      <c r="B20" s="87">
        <f>SUM(B21:B28)</f>
        <v>17376</v>
      </c>
      <c r="C20" s="87">
        <f>SUM(C21:C28)</f>
        <v>16860</v>
      </c>
      <c r="D20" s="333">
        <f t="shared" si="0"/>
        <v>-0.0297</v>
      </c>
    </row>
    <row r="21" ht="32.1" customHeight="1" spans="1:4">
      <c r="A21" s="463" t="s">
        <v>68</v>
      </c>
      <c r="B21" s="358">
        <v>3898</v>
      </c>
      <c r="C21" s="358">
        <v>2160</v>
      </c>
      <c r="D21" s="335">
        <f t="shared" si="0"/>
        <v>-0.4459</v>
      </c>
    </row>
    <row r="22" ht="32.1" customHeight="1" spans="1:4">
      <c r="A22" s="468" t="s">
        <v>69</v>
      </c>
      <c r="B22" s="358">
        <v>1829</v>
      </c>
      <c r="C22" s="358">
        <v>9014</v>
      </c>
      <c r="D22" s="335">
        <f t="shared" si="0"/>
        <v>3.9284</v>
      </c>
    </row>
    <row r="23" ht="32.1" customHeight="1" spans="1:4">
      <c r="A23" s="463" t="s">
        <v>70</v>
      </c>
      <c r="B23" s="358">
        <v>3676</v>
      </c>
      <c r="C23" s="358">
        <v>1450</v>
      </c>
      <c r="D23" s="335">
        <f t="shared" si="0"/>
        <v>-0.6055</v>
      </c>
    </row>
    <row r="24" ht="32.1" customHeight="1" spans="1:4">
      <c r="A24" s="463" t="s">
        <v>71</v>
      </c>
      <c r="B24" s="358"/>
      <c r="C24" s="358"/>
      <c r="D24" s="335"/>
    </row>
    <row r="25" ht="32.1" customHeight="1" spans="1:4">
      <c r="A25" s="463" t="s">
        <v>72</v>
      </c>
      <c r="B25" s="358">
        <v>7528</v>
      </c>
      <c r="C25" s="358">
        <v>3784</v>
      </c>
      <c r="D25" s="335">
        <f t="shared" si="0"/>
        <v>-0.4973</v>
      </c>
    </row>
    <row r="26" customFormat="1" ht="32.1" customHeight="1" spans="1:4">
      <c r="A26" s="464" t="s">
        <v>73</v>
      </c>
      <c r="B26" s="358"/>
      <c r="C26" s="358"/>
      <c r="D26" s="465"/>
    </row>
    <row r="27" ht="32.1" customHeight="1" spans="1:4">
      <c r="A27" s="463" t="s">
        <v>74</v>
      </c>
      <c r="B27" s="358">
        <v>230</v>
      </c>
      <c r="C27" s="358">
        <v>217</v>
      </c>
      <c r="D27" s="335">
        <f t="shared" si="0"/>
        <v>-0.0565</v>
      </c>
    </row>
    <row r="28" ht="32.1" customHeight="1" spans="1:4">
      <c r="A28" s="463" t="s">
        <v>75</v>
      </c>
      <c r="B28" s="358">
        <v>215</v>
      </c>
      <c r="C28" s="358">
        <v>235</v>
      </c>
      <c r="D28" s="335">
        <f t="shared" si="0"/>
        <v>0.093</v>
      </c>
    </row>
    <row r="29" s="328" customFormat="1" ht="32.1" customHeight="1" spans="1:4">
      <c r="A29" s="469" t="s">
        <v>122</v>
      </c>
      <c r="B29" s="87">
        <f>SUM(B4,B20)</f>
        <v>35177</v>
      </c>
      <c r="C29" s="87">
        <f>SUM(C4,C20)</f>
        <v>40454</v>
      </c>
      <c r="D29" s="333">
        <f t="shared" si="0"/>
        <v>0.15</v>
      </c>
    </row>
    <row r="30" ht="32.1" customHeight="1" spans="1:4">
      <c r="A30" s="470" t="s">
        <v>77</v>
      </c>
      <c r="B30" s="359">
        <v>25044</v>
      </c>
      <c r="C30" s="359">
        <v>5900</v>
      </c>
      <c r="D30" s="361">
        <f t="shared" si="0"/>
        <v>-0.7644</v>
      </c>
    </row>
    <row r="31" ht="32.1" customHeight="1" spans="1:4">
      <c r="A31" s="471" t="s">
        <v>78</v>
      </c>
      <c r="B31" s="87">
        <f>SUM(B32:B38)</f>
        <v>203925</v>
      </c>
      <c r="C31" s="87">
        <f>SUM(C32:C38)</f>
        <v>235420</v>
      </c>
      <c r="D31" s="361">
        <f t="shared" si="0"/>
        <v>0.1544</v>
      </c>
    </row>
    <row r="32" ht="32.1" customHeight="1" spans="1:4">
      <c r="A32" s="318" t="s">
        <v>79</v>
      </c>
      <c r="B32" s="358">
        <v>4510</v>
      </c>
      <c r="C32" s="358">
        <v>3886</v>
      </c>
      <c r="D32" s="365">
        <f t="shared" si="0"/>
        <v>-0.1384</v>
      </c>
    </row>
    <row r="33" ht="32.1" customHeight="1" spans="1:4">
      <c r="A33" s="318" t="s">
        <v>80</v>
      </c>
      <c r="B33" s="358">
        <v>197582</v>
      </c>
      <c r="C33" s="358">
        <v>183242</v>
      </c>
      <c r="D33" s="365">
        <f t="shared" si="0"/>
        <v>-0.0726</v>
      </c>
    </row>
    <row r="34" ht="32.1" customHeight="1" spans="1:4">
      <c r="A34" s="318" t="s">
        <v>123</v>
      </c>
      <c r="B34" s="90"/>
      <c r="C34" s="342"/>
      <c r="D34" s="365"/>
    </row>
    <row r="35" ht="32.1" customHeight="1" spans="1:4">
      <c r="A35" s="318" t="s">
        <v>81</v>
      </c>
      <c r="B35" s="358"/>
      <c r="C35" s="358">
        <v>277</v>
      </c>
      <c r="D35" s="365"/>
    </row>
    <row r="36" ht="32.1" customHeight="1" spans="1:4">
      <c r="A36" s="318" t="s">
        <v>82</v>
      </c>
      <c r="B36" s="358">
        <v>1663</v>
      </c>
      <c r="C36" s="358">
        <v>48000</v>
      </c>
      <c r="D36" s="365">
        <f t="shared" si="0"/>
        <v>27.8635</v>
      </c>
    </row>
    <row r="37" s="458" customFormat="1" ht="32.1" customHeight="1" spans="1:4">
      <c r="A37" s="472" t="s">
        <v>83</v>
      </c>
      <c r="B37" s="466">
        <v>0</v>
      </c>
      <c r="C37" s="467"/>
      <c r="D37" s="473"/>
    </row>
    <row r="38" s="459" customFormat="1" ht="32.1" customHeight="1" spans="1:4">
      <c r="A38" s="320" t="s">
        <v>84</v>
      </c>
      <c r="B38" s="358">
        <v>170</v>
      </c>
      <c r="C38" s="358">
        <v>15</v>
      </c>
      <c r="D38" s="474">
        <f t="shared" si="0"/>
        <v>-0.9118</v>
      </c>
    </row>
    <row r="39" ht="32.1" customHeight="1" spans="1:4">
      <c r="A39" s="475" t="s">
        <v>85</v>
      </c>
      <c r="B39" s="87">
        <f>SUM(B29,B30,B31)</f>
        <v>264146</v>
      </c>
      <c r="C39" s="87">
        <f>SUM(C29,C30,C31)</f>
        <v>281774</v>
      </c>
      <c r="D39" s="361">
        <f t="shared" si="0"/>
        <v>0.0667</v>
      </c>
    </row>
    <row r="40" spans="3:3">
      <c r="C40" s="476"/>
    </row>
    <row r="41" spans="3:3">
      <c r="C41" s="476"/>
    </row>
    <row r="42" spans="3:3">
      <c r="C42" s="476"/>
    </row>
    <row r="43" spans="3:3">
      <c r="C43" s="476"/>
    </row>
  </sheetData>
  <autoFilter xmlns:etc="http://www.wps.cn/officeDocument/2017/etCustomData" ref="A3:D39" etc:filterBottomFollowUsedRange="0">
    <extLst/>
  </autoFilter>
  <mergeCells count="1">
    <mergeCell ref="A1:D1"/>
  </mergeCells>
  <conditionalFormatting sqref="D2">
    <cfRule type="cellIs" dxfId="0" priority="68" stopIfTrue="1" operator="lessThanOrEqual">
      <formula>-1</formula>
    </cfRule>
  </conditionalFormatting>
  <conditionalFormatting sqref="A29">
    <cfRule type="expression" dxfId="1" priority="35" stopIfTrue="1">
      <formula>"len($A:$A)=3"</formula>
    </cfRule>
  </conditionalFormatting>
  <conditionalFormatting sqref="A30">
    <cfRule type="expression" dxfId="1" priority="74" stopIfTrue="1">
      <formula>"len($A:$A)=3"</formula>
    </cfRule>
  </conditionalFormatting>
  <conditionalFormatting sqref="B30">
    <cfRule type="expression" dxfId="1" priority="23" stopIfTrue="1">
      <formula>"len($A:$A)=3"</formula>
    </cfRule>
  </conditionalFormatting>
  <conditionalFormatting sqref="C30">
    <cfRule type="expression" dxfId="1" priority="21" stopIfTrue="1">
      <formula>"len($A:$A)=3"</formula>
    </cfRule>
  </conditionalFormatting>
  <conditionalFormatting sqref="B31:C31">
    <cfRule type="expression" dxfId="1" priority="73" stopIfTrue="1">
      <formula>"len($A:$A)=3"</formula>
    </cfRule>
  </conditionalFormatting>
  <conditionalFormatting sqref="B32:C32">
    <cfRule type="expression" dxfId="1" priority="19" stopIfTrue="1">
      <formula>"len($A:$A)=3"</formula>
    </cfRule>
  </conditionalFormatting>
  <conditionalFormatting sqref="B32">
    <cfRule type="expression" dxfId="1" priority="17" stopIfTrue="1">
      <formula>"len($A:$A)=3"</formula>
    </cfRule>
  </conditionalFormatting>
  <conditionalFormatting sqref="C32">
    <cfRule type="expression" dxfId="1" priority="16" stopIfTrue="1">
      <formula>"len($A:$A)=3"</formula>
    </cfRule>
  </conditionalFormatting>
  <conditionalFormatting sqref="B33:C33">
    <cfRule type="expression" dxfId="1" priority="14" stopIfTrue="1">
      <formula>"len($A:$A)=3"</formula>
    </cfRule>
  </conditionalFormatting>
  <conditionalFormatting sqref="B33">
    <cfRule type="expression" dxfId="1" priority="12" stopIfTrue="1">
      <formula>"len($A:$A)=3"</formula>
    </cfRule>
  </conditionalFormatting>
  <conditionalFormatting sqref="C33">
    <cfRule type="expression" dxfId="1" priority="11" stopIfTrue="1">
      <formula>"len($A:$A)=3"</formula>
    </cfRule>
  </conditionalFormatting>
  <conditionalFormatting sqref="B35:C35">
    <cfRule type="expression" dxfId="1" priority="9" stopIfTrue="1">
      <formula>"len($A:$A)=3"</formula>
    </cfRule>
  </conditionalFormatting>
  <conditionalFormatting sqref="B35">
    <cfRule type="expression" dxfId="1" priority="8" stopIfTrue="1">
      <formula>"len($A:$A)=3"</formula>
    </cfRule>
  </conditionalFormatting>
  <conditionalFormatting sqref="C35">
    <cfRule type="expression" dxfId="1" priority="7" stopIfTrue="1">
      <formula>"len($A:$A)=3"</formula>
    </cfRule>
  </conditionalFormatting>
  <conditionalFormatting sqref="B36">
    <cfRule type="expression" dxfId="1" priority="6" stopIfTrue="1">
      <formula>"len($A:$A)=3"</formula>
    </cfRule>
  </conditionalFormatting>
  <conditionalFormatting sqref="C36">
    <cfRule type="expression" dxfId="1" priority="5" stopIfTrue="1">
      <formula>"len($A:$A)=3"</formula>
    </cfRule>
  </conditionalFormatting>
  <conditionalFormatting sqref="B37">
    <cfRule type="expression" dxfId="1" priority="70" stopIfTrue="1">
      <formula>"len($A:$A)=3"</formula>
    </cfRule>
  </conditionalFormatting>
  <conditionalFormatting sqref="B38">
    <cfRule type="expression" dxfId="1" priority="4" stopIfTrue="1">
      <formula>"len($A:$A)=3"</formula>
    </cfRule>
  </conditionalFormatting>
  <conditionalFormatting sqref="C38">
    <cfRule type="expression" dxfId="1" priority="2" stopIfTrue="1">
      <formula>"len($A:$A)=3"</formula>
    </cfRule>
  </conditionalFormatting>
  <conditionalFormatting sqref="A39">
    <cfRule type="expression" dxfId="1" priority="33" stopIfTrue="1">
      <formula>"len($A:$A)=3"</formula>
    </cfRule>
  </conditionalFormatting>
  <conditionalFormatting sqref="A7:A8">
    <cfRule type="expression" dxfId="1" priority="66" stopIfTrue="1">
      <formula>"len($A:$A)=3"</formula>
    </cfRule>
  </conditionalFormatting>
  <conditionalFormatting sqref="A32:A33">
    <cfRule type="expression" dxfId="1" priority="46" stopIfTrue="1">
      <formula>"len($A:$A)=3"</formula>
    </cfRule>
  </conditionalFormatting>
  <conditionalFormatting sqref="A37:A38">
    <cfRule type="expression" dxfId="1" priority="41" stopIfTrue="1">
      <formula>"len($A:$A)=3"</formula>
    </cfRule>
  </conditionalFormatting>
  <conditionalFormatting sqref="B5:B6">
    <cfRule type="expression" dxfId="1" priority="31" stopIfTrue="1">
      <formula>"len($A:$A)=3"</formula>
    </cfRule>
  </conditionalFormatting>
  <conditionalFormatting sqref="B5:B18">
    <cfRule type="expression" dxfId="1" priority="29" stopIfTrue="1">
      <formula>"len($A:$A)=3"</formula>
    </cfRule>
  </conditionalFormatting>
  <conditionalFormatting sqref="B7:B8">
    <cfRule type="expression" dxfId="1" priority="30" stopIfTrue="1">
      <formula>"len($A:$A)=3"</formula>
    </cfRule>
  </conditionalFormatting>
  <conditionalFormatting sqref="B21:B28">
    <cfRule type="expression" dxfId="1" priority="25" stopIfTrue="1">
      <formula>"len($A:$A)=3"</formula>
    </cfRule>
  </conditionalFormatting>
  <conditionalFormatting sqref="C5:C6">
    <cfRule type="expression" dxfId="1" priority="28" stopIfTrue="1">
      <formula>"len($A:$A)=3"</formula>
    </cfRule>
  </conditionalFormatting>
  <conditionalFormatting sqref="C5:C18">
    <cfRule type="expression" dxfId="1" priority="26" stopIfTrue="1">
      <formula>"len($A:$A)=3"</formula>
    </cfRule>
  </conditionalFormatting>
  <conditionalFormatting sqref="C7:C8">
    <cfRule type="expression" dxfId="1" priority="27" stopIfTrue="1">
      <formula>"len($A:$A)=3"</formula>
    </cfRule>
  </conditionalFormatting>
  <conditionalFormatting sqref="C21:C28">
    <cfRule type="expression" dxfId="1" priority="24" stopIfTrue="1">
      <formula>"len($A:$A)=3"</formula>
    </cfRule>
  </conditionalFormatting>
  <conditionalFormatting sqref="A4:C4 A5:A6">
    <cfRule type="expression" dxfId="1" priority="67" stopIfTrue="1">
      <formula>"len($A:$A)=3"</formula>
    </cfRule>
  </conditionalFormatting>
  <conditionalFormatting sqref="A4:C4 A5:A18 A19:B20 A21:A28 C20">
    <cfRule type="expression" dxfId="1" priority="64" stopIfTrue="1">
      <formula>"len($A:$A)=3"</formula>
    </cfRule>
  </conditionalFormatting>
  <conditionalFormatting sqref="A30 B31:C31 B37">
    <cfRule type="expression" dxfId="1" priority="87" stopIfTrue="1">
      <formula>"len($A:$A)=3"</formula>
    </cfRule>
  </conditionalFormatting>
  <conditionalFormatting sqref="A34:B34 A31">
    <cfRule type="expression" dxfId="1" priority="47" stopIfTrue="1">
      <formula>"len($A:$A)=3"</formula>
    </cfRule>
  </conditionalFormatting>
  <conditionalFormatting sqref="A31:A33 A38">
    <cfRule type="expression" dxfId="1" priority="48" stopIfTrue="1">
      <formula>"len($A:$A)=3"</formula>
    </cfRule>
  </conditionalFormatting>
  <conditionalFormatting sqref="A35:A38 A40:A43">
    <cfRule type="expression" dxfId="1" priority="44" stopIfTrue="1">
      <formula>"len($A:$A)=3"</formula>
    </cfRule>
  </conditionalFormatting>
  <conditionalFormatting sqref="C39:C43 B39 A40:B57">
    <cfRule type="expression" dxfId="1" priority="75" stopIfTrue="1">
      <formula>"len($A:$A)=3"</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pageSetUpPr fitToPage="1"/>
  </sheetPr>
  <dimension ref="A1:B6"/>
  <sheetViews>
    <sheetView workbookViewId="0">
      <selection activeCell="I10" sqref="I10"/>
    </sheetView>
  </sheetViews>
  <sheetFormatPr defaultColWidth="8.88333333333333" defaultRowHeight="13.5" outlineLevelRow="5" outlineLevelCol="1"/>
  <cols>
    <col min="1" max="1" width="20.25" style="15" customWidth="1"/>
    <col min="2" max="2" width="100.133333333333" style="15" customWidth="1"/>
    <col min="3" max="16380" width="8.88333333333333" style="15"/>
  </cols>
  <sheetData>
    <row r="1" s="15" customFormat="1" ht="27" spans="1:2">
      <c r="A1" s="16" t="s">
        <v>43</v>
      </c>
      <c r="B1" s="17"/>
    </row>
    <row r="2" s="15" customFormat="1" ht="23.1" customHeight="1" spans="1:2">
      <c r="A2" s="18"/>
      <c r="B2" s="18"/>
    </row>
    <row r="3" ht="48" customHeight="1" spans="1:2">
      <c r="A3" s="19" t="s">
        <v>1769</v>
      </c>
      <c r="B3" s="20"/>
    </row>
    <row r="4" ht="57" customHeight="1" spans="1:2">
      <c r="A4" s="21"/>
      <c r="B4" s="22"/>
    </row>
    <row r="5" ht="57" customHeight="1" spans="1:2">
      <c r="A5" s="21"/>
      <c r="B5" s="22"/>
    </row>
    <row r="6" ht="177" customHeight="1" spans="1:2">
      <c r="A6" s="23"/>
      <c r="B6" s="24"/>
    </row>
  </sheetData>
  <mergeCells count="3">
    <mergeCell ref="A1:B1"/>
    <mergeCell ref="A2:B2"/>
    <mergeCell ref="A3:B6"/>
  </mergeCells>
  <printOptions horizontalCentered="1"/>
  <pageMargins left="0.708333333333333" right="0.708333333333333" top="0.751388888888889" bottom="0.751388888888889" header="0.306944444444444" footer="0.306944444444444"/>
  <pageSetup paperSize="9" fitToHeight="200" orientation="landscape" horizontalDpi="600"/>
  <headerFooter>
    <oddFooter>&amp;C第 &amp;P 页，共 &amp;N 页</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pageSetUpPr fitToPage="1"/>
  </sheetPr>
  <dimension ref="A1:J170"/>
  <sheetViews>
    <sheetView workbookViewId="0">
      <selection activeCell="G3" sqref="G3"/>
    </sheetView>
  </sheetViews>
  <sheetFormatPr defaultColWidth="8" defaultRowHeight="105" customHeight="1"/>
  <cols>
    <col min="1" max="1" width="25.3833333333333" style="8"/>
    <col min="2" max="2" width="35.625" style="8" customWidth="1"/>
    <col min="3" max="5" width="20.6333333333333" style="8" customWidth="1"/>
    <col min="6" max="6" width="19.625" style="8" customWidth="1"/>
    <col min="7" max="7" width="43.875" style="8" customWidth="1"/>
    <col min="8" max="9" width="13.3333333333333" style="8" customWidth="1"/>
    <col min="10" max="10" width="15.4416666666667" style="8" customWidth="1"/>
    <col min="11" max="16384" width="8" style="8"/>
  </cols>
  <sheetData>
    <row r="1" s="8" customFormat="1" customHeight="1" spans="1:10">
      <c r="A1" s="11" t="s">
        <v>44</v>
      </c>
      <c r="B1" s="11"/>
      <c r="C1" s="11"/>
      <c r="D1" s="11"/>
      <c r="E1" s="11"/>
      <c r="F1" s="11"/>
      <c r="G1" s="11"/>
      <c r="H1" s="11"/>
      <c r="I1" s="11"/>
      <c r="J1" s="11"/>
    </row>
    <row r="2" s="9" customFormat="1" customHeight="1" spans="1:10">
      <c r="A2" s="12" t="s">
        <v>1770</v>
      </c>
      <c r="B2" s="12" t="s">
        <v>1771</v>
      </c>
      <c r="C2" s="12" t="s">
        <v>1772</v>
      </c>
      <c r="D2" s="12" t="s">
        <v>1773</v>
      </c>
      <c r="E2" s="12" t="s">
        <v>1774</v>
      </c>
      <c r="F2" s="12" t="s">
        <v>1775</v>
      </c>
      <c r="G2" s="12" t="s">
        <v>1776</v>
      </c>
      <c r="H2" s="12" t="s">
        <v>1777</v>
      </c>
      <c r="I2" s="12" t="s">
        <v>1778</v>
      </c>
      <c r="J2" s="12" t="s">
        <v>1779</v>
      </c>
    </row>
    <row r="3" s="8" customFormat="1" customHeight="1" spans="1:10">
      <c r="A3" s="13">
        <v>1</v>
      </c>
      <c r="B3" s="13">
        <v>2</v>
      </c>
      <c r="C3" s="13">
        <v>3</v>
      </c>
      <c r="D3" s="13">
        <v>4</v>
      </c>
      <c r="E3" s="13">
        <v>5</v>
      </c>
      <c r="F3" s="13">
        <v>6</v>
      </c>
      <c r="G3" s="13">
        <v>7</v>
      </c>
      <c r="H3" s="13">
        <v>8</v>
      </c>
      <c r="I3" s="13">
        <v>9</v>
      </c>
      <c r="J3" s="13">
        <v>10</v>
      </c>
    </row>
    <row r="4" s="8" customFormat="1" ht="152" customHeight="1" spans="1:10">
      <c r="A4" s="14" t="s">
        <v>1780</v>
      </c>
      <c r="B4" s="14" t="s">
        <v>1781</v>
      </c>
      <c r="C4" s="14"/>
      <c r="D4" s="14"/>
      <c r="E4" s="14"/>
      <c r="F4" s="14"/>
      <c r="G4" s="14"/>
      <c r="H4" s="14"/>
      <c r="I4" s="14"/>
      <c r="J4" s="14"/>
    </row>
    <row r="5" s="8" customFormat="1" customHeight="1" spans="1:10">
      <c r="A5" s="14"/>
      <c r="B5" s="14"/>
      <c r="C5" s="14" t="s">
        <v>1782</v>
      </c>
      <c r="D5" s="14" t="s">
        <v>1783</v>
      </c>
      <c r="E5" s="14" t="s">
        <v>1784</v>
      </c>
      <c r="F5" s="14" t="s">
        <v>1785</v>
      </c>
      <c r="G5" s="14" t="s">
        <v>1786</v>
      </c>
      <c r="H5" s="14" t="s">
        <v>1787</v>
      </c>
      <c r="I5" s="14" t="s">
        <v>1788</v>
      </c>
      <c r="J5" s="14" t="s">
        <v>1789</v>
      </c>
    </row>
    <row r="6" s="8" customFormat="1" customHeight="1" spans="1:10">
      <c r="A6" s="14"/>
      <c r="B6" s="14"/>
      <c r="C6" s="14" t="s">
        <v>1782</v>
      </c>
      <c r="D6" s="14" t="s">
        <v>1790</v>
      </c>
      <c r="E6" s="14" t="s">
        <v>1791</v>
      </c>
      <c r="F6" s="14" t="s">
        <v>1785</v>
      </c>
      <c r="G6" s="14" t="s">
        <v>1792</v>
      </c>
      <c r="H6" s="14" t="s">
        <v>1793</v>
      </c>
      <c r="I6" s="14" t="s">
        <v>1794</v>
      </c>
      <c r="J6" s="14" t="s">
        <v>1795</v>
      </c>
    </row>
    <row r="7" s="10" customFormat="1" customHeight="1" spans="1:10">
      <c r="A7" s="14"/>
      <c r="B7" s="14"/>
      <c r="C7" s="14" t="s">
        <v>1782</v>
      </c>
      <c r="D7" s="14" t="s">
        <v>1790</v>
      </c>
      <c r="E7" s="14" t="s">
        <v>1796</v>
      </c>
      <c r="F7" s="14" t="s">
        <v>1797</v>
      </c>
      <c r="G7" s="14" t="s">
        <v>1798</v>
      </c>
      <c r="H7" s="14" t="s">
        <v>1793</v>
      </c>
      <c r="I7" s="14" t="s">
        <v>1794</v>
      </c>
      <c r="J7" s="14" t="s">
        <v>1796</v>
      </c>
    </row>
    <row r="8" s="8" customFormat="1" customHeight="1" spans="1:10">
      <c r="A8" s="14"/>
      <c r="B8" s="14"/>
      <c r="C8" s="14" t="s">
        <v>1799</v>
      </c>
      <c r="D8" s="14" t="s">
        <v>1800</v>
      </c>
      <c r="E8" s="14" t="s">
        <v>1801</v>
      </c>
      <c r="F8" s="14" t="s">
        <v>1797</v>
      </c>
      <c r="G8" s="14" t="s">
        <v>1802</v>
      </c>
      <c r="H8" s="14" t="s">
        <v>1793</v>
      </c>
      <c r="I8" s="14" t="s">
        <v>1794</v>
      </c>
      <c r="J8" s="14" t="s">
        <v>1803</v>
      </c>
    </row>
    <row r="9" s="8" customFormat="1" customHeight="1" spans="1:10">
      <c r="A9" s="14"/>
      <c r="B9" s="14"/>
      <c r="C9" s="14" t="s">
        <v>1804</v>
      </c>
      <c r="D9" s="14" t="s">
        <v>1805</v>
      </c>
      <c r="E9" s="14" t="s">
        <v>1806</v>
      </c>
      <c r="F9" s="14" t="s">
        <v>1807</v>
      </c>
      <c r="G9" s="14" t="s">
        <v>1808</v>
      </c>
      <c r="H9" s="14" t="s">
        <v>1809</v>
      </c>
      <c r="I9" s="14" t="s">
        <v>1794</v>
      </c>
      <c r="J9" s="14" t="s">
        <v>1810</v>
      </c>
    </row>
    <row r="10" s="8" customFormat="1" customHeight="1" spans="1:10">
      <c r="A10" s="14"/>
      <c r="B10" s="14"/>
      <c r="C10" s="14" t="s">
        <v>1804</v>
      </c>
      <c r="D10" s="14" t="s">
        <v>1811</v>
      </c>
      <c r="E10" s="14" t="s">
        <v>1812</v>
      </c>
      <c r="F10" s="14" t="s">
        <v>1797</v>
      </c>
      <c r="G10" s="14" t="s">
        <v>1813</v>
      </c>
      <c r="H10" s="14" t="s">
        <v>1787</v>
      </c>
      <c r="I10" s="14" t="s">
        <v>1794</v>
      </c>
      <c r="J10" s="14" t="s">
        <v>1814</v>
      </c>
    </row>
    <row r="11" customHeight="1" spans="1:10">
      <c r="A11" s="14"/>
      <c r="B11" s="14"/>
      <c r="C11" s="14" t="s">
        <v>1804</v>
      </c>
      <c r="D11" s="14" t="s">
        <v>1815</v>
      </c>
      <c r="E11" s="14" t="s">
        <v>1816</v>
      </c>
      <c r="F11" s="14" t="s">
        <v>1807</v>
      </c>
      <c r="G11" s="14" t="s">
        <v>1808</v>
      </c>
      <c r="H11" s="14" t="s">
        <v>1809</v>
      </c>
      <c r="I11" s="14" t="s">
        <v>1794</v>
      </c>
      <c r="J11" s="14" t="s">
        <v>1817</v>
      </c>
    </row>
    <row r="12" customHeight="1" spans="1:10">
      <c r="A12" s="14" t="s">
        <v>1818</v>
      </c>
      <c r="B12" s="14" t="s">
        <v>1819</v>
      </c>
      <c r="C12" s="14"/>
      <c r="D12" s="14"/>
      <c r="E12" s="14"/>
      <c r="F12" s="14"/>
      <c r="G12" s="14"/>
      <c r="H12" s="14"/>
      <c r="I12" s="14"/>
      <c r="J12" s="14"/>
    </row>
    <row r="13" customHeight="1" spans="1:10">
      <c r="A13" s="14"/>
      <c r="B13" s="14"/>
      <c r="C13" s="14" t="s">
        <v>1782</v>
      </c>
      <c r="D13" s="14" t="s">
        <v>1783</v>
      </c>
      <c r="E13" s="14" t="s">
        <v>1820</v>
      </c>
      <c r="F13" s="14" t="s">
        <v>1797</v>
      </c>
      <c r="G13" s="14" t="s">
        <v>1798</v>
      </c>
      <c r="H13" s="14" t="s">
        <v>1793</v>
      </c>
      <c r="I13" s="14"/>
      <c r="J13" s="14" t="s">
        <v>1821</v>
      </c>
    </row>
    <row r="14" customHeight="1" spans="1:10">
      <c r="A14" s="14"/>
      <c r="B14" s="14"/>
      <c r="C14" s="14" t="s">
        <v>1799</v>
      </c>
      <c r="D14" s="14" t="s">
        <v>1800</v>
      </c>
      <c r="E14" s="14" t="s">
        <v>1822</v>
      </c>
      <c r="F14" s="14" t="s">
        <v>1797</v>
      </c>
      <c r="G14" s="14" t="s">
        <v>1823</v>
      </c>
      <c r="H14" s="14" t="s">
        <v>1793</v>
      </c>
      <c r="I14" s="14"/>
      <c r="J14" s="14" t="s">
        <v>1824</v>
      </c>
    </row>
    <row r="15" customHeight="1" spans="1:10">
      <c r="A15" s="14"/>
      <c r="B15" s="14"/>
      <c r="C15" s="14" t="s">
        <v>1804</v>
      </c>
      <c r="D15" s="14" t="s">
        <v>1811</v>
      </c>
      <c r="E15" s="14" t="s">
        <v>1825</v>
      </c>
      <c r="F15" s="14" t="s">
        <v>1807</v>
      </c>
      <c r="G15" s="14" t="s">
        <v>1826</v>
      </c>
      <c r="H15" s="14" t="s">
        <v>1827</v>
      </c>
      <c r="I15" s="14"/>
      <c r="J15" s="14" t="s">
        <v>1828</v>
      </c>
    </row>
    <row r="16" customHeight="1" spans="1:10">
      <c r="A16" s="14"/>
      <c r="B16" s="14"/>
      <c r="C16" s="14" t="s">
        <v>1804</v>
      </c>
      <c r="D16" s="14" t="s">
        <v>1829</v>
      </c>
      <c r="E16" s="14" t="s">
        <v>1830</v>
      </c>
      <c r="F16" s="14" t="s">
        <v>1797</v>
      </c>
      <c r="G16" s="14" t="s">
        <v>1831</v>
      </c>
      <c r="H16" s="14" t="s">
        <v>1793</v>
      </c>
      <c r="I16" s="14"/>
      <c r="J16" s="14" t="s">
        <v>1832</v>
      </c>
    </row>
    <row r="17" customHeight="1" spans="1:10">
      <c r="A17" s="14" t="s">
        <v>1833</v>
      </c>
      <c r="B17" s="14" t="s">
        <v>1834</v>
      </c>
      <c r="C17" s="14"/>
      <c r="D17" s="14"/>
      <c r="E17" s="14"/>
      <c r="F17" s="14"/>
      <c r="G17" s="14"/>
      <c r="H17" s="14"/>
      <c r="I17" s="14"/>
      <c r="J17" s="14"/>
    </row>
    <row r="18" customHeight="1" spans="1:10">
      <c r="A18" s="14"/>
      <c r="B18" s="14"/>
      <c r="C18" s="14" t="s">
        <v>1782</v>
      </c>
      <c r="D18" s="14" t="s">
        <v>1835</v>
      </c>
      <c r="E18" s="14" t="s">
        <v>1836</v>
      </c>
      <c r="F18" s="14" t="s">
        <v>1807</v>
      </c>
      <c r="G18" s="14" t="s">
        <v>1837</v>
      </c>
      <c r="H18" s="14" t="s">
        <v>1838</v>
      </c>
      <c r="I18" s="14"/>
      <c r="J18" s="14" t="s">
        <v>1839</v>
      </c>
    </row>
    <row r="19" customHeight="1" spans="1:10">
      <c r="A19" s="14"/>
      <c r="B19" s="14"/>
      <c r="C19" s="14" t="s">
        <v>1782</v>
      </c>
      <c r="D19" s="14" t="s">
        <v>1840</v>
      </c>
      <c r="E19" s="14" t="s">
        <v>1841</v>
      </c>
      <c r="F19" s="14" t="s">
        <v>1785</v>
      </c>
      <c r="G19" s="14" t="s">
        <v>1842</v>
      </c>
      <c r="H19" s="14" t="s">
        <v>1793</v>
      </c>
      <c r="I19" s="14"/>
      <c r="J19" s="14" t="s">
        <v>1843</v>
      </c>
    </row>
    <row r="20" customHeight="1" spans="1:10">
      <c r="A20" s="14"/>
      <c r="B20" s="14"/>
      <c r="C20" s="14" t="s">
        <v>1782</v>
      </c>
      <c r="D20" s="14" t="s">
        <v>1840</v>
      </c>
      <c r="E20" s="14" t="s">
        <v>1844</v>
      </c>
      <c r="F20" s="14" t="s">
        <v>1797</v>
      </c>
      <c r="G20" s="14" t="s">
        <v>1842</v>
      </c>
      <c r="H20" s="14" t="s">
        <v>1793</v>
      </c>
      <c r="I20" s="14"/>
      <c r="J20" s="14" t="s">
        <v>1845</v>
      </c>
    </row>
    <row r="21" customHeight="1" spans="1:10">
      <c r="A21" s="14"/>
      <c r="B21" s="14"/>
      <c r="C21" s="14" t="s">
        <v>1782</v>
      </c>
      <c r="D21" s="14" t="s">
        <v>1840</v>
      </c>
      <c r="E21" s="14" t="s">
        <v>1846</v>
      </c>
      <c r="F21" s="14" t="s">
        <v>1797</v>
      </c>
      <c r="G21" s="14" t="s">
        <v>1842</v>
      </c>
      <c r="H21" s="14" t="s">
        <v>1793</v>
      </c>
      <c r="I21" s="14"/>
      <c r="J21" s="14" t="s">
        <v>1847</v>
      </c>
    </row>
    <row r="22" customHeight="1" spans="1:10">
      <c r="A22" s="14"/>
      <c r="B22" s="14"/>
      <c r="C22" s="14" t="s">
        <v>1782</v>
      </c>
      <c r="D22" s="14" t="s">
        <v>1783</v>
      </c>
      <c r="E22" s="14" t="s">
        <v>1820</v>
      </c>
      <c r="F22" s="14" t="s">
        <v>1797</v>
      </c>
      <c r="G22" s="14" t="s">
        <v>1848</v>
      </c>
      <c r="H22" s="14" t="s">
        <v>1793</v>
      </c>
      <c r="I22" s="14"/>
      <c r="J22" s="14" t="s">
        <v>1821</v>
      </c>
    </row>
    <row r="23" customHeight="1" spans="1:10">
      <c r="A23" s="14"/>
      <c r="B23" s="14"/>
      <c r="C23" s="14" t="s">
        <v>1782</v>
      </c>
      <c r="D23" s="14" t="s">
        <v>1790</v>
      </c>
      <c r="E23" s="14" t="s">
        <v>1849</v>
      </c>
      <c r="F23" s="14" t="s">
        <v>1785</v>
      </c>
      <c r="G23" s="14" t="s">
        <v>1850</v>
      </c>
      <c r="H23" s="14" t="s">
        <v>1793</v>
      </c>
      <c r="I23" s="14"/>
      <c r="J23" s="14" t="s">
        <v>1851</v>
      </c>
    </row>
    <row r="24" customHeight="1" spans="1:10">
      <c r="A24" s="14"/>
      <c r="B24" s="14"/>
      <c r="C24" s="14" t="s">
        <v>1782</v>
      </c>
      <c r="D24" s="14" t="s">
        <v>1790</v>
      </c>
      <c r="E24" s="14" t="s">
        <v>1852</v>
      </c>
      <c r="F24" s="14" t="s">
        <v>1797</v>
      </c>
      <c r="G24" s="14" t="s">
        <v>1842</v>
      </c>
      <c r="H24" s="14" t="s">
        <v>1793</v>
      </c>
      <c r="I24" s="14"/>
      <c r="J24" s="14" t="s">
        <v>1853</v>
      </c>
    </row>
    <row r="25" customHeight="1" spans="1:10">
      <c r="A25" s="14"/>
      <c r="B25" s="14"/>
      <c r="C25" s="14" t="s">
        <v>1782</v>
      </c>
      <c r="D25" s="14" t="s">
        <v>1790</v>
      </c>
      <c r="E25" s="14" t="s">
        <v>1854</v>
      </c>
      <c r="F25" s="14" t="s">
        <v>1785</v>
      </c>
      <c r="G25" s="14" t="s">
        <v>1855</v>
      </c>
      <c r="H25" s="14" t="s">
        <v>1793</v>
      </c>
      <c r="I25" s="14"/>
      <c r="J25" s="14" t="s">
        <v>1856</v>
      </c>
    </row>
    <row r="26" customHeight="1" spans="1:10">
      <c r="A26" s="14"/>
      <c r="B26" s="14"/>
      <c r="C26" s="14" t="s">
        <v>1799</v>
      </c>
      <c r="D26" s="14" t="s">
        <v>1800</v>
      </c>
      <c r="E26" s="14" t="s">
        <v>1822</v>
      </c>
      <c r="F26" s="14" t="s">
        <v>1797</v>
      </c>
      <c r="G26" s="14" t="s">
        <v>1842</v>
      </c>
      <c r="H26" s="14" t="s">
        <v>1793</v>
      </c>
      <c r="I26" s="14"/>
      <c r="J26" s="14" t="s">
        <v>1824</v>
      </c>
    </row>
    <row r="27" customHeight="1" spans="1:10">
      <c r="A27" s="14"/>
      <c r="B27" s="14"/>
      <c r="C27" s="14" t="s">
        <v>1804</v>
      </c>
      <c r="D27" s="14" t="s">
        <v>1811</v>
      </c>
      <c r="E27" s="14" t="s">
        <v>1825</v>
      </c>
      <c r="F27" s="14" t="s">
        <v>1807</v>
      </c>
      <c r="G27" s="14" t="s">
        <v>1857</v>
      </c>
      <c r="H27" s="14" t="s">
        <v>1827</v>
      </c>
      <c r="I27" s="14"/>
      <c r="J27" s="14" t="s">
        <v>1828</v>
      </c>
    </row>
    <row r="28" customHeight="1" spans="1:10">
      <c r="A28" s="14"/>
      <c r="B28" s="14"/>
      <c r="C28" s="14" t="s">
        <v>1804</v>
      </c>
      <c r="D28" s="14" t="s">
        <v>1829</v>
      </c>
      <c r="E28" s="14" t="s">
        <v>1858</v>
      </c>
      <c r="F28" s="14" t="s">
        <v>1797</v>
      </c>
      <c r="G28" s="14" t="s">
        <v>1859</v>
      </c>
      <c r="H28" s="14" t="s">
        <v>1793</v>
      </c>
      <c r="I28" s="14"/>
      <c r="J28" s="14" t="s">
        <v>1860</v>
      </c>
    </row>
    <row r="29" customHeight="1" spans="1:10">
      <c r="A29" s="14"/>
      <c r="B29" s="14"/>
      <c r="C29" s="14" t="s">
        <v>1804</v>
      </c>
      <c r="D29" s="14" t="s">
        <v>1829</v>
      </c>
      <c r="E29" s="14" t="s">
        <v>1861</v>
      </c>
      <c r="F29" s="14" t="s">
        <v>1797</v>
      </c>
      <c r="G29" s="14" t="s">
        <v>1859</v>
      </c>
      <c r="H29" s="14" t="s">
        <v>1793</v>
      </c>
      <c r="I29" s="14"/>
      <c r="J29" s="14" t="s">
        <v>1862</v>
      </c>
    </row>
    <row r="30" customHeight="1" spans="1:10">
      <c r="A30" s="14" t="s">
        <v>1863</v>
      </c>
      <c r="B30" s="14" t="s">
        <v>1864</v>
      </c>
      <c r="C30" s="14"/>
      <c r="D30" s="14"/>
      <c r="E30" s="14"/>
      <c r="F30" s="14"/>
      <c r="G30" s="14"/>
      <c r="H30" s="14"/>
      <c r="I30" s="14"/>
      <c r="J30" s="14"/>
    </row>
    <row r="31" customHeight="1" spans="1:10">
      <c r="A31" s="14"/>
      <c r="B31" s="14"/>
      <c r="C31" s="14" t="s">
        <v>1782</v>
      </c>
      <c r="D31" s="14" t="s">
        <v>1835</v>
      </c>
      <c r="E31" s="14" t="s">
        <v>1865</v>
      </c>
      <c r="F31" s="14" t="s">
        <v>1797</v>
      </c>
      <c r="G31" s="14" t="s">
        <v>1792</v>
      </c>
      <c r="H31" s="14" t="s">
        <v>1827</v>
      </c>
      <c r="I31" s="14"/>
      <c r="J31" s="14" t="s">
        <v>1866</v>
      </c>
    </row>
    <row r="32" customHeight="1" spans="1:10">
      <c r="A32" s="14"/>
      <c r="B32" s="14"/>
      <c r="C32" s="14" t="s">
        <v>1782</v>
      </c>
      <c r="D32" s="14" t="s">
        <v>1790</v>
      </c>
      <c r="E32" s="14" t="s">
        <v>1867</v>
      </c>
      <c r="F32" s="14" t="s">
        <v>1807</v>
      </c>
      <c r="G32" s="14" t="s">
        <v>1848</v>
      </c>
      <c r="H32" s="14" t="s">
        <v>1793</v>
      </c>
      <c r="I32" s="14"/>
      <c r="J32" s="14" t="s">
        <v>1868</v>
      </c>
    </row>
    <row r="33" customHeight="1" spans="1:10">
      <c r="A33" s="14"/>
      <c r="B33" s="14"/>
      <c r="C33" s="14" t="s">
        <v>1782</v>
      </c>
      <c r="D33" s="14" t="s">
        <v>1790</v>
      </c>
      <c r="E33" s="14" t="s">
        <v>1869</v>
      </c>
      <c r="F33" s="14" t="s">
        <v>1785</v>
      </c>
      <c r="G33" s="14" t="s">
        <v>1855</v>
      </c>
      <c r="H33" s="14" t="s">
        <v>1793</v>
      </c>
      <c r="I33" s="14"/>
      <c r="J33" s="14" t="s">
        <v>1870</v>
      </c>
    </row>
    <row r="34" customHeight="1" spans="1:10">
      <c r="A34" s="14"/>
      <c r="B34" s="14"/>
      <c r="C34" s="14" t="s">
        <v>1799</v>
      </c>
      <c r="D34" s="14" t="s">
        <v>1800</v>
      </c>
      <c r="E34" s="14" t="s">
        <v>1871</v>
      </c>
      <c r="F34" s="14" t="s">
        <v>1797</v>
      </c>
      <c r="G34" s="14" t="s">
        <v>1842</v>
      </c>
      <c r="H34" s="14" t="s">
        <v>1793</v>
      </c>
      <c r="I34" s="14"/>
      <c r="J34" s="14" t="s">
        <v>1872</v>
      </c>
    </row>
    <row r="35" customHeight="1" spans="1:10">
      <c r="A35" s="14"/>
      <c r="B35" s="14"/>
      <c r="C35" s="14" t="s">
        <v>1804</v>
      </c>
      <c r="D35" s="14" t="s">
        <v>1811</v>
      </c>
      <c r="E35" s="14" t="s">
        <v>1873</v>
      </c>
      <c r="F35" s="14" t="s">
        <v>1797</v>
      </c>
      <c r="G35" s="14" t="s">
        <v>1792</v>
      </c>
      <c r="H35" s="14" t="s">
        <v>1827</v>
      </c>
      <c r="I35" s="14"/>
      <c r="J35" s="14" t="s">
        <v>1874</v>
      </c>
    </row>
    <row r="36" customHeight="1" spans="1:10">
      <c r="A36" s="14"/>
      <c r="B36" s="14"/>
      <c r="C36" s="14" t="s">
        <v>1804</v>
      </c>
      <c r="D36" s="14" t="s">
        <v>1829</v>
      </c>
      <c r="E36" s="14" t="s">
        <v>1875</v>
      </c>
      <c r="F36" s="14" t="s">
        <v>1797</v>
      </c>
      <c r="G36" s="14" t="s">
        <v>1876</v>
      </c>
      <c r="H36" s="14" t="s">
        <v>1877</v>
      </c>
      <c r="I36" s="14"/>
      <c r="J36" s="14" t="s">
        <v>1878</v>
      </c>
    </row>
    <row r="37" customHeight="1" spans="1:10">
      <c r="A37" s="14" t="s">
        <v>1879</v>
      </c>
      <c r="B37" s="14" t="s">
        <v>1880</v>
      </c>
      <c r="C37" s="14"/>
      <c r="D37" s="14"/>
      <c r="E37" s="14"/>
      <c r="F37" s="14"/>
      <c r="G37" s="14"/>
      <c r="H37" s="14"/>
      <c r="I37" s="14"/>
      <c r="J37" s="14"/>
    </row>
    <row r="38" ht="201" customHeight="1" spans="1:10">
      <c r="A38" s="14"/>
      <c r="B38" s="14"/>
      <c r="C38" s="14" t="s">
        <v>1782</v>
      </c>
      <c r="D38" s="14" t="s">
        <v>1783</v>
      </c>
      <c r="E38" s="14" t="s">
        <v>1881</v>
      </c>
      <c r="F38" s="14"/>
      <c r="G38" s="14" t="s">
        <v>1882</v>
      </c>
      <c r="H38" s="14" t="s">
        <v>1787</v>
      </c>
      <c r="I38" s="14"/>
      <c r="J38" s="14" t="s">
        <v>1883</v>
      </c>
    </row>
    <row r="39" ht="214" customHeight="1" spans="1:10">
      <c r="A39" s="14"/>
      <c r="B39" s="14"/>
      <c r="C39" s="14" t="s">
        <v>1799</v>
      </c>
      <c r="D39" s="14" t="s">
        <v>1800</v>
      </c>
      <c r="E39" s="14" t="s">
        <v>1803</v>
      </c>
      <c r="F39" s="14"/>
      <c r="G39" s="14" t="s">
        <v>1802</v>
      </c>
      <c r="H39" s="14" t="s">
        <v>1793</v>
      </c>
      <c r="I39" s="14"/>
      <c r="J39" s="14" t="s">
        <v>1883</v>
      </c>
    </row>
    <row r="40" customHeight="1" spans="1:10">
      <c r="A40" s="14"/>
      <c r="B40" s="14"/>
      <c r="C40" s="14" t="s">
        <v>1804</v>
      </c>
      <c r="D40" s="14" t="s">
        <v>1805</v>
      </c>
      <c r="E40" s="14" t="s">
        <v>1884</v>
      </c>
      <c r="F40" s="14"/>
      <c r="G40" s="14" t="s">
        <v>1885</v>
      </c>
      <c r="H40" s="14" t="s">
        <v>1886</v>
      </c>
      <c r="I40" s="14"/>
      <c r="J40" s="14" t="s">
        <v>1887</v>
      </c>
    </row>
    <row r="41" customHeight="1" spans="1:10">
      <c r="A41" s="14" t="s">
        <v>1888</v>
      </c>
      <c r="B41" s="14" t="s">
        <v>1889</v>
      </c>
      <c r="C41" s="14"/>
      <c r="D41" s="14"/>
      <c r="E41" s="14"/>
      <c r="F41" s="14"/>
      <c r="G41" s="14"/>
      <c r="H41" s="14"/>
      <c r="I41" s="14"/>
      <c r="J41" s="14"/>
    </row>
    <row r="42" customHeight="1" spans="1:10">
      <c r="A42" s="14"/>
      <c r="B42" s="14"/>
      <c r="C42" s="14" t="s">
        <v>1782</v>
      </c>
      <c r="D42" s="14" t="s">
        <v>1835</v>
      </c>
      <c r="E42" s="14" t="s">
        <v>1865</v>
      </c>
      <c r="F42" s="14" t="s">
        <v>1797</v>
      </c>
      <c r="G42" s="14" t="s">
        <v>1890</v>
      </c>
      <c r="H42" s="14" t="s">
        <v>1827</v>
      </c>
      <c r="I42" s="14"/>
      <c r="J42" s="14" t="s">
        <v>1866</v>
      </c>
    </row>
    <row r="43" customHeight="1" spans="1:10">
      <c r="A43" s="14"/>
      <c r="B43" s="14"/>
      <c r="C43" s="14" t="s">
        <v>1782</v>
      </c>
      <c r="D43" s="14" t="s">
        <v>1835</v>
      </c>
      <c r="E43" s="14" t="s">
        <v>1891</v>
      </c>
      <c r="F43" s="14" t="s">
        <v>1785</v>
      </c>
      <c r="G43" s="14" t="s">
        <v>1855</v>
      </c>
      <c r="H43" s="14" t="s">
        <v>1793</v>
      </c>
      <c r="I43" s="14"/>
      <c r="J43" s="14" t="s">
        <v>1892</v>
      </c>
    </row>
    <row r="44" customHeight="1" spans="1:10">
      <c r="A44" s="14"/>
      <c r="B44" s="14"/>
      <c r="C44" s="14" t="s">
        <v>1782</v>
      </c>
      <c r="D44" s="14" t="s">
        <v>1790</v>
      </c>
      <c r="E44" s="14" t="s">
        <v>1893</v>
      </c>
      <c r="F44" s="14" t="s">
        <v>1785</v>
      </c>
      <c r="G44" s="14" t="s">
        <v>1855</v>
      </c>
      <c r="H44" s="14" t="s">
        <v>1793</v>
      </c>
      <c r="I44" s="14"/>
      <c r="J44" s="14" t="s">
        <v>1894</v>
      </c>
    </row>
    <row r="45" customHeight="1" spans="1:10">
      <c r="A45" s="14"/>
      <c r="B45" s="14"/>
      <c r="C45" s="14" t="s">
        <v>1782</v>
      </c>
      <c r="D45" s="14" t="s">
        <v>1790</v>
      </c>
      <c r="E45" s="14" t="s">
        <v>1895</v>
      </c>
      <c r="F45" s="14" t="s">
        <v>1807</v>
      </c>
      <c r="G45" s="14" t="s">
        <v>1896</v>
      </c>
      <c r="H45" s="14" t="s">
        <v>1793</v>
      </c>
      <c r="I45" s="14"/>
      <c r="J45" s="14" t="s">
        <v>1897</v>
      </c>
    </row>
    <row r="46" customHeight="1" spans="1:10">
      <c r="A46" s="14"/>
      <c r="B46" s="14"/>
      <c r="C46" s="14" t="s">
        <v>1782</v>
      </c>
      <c r="D46" s="14" t="s">
        <v>1790</v>
      </c>
      <c r="E46" s="14" t="s">
        <v>1867</v>
      </c>
      <c r="F46" s="14" t="s">
        <v>1807</v>
      </c>
      <c r="G46" s="14" t="s">
        <v>1898</v>
      </c>
      <c r="H46" s="14" t="s">
        <v>1793</v>
      </c>
      <c r="I46" s="14"/>
      <c r="J46" s="14" t="s">
        <v>1868</v>
      </c>
    </row>
    <row r="47" customHeight="1" spans="1:10">
      <c r="A47" s="14"/>
      <c r="B47" s="14"/>
      <c r="C47" s="14" t="s">
        <v>1782</v>
      </c>
      <c r="D47" s="14" t="s">
        <v>1790</v>
      </c>
      <c r="E47" s="14" t="s">
        <v>1869</v>
      </c>
      <c r="F47" s="14" t="s">
        <v>1785</v>
      </c>
      <c r="G47" s="14" t="s">
        <v>1855</v>
      </c>
      <c r="H47" s="14" t="s">
        <v>1793</v>
      </c>
      <c r="I47" s="14"/>
      <c r="J47" s="14" t="s">
        <v>1870</v>
      </c>
    </row>
    <row r="48" customHeight="1" spans="1:10">
      <c r="A48" s="14"/>
      <c r="B48" s="14"/>
      <c r="C48" s="14" t="s">
        <v>1799</v>
      </c>
      <c r="D48" s="14" t="s">
        <v>1800</v>
      </c>
      <c r="E48" s="14" t="s">
        <v>1871</v>
      </c>
      <c r="F48" s="14" t="s">
        <v>1797</v>
      </c>
      <c r="G48" s="14" t="s">
        <v>1859</v>
      </c>
      <c r="H48" s="14" t="s">
        <v>1793</v>
      </c>
      <c r="I48" s="14"/>
      <c r="J48" s="14" t="s">
        <v>1872</v>
      </c>
    </row>
    <row r="49" customHeight="1" spans="1:10">
      <c r="A49" s="14"/>
      <c r="B49" s="14"/>
      <c r="C49" s="14" t="s">
        <v>1804</v>
      </c>
      <c r="D49" s="14" t="s">
        <v>1811</v>
      </c>
      <c r="E49" s="14" t="s">
        <v>1873</v>
      </c>
      <c r="F49" s="14" t="s">
        <v>1797</v>
      </c>
      <c r="G49" s="14" t="s">
        <v>1896</v>
      </c>
      <c r="H49" s="14" t="s">
        <v>1827</v>
      </c>
      <c r="I49" s="14"/>
      <c r="J49" s="14" t="s">
        <v>1874</v>
      </c>
    </row>
    <row r="50" customHeight="1" spans="1:10">
      <c r="A50" s="14"/>
      <c r="B50" s="14"/>
      <c r="C50" s="14" t="s">
        <v>1804</v>
      </c>
      <c r="D50" s="14" t="s">
        <v>1829</v>
      </c>
      <c r="E50" s="14" t="s">
        <v>1875</v>
      </c>
      <c r="F50" s="14" t="s">
        <v>1797</v>
      </c>
      <c r="G50" s="14" t="s">
        <v>1899</v>
      </c>
      <c r="H50" s="14" t="s">
        <v>1877</v>
      </c>
      <c r="I50" s="14"/>
      <c r="J50" s="14" t="s">
        <v>1878</v>
      </c>
    </row>
    <row r="51" customHeight="1" spans="1:10">
      <c r="A51" s="14" t="s">
        <v>1900</v>
      </c>
      <c r="B51" s="14" t="s">
        <v>1901</v>
      </c>
      <c r="C51" s="14"/>
      <c r="D51" s="14"/>
      <c r="E51" s="14"/>
      <c r="F51" s="14"/>
      <c r="G51" s="14"/>
      <c r="H51" s="14"/>
      <c r="I51" s="14"/>
      <c r="J51" s="14"/>
    </row>
    <row r="52" customHeight="1" spans="1:10">
      <c r="A52" s="14"/>
      <c r="B52" s="14"/>
      <c r="C52" s="14" t="s">
        <v>1782</v>
      </c>
      <c r="D52" s="14" t="s">
        <v>1783</v>
      </c>
      <c r="E52" s="14" t="s">
        <v>1902</v>
      </c>
      <c r="F52" s="14" t="s">
        <v>1807</v>
      </c>
      <c r="G52" s="14" t="s">
        <v>1848</v>
      </c>
      <c r="H52" s="14" t="s">
        <v>1838</v>
      </c>
      <c r="I52" s="14"/>
      <c r="J52" s="14" t="s">
        <v>1903</v>
      </c>
    </row>
    <row r="53" customHeight="1" spans="1:10">
      <c r="A53" s="14"/>
      <c r="B53" s="14"/>
      <c r="C53" s="14" t="s">
        <v>1799</v>
      </c>
      <c r="D53" s="14" t="s">
        <v>1800</v>
      </c>
      <c r="E53" s="14" t="s">
        <v>1904</v>
      </c>
      <c r="F53" s="14" t="s">
        <v>1797</v>
      </c>
      <c r="G53" s="14" t="s">
        <v>1842</v>
      </c>
      <c r="H53" s="14" t="s">
        <v>1793</v>
      </c>
      <c r="I53" s="14"/>
      <c r="J53" s="14" t="s">
        <v>1905</v>
      </c>
    </row>
    <row r="54" customHeight="1" spans="1:10">
      <c r="A54" s="14"/>
      <c r="B54" s="14"/>
      <c r="C54" s="14" t="s">
        <v>1804</v>
      </c>
      <c r="D54" s="14" t="s">
        <v>1805</v>
      </c>
      <c r="E54" s="14" t="s">
        <v>1906</v>
      </c>
      <c r="F54" s="14" t="s">
        <v>1797</v>
      </c>
      <c r="G54" s="14" t="s">
        <v>1848</v>
      </c>
      <c r="H54" s="14" t="s">
        <v>1886</v>
      </c>
      <c r="I54" s="14"/>
      <c r="J54" s="14" t="s">
        <v>1907</v>
      </c>
    </row>
    <row r="55" customHeight="1" spans="1:10">
      <c r="A55" s="14" t="s">
        <v>1908</v>
      </c>
      <c r="B55" s="14" t="s">
        <v>1909</v>
      </c>
      <c r="C55" s="14"/>
      <c r="D55" s="14"/>
      <c r="E55" s="14"/>
      <c r="F55" s="14"/>
      <c r="G55" s="14"/>
      <c r="H55" s="14"/>
      <c r="I55" s="14"/>
      <c r="J55" s="14"/>
    </row>
    <row r="56" customHeight="1" spans="1:10">
      <c r="A56" s="14"/>
      <c r="B56" s="14"/>
      <c r="C56" s="14" t="s">
        <v>1782</v>
      </c>
      <c r="D56" s="14" t="s">
        <v>1783</v>
      </c>
      <c r="E56" s="14" t="s">
        <v>1910</v>
      </c>
      <c r="F56" s="14"/>
      <c r="G56" s="14" t="s">
        <v>1911</v>
      </c>
      <c r="H56" s="14" t="s">
        <v>1912</v>
      </c>
      <c r="I56" s="14"/>
      <c r="J56" s="14" t="s">
        <v>1913</v>
      </c>
    </row>
    <row r="57" customHeight="1" spans="1:10">
      <c r="A57" s="14"/>
      <c r="B57" s="14"/>
      <c r="C57" s="14" t="s">
        <v>1799</v>
      </c>
      <c r="D57" s="14" t="s">
        <v>1800</v>
      </c>
      <c r="E57" s="14" t="s">
        <v>1914</v>
      </c>
      <c r="F57" s="14"/>
      <c r="G57" s="14" t="s">
        <v>1802</v>
      </c>
      <c r="H57" s="14" t="s">
        <v>1793</v>
      </c>
      <c r="I57" s="14"/>
      <c r="J57" s="14" t="s">
        <v>1915</v>
      </c>
    </row>
    <row r="58" customHeight="1" spans="1:10">
      <c r="A58" s="14"/>
      <c r="B58" s="14"/>
      <c r="C58" s="14" t="s">
        <v>1804</v>
      </c>
      <c r="D58" s="14" t="s">
        <v>1829</v>
      </c>
      <c r="E58" s="14" t="s">
        <v>1916</v>
      </c>
      <c r="F58" s="14"/>
      <c r="G58" s="14" t="s">
        <v>1802</v>
      </c>
      <c r="H58" s="14" t="s">
        <v>1793</v>
      </c>
      <c r="I58" s="14"/>
      <c r="J58" s="14" t="s">
        <v>1917</v>
      </c>
    </row>
    <row r="59" customHeight="1" spans="1:10">
      <c r="A59" s="14" t="s">
        <v>1918</v>
      </c>
      <c r="B59" s="14" t="s">
        <v>1919</v>
      </c>
      <c r="C59" s="14"/>
      <c r="D59" s="14"/>
      <c r="E59" s="14"/>
      <c r="F59" s="14"/>
      <c r="G59" s="14"/>
      <c r="H59" s="14"/>
      <c r="I59" s="14"/>
      <c r="J59" s="14"/>
    </row>
    <row r="60" customHeight="1" spans="1:10">
      <c r="A60" s="14"/>
      <c r="B60" s="14"/>
      <c r="C60" s="14" t="s">
        <v>1782</v>
      </c>
      <c r="D60" s="14" t="s">
        <v>1783</v>
      </c>
      <c r="E60" s="14" t="s">
        <v>1920</v>
      </c>
      <c r="F60" s="14" t="s">
        <v>1797</v>
      </c>
      <c r="G60" s="14" t="s">
        <v>1848</v>
      </c>
      <c r="H60" s="14" t="s">
        <v>1793</v>
      </c>
      <c r="I60" s="14"/>
      <c r="J60" s="14" t="s">
        <v>1921</v>
      </c>
    </row>
    <row r="61" customHeight="1" spans="1:10">
      <c r="A61" s="14"/>
      <c r="B61" s="14"/>
      <c r="C61" s="14" t="s">
        <v>1799</v>
      </c>
      <c r="D61" s="14" t="s">
        <v>1800</v>
      </c>
      <c r="E61" s="14" t="s">
        <v>1822</v>
      </c>
      <c r="F61" s="14" t="s">
        <v>1797</v>
      </c>
      <c r="G61" s="14" t="s">
        <v>1802</v>
      </c>
      <c r="H61" s="14" t="s">
        <v>1793</v>
      </c>
      <c r="I61" s="14"/>
      <c r="J61" s="14" t="s">
        <v>1922</v>
      </c>
    </row>
    <row r="62" customHeight="1" spans="1:10">
      <c r="A62" s="14"/>
      <c r="B62" s="14"/>
      <c r="C62" s="14" t="s">
        <v>1804</v>
      </c>
      <c r="D62" s="14" t="s">
        <v>1829</v>
      </c>
      <c r="E62" s="14" t="s">
        <v>1861</v>
      </c>
      <c r="F62" s="14" t="s">
        <v>1797</v>
      </c>
      <c r="G62" s="14" t="s">
        <v>1802</v>
      </c>
      <c r="H62" s="14" t="s">
        <v>1793</v>
      </c>
      <c r="I62" s="14"/>
      <c r="J62" s="14" t="s">
        <v>1923</v>
      </c>
    </row>
    <row r="63" customHeight="1" spans="1:10">
      <c r="A63" s="14" t="s">
        <v>1924</v>
      </c>
      <c r="B63" s="14" t="s">
        <v>1925</v>
      </c>
      <c r="C63" s="14"/>
      <c r="D63" s="14"/>
      <c r="E63" s="14"/>
      <c r="F63" s="14"/>
      <c r="G63" s="14"/>
      <c r="H63" s="14"/>
      <c r="I63" s="14"/>
      <c r="J63" s="14"/>
    </row>
    <row r="64" customHeight="1" spans="1:10">
      <c r="A64" s="14"/>
      <c r="B64" s="14"/>
      <c r="C64" s="14" t="s">
        <v>1782</v>
      </c>
      <c r="D64" s="14" t="s">
        <v>1783</v>
      </c>
      <c r="E64" s="14" t="s">
        <v>1881</v>
      </c>
      <c r="F64" s="14"/>
      <c r="G64" s="14" t="s">
        <v>1926</v>
      </c>
      <c r="H64" s="14" t="s">
        <v>1787</v>
      </c>
      <c r="I64" s="14"/>
      <c r="J64" s="14" t="s">
        <v>1925</v>
      </c>
    </row>
    <row r="65" customHeight="1" spans="1:10">
      <c r="A65" s="14"/>
      <c r="B65" s="14"/>
      <c r="C65" s="14" t="s">
        <v>1799</v>
      </c>
      <c r="D65" s="14" t="s">
        <v>1800</v>
      </c>
      <c r="E65" s="14" t="s">
        <v>1803</v>
      </c>
      <c r="F65" s="14"/>
      <c r="G65" s="14" t="s">
        <v>1802</v>
      </c>
      <c r="H65" s="14" t="s">
        <v>1793</v>
      </c>
      <c r="I65" s="14"/>
      <c r="J65" s="14" t="s">
        <v>1925</v>
      </c>
    </row>
    <row r="66" customHeight="1" spans="1:10">
      <c r="A66" s="14"/>
      <c r="B66" s="14"/>
      <c r="C66" s="14" t="s">
        <v>1804</v>
      </c>
      <c r="D66" s="14" t="s">
        <v>1829</v>
      </c>
      <c r="E66" s="14" t="s">
        <v>1884</v>
      </c>
      <c r="F66" s="14"/>
      <c r="G66" s="14" t="s">
        <v>1885</v>
      </c>
      <c r="H66" s="14" t="s">
        <v>1927</v>
      </c>
      <c r="I66" s="14"/>
      <c r="J66" s="14" t="s">
        <v>1928</v>
      </c>
    </row>
    <row r="67" customHeight="1" spans="1:10">
      <c r="A67" s="14" t="s">
        <v>1929</v>
      </c>
      <c r="B67" s="14" t="s">
        <v>1930</v>
      </c>
      <c r="C67" s="14"/>
      <c r="D67" s="14"/>
      <c r="E67" s="14"/>
      <c r="F67" s="14"/>
      <c r="G67" s="14"/>
      <c r="H67" s="14"/>
      <c r="I67" s="14"/>
      <c r="J67" s="14"/>
    </row>
    <row r="68" customHeight="1" spans="1:10">
      <c r="A68" s="14"/>
      <c r="B68" s="14"/>
      <c r="C68" s="14" t="s">
        <v>1782</v>
      </c>
      <c r="D68" s="14" t="s">
        <v>1840</v>
      </c>
      <c r="E68" s="14" t="s">
        <v>1931</v>
      </c>
      <c r="F68" s="14" t="s">
        <v>1797</v>
      </c>
      <c r="G68" s="14" t="s">
        <v>1930</v>
      </c>
      <c r="H68" s="14" t="s">
        <v>1793</v>
      </c>
      <c r="I68" s="14"/>
      <c r="J68" s="14" t="s">
        <v>1932</v>
      </c>
    </row>
    <row r="69" customHeight="1" spans="1:10">
      <c r="A69" s="14"/>
      <c r="B69" s="14"/>
      <c r="C69" s="14" t="s">
        <v>1782</v>
      </c>
      <c r="D69" s="14" t="s">
        <v>1783</v>
      </c>
      <c r="E69" s="14" t="s">
        <v>1933</v>
      </c>
      <c r="F69" s="14" t="s">
        <v>1797</v>
      </c>
      <c r="G69" s="14" t="s">
        <v>1930</v>
      </c>
      <c r="H69" s="14" t="s">
        <v>1934</v>
      </c>
      <c r="I69" s="14"/>
      <c r="J69" s="14" t="s">
        <v>1935</v>
      </c>
    </row>
    <row r="70" customHeight="1" spans="1:10">
      <c r="A70" s="14"/>
      <c r="B70" s="14"/>
      <c r="C70" s="14" t="s">
        <v>1782</v>
      </c>
      <c r="D70" s="14" t="s">
        <v>1783</v>
      </c>
      <c r="E70" s="14" t="s">
        <v>1936</v>
      </c>
      <c r="F70" s="14" t="s">
        <v>1797</v>
      </c>
      <c r="G70" s="14" t="s">
        <v>1930</v>
      </c>
      <c r="H70" s="14" t="s">
        <v>1927</v>
      </c>
      <c r="I70" s="14"/>
      <c r="J70" s="14" t="s">
        <v>1937</v>
      </c>
    </row>
    <row r="71" customHeight="1" spans="1:10">
      <c r="A71" s="14"/>
      <c r="B71" s="14"/>
      <c r="C71" s="14" t="s">
        <v>1782</v>
      </c>
      <c r="D71" s="14" t="s">
        <v>1783</v>
      </c>
      <c r="E71" s="14" t="s">
        <v>1938</v>
      </c>
      <c r="F71" s="14" t="s">
        <v>1797</v>
      </c>
      <c r="G71" s="14" t="s">
        <v>1930</v>
      </c>
      <c r="H71" s="14" t="s">
        <v>1939</v>
      </c>
      <c r="I71" s="14"/>
      <c r="J71" s="14" t="s">
        <v>1940</v>
      </c>
    </row>
    <row r="72" customHeight="1" spans="1:10">
      <c r="A72" s="14"/>
      <c r="B72" s="14"/>
      <c r="C72" s="14" t="s">
        <v>1782</v>
      </c>
      <c r="D72" s="14" t="s">
        <v>1790</v>
      </c>
      <c r="E72" s="14" t="s">
        <v>1941</v>
      </c>
      <c r="F72" s="14" t="s">
        <v>1797</v>
      </c>
      <c r="G72" s="14" t="s">
        <v>1930</v>
      </c>
      <c r="H72" s="14" t="s">
        <v>1793</v>
      </c>
      <c r="I72" s="14"/>
      <c r="J72" s="14" t="s">
        <v>1942</v>
      </c>
    </row>
    <row r="73" customHeight="1" spans="1:10">
      <c r="A73" s="14"/>
      <c r="B73" s="14"/>
      <c r="C73" s="14" t="s">
        <v>1782</v>
      </c>
      <c r="D73" s="14" t="s">
        <v>1790</v>
      </c>
      <c r="E73" s="14" t="s">
        <v>1943</v>
      </c>
      <c r="F73" s="14" t="s">
        <v>1797</v>
      </c>
      <c r="G73" s="14" t="s">
        <v>1930</v>
      </c>
      <c r="H73" s="14" t="s">
        <v>1793</v>
      </c>
      <c r="I73" s="14"/>
      <c r="J73" s="14" t="s">
        <v>1944</v>
      </c>
    </row>
    <row r="74" customHeight="1" spans="1:10">
      <c r="A74" s="14"/>
      <c r="B74" s="14"/>
      <c r="C74" s="14" t="s">
        <v>1799</v>
      </c>
      <c r="D74" s="14" t="s">
        <v>1800</v>
      </c>
      <c r="E74" s="14" t="s">
        <v>1945</v>
      </c>
      <c r="F74" s="14" t="s">
        <v>1785</v>
      </c>
      <c r="G74" s="14" t="s">
        <v>1930</v>
      </c>
      <c r="H74" s="14" t="s">
        <v>1927</v>
      </c>
      <c r="I74" s="14"/>
      <c r="J74" s="14" t="s">
        <v>1946</v>
      </c>
    </row>
    <row r="75" customHeight="1" spans="1:10">
      <c r="A75" s="14"/>
      <c r="B75" s="14"/>
      <c r="C75" s="14" t="s">
        <v>1804</v>
      </c>
      <c r="D75" s="14" t="s">
        <v>1811</v>
      </c>
      <c r="E75" s="14" t="s">
        <v>1947</v>
      </c>
      <c r="F75" s="14" t="s">
        <v>1797</v>
      </c>
      <c r="G75" s="14" t="s">
        <v>1930</v>
      </c>
      <c r="H75" s="14" t="s">
        <v>1793</v>
      </c>
      <c r="I75" s="14"/>
      <c r="J75" s="14" t="s">
        <v>1948</v>
      </c>
    </row>
    <row r="76" customHeight="1" spans="1:10">
      <c r="A76" s="14"/>
      <c r="B76" s="14"/>
      <c r="C76" s="14" t="s">
        <v>1804</v>
      </c>
      <c r="D76" s="14" t="s">
        <v>1829</v>
      </c>
      <c r="E76" s="14" t="s">
        <v>1949</v>
      </c>
      <c r="F76" s="14" t="s">
        <v>1797</v>
      </c>
      <c r="G76" s="14" t="s">
        <v>1930</v>
      </c>
      <c r="H76" s="14" t="s">
        <v>1793</v>
      </c>
      <c r="I76" s="14"/>
      <c r="J76" s="14" t="s">
        <v>1950</v>
      </c>
    </row>
    <row r="77" customHeight="1" spans="1:10">
      <c r="A77" s="14" t="s">
        <v>1951</v>
      </c>
      <c r="B77" s="14" t="s">
        <v>1952</v>
      </c>
      <c r="C77" s="14"/>
      <c r="D77" s="14"/>
      <c r="E77" s="14"/>
      <c r="F77" s="14"/>
      <c r="G77" s="14"/>
      <c r="H77" s="14"/>
      <c r="I77" s="14"/>
      <c r="J77" s="14"/>
    </row>
    <row r="78" customHeight="1" spans="1:10">
      <c r="A78" s="14"/>
      <c r="B78" s="14"/>
      <c r="C78" s="14" t="s">
        <v>1782</v>
      </c>
      <c r="D78" s="14" t="s">
        <v>1840</v>
      </c>
      <c r="E78" s="14" t="s">
        <v>1953</v>
      </c>
      <c r="F78" s="14" t="s">
        <v>1807</v>
      </c>
      <c r="G78" s="14" t="s">
        <v>1823</v>
      </c>
      <c r="H78" s="14" t="s">
        <v>1793</v>
      </c>
      <c r="I78" s="14"/>
      <c r="J78" s="14" t="s">
        <v>1954</v>
      </c>
    </row>
    <row r="79" customHeight="1" spans="1:10">
      <c r="A79" s="14"/>
      <c r="B79" s="14"/>
      <c r="C79" s="14" t="s">
        <v>1782</v>
      </c>
      <c r="D79" s="14" t="s">
        <v>1783</v>
      </c>
      <c r="E79" s="14" t="s">
        <v>1955</v>
      </c>
      <c r="F79" s="14" t="s">
        <v>1807</v>
      </c>
      <c r="G79" s="14" t="s">
        <v>1956</v>
      </c>
      <c r="H79" s="14" t="s">
        <v>1957</v>
      </c>
      <c r="I79" s="14"/>
      <c r="J79" s="14" t="s">
        <v>1958</v>
      </c>
    </row>
    <row r="80" customHeight="1" spans="1:10">
      <c r="A80" s="14"/>
      <c r="B80" s="14"/>
      <c r="C80" s="14" t="s">
        <v>1782</v>
      </c>
      <c r="D80" s="14" t="s">
        <v>1790</v>
      </c>
      <c r="E80" s="14" t="s">
        <v>1959</v>
      </c>
      <c r="F80" s="14" t="s">
        <v>1797</v>
      </c>
      <c r="G80" s="14" t="s">
        <v>1848</v>
      </c>
      <c r="H80" s="14" t="s">
        <v>1793</v>
      </c>
      <c r="I80" s="14"/>
      <c r="J80" s="14" t="s">
        <v>1960</v>
      </c>
    </row>
    <row r="81" customHeight="1" spans="1:10">
      <c r="A81" s="14"/>
      <c r="B81" s="14"/>
      <c r="C81" s="14" t="s">
        <v>1799</v>
      </c>
      <c r="D81" s="14" t="s">
        <v>1800</v>
      </c>
      <c r="E81" s="14" t="s">
        <v>1904</v>
      </c>
      <c r="F81" s="14" t="s">
        <v>1797</v>
      </c>
      <c r="G81" s="14" t="s">
        <v>1823</v>
      </c>
      <c r="H81" s="14" t="s">
        <v>1793</v>
      </c>
      <c r="I81" s="14"/>
      <c r="J81" s="14" t="s">
        <v>1905</v>
      </c>
    </row>
    <row r="82" customHeight="1" spans="1:10">
      <c r="A82" s="14"/>
      <c r="B82" s="14"/>
      <c r="C82" s="14" t="s">
        <v>1804</v>
      </c>
      <c r="D82" s="14" t="s">
        <v>1829</v>
      </c>
      <c r="E82" s="14" t="s">
        <v>1961</v>
      </c>
      <c r="F82" s="14" t="s">
        <v>1807</v>
      </c>
      <c r="G82" s="14" t="s">
        <v>1823</v>
      </c>
      <c r="H82" s="14" t="s">
        <v>1793</v>
      </c>
      <c r="I82" s="14"/>
      <c r="J82" s="14" t="s">
        <v>1962</v>
      </c>
    </row>
    <row r="83" customHeight="1" spans="1:10">
      <c r="A83" s="14" t="s">
        <v>1963</v>
      </c>
      <c r="B83" s="14" t="s">
        <v>1964</v>
      </c>
      <c r="C83" s="14"/>
      <c r="D83" s="14"/>
      <c r="E83" s="14"/>
      <c r="F83" s="14"/>
      <c r="G83" s="14"/>
      <c r="H83" s="14"/>
      <c r="I83" s="14"/>
      <c r="J83" s="14"/>
    </row>
    <row r="84" customHeight="1" spans="1:10">
      <c r="A84" s="14"/>
      <c r="B84" s="14"/>
      <c r="C84" s="14" t="s">
        <v>1782</v>
      </c>
      <c r="D84" s="14" t="s">
        <v>1783</v>
      </c>
      <c r="E84" s="14" t="s">
        <v>1965</v>
      </c>
      <c r="F84" s="14"/>
      <c r="G84" s="14" t="s">
        <v>1966</v>
      </c>
      <c r="H84" s="14" t="s">
        <v>1886</v>
      </c>
      <c r="I84" s="14"/>
      <c r="J84" s="14" t="s">
        <v>1964</v>
      </c>
    </row>
    <row r="85" customHeight="1" spans="1:10">
      <c r="A85" s="14"/>
      <c r="B85" s="14"/>
      <c r="C85" s="14" t="s">
        <v>1799</v>
      </c>
      <c r="D85" s="14" t="s">
        <v>1800</v>
      </c>
      <c r="E85" s="14" t="s">
        <v>1803</v>
      </c>
      <c r="F85" s="14"/>
      <c r="G85" s="14" t="s">
        <v>1802</v>
      </c>
      <c r="H85" s="14" t="s">
        <v>1793</v>
      </c>
      <c r="I85" s="14"/>
      <c r="J85" s="14" t="s">
        <v>1964</v>
      </c>
    </row>
    <row r="86" customHeight="1" spans="1:10">
      <c r="A86" s="14"/>
      <c r="B86" s="14"/>
      <c r="C86" s="14" t="s">
        <v>1804</v>
      </c>
      <c r="D86" s="14" t="s">
        <v>1829</v>
      </c>
      <c r="E86" s="14" t="s">
        <v>1967</v>
      </c>
      <c r="F86" s="14"/>
      <c r="G86" s="14" t="s">
        <v>1968</v>
      </c>
      <c r="H86" s="14" t="s">
        <v>1969</v>
      </c>
      <c r="I86" s="14"/>
      <c r="J86" s="14" t="s">
        <v>1970</v>
      </c>
    </row>
    <row r="87" customHeight="1" spans="1:10">
      <c r="A87" s="14" t="s">
        <v>1971</v>
      </c>
      <c r="B87" s="14" t="s">
        <v>1972</v>
      </c>
      <c r="C87" s="14"/>
      <c r="D87" s="14"/>
      <c r="E87" s="14"/>
      <c r="F87" s="14"/>
      <c r="G87" s="14"/>
      <c r="H87" s="14"/>
      <c r="I87" s="14"/>
      <c r="J87" s="14"/>
    </row>
    <row r="88" customHeight="1" spans="1:10">
      <c r="A88" s="14"/>
      <c r="B88" s="14"/>
      <c r="C88" s="14" t="s">
        <v>1782</v>
      </c>
      <c r="D88" s="14" t="s">
        <v>1840</v>
      </c>
      <c r="E88" s="14" t="s">
        <v>1973</v>
      </c>
      <c r="F88" s="14"/>
      <c r="G88" s="14" t="s">
        <v>1974</v>
      </c>
      <c r="H88" s="14" t="s">
        <v>1793</v>
      </c>
      <c r="I88" s="14"/>
      <c r="J88" s="14" t="s">
        <v>1975</v>
      </c>
    </row>
    <row r="89" customHeight="1" spans="1:10">
      <c r="A89" s="14"/>
      <c r="B89" s="14"/>
      <c r="C89" s="14" t="s">
        <v>1799</v>
      </c>
      <c r="D89" s="14" t="s">
        <v>1800</v>
      </c>
      <c r="E89" s="14" t="s">
        <v>1976</v>
      </c>
      <c r="F89" s="14"/>
      <c r="G89" s="14" t="s">
        <v>1974</v>
      </c>
      <c r="H89" s="14" t="s">
        <v>1793</v>
      </c>
      <c r="I89" s="14"/>
      <c r="J89" s="14" t="s">
        <v>1977</v>
      </c>
    </row>
    <row r="90" customHeight="1" spans="1:10">
      <c r="A90" s="14"/>
      <c r="B90" s="14"/>
      <c r="C90" s="14" t="s">
        <v>1804</v>
      </c>
      <c r="D90" s="14" t="s">
        <v>1815</v>
      </c>
      <c r="E90" s="14" t="s">
        <v>1978</v>
      </c>
      <c r="F90" s="14"/>
      <c r="G90" s="14" t="s">
        <v>1974</v>
      </c>
      <c r="H90" s="14" t="s">
        <v>1793</v>
      </c>
      <c r="I90" s="14"/>
      <c r="J90" s="14" t="s">
        <v>1979</v>
      </c>
    </row>
    <row r="91" customHeight="1" spans="1:10">
      <c r="A91" s="14" t="s">
        <v>1980</v>
      </c>
      <c r="B91" s="14" t="s">
        <v>1981</v>
      </c>
      <c r="C91" s="14"/>
      <c r="D91" s="14"/>
      <c r="E91" s="14"/>
      <c r="F91" s="14"/>
      <c r="G91" s="14"/>
      <c r="H91" s="14"/>
      <c r="I91" s="14"/>
      <c r="J91" s="14"/>
    </row>
    <row r="92" ht="172" customHeight="1" spans="1:10">
      <c r="A92" s="14"/>
      <c r="B92" s="14"/>
      <c r="C92" s="14" t="s">
        <v>1782</v>
      </c>
      <c r="D92" s="14" t="s">
        <v>1783</v>
      </c>
      <c r="E92" s="14" t="s">
        <v>1982</v>
      </c>
      <c r="F92" s="14"/>
      <c r="G92" s="14" t="s">
        <v>1802</v>
      </c>
      <c r="H92" s="14" t="s">
        <v>1983</v>
      </c>
      <c r="I92" s="14"/>
      <c r="J92" s="14" t="s">
        <v>1981</v>
      </c>
    </row>
    <row r="93" ht="191" customHeight="1" spans="1:10">
      <c r="A93" s="14"/>
      <c r="B93" s="14"/>
      <c r="C93" s="14" t="s">
        <v>1799</v>
      </c>
      <c r="D93" s="14" t="s">
        <v>1800</v>
      </c>
      <c r="E93" s="14" t="s">
        <v>1803</v>
      </c>
      <c r="F93" s="14"/>
      <c r="G93" s="14" t="s">
        <v>1802</v>
      </c>
      <c r="H93" s="14" t="s">
        <v>1793</v>
      </c>
      <c r="I93" s="14"/>
      <c r="J93" s="14" t="s">
        <v>1981</v>
      </c>
    </row>
    <row r="94" customHeight="1" spans="1:10">
      <c r="A94" s="14"/>
      <c r="B94" s="14"/>
      <c r="C94" s="14" t="s">
        <v>1804</v>
      </c>
      <c r="D94" s="14" t="s">
        <v>1805</v>
      </c>
      <c r="E94" s="14" t="s">
        <v>1884</v>
      </c>
      <c r="F94" s="14"/>
      <c r="G94" s="14" t="s">
        <v>1885</v>
      </c>
      <c r="H94" s="14" t="s">
        <v>1886</v>
      </c>
      <c r="I94" s="14"/>
      <c r="J94" s="14" t="s">
        <v>1887</v>
      </c>
    </row>
    <row r="95" customHeight="1" spans="1:10">
      <c r="A95" s="14" t="s">
        <v>1984</v>
      </c>
      <c r="B95" s="14" t="s">
        <v>1985</v>
      </c>
      <c r="C95" s="14"/>
      <c r="D95" s="14"/>
      <c r="E95" s="14"/>
      <c r="F95" s="14"/>
      <c r="G95" s="14"/>
      <c r="H95" s="14"/>
      <c r="I95" s="14"/>
      <c r="J95" s="14"/>
    </row>
    <row r="96" customHeight="1" spans="1:10">
      <c r="A96" s="14"/>
      <c r="B96" s="14"/>
      <c r="C96" s="14" t="s">
        <v>1782</v>
      </c>
      <c r="D96" s="14" t="s">
        <v>1783</v>
      </c>
      <c r="E96" s="14" t="s">
        <v>1986</v>
      </c>
      <c r="F96" s="14"/>
      <c r="G96" s="14" t="s">
        <v>1823</v>
      </c>
      <c r="H96" s="14" t="s">
        <v>1793</v>
      </c>
      <c r="I96" s="14"/>
      <c r="J96" s="14" t="s">
        <v>1987</v>
      </c>
    </row>
    <row r="97" customHeight="1" spans="1:10">
      <c r="A97" s="14"/>
      <c r="B97" s="14"/>
      <c r="C97" s="14" t="s">
        <v>1799</v>
      </c>
      <c r="D97" s="14" t="s">
        <v>1800</v>
      </c>
      <c r="E97" s="14" t="s">
        <v>1988</v>
      </c>
      <c r="F97" s="14"/>
      <c r="G97" s="14" t="s">
        <v>1989</v>
      </c>
      <c r="H97" s="14" t="s">
        <v>1793</v>
      </c>
      <c r="I97" s="14"/>
      <c r="J97" s="14" t="s">
        <v>1977</v>
      </c>
    </row>
    <row r="98" customHeight="1" spans="1:10">
      <c r="A98" s="14"/>
      <c r="B98" s="14"/>
      <c r="C98" s="14" t="s">
        <v>1804</v>
      </c>
      <c r="D98" s="14" t="s">
        <v>1829</v>
      </c>
      <c r="E98" s="14" t="s">
        <v>1990</v>
      </c>
      <c r="F98" s="14" t="s">
        <v>1797</v>
      </c>
      <c r="G98" s="14" t="s">
        <v>1823</v>
      </c>
      <c r="H98" s="14" t="s">
        <v>1793</v>
      </c>
      <c r="I98" s="14"/>
      <c r="J98" s="14" t="s">
        <v>1990</v>
      </c>
    </row>
    <row r="99" customHeight="1" spans="1:10">
      <c r="A99" s="14" t="s">
        <v>1991</v>
      </c>
      <c r="B99" s="14" t="s">
        <v>1992</v>
      </c>
      <c r="C99" s="14"/>
      <c r="D99" s="14"/>
      <c r="E99" s="14"/>
      <c r="F99" s="14"/>
      <c r="G99" s="14"/>
      <c r="H99" s="14"/>
      <c r="I99" s="14"/>
      <c r="J99" s="14"/>
    </row>
    <row r="100" ht="219" customHeight="1" spans="1:10">
      <c r="A100" s="14"/>
      <c r="B100" s="14"/>
      <c r="C100" s="14" t="s">
        <v>1782</v>
      </c>
      <c r="D100" s="14" t="s">
        <v>1783</v>
      </c>
      <c r="E100" s="14" t="s">
        <v>1881</v>
      </c>
      <c r="F100" s="14"/>
      <c r="G100" s="14" t="s">
        <v>1882</v>
      </c>
      <c r="H100" s="14" t="s">
        <v>1787</v>
      </c>
      <c r="I100" s="14"/>
      <c r="J100" s="14" t="s">
        <v>1993</v>
      </c>
    </row>
    <row r="101" ht="193" customHeight="1" spans="1:10">
      <c r="A101" s="14"/>
      <c r="B101" s="14"/>
      <c r="C101" s="14" t="s">
        <v>1799</v>
      </c>
      <c r="D101" s="14" t="s">
        <v>1800</v>
      </c>
      <c r="E101" s="14" t="s">
        <v>1803</v>
      </c>
      <c r="F101" s="14"/>
      <c r="G101" s="14" t="s">
        <v>1802</v>
      </c>
      <c r="H101" s="14" t="s">
        <v>1793</v>
      </c>
      <c r="I101" s="14"/>
      <c r="J101" s="14" t="s">
        <v>1993</v>
      </c>
    </row>
    <row r="102" customHeight="1" spans="1:10">
      <c r="A102" s="14"/>
      <c r="B102" s="14"/>
      <c r="C102" s="14" t="s">
        <v>1804</v>
      </c>
      <c r="D102" s="14" t="s">
        <v>1805</v>
      </c>
      <c r="E102" s="14" t="s">
        <v>1884</v>
      </c>
      <c r="F102" s="14"/>
      <c r="G102" s="14" t="s">
        <v>1885</v>
      </c>
      <c r="H102" s="14" t="s">
        <v>1886</v>
      </c>
      <c r="I102" s="14"/>
      <c r="J102" s="14" t="s">
        <v>1928</v>
      </c>
    </row>
    <row r="103" customHeight="1" spans="1:10">
      <c r="A103" s="14" t="s">
        <v>1994</v>
      </c>
      <c r="B103" s="14" t="s">
        <v>1995</v>
      </c>
      <c r="C103" s="14"/>
      <c r="D103" s="14"/>
      <c r="E103" s="14"/>
      <c r="F103" s="14"/>
      <c r="G103" s="14"/>
      <c r="H103" s="14"/>
      <c r="I103" s="14"/>
      <c r="J103" s="14"/>
    </row>
    <row r="104" customHeight="1" spans="1:10">
      <c r="A104" s="14"/>
      <c r="B104" s="14"/>
      <c r="C104" s="14" t="s">
        <v>1782</v>
      </c>
      <c r="D104" s="14" t="s">
        <v>1783</v>
      </c>
      <c r="E104" s="14" t="s">
        <v>1996</v>
      </c>
      <c r="F104" s="14"/>
      <c r="G104" s="14" t="s">
        <v>1997</v>
      </c>
      <c r="H104" s="14" t="s">
        <v>1934</v>
      </c>
      <c r="I104" s="14"/>
      <c r="J104" s="14" t="s">
        <v>1996</v>
      </c>
    </row>
    <row r="105" customHeight="1" spans="1:10">
      <c r="A105" s="14"/>
      <c r="B105" s="14"/>
      <c r="C105" s="14" t="s">
        <v>1799</v>
      </c>
      <c r="D105" s="14" t="s">
        <v>1800</v>
      </c>
      <c r="E105" s="14" t="s">
        <v>1998</v>
      </c>
      <c r="F105" s="14"/>
      <c r="G105" s="14" t="s">
        <v>1999</v>
      </c>
      <c r="H105" s="14" t="s">
        <v>2000</v>
      </c>
      <c r="I105" s="14"/>
      <c r="J105" s="14" t="s">
        <v>2001</v>
      </c>
    </row>
    <row r="106" customHeight="1" spans="1:10">
      <c r="A106" s="14"/>
      <c r="B106" s="14"/>
      <c r="C106" s="14" t="s">
        <v>1804</v>
      </c>
      <c r="D106" s="14" t="s">
        <v>1829</v>
      </c>
      <c r="E106" s="14" t="s">
        <v>2002</v>
      </c>
      <c r="F106" s="14"/>
      <c r="G106" s="14" t="s">
        <v>1792</v>
      </c>
      <c r="H106" s="14" t="s">
        <v>1939</v>
      </c>
      <c r="I106" s="14"/>
      <c r="J106" s="14" t="s">
        <v>2003</v>
      </c>
    </row>
    <row r="107" customHeight="1" spans="1:10">
      <c r="A107" s="14" t="s">
        <v>2004</v>
      </c>
      <c r="B107" s="14" t="s">
        <v>2005</v>
      </c>
      <c r="C107" s="14"/>
      <c r="D107" s="14"/>
      <c r="E107" s="14"/>
      <c r="F107" s="14"/>
      <c r="G107" s="14"/>
      <c r="H107" s="14"/>
      <c r="I107" s="14"/>
      <c r="J107" s="14"/>
    </row>
    <row r="108" customHeight="1" spans="1:10">
      <c r="A108" s="14"/>
      <c r="B108" s="14"/>
      <c r="C108" s="14" t="s">
        <v>1782</v>
      </c>
      <c r="D108" s="14" t="s">
        <v>1783</v>
      </c>
      <c r="E108" s="14" t="s">
        <v>1881</v>
      </c>
      <c r="F108" s="14"/>
      <c r="G108" s="14" t="s">
        <v>2006</v>
      </c>
      <c r="H108" s="14" t="s">
        <v>1787</v>
      </c>
      <c r="I108" s="14"/>
      <c r="J108" s="14" t="s">
        <v>2005</v>
      </c>
    </row>
    <row r="109" customHeight="1" spans="1:10">
      <c r="A109" s="14"/>
      <c r="B109" s="14"/>
      <c r="C109" s="14" t="s">
        <v>1799</v>
      </c>
      <c r="D109" s="14" t="s">
        <v>1800</v>
      </c>
      <c r="E109" s="14" t="s">
        <v>1803</v>
      </c>
      <c r="F109" s="14"/>
      <c r="G109" s="14" t="s">
        <v>1802</v>
      </c>
      <c r="H109" s="14" t="s">
        <v>1793</v>
      </c>
      <c r="I109" s="14"/>
      <c r="J109" s="14" t="s">
        <v>2005</v>
      </c>
    </row>
    <row r="110" customHeight="1" spans="1:10">
      <c r="A110" s="14"/>
      <c r="B110" s="14"/>
      <c r="C110" s="14" t="s">
        <v>1804</v>
      </c>
      <c r="D110" s="14" t="s">
        <v>1805</v>
      </c>
      <c r="E110" s="14" t="s">
        <v>1884</v>
      </c>
      <c r="F110" s="14"/>
      <c r="G110" s="14" t="s">
        <v>1885</v>
      </c>
      <c r="H110" s="14" t="s">
        <v>1886</v>
      </c>
      <c r="I110" s="14"/>
      <c r="J110" s="14" t="s">
        <v>1928</v>
      </c>
    </row>
    <row r="111" ht="174" customHeight="1" spans="1:10">
      <c r="A111" s="14" t="s">
        <v>2007</v>
      </c>
      <c r="B111" s="14" t="s">
        <v>2008</v>
      </c>
      <c r="C111" s="14"/>
      <c r="D111" s="14"/>
      <c r="E111" s="14"/>
      <c r="F111" s="14"/>
      <c r="G111" s="14"/>
      <c r="H111" s="14"/>
      <c r="I111" s="14"/>
      <c r="J111" s="14"/>
    </row>
    <row r="112" customHeight="1" spans="1:10">
      <c r="A112" s="14"/>
      <c r="B112" s="14"/>
      <c r="C112" s="14" t="s">
        <v>1782</v>
      </c>
      <c r="D112" s="14" t="s">
        <v>1790</v>
      </c>
      <c r="E112" s="14" t="s">
        <v>2009</v>
      </c>
      <c r="F112" s="14" t="s">
        <v>1797</v>
      </c>
      <c r="G112" s="14" t="s">
        <v>1802</v>
      </c>
      <c r="H112" s="14" t="s">
        <v>1793</v>
      </c>
      <c r="I112" s="14"/>
      <c r="J112" s="14" t="s">
        <v>1944</v>
      </c>
    </row>
    <row r="113" customHeight="1" spans="1:10">
      <c r="A113" s="14"/>
      <c r="B113" s="14"/>
      <c r="C113" s="14" t="s">
        <v>1799</v>
      </c>
      <c r="D113" s="14" t="s">
        <v>1800</v>
      </c>
      <c r="E113" s="14" t="s">
        <v>2010</v>
      </c>
      <c r="F113" s="14" t="s">
        <v>1785</v>
      </c>
      <c r="G113" s="14" t="s">
        <v>1974</v>
      </c>
      <c r="H113" s="14" t="s">
        <v>1793</v>
      </c>
      <c r="I113" s="14"/>
      <c r="J113" s="14" t="s">
        <v>1946</v>
      </c>
    </row>
    <row r="114" customHeight="1" spans="1:10">
      <c r="A114" s="14"/>
      <c r="B114" s="14"/>
      <c r="C114" s="14" t="s">
        <v>1804</v>
      </c>
      <c r="D114" s="14" t="s">
        <v>1829</v>
      </c>
      <c r="E114" s="14" t="s">
        <v>2011</v>
      </c>
      <c r="F114" s="14" t="s">
        <v>1797</v>
      </c>
      <c r="G114" s="14" t="s">
        <v>2011</v>
      </c>
      <c r="H114" s="14" t="s">
        <v>2012</v>
      </c>
      <c r="I114" s="14"/>
      <c r="J114" s="14" t="s">
        <v>1950</v>
      </c>
    </row>
    <row r="115" customHeight="1" spans="1:10">
      <c r="A115" s="14" t="s">
        <v>2013</v>
      </c>
      <c r="B115" s="14" t="s">
        <v>2014</v>
      </c>
      <c r="C115" s="14"/>
      <c r="D115" s="14"/>
      <c r="E115" s="14"/>
      <c r="F115" s="14"/>
      <c r="G115" s="14"/>
      <c r="H115" s="14"/>
      <c r="I115" s="14"/>
      <c r="J115" s="14"/>
    </row>
    <row r="116" customHeight="1" spans="1:10">
      <c r="A116" s="14"/>
      <c r="B116" s="14"/>
      <c r="C116" s="14" t="s">
        <v>1782</v>
      </c>
      <c r="D116" s="14" t="s">
        <v>1783</v>
      </c>
      <c r="E116" s="14" t="s">
        <v>2015</v>
      </c>
      <c r="F116" s="14"/>
      <c r="G116" s="14" t="s">
        <v>2016</v>
      </c>
      <c r="H116" s="14" t="s">
        <v>2017</v>
      </c>
      <c r="I116" s="14"/>
      <c r="J116" s="14" t="s">
        <v>2018</v>
      </c>
    </row>
    <row r="117" customHeight="1" spans="1:10">
      <c r="A117" s="14"/>
      <c r="B117" s="14"/>
      <c r="C117" s="14" t="s">
        <v>1782</v>
      </c>
      <c r="D117" s="14" t="s">
        <v>1783</v>
      </c>
      <c r="E117" s="14" t="s">
        <v>2019</v>
      </c>
      <c r="F117" s="14"/>
      <c r="G117" s="14" t="s">
        <v>2020</v>
      </c>
      <c r="H117" s="14" t="s">
        <v>1787</v>
      </c>
      <c r="I117" s="14"/>
      <c r="J117" s="14" t="s">
        <v>2021</v>
      </c>
    </row>
    <row r="118" customHeight="1" spans="1:10">
      <c r="A118" s="14"/>
      <c r="B118" s="14"/>
      <c r="C118" s="14" t="s">
        <v>1799</v>
      </c>
      <c r="D118" s="14" t="s">
        <v>1800</v>
      </c>
      <c r="E118" s="14" t="s">
        <v>2022</v>
      </c>
      <c r="F118" s="14"/>
      <c r="G118" s="14" t="s">
        <v>1798</v>
      </c>
      <c r="H118" s="14" t="s">
        <v>1793</v>
      </c>
      <c r="I118" s="14"/>
      <c r="J118" s="14" t="s">
        <v>2023</v>
      </c>
    </row>
    <row r="119" customHeight="1" spans="1:10">
      <c r="A119" s="14"/>
      <c r="B119" s="14"/>
      <c r="C119" s="14" t="s">
        <v>1804</v>
      </c>
      <c r="D119" s="14" t="s">
        <v>1805</v>
      </c>
      <c r="E119" s="14" t="s">
        <v>2024</v>
      </c>
      <c r="F119" s="14"/>
      <c r="G119" s="14" t="s">
        <v>2025</v>
      </c>
      <c r="H119" s="14" t="s">
        <v>2026</v>
      </c>
      <c r="I119" s="14"/>
      <c r="J119" s="14" t="s">
        <v>2023</v>
      </c>
    </row>
    <row r="120" customHeight="1" spans="1:10">
      <c r="A120" s="14" t="s">
        <v>2027</v>
      </c>
      <c r="B120" s="14" t="s">
        <v>2028</v>
      </c>
      <c r="C120" s="14"/>
      <c r="D120" s="14"/>
      <c r="E120" s="14"/>
      <c r="F120" s="14"/>
      <c r="G120" s="14"/>
      <c r="H120" s="14"/>
      <c r="I120" s="14"/>
      <c r="J120" s="14"/>
    </row>
    <row r="121" customHeight="1" spans="1:10">
      <c r="A121" s="14"/>
      <c r="B121" s="14"/>
      <c r="C121" s="14" t="s">
        <v>1782</v>
      </c>
      <c r="D121" s="14" t="s">
        <v>1783</v>
      </c>
      <c r="E121" s="14" t="s">
        <v>1955</v>
      </c>
      <c r="F121" s="14" t="s">
        <v>1807</v>
      </c>
      <c r="G121" s="14" t="s">
        <v>2029</v>
      </c>
      <c r="H121" s="14" t="s">
        <v>1957</v>
      </c>
      <c r="I121" s="14"/>
      <c r="J121" s="14" t="s">
        <v>1958</v>
      </c>
    </row>
    <row r="122" customHeight="1" spans="1:10">
      <c r="A122" s="14"/>
      <c r="B122" s="14"/>
      <c r="C122" s="14" t="s">
        <v>1799</v>
      </c>
      <c r="D122" s="14" t="s">
        <v>1800</v>
      </c>
      <c r="E122" s="14" t="s">
        <v>1904</v>
      </c>
      <c r="F122" s="14" t="s">
        <v>1797</v>
      </c>
      <c r="G122" s="14" t="s">
        <v>2030</v>
      </c>
      <c r="H122" s="14" t="s">
        <v>1793</v>
      </c>
      <c r="I122" s="14"/>
      <c r="J122" s="14" t="s">
        <v>1905</v>
      </c>
    </row>
    <row r="123" customHeight="1" spans="1:10">
      <c r="A123" s="14"/>
      <c r="B123" s="14"/>
      <c r="C123" s="14" t="s">
        <v>1804</v>
      </c>
      <c r="D123" s="14" t="s">
        <v>1829</v>
      </c>
      <c r="E123" s="14" t="s">
        <v>2031</v>
      </c>
      <c r="F123" s="14" t="s">
        <v>1807</v>
      </c>
      <c r="G123" s="14" t="s">
        <v>2032</v>
      </c>
      <c r="H123" s="14"/>
      <c r="I123" s="14"/>
      <c r="J123" s="14" t="s">
        <v>2033</v>
      </c>
    </row>
    <row r="124" customHeight="1" spans="1:10">
      <c r="A124" s="14" t="s">
        <v>2034</v>
      </c>
      <c r="B124" s="14" t="s">
        <v>2035</v>
      </c>
      <c r="C124" s="14"/>
      <c r="D124" s="14"/>
      <c r="E124" s="14"/>
      <c r="F124" s="14"/>
      <c r="G124" s="14"/>
      <c r="H124" s="14"/>
      <c r="I124" s="14"/>
      <c r="J124" s="14"/>
    </row>
    <row r="125" customHeight="1" spans="1:10">
      <c r="A125" s="14"/>
      <c r="B125" s="14"/>
      <c r="C125" s="14" t="s">
        <v>1782</v>
      </c>
      <c r="D125" s="14" t="s">
        <v>1783</v>
      </c>
      <c r="E125" s="14" t="s">
        <v>2036</v>
      </c>
      <c r="F125" s="14"/>
      <c r="G125" s="14" t="s">
        <v>2037</v>
      </c>
      <c r="H125" s="14" t="s">
        <v>1939</v>
      </c>
      <c r="I125" s="14"/>
      <c r="J125" s="14" t="s">
        <v>2038</v>
      </c>
    </row>
    <row r="126" customHeight="1" spans="1:10">
      <c r="A126" s="14"/>
      <c r="B126" s="14"/>
      <c r="C126" s="14" t="s">
        <v>1782</v>
      </c>
      <c r="D126" s="14" t="s">
        <v>1783</v>
      </c>
      <c r="E126" s="14" t="s">
        <v>2039</v>
      </c>
      <c r="F126" s="14"/>
      <c r="G126" s="14" t="s">
        <v>2040</v>
      </c>
      <c r="H126" s="14" t="s">
        <v>1939</v>
      </c>
      <c r="I126" s="14"/>
      <c r="J126" s="14" t="s">
        <v>2041</v>
      </c>
    </row>
    <row r="127" customHeight="1" spans="1:10">
      <c r="A127" s="14"/>
      <c r="B127" s="14"/>
      <c r="C127" s="14" t="s">
        <v>1799</v>
      </c>
      <c r="D127" s="14" t="s">
        <v>1800</v>
      </c>
      <c r="E127" s="14" t="s">
        <v>2042</v>
      </c>
      <c r="F127" s="14"/>
      <c r="G127" s="14" t="s">
        <v>1802</v>
      </c>
      <c r="H127" s="14" t="s">
        <v>1793</v>
      </c>
      <c r="I127" s="14"/>
      <c r="J127" s="14" t="s">
        <v>2043</v>
      </c>
    </row>
    <row r="128" customHeight="1" spans="1:10">
      <c r="A128" s="14"/>
      <c r="B128" s="14"/>
      <c r="C128" s="14" t="s">
        <v>1804</v>
      </c>
      <c r="D128" s="14" t="s">
        <v>1811</v>
      </c>
      <c r="E128" s="14" t="s">
        <v>2044</v>
      </c>
      <c r="F128" s="14"/>
      <c r="G128" s="14" t="s">
        <v>1848</v>
      </c>
      <c r="H128" s="14" t="s">
        <v>1793</v>
      </c>
      <c r="I128" s="14"/>
      <c r="J128" s="14" t="s">
        <v>2045</v>
      </c>
    </row>
    <row r="129" customHeight="1" spans="1:10">
      <c r="A129" s="14" t="s">
        <v>2046</v>
      </c>
      <c r="B129" s="14" t="s">
        <v>2047</v>
      </c>
      <c r="C129" s="14"/>
      <c r="D129" s="14"/>
      <c r="E129" s="14"/>
      <c r="F129" s="14"/>
      <c r="G129" s="14"/>
      <c r="H129" s="14"/>
      <c r="I129" s="14"/>
      <c r="J129" s="14"/>
    </row>
    <row r="130" customHeight="1" spans="1:10">
      <c r="A130" s="14"/>
      <c r="B130" s="14"/>
      <c r="C130" s="14" t="s">
        <v>1782</v>
      </c>
      <c r="D130" s="14" t="s">
        <v>1835</v>
      </c>
      <c r="E130" s="14" t="s">
        <v>2048</v>
      </c>
      <c r="F130" s="14" t="s">
        <v>1785</v>
      </c>
      <c r="G130" s="14" t="s">
        <v>1855</v>
      </c>
      <c r="H130" s="14" t="s">
        <v>1793</v>
      </c>
      <c r="I130" s="14"/>
      <c r="J130" s="14" t="s">
        <v>2049</v>
      </c>
    </row>
    <row r="131" customHeight="1" spans="1:10">
      <c r="A131" s="14"/>
      <c r="B131" s="14"/>
      <c r="C131" s="14" t="s">
        <v>1782</v>
      </c>
      <c r="D131" s="14" t="s">
        <v>1835</v>
      </c>
      <c r="E131" s="14" t="s">
        <v>1836</v>
      </c>
      <c r="F131" s="14" t="s">
        <v>1807</v>
      </c>
      <c r="G131" s="14" t="s">
        <v>2050</v>
      </c>
      <c r="H131" s="14" t="s">
        <v>1838</v>
      </c>
      <c r="I131" s="14"/>
      <c r="J131" s="14" t="s">
        <v>1839</v>
      </c>
    </row>
    <row r="132" customHeight="1" spans="1:10">
      <c r="A132" s="14"/>
      <c r="B132" s="14"/>
      <c r="C132" s="14" t="s">
        <v>1782</v>
      </c>
      <c r="D132" s="14" t="s">
        <v>1840</v>
      </c>
      <c r="E132" s="14" t="s">
        <v>1841</v>
      </c>
      <c r="F132" s="14" t="s">
        <v>1785</v>
      </c>
      <c r="G132" s="14" t="s">
        <v>2051</v>
      </c>
      <c r="H132" s="14" t="s">
        <v>1793</v>
      </c>
      <c r="I132" s="14"/>
      <c r="J132" s="14" t="s">
        <v>1843</v>
      </c>
    </row>
    <row r="133" customHeight="1" spans="1:10">
      <c r="A133" s="14"/>
      <c r="B133" s="14"/>
      <c r="C133" s="14" t="s">
        <v>1782</v>
      </c>
      <c r="D133" s="14" t="s">
        <v>1840</v>
      </c>
      <c r="E133" s="14" t="s">
        <v>1844</v>
      </c>
      <c r="F133" s="14" t="s">
        <v>1797</v>
      </c>
      <c r="G133" s="14" t="s">
        <v>1848</v>
      </c>
      <c r="H133" s="14" t="s">
        <v>1793</v>
      </c>
      <c r="I133" s="14"/>
      <c r="J133" s="14" t="s">
        <v>1845</v>
      </c>
    </row>
    <row r="134" customHeight="1" spans="1:10">
      <c r="A134" s="14"/>
      <c r="B134" s="14"/>
      <c r="C134" s="14" t="s">
        <v>1782</v>
      </c>
      <c r="D134" s="14" t="s">
        <v>1840</v>
      </c>
      <c r="E134" s="14" t="s">
        <v>1846</v>
      </c>
      <c r="F134" s="14" t="s">
        <v>1797</v>
      </c>
      <c r="G134" s="14" t="s">
        <v>1848</v>
      </c>
      <c r="H134" s="14" t="s">
        <v>1793</v>
      </c>
      <c r="I134" s="14"/>
      <c r="J134" s="14" t="s">
        <v>1847</v>
      </c>
    </row>
    <row r="135" customHeight="1" spans="1:10">
      <c r="A135" s="14"/>
      <c r="B135" s="14"/>
      <c r="C135" s="14" t="s">
        <v>1782</v>
      </c>
      <c r="D135" s="14" t="s">
        <v>1783</v>
      </c>
      <c r="E135" s="14" t="s">
        <v>2052</v>
      </c>
      <c r="F135" s="14" t="s">
        <v>1797</v>
      </c>
      <c r="G135" s="14" t="s">
        <v>2053</v>
      </c>
      <c r="H135" s="14" t="s">
        <v>2054</v>
      </c>
      <c r="I135" s="14"/>
      <c r="J135" s="14" t="s">
        <v>2055</v>
      </c>
    </row>
    <row r="136" customHeight="1" spans="1:10">
      <c r="A136" s="14"/>
      <c r="B136" s="14"/>
      <c r="C136" s="14" t="s">
        <v>1782</v>
      </c>
      <c r="D136" s="14" t="s">
        <v>1783</v>
      </c>
      <c r="E136" s="14" t="s">
        <v>2056</v>
      </c>
      <c r="F136" s="14" t="s">
        <v>1797</v>
      </c>
      <c r="G136" s="14" t="s">
        <v>1848</v>
      </c>
      <c r="H136" s="14" t="s">
        <v>1793</v>
      </c>
      <c r="I136" s="14"/>
      <c r="J136" s="14" t="s">
        <v>2057</v>
      </c>
    </row>
    <row r="137" customHeight="1" spans="1:10">
      <c r="A137" s="14"/>
      <c r="B137" s="14"/>
      <c r="C137" s="14" t="s">
        <v>1782</v>
      </c>
      <c r="D137" s="14" t="s">
        <v>1790</v>
      </c>
      <c r="E137" s="14" t="s">
        <v>1849</v>
      </c>
      <c r="F137" s="14" t="s">
        <v>1785</v>
      </c>
      <c r="G137" s="14" t="s">
        <v>1855</v>
      </c>
      <c r="H137" s="14" t="s">
        <v>1793</v>
      </c>
      <c r="I137" s="14"/>
      <c r="J137" s="14" t="s">
        <v>1851</v>
      </c>
    </row>
    <row r="138" customHeight="1" spans="1:10">
      <c r="A138" s="14"/>
      <c r="B138" s="14"/>
      <c r="C138" s="14" t="s">
        <v>1782</v>
      </c>
      <c r="D138" s="14" t="s">
        <v>1790</v>
      </c>
      <c r="E138" s="14" t="s">
        <v>1852</v>
      </c>
      <c r="F138" s="14" t="s">
        <v>1797</v>
      </c>
      <c r="G138" s="14" t="s">
        <v>1842</v>
      </c>
      <c r="H138" s="14" t="s">
        <v>1793</v>
      </c>
      <c r="I138" s="14"/>
      <c r="J138" s="14" t="s">
        <v>1853</v>
      </c>
    </row>
    <row r="139" customHeight="1" spans="1:10">
      <c r="A139" s="14"/>
      <c r="B139" s="14"/>
      <c r="C139" s="14" t="s">
        <v>1782</v>
      </c>
      <c r="D139" s="14" t="s">
        <v>1790</v>
      </c>
      <c r="E139" s="14" t="s">
        <v>1854</v>
      </c>
      <c r="F139" s="14" t="s">
        <v>1785</v>
      </c>
      <c r="G139" s="14" t="s">
        <v>1855</v>
      </c>
      <c r="H139" s="14" t="s">
        <v>1793</v>
      </c>
      <c r="I139" s="14"/>
      <c r="J139" s="14" t="s">
        <v>2058</v>
      </c>
    </row>
    <row r="140" customHeight="1" spans="1:10">
      <c r="A140" s="14"/>
      <c r="B140" s="14"/>
      <c r="C140" s="14" t="s">
        <v>1799</v>
      </c>
      <c r="D140" s="14" t="s">
        <v>1800</v>
      </c>
      <c r="E140" s="14" t="s">
        <v>1822</v>
      </c>
      <c r="F140" s="14" t="s">
        <v>1797</v>
      </c>
      <c r="G140" s="14" t="s">
        <v>1842</v>
      </c>
      <c r="H140" s="14" t="s">
        <v>1793</v>
      </c>
      <c r="I140" s="14"/>
      <c r="J140" s="14" t="s">
        <v>1824</v>
      </c>
    </row>
    <row r="141" customHeight="1" spans="1:10">
      <c r="A141" s="14"/>
      <c r="B141" s="14"/>
      <c r="C141" s="14" t="s">
        <v>1804</v>
      </c>
      <c r="D141" s="14" t="s">
        <v>1811</v>
      </c>
      <c r="E141" s="14" t="s">
        <v>1825</v>
      </c>
      <c r="F141" s="14" t="s">
        <v>1807</v>
      </c>
      <c r="G141" s="14" t="s">
        <v>2059</v>
      </c>
      <c r="H141" s="14" t="s">
        <v>1827</v>
      </c>
      <c r="I141" s="14"/>
      <c r="J141" s="14" t="s">
        <v>1828</v>
      </c>
    </row>
    <row r="142" customHeight="1" spans="1:10">
      <c r="A142" s="14"/>
      <c r="B142" s="14"/>
      <c r="C142" s="14" t="s">
        <v>1804</v>
      </c>
      <c r="D142" s="14" t="s">
        <v>1829</v>
      </c>
      <c r="E142" s="14" t="s">
        <v>1858</v>
      </c>
      <c r="F142" s="14" t="s">
        <v>1797</v>
      </c>
      <c r="G142" s="14" t="s">
        <v>1848</v>
      </c>
      <c r="H142" s="14" t="s">
        <v>1793</v>
      </c>
      <c r="I142" s="14"/>
      <c r="J142" s="14" t="s">
        <v>1860</v>
      </c>
    </row>
    <row r="143" customHeight="1" spans="1:10">
      <c r="A143" s="14"/>
      <c r="B143" s="14"/>
      <c r="C143" s="14" t="s">
        <v>1804</v>
      </c>
      <c r="D143" s="14" t="s">
        <v>1829</v>
      </c>
      <c r="E143" s="14" t="s">
        <v>1861</v>
      </c>
      <c r="F143" s="14" t="s">
        <v>1797</v>
      </c>
      <c r="G143" s="14" t="s">
        <v>1848</v>
      </c>
      <c r="H143" s="14" t="s">
        <v>1793</v>
      </c>
      <c r="I143" s="14"/>
      <c r="J143" s="14" t="s">
        <v>1862</v>
      </c>
    </row>
    <row r="144" customHeight="1" spans="1:10">
      <c r="A144" s="14" t="s">
        <v>2060</v>
      </c>
      <c r="B144" s="14" t="s">
        <v>2061</v>
      </c>
      <c r="C144" s="14"/>
      <c r="D144" s="14"/>
      <c r="E144" s="14"/>
      <c r="F144" s="14"/>
      <c r="G144" s="14"/>
      <c r="H144" s="14"/>
      <c r="I144" s="14"/>
      <c r="J144" s="14"/>
    </row>
    <row r="145" customHeight="1" spans="1:10">
      <c r="A145" s="14"/>
      <c r="B145" s="14"/>
      <c r="C145" s="14" t="s">
        <v>1782</v>
      </c>
      <c r="D145" s="14" t="s">
        <v>1835</v>
      </c>
      <c r="E145" s="14" t="s">
        <v>2062</v>
      </c>
      <c r="F145" s="14"/>
      <c r="G145" s="14" t="s">
        <v>2063</v>
      </c>
      <c r="H145" s="14" t="s">
        <v>1838</v>
      </c>
      <c r="I145" s="14"/>
      <c r="J145" s="14" t="s">
        <v>2064</v>
      </c>
    </row>
    <row r="146" customHeight="1" spans="1:10">
      <c r="A146" s="14"/>
      <c r="B146" s="14"/>
      <c r="C146" s="14" t="s">
        <v>1782</v>
      </c>
      <c r="D146" s="14" t="s">
        <v>1840</v>
      </c>
      <c r="E146" s="14" t="s">
        <v>2065</v>
      </c>
      <c r="F146" s="14"/>
      <c r="G146" s="14" t="s">
        <v>2066</v>
      </c>
      <c r="H146" s="14" t="s">
        <v>1809</v>
      </c>
      <c r="I146" s="14"/>
      <c r="J146" s="14" t="s">
        <v>2064</v>
      </c>
    </row>
    <row r="147" customHeight="1" spans="1:10">
      <c r="A147" s="14"/>
      <c r="B147" s="14"/>
      <c r="C147" s="14" t="s">
        <v>1799</v>
      </c>
      <c r="D147" s="14" t="s">
        <v>1800</v>
      </c>
      <c r="E147" s="14" t="s">
        <v>1904</v>
      </c>
      <c r="F147" s="14"/>
      <c r="G147" s="14" t="s">
        <v>1802</v>
      </c>
      <c r="H147" s="14" t="s">
        <v>1793</v>
      </c>
      <c r="I147" s="14"/>
      <c r="J147" s="14" t="s">
        <v>2067</v>
      </c>
    </row>
    <row r="148" customHeight="1" spans="1:10">
      <c r="A148" s="14"/>
      <c r="B148" s="14"/>
      <c r="C148" s="14" t="s">
        <v>1804</v>
      </c>
      <c r="D148" s="14" t="s">
        <v>1815</v>
      </c>
      <c r="E148" s="14" t="s">
        <v>2068</v>
      </c>
      <c r="F148" s="14"/>
      <c r="G148" s="14" t="s">
        <v>1826</v>
      </c>
      <c r="H148" s="14" t="s">
        <v>1809</v>
      </c>
      <c r="I148" s="14"/>
      <c r="J148" s="14" t="s">
        <v>2064</v>
      </c>
    </row>
    <row r="149" customHeight="1" spans="1:10">
      <c r="A149" s="14" t="s">
        <v>2069</v>
      </c>
      <c r="B149" s="14" t="s">
        <v>2070</v>
      </c>
      <c r="C149" s="14"/>
      <c r="D149" s="14"/>
      <c r="E149" s="14"/>
      <c r="F149" s="14"/>
      <c r="G149" s="14"/>
      <c r="H149" s="14"/>
      <c r="I149" s="14"/>
      <c r="J149" s="14"/>
    </row>
    <row r="150" customHeight="1" spans="1:10">
      <c r="A150" s="14"/>
      <c r="B150" s="14"/>
      <c r="C150" s="14" t="s">
        <v>1782</v>
      </c>
      <c r="D150" s="14" t="s">
        <v>1783</v>
      </c>
      <c r="E150" s="14" t="s">
        <v>2071</v>
      </c>
      <c r="F150" s="14"/>
      <c r="G150" s="14" t="s">
        <v>1802</v>
      </c>
      <c r="H150" s="14" t="s">
        <v>1793</v>
      </c>
      <c r="I150" s="14"/>
      <c r="J150" s="14" t="s">
        <v>2071</v>
      </c>
    </row>
    <row r="151" customHeight="1" spans="1:10">
      <c r="A151" s="14"/>
      <c r="B151" s="14"/>
      <c r="C151" s="14" t="s">
        <v>1799</v>
      </c>
      <c r="D151" s="14" t="s">
        <v>1800</v>
      </c>
      <c r="E151" s="14" t="s">
        <v>1914</v>
      </c>
      <c r="F151" s="14"/>
      <c r="G151" s="14" t="s">
        <v>1974</v>
      </c>
      <c r="H151" s="14" t="s">
        <v>1793</v>
      </c>
      <c r="I151" s="14"/>
      <c r="J151" s="14" t="s">
        <v>1914</v>
      </c>
    </row>
    <row r="152" customHeight="1" spans="1:10">
      <c r="A152" s="14"/>
      <c r="B152" s="14"/>
      <c r="C152" s="14" t="s">
        <v>1804</v>
      </c>
      <c r="D152" s="14" t="s">
        <v>1829</v>
      </c>
      <c r="E152" s="14" t="s">
        <v>2072</v>
      </c>
      <c r="F152" s="14"/>
      <c r="G152" s="14" t="s">
        <v>2073</v>
      </c>
      <c r="H152" s="14" t="s">
        <v>2074</v>
      </c>
      <c r="I152" s="14"/>
      <c r="J152" s="14" t="s">
        <v>2072</v>
      </c>
    </row>
    <row r="153" ht="408" customHeight="1" spans="1:10">
      <c r="A153" s="14" t="s">
        <v>2075</v>
      </c>
      <c r="B153" s="14" t="s">
        <v>2076</v>
      </c>
      <c r="C153" s="14"/>
      <c r="D153" s="14"/>
      <c r="E153" s="14"/>
      <c r="F153" s="14"/>
      <c r="G153" s="14"/>
      <c r="H153" s="14"/>
      <c r="I153" s="14"/>
      <c r="J153" s="14"/>
    </row>
    <row r="154" customHeight="1" spans="1:10">
      <c r="A154" s="14"/>
      <c r="B154" s="14"/>
      <c r="C154" s="14" t="s">
        <v>1782</v>
      </c>
      <c r="D154" s="14" t="s">
        <v>1783</v>
      </c>
      <c r="E154" s="14" t="s">
        <v>2077</v>
      </c>
      <c r="F154" s="14"/>
      <c r="G154" s="14" t="s">
        <v>1855</v>
      </c>
      <c r="H154" s="14" t="s">
        <v>1939</v>
      </c>
      <c r="I154" s="14"/>
      <c r="J154" s="14" t="s">
        <v>2078</v>
      </c>
    </row>
    <row r="155" customHeight="1" spans="1:10">
      <c r="A155" s="14"/>
      <c r="B155" s="14"/>
      <c r="C155" s="14" t="s">
        <v>1799</v>
      </c>
      <c r="D155" s="14" t="s">
        <v>1800</v>
      </c>
      <c r="E155" s="14" t="s">
        <v>2079</v>
      </c>
      <c r="F155" s="14" t="s">
        <v>1807</v>
      </c>
      <c r="G155" s="14" t="s">
        <v>1823</v>
      </c>
      <c r="H155" s="14" t="s">
        <v>1793</v>
      </c>
      <c r="I155" s="14" t="s">
        <v>1794</v>
      </c>
      <c r="J155" s="14" t="s">
        <v>2080</v>
      </c>
    </row>
    <row r="156" customHeight="1" spans="1:10">
      <c r="A156" s="14"/>
      <c r="B156" s="14"/>
      <c r="C156" s="14" t="s">
        <v>1804</v>
      </c>
      <c r="D156" s="14" t="s">
        <v>1829</v>
      </c>
      <c r="E156" s="14" t="s">
        <v>2081</v>
      </c>
      <c r="F156" s="14"/>
      <c r="G156" s="14" t="s">
        <v>2082</v>
      </c>
      <c r="H156" s="14" t="s">
        <v>1939</v>
      </c>
      <c r="I156" s="14"/>
      <c r="J156" s="14" t="s">
        <v>2083</v>
      </c>
    </row>
    <row r="157" customHeight="1" spans="1:10">
      <c r="A157" s="14" t="s">
        <v>2084</v>
      </c>
      <c r="B157" s="14" t="s">
        <v>2085</v>
      </c>
      <c r="C157" s="14"/>
      <c r="D157" s="14"/>
      <c r="E157" s="14"/>
      <c r="F157" s="14"/>
      <c r="G157" s="14"/>
      <c r="H157" s="14"/>
      <c r="I157" s="14"/>
      <c r="J157" s="14"/>
    </row>
    <row r="158" customHeight="1" spans="1:10">
      <c r="A158" s="14"/>
      <c r="B158" s="14"/>
      <c r="C158" s="14" t="s">
        <v>1782</v>
      </c>
      <c r="D158" s="14" t="s">
        <v>1783</v>
      </c>
      <c r="E158" s="14" t="s">
        <v>2086</v>
      </c>
      <c r="F158" s="14" t="s">
        <v>1797</v>
      </c>
      <c r="G158" s="14" t="s">
        <v>1848</v>
      </c>
      <c r="H158" s="14" t="s">
        <v>2087</v>
      </c>
      <c r="I158" s="14"/>
      <c r="J158" s="14" t="s">
        <v>2088</v>
      </c>
    </row>
    <row r="159" customHeight="1" spans="1:10">
      <c r="A159" s="14"/>
      <c r="B159" s="14"/>
      <c r="C159" s="14" t="s">
        <v>1782</v>
      </c>
      <c r="D159" s="14" t="s">
        <v>1790</v>
      </c>
      <c r="E159" s="14" t="s">
        <v>2089</v>
      </c>
      <c r="F159" s="14" t="s">
        <v>1797</v>
      </c>
      <c r="G159" s="14" t="s">
        <v>1848</v>
      </c>
      <c r="H159" s="14" t="s">
        <v>1793</v>
      </c>
      <c r="I159" s="14"/>
      <c r="J159" s="14" t="s">
        <v>2090</v>
      </c>
    </row>
    <row r="160" customHeight="1" spans="1:10">
      <c r="A160" s="14"/>
      <c r="B160" s="14"/>
      <c r="C160" s="14" t="s">
        <v>1799</v>
      </c>
      <c r="D160" s="14" t="s">
        <v>1800</v>
      </c>
      <c r="E160" s="14" t="s">
        <v>2091</v>
      </c>
      <c r="F160" s="14" t="s">
        <v>1797</v>
      </c>
      <c r="G160" s="14" t="s">
        <v>1823</v>
      </c>
      <c r="H160" s="14" t="s">
        <v>1793</v>
      </c>
      <c r="I160" s="14"/>
      <c r="J160" s="14" t="s">
        <v>2092</v>
      </c>
    </row>
    <row r="161" customHeight="1" spans="1:10">
      <c r="A161" s="14"/>
      <c r="B161" s="14"/>
      <c r="C161" s="14" t="s">
        <v>1804</v>
      </c>
      <c r="D161" s="14" t="s">
        <v>1829</v>
      </c>
      <c r="E161" s="14" t="s">
        <v>1830</v>
      </c>
      <c r="F161" s="14" t="s">
        <v>1797</v>
      </c>
      <c r="G161" s="14" t="s">
        <v>1823</v>
      </c>
      <c r="H161" s="14" t="s">
        <v>1793</v>
      </c>
      <c r="I161" s="14"/>
      <c r="J161" s="14" t="s">
        <v>1832</v>
      </c>
    </row>
    <row r="162" customHeight="1" spans="1:10">
      <c r="A162" s="14" t="s">
        <v>2093</v>
      </c>
      <c r="B162" s="14" t="s">
        <v>2094</v>
      </c>
      <c r="C162" s="14"/>
      <c r="D162" s="14"/>
      <c r="E162" s="14"/>
      <c r="F162" s="14"/>
      <c r="G162" s="14"/>
      <c r="H162" s="14"/>
      <c r="I162" s="14"/>
      <c r="J162" s="14"/>
    </row>
    <row r="163" customHeight="1" spans="1:10">
      <c r="A163" s="14"/>
      <c r="B163" s="14"/>
      <c r="C163" s="14" t="s">
        <v>1782</v>
      </c>
      <c r="D163" s="14" t="s">
        <v>1835</v>
      </c>
      <c r="E163" s="14" t="s">
        <v>2095</v>
      </c>
      <c r="F163" s="14"/>
      <c r="G163" s="14" t="s">
        <v>2096</v>
      </c>
      <c r="H163" s="14" t="s">
        <v>1886</v>
      </c>
      <c r="I163" s="14"/>
      <c r="J163" s="14" t="s">
        <v>2097</v>
      </c>
    </row>
    <row r="164" customHeight="1" spans="1:10">
      <c r="A164" s="14"/>
      <c r="B164" s="14"/>
      <c r="C164" s="14" t="s">
        <v>1782</v>
      </c>
      <c r="D164" s="14" t="s">
        <v>1783</v>
      </c>
      <c r="E164" s="14" t="s">
        <v>1881</v>
      </c>
      <c r="F164" s="14"/>
      <c r="G164" s="14" t="s">
        <v>2098</v>
      </c>
      <c r="H164" s="14" t="s">
        <v>1787</v>
      </c>
      <c r="I164" s="14"/>
      <c r="J164" s="14" t="s">
        <v>2099</v>
      </c>
    </row>
    <row r="165" customHeight="1" spans="1:10">
      <c r="A165" s="14"/>
      <c r="B165" s="14"/>
      <c r="C165" s="14" t="s">
        <v>1799</v>
      </c>
      <c r="D165" s="14" t="s">
        <v>1800</v>
      </c>
      <c r="E165" s="14" t="s">
        <v>1803</v>
      </c>
      <c r="F165" s="14"/>
      <c r="G165" s="14" t="s">
        <v>1802</v>
      </c>
      <c r="H165" s="14" t="s">
        <v>1793</v>
      </c>
      <c r="I165" s="14"/>
      <c r="J165" s="14" t="s">
        <v>2099</v>
      </c>
    </row>
    <row r="166" customHeight="1" spans="1:10">
      <c r="A166" s="14"/>
      <c r="B166" s="14"/>
      <c r="C166" s="14" t="s">
        <v>1804</v>
      </c>
      <c r="D166" s="14" t="s">
        <v>1805</v>
      </c>
      <c r="E166" s="14" t="s">
        <v>1884</v>
      </c>
      <c r="F166" s="14"/>
      <c r="G166" s="14" t="s">
        <v>1885</v>
      </c>
      <c r="H166" s="14" t="s">
        <v>1886</v>
      </c>
      <c r="I166" s="14"/>
      <c r="J166" s="14" t="s">
        <v>1887</v>
      </c>
    </row>
    <row r="167" ht="165" customHeight="1" spans="1:10">
      <c r="A167" s="14" t="s">
        <v>2100</v>
      </c>
      <c r="B167" s="14" t="s">
        <v>2101</v>
      </c>
      <c r="C167" s="14"/>
      <c r="D167" s="14"/>
      <c r="E167" s="14"/>
      <c r="F167" s="14"/>
      <c r="G167" s="14"/>
      <c r="H167" s="14"/>
      <c r="I167" s="14"/>
      <c r="J167" s="14"/>
    </row>
    <row r="168" ht="213" customHeight="1" spans="1:10">
      <c r="A168" s="14"/>
      <c r="B168" s="14"/>
      <c r="C168" s="14" t="s">
        <v>1782</v>
      </c>
      <c r="D168" s="14" t="s">
        <v>1783</v>
      </c>
      <c r="E168" s="14" t="s">
        <v>2102</v>
      </c>
      <c r="F168" s="14"/>
      <c r="G168" s="14" t="s">
        <v>2103</v>
      </c>
      <c r="H168" s="14" t="s">
        <v>2104</v>
      </c>
      <c r="I168" s="14"/>
      <c r="J168" s="14" t="s">
        <v>2105</v>
      </c>
    </row>
    <row r="169" ht="219" customHeight="1" spans="1:10">
      <c r="A169" s="14"/>
      <c r="B169" s="14"/>
      <c r="C169" s="14" t="s">
        <v>1799</v>
      </c>
      <c r="D169" s="14" t="s">
        <v>1800</v>
      </c>
      <c r="E169" s="14" t="s">
        <v>1803</v>
      </c>
      <c r="F169" s="14"/>
      <c r="G169" s="14" t="s">
        <v>1802</v>
      </c>
      <c r="H169" s="14" t="s">
        <v>1793</v>
      </c>
      <c r="I169" s="14"/>
      <c r="J169" s="14" t="s">
        <v>2105</v>
      </c>
    </row>
    <row r="170" customHeight="1" spans="1:10">
      <c r="A170" s="14"/>
      <c r="B170" s="14"/>
      <c r="C170" s="14" t="s">
        <v>1804</v>
      </c>
      <c r="D170" s="14" t="s">
        <v>1805</v>
      </c>
      <c r="E170" s="14" t="s">
        <v>1884</v>
      </c>
      <c r="F170" s="14"/>
      <c r="G170" s="14" t="s">
        <v>1885</v>
      </c>
      <c r="H170" s="14" t="s">
        <v>1886</v>
      </c>
      <c r="I170" s="14"/>
      <c r="J170" s="14" t="s">
        <v>1887</v>
      </c>
    </row>
  </sheetData>
  <mergeCells count="1">
    <mergeCell ref="A1:J1"/>
  </mergeCells>
  <pageMargins left="0.751388888888889" right="0.751388888888889" top="1" bottom="1" header="0.507638888888889" footer="0.507638888888889"/>
  <pageSetup paperSize="9" scale="70" fitToHeight="0" orientation="landscape" horizontalDpi="600"/>
  <headerFooter>
    <oddFooter>&amp;C第 &amp;P 页，共 &amp;N 页</oddFooter>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pageSetUpPr fitToPage="1"/>
  </sheetPr>
  <dimension ref="A1:B8"/>
  <sheetViews>
    <sheetView workbookViewId="0">
      <selection activeCell="B18" sqref="B18"/>
    </sheetView>
  </sheetViews>
  <sheetFormatPr defaultColWidth="9" defaultRowHeight="13.5" outlineLevelRow="7" outlineLevelCol="1"/>
  <cols>
    <col min="1" max="1" width="20.25" style="1" customWidth="1"/>
    <col min="2" max="2" width="169.633333333333" style="1" customWidth="1"/>
    <col min="3" max="16384" width="9" style="1"/>
  </cols>
  <sheetData>
    <row r="1" ht="32" customHeight="1" spans="1:2">
      <c r="A1" s="2" t="s">
        <v>45</v>
      </c>
      <c r="B1" s="2"/>
    </row>
    <row r="3" ht="40" customHeight="1" spans="1:2">
      <c r="A3" s="3" t="s">
        <v>2106</v>
      </c>
      <c r="B3" s="4" t="s">
        <v>2107</v>
      </c>
    </row>
    <row r="4" ht="209" customHeight="1" spans="1:2">
      <c r="A4" s="5" t="s">
        <v>1268</v>
      </c>
      <c r="B4" s="6" t="s">
        <v>2108</v>
      </c>
    </row>
    <row r="5" ht="107" customHeight="1" spans="1:2">
      <c r="A5" s="5" t="s">
        <v>2109</v>
      </c>
      <c r="B5" s="6" t="s">
        <v>2110</v>
      </c>
    </row>
    <row r="6" ht="99" customHeight="1" spans="1:2">
      <c r="A6" s="5" t="s">
        <v>2111</v>
      </c>
      <c r="B6" s="6" t="s">
        <v>2112</v>
      </c>
    </row>
    <row r="7" ht="351" customHeight="1" spans="1:2">
      <c r="A7" s="7" t="s">
        <v>2113</v>
      </c>
      <c r="B7" s="6" t="s">
        <v>2114</v>
      </c>
    </row>
    <row r="8" ht="316" customHeight="1" spans="1:2">
      <c r="A8" s="7" t="s">
        <v>2115</v>
      </c>
      <c r="B8" s="6" t="s">
        <v>2116</v>
      </c>
    </row>
  </sheetData>
  <mergeCells count="1">
    <mergeCell ref="A1:B1"/>
  </mergeCells>
  <conditionalFormatting sqref="A6">
    <cfRule type="expression" dxfId="1" priority="1" stopIfTrue="1">
      <formula>"len($A:$A)=3"</formula>
    </cfRule>
  </conditionalFormatting>
  <conditionalFormatting sqref="A4:A5 A7:A8">
    <cfRule type="expression" dxfId="1" priority="3" stopIfTrue="1">
      <formula>"len($A:$A)=3"</formula>
    </cfRule>
  </conditionalFormatting>
  <pageMargins left="0.751388888888889" right="0.751388888888889" top="0.802777777777778" bottom="0.60625" header="0.507638888888889" footer="0.507638888888889"/>
  <pageSetup paperSize="9" scale="69" fitToHeight="0" orientation="landscape" horizontalDpi="600"/>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D1353"/>
  <sheetViews>
    <sheetView showGridLines="0" showZeros="0" view="pageBreakPreview" zoomScaleNormal="100" workbookViewId="0">
      <pane xSplit="1" ySplit="3" topLeftCell="B1251" activePane="bottomRight" state="frozen"/>
      <selection/>
      <selection pane="topRight"/>
      <selection pane="bottomLeft"/>
      <selection pane="bottomRight" activeCell="A1263" sqref="A1263"/>
    </sheetView>
  </sheetViews>
  <sheetFormatPr defaultColWidth="9" defaultRowHeight="14.25" outlineLevelCol="3"/>
  <cols>
    <col min="1" max="1" width="50.6333333333333" style="161" customWidth="1"/>
    <col min="2" max="3" width="20.6333333333333" style="161" customWidth="1"/>
    <col min="4" max="4" width="20.6333333333333" style="391" customWidth="1"/>
    <col min="5" max="16384" width="9" style="161"/>
  </cols>
  <sheetData>
    <row r="1" s="235" customFormat="1" ht="45" customHeight="1" spans="1:4">
      <c r="A1" s="421" t="s">
        <v>7</v>
      </c>
      <c r="B1" s="421"/>
      <c r="C1" s="421"/>
      <c r="D1" s="421"/>
    </row>
    <row r="2" s="235" customFormat="1" ht="20.1" customHeight="1" spans="1:4">
      <c r="A2" s="422"/>
      <c r="B2" s="423"/>
      <c r="C2" s="424"/>
      <c r="D2" s="424" t="s">
        <v>46</v>
      </c>
    </row>
    <row r="3" s="162" customFormat="1" ht="45" customHeight="1" spans="1:4">
      <c r="A3" s="425" t="s">
        <v>47</v>
      </c>
      <c r="B3" s="426" t="s">
        <v>120</v>
      </c>
      <c r="C3" s="426" t="s">
        <v>49</v>
      </c>
      <c r="D3" s="426" t="s">
        <v>121</v>
      </c>
    </row>
    <row r="4" ht="36" customHeight="1" spans="1:4">
      <c r="A4" s="427" t="s">
        <v>124</v>
      </c>
      <c r="B4" s="428">
        <f>B5+B17+B26+B37+B48+B59+B70+B78+B87+B100+B109+B120+B132+B139+B147+B153+B160+B167+B174+B181+B188+B196+B202+B208+B215+B230</f>
        <v>34113</v>
      </c>
      <c r="C4" s="428">
        <f>C5+C17+C26+C37+C48+C59+C70+C78+C87+C100+C109+C120+C132+C139+C147+C153+C160+C167+C174+C181+C188+C196+C202+C208+C215+C230</f>
        <v>30038</v>
      </c>
      <c r="D4" s="315">
        <f t="shared" ref="D4:D67" si="0">(C4-B4)/B4</f>
        <v>-0.119</v>
      </c>
    </row>
    <row r="5" ht="36" customHeight="1" spans="1:4">
      <c r="A5" s="429" t="s">
        <v>125</v>
      </c>
      <c r="B5" s="428">
        <f>SUM(B6:B16)</f>
        <v>975</v>
      </c>
      <c r="C5" s="428">
        <f>SUM(C6:C16)</f>
        <v>1033</v>
      </c>
      <c r="D5" s="315">
        <f t="shared" si="0"/>
        <v>0.059</v>
      </c>
    </row>
    <row r="6" ht="36" customHeight="1" spans="1:4">
      <c r="A6" s="429" t="s">
        <v>126</v>
      </c>
      <c r="B6" s="430">
        <v>690</v>
      </c>
      <c r="C6" s="430">
        <v>674</v>
      </c>
      <c r="D6" s="311">
        <f t="shared" si="0"/>
        <v>-0.023</v>
      </c>
    </row>
    <row r="7" ht="36" customHeight="1" spans="1:4">
      <c r="A7" s="429" t="s">
        <v>127</v>
      </c>
      <c r="B7" s="430"/>
      <c r="C7" s="430">
        <v>4</v>
      </c>
      <c r="D7" s="311"/>
    </row>
    <row r="8" ht="36" customHeight="1" spans="1:4">
      <c r="A8" s="429" t="s">
        <v>128</v>
      </c>
      <c r="B8" s="430"/>
      <c r="C8" s="430"/>
      <c r="D8" s="311"/>
    </row>
    <row r="9" ht="36" customHeight="1" spans="1:4">
      <c r="A9" s="429" t="s">
        <v>129</v>
      </c>
      <c r="B9" s="430">
        <v>52</v>
      </c>
      <c r="C9" s="430">
        <v>51</v>
      </c>
      <c r="D9" s="311">
        <f t="shared" si="0"/>
        <v>-0.019</v>
      </c>
    </row>
    <row r="10" ht="36" customHeight="1" spans="1:4">
      <c r="A10" s="429" t="s">
        <v>130</v>
      </c>
      <c r="B10" s="430"/>
      <c r="C10" s="430"/>
      <c r="D10" s="311"/>
    </row>
    <row r="11" ht="36" customHeight="1" spans="1:4">
      <c r="A11" s="429" t="s">
        <v>131</v>
      </c>
      <c r="B11" s="430"/>
      <c r="C11" s="430"/>
      <c r="D11" s="311"/>
    </row>
    <row r="12" ht="36" customHeight="1" spans="1:4">
      <c r="A12" s="431" t="s">
        <v>132</v>
      </c>
      <c r="B12" s="430">
        <v>17</v>
      </c>
      <c r="C12" s="430">
        <v>17</v>
      </c>
      <c r="D12" s="311">
        <f t="shared" si="0"/>
        <v>0</v>
      </c>
    </row>
    <row r="13" ht="36" customHeight="1" spans="1:4">
      <c r="A13" s="429" t="s">
        <v>133</v>
      </c>
      <c r="B13" s="430">
        <v>71</v>
      </c>
      <c r="C13" s="430">
        <v>70</v>
      </c>
      <c r="D13" s="311">
        <f t="shared" si="0"/>
        <v>-0.014</v>
      </c>
    </row>
    <row r="14" ht="36" customHeight="1" spans="1:4">
      <c r="A14" s="429" t="s">
        <v>134</v>
      </c>
      <c r="B14" s="430"/>
      <c r="C14" s="430"/>
      <c r="D14" s="311"/>
    </row>
    <row r="15" ht="36" customHeight="1" spans="1:4">
      <c r="A15" s="429" t="s">
        <v>135</v>
      </c>
      <c r="B15" s="430"/>
      <c r="C15" s="430"/>
      <c r="D15" s="311"/>
    </row>
    <row r="16" ht="36" customHeight="1" spans="1:4">
      <c r="A16" s="429" t="s">
        <v>136</v>
      </c>
      <c r="B16" s="430">
        <v>145</v>
      </c>
      <c r="C16" s="430">
        <v>217</v>
      </c>
      <c r="D16" s="311">
        <f t="shared" si="0"/>
        <v>0.497</v>
      </c>
    </row>
    <row r="17" ht="36" customHeight="1" spans="1:4">
      <c r="A17" s="432" t="s">
        <v>137</v>
      </c>
      <c r="B17" s="428">
        <f>SUM(B18:B25)</f>
        <v>721</v>
      </c>
      <c r="C17" s="428">
        <f>SUM(C18:C25)</f>
        <v>729</v>
      </c>
      <c r="D17" s="315">
        <f t="shared" si="0"/>
        <v>0.011</v>
      </c>
    </row>
    <row r="18" ht="36" customHeight="1" spans="1:4">
      <c r="A18" s="429" t="s">
        <v>126</v>
      </c>
      <c r="B18" s="430">
        <v>541</v>
      </c>
      <c r="C18" s="430">
        <v>547</v>
      </c>
      <c r="D18" s="311">
        <f t="shared" si="0"/>
        <v>0.011</v>
      </c>
    </row>
    <row r="19" ht="36" customHeight="1" spans="1:4">
      <c r="A19" s="429" t="s">
        <v>127</v>
      </c>
      <c r="B19" s="430"/>
      <c r="C19" s="430"/>
      <c r="D19" s="311"/>
    </row>
    <row r="20" ht="36" customHeight="1" spans="1:4">
      <c r="A20" s="429" t="s">
        <v>128</v>
      </c>
      <c r="B20" s="430"/>
      <c r="C20" s="430"/>
      <c r="D20" s="311"/>
    </row>
    <row r="21" ht="36" customHeight="1" spans="1:4">
      <c r="A21" s="429" t="s">
        <v>138</v>
      </c>
      <c r="B21" s="430">
        <v>9</v>
      </c>
      <c r="C21" s="430">
        <v>9</v>
      </c>
      <c r="D21" s="311">
        <f t="shared" si="0"/>
        <v>0</v>
      </c>
    </row>
    <row r="22" ht="36" customHeight="1" spans="1:4">
      <c r="A22" s="429" t="s">
        <v>139</v>
      </c>
      <c r="B22" s="430">
        <v>32</v>
      </c>
      <c r="C22" s="430">
        <v>32</v>
      </c>
      <c r="D22" s="311">
        <f t="shared" si="0"/>
        <v>0</v>
      </c>
    </row>
    <row r="23" ht="36" customHeight="1" spans="1:4">
      <c r="A23" s="429" t="s">
        <v>140</v>
      </c>
      <c r="B23" s="430">
        <v>16</v>
      </c>
      <c r="C23" s="430">
        <v>16</v>
      </c>
      <c r="D23" s="311">
        <f t="shared" si="0"/>
        <v>0</v>
      </c>
    </row>
    <row r="24" ht="36" customHeight="1" spans="1:4">
      <c r="A24" s="429" t="s">
        <v>135</v>
      </c>
      <c r="B24" s="430"/>
      <c r="C24" s="430"/>
      <c r="D24" s="311"/>
    </row>
    <row r="25" ht="36" customHeight="1" spans="1:4">
      <c r="A25" s="429" t="s">
        <v>141</v>
      </c>
      <c r="B25" s="430">
        <v>123</v>
      </c>
      <c r="C25" s="430">
        <v>125</v>
      </c>
      <c r="D25" s="311">
        <f t="shared" si="0"/>
        <v>0.016</v>
      </c>
    </row>
    <row r="26" ht="36" customHeight="1" spans="1:4">
      <c r="A26" s="433" t="s">
        <v>142</v>
      </c>
      <c r="B26" s="428">
        <f>SUM(B27:B36)</f>
        <v>12226</v>
      </c>
      <c r="C26" s="428">
        <f>SUM(C27:C36)</f>
        <v>11621</v>
      </c>
      <c r="D26" s="315">
        <f t="shared" si="0"/>
        <v>-0.049</v>
      </c>
    </row>
    <row r="27" ht="36" customHeight="1" spans="1:4">
      <c r="A27" s="432" t="s">
        <v>126</v>
      </c>
      <c r="B27" s="430">
        <v>10110</v>
      </c>
      <c r="C27" s="430">
        <v>7344</v>
      </c>
      <c r="D27" s="311">
        <f t="shared" si="0"/>
        <v>-0.274</v>
      </c>
    </row>
    <row r="28" ht="36" customHeight="1" spans="1:4">
      <c r="A28" s="432" t="s">
        <v>127</v>
      </c>
      <c r="B28" s="430">
        <v>110</v>
      </c>
      <c r="C28" s="430">
        <v>50</v>
      </c>
      <c r="D28" s="311">
        <f t="shared" si="0"/>
        <v>-0.545</v>
      </c>
    </row>
    <row r="29" ht="36" customHeight="1" spans="1:4">
      <c r="A29" s="432" t="s">
        <v>128</v>
      </c>
      <c r="B29" s="430"/>
      <c r="C29" s="430">
        <v>5</v>
      </c>
      <c r="D29" s="311"/>
    </row>
    <row r="30" ht="36" customHeight="1" spans="1:4">
      <c r="A30" s="432" t="s">
        <v>143</v>
      </c>
      <c r="B30" s="430"/>
      <c r="C30" s="430"/>
      <c r="D30" s="311"/>
    </row>
    <row r="31" ht="36" customHeight="1" spans="1:4">
      <c r="A31" s="432" t="s">
        <v>144</v>
      </c>
      <c r="B31" s="430">
        <v>203</v>
      </c>
      <c r="C31" s="430"/>
      <c r="D31" s="311">
        <f t="shared" si="0"/>
        <v>-1</v>
      </c>
    </row>
    <row r="32" ht="36" customHeight="1" spans="1:4">
      <c r="A32" s="432" t="s">
        <v>145</v>
      </c>
      <c r="B32" s="430"/>
      <c r="C32" s="430"/>
      <c r="D32" s="311"/>
    </row>
    <row r="33" ht="36" customHeight="1" spans="1:4">
      <c r="A33" s="432" t="s">
        <v>146</v>
      </c>
      <c r="B33" s="430">
        <v>86</v>
      </c>
      <c r="C33" s="430">
        <v>40</v>
      </c>
      <c r="D33" s="311">
        <f t="shared" si="0"/>
        <v>-0.535</v>
      </c>
    </row>
    <row r="34" ht="36" customHeight="1" spans="1:4">
      <c r="A34" s="434" t="s">
        <v>147</v>
      </c>
      <c r="B34" s="430"/>
      <c r="C34" s="430"/>
      <c r="D34" s="311"/>
    </row>
    <row r="35" ht="36" customHeight="1" spans="1:4">
      <c r="A35" s="434" t="s">
        <v>135</v>
      </c>
      <c r="B35" s="430"/>
      <c r="C35" s="430">
        <v>2943</v>
      </c>
      <c r="D35" s="311"/>
    </row>
    <row r="36" ht="36" customHeight="1" spans="1:4">
      <c r="A36" s="433" t="s">
        <v>148</v>
      </c>
      <c r="B36" s="430">
        <v>1717</v>
      </c>
      <c r="C36" s="430">
        <v>1239</v>
      </c>
      <c r="D36" s="311">
        <f t="shared" si="0"/>
        <v>-0.278</v>
      </c>
    </row>
    <row r="37" ht="36" customHeight="1" spans="1:4">
      <c r="A37" s="432" t="s">
        <v>149</v>
      </c>
      <c r="B37" s="428">
        <f>SUM(B38:B47)</f>
        <v>1877</v>
      </c>
      <c r="C37" s="428">
        <f>SUM(C38:C47)</f>
        <v>455</v>
      </c>
      <c r="D37" s="315">
        <f t="shared" si="0"/>
        <v>-0.758</v>
      </c>
    </row>
    <row r="38" ht="36" customHeight="1" spans="1:4">
      <c r="A38" s="429" t="s">
        <v>126</v>
      </c>
      <c r="B38" s="430">
        <v>374</v>
      </c>
      <c r="C38" s="430">
        <v>304</v>
      </c>
      <c r="D38" s="311">
        <f t="shared" si="0"/>
        <v>-0.187</v>
      </c>
    </row>
    <row r="39" ht="36" customHeight="1" spans="1:4">
      <c r="A39" s="429" t="s">
        <v>127</v>
      </c>
      <c r="B39" s="430"/>
      <c r="C39" s="430"/>
      <c r="D39" s="311"/>
    </row>
    <row r="40" ht="36" customHeight="1" spans="1:4">
      <c r="A40" s="429" t="s">
        <v>128</v>
      </c>
      <c r="B40" s="430"/>
      <c r="C40" s="430"/>
      <c r="D40" s="311"/>
    </row>
    <row r="41" ht="36" customHeight="1" spans="1:4">
      <c r="A41" s="429" t="s">
        <v>150</v>
      </c>
      <c r="B41" s="430"/>
      <c r="C41" s="430"/>
      <c r="D41" s="311"/>
    </row>
    <row r="42" ht="36" customHeight="1" spans="1:4">
      <c r="A42" s="429" t="s">
        <v>151</v>
      </c>
      <c r="B42" s="430"/>
      <c r="C42" s="430"/>
      <c r="D42" s="311"/>
    </row>
    <row r="43" ht="36" customHeight="1" spans="1:4">
      <c r="A43" s="429" t="s">
        <v>152</v>
      </c>
      <c r="B43" s="430"/>
      <c r="C43" s="430"/>
      <c r="D43" s="311"/>
    </row>
    <row r="44" ht="36" customHeight="1" spans="1:4">
      <c r="A44" s="429" t="s">
        <v>153</v>
      </c>
      <c r="B44" s="430"/>
      <c r="C44" s="430"/>
      <c r="D44" s="311"/>
    </row>
    <row r="45" ht="36" customHeight="1" spans="1:4">
      <c r="A45" s="429" t="s">
        <v>154</v>
      </c>
      <c r="B45" s="430">
        <v>3</v>
      </c>
      <c r="C45" s="430">
        <v>13</v>
      </c>
      <c r="D45" s="311">
        <f t="shared" si="0"/>
        <v>3.333</v>
      </c>
    </row>
    <row r="46" ht="36" customHeight="1" spans="1:4">
      <c r="A46" s="429" t="s">
        <v>135</v>
      </c>
      <c r="B46" s="430"/>
      <c r="C46" s="430"/>
      <c r="D46" s="311"/>
    </row>
    <row r="47" ht="36" customHeight="1" spans="1:4">
      <c r="A47" s="429" t="s">
        <v>155</v>
      </c>
      <c r="B47" s="430">
        <v>1500</v>
      </c>
      <c r="C47" s="430">
        <v>138</v>
      </c>
      <c r="D47" s="311">
        <f t="shared" si="0"/>
        <v>-0.908</v>
      </c>
    </row>
    <row r="48" ht="36" customHeight="1" spans="1:4">
      <c r="A48" s="432" t="s">
        <v>156</v>
      </c>
      <c r="B48" s="428">
        <f>SUM(B49:B58)</f>
        <v>357</v>
      </c>
      <c r="C48" s="428">
        <f>SUM(C49:C58)</f>
        <v>470</v>
      </c>
      <c r="D48" s="315">
        <f t="shared" si="0"/>
        <v>0.317</v>
      </c>
    </row>
    <row r="49" ht="36" customHeight="1" spans="1:4">
      <c r="A49" s="429" t="s">
        <v>126</v>
      </c>
      <c r="B49" s="435">
        <v>206</v>
      </c>
      <c r="C49" s="435">
        <v>221</v>
      </c>
      <c r="D49" s="311">
        <f t="shared" si="0"/>
        <v>0.073</v>
      </c>
    </row>
    <row r="50" ht="36" customHeight="1" spans="1:4">
      <c r="A50" s="429" t="s">
        <v>127</v>
      </c>
      <c r="B50" s="430">
        <v>2</v>
      </c>
      <c r="C50" s="430">
        <v>3</v>
      </c>
      <c r="D50" s="311">
        <f t="shared" si="0"/>
        <v>0.5</v>
      </c>
    </row>
    <row r="51" ht="36" customHeight="1" spans="1:4">
      <c r="A51" s="429" t="s">
        <v>128</v>
      </c>
      <c r="B51" s="430"/>
      <c r="C51" s="430"/>
      <c r="D51" s="311"/>
    </row>
    <row r="52" ht="36" customHeight="1" spans="1:4">
      <c r="A52" s="429" t="s">
        <v>157</v>
      </c>
      <c r="B52" s="430"/>
      <c r="C52" s="430"/>
      <c r="D52" s="311"/>
    </row>
    <row r="53" ht="36" customHeight="1" spans="1:4">
      <c r="A53" s="429" t="s">
        <v>158</v>
      </c>
      <c r="B53" s="430"/>
      <c r="C53" s="430"/>
      <c r="D53" s="311"/>
    </row>
    <row r="54" ht="36" customHeight="1" spans="1:4">
      <c r="A54" s="429" t="s">
        <v>159</v>
      </c>
      <c r="B54" s="430">
        <v>15</v>
      </c>
      <c r="C54" s="430"/>
      <c r="D54" s="311">
        <f t="shared" si="0"/>
        <v>-1</v>
      </c>
    </row>
    <row r="55" ht="36" customHeight="1" spans="1:4">
      <c r="A55" s="429" t="s">
        <v>160</v>
      </c>
      <c r="B55" s="430">
        <v>100</v>
      </c>
      <c r="C55" s="430">
        <v>223</v>
      </c>
      <c r="D55" s="311">
        <f t="shared" si="0"/>
        <v>1.23</v>
      </c>
    </row>
    <row r="56" ht="36" customHeight="1" spans="1:4">
      <c r="A56" s="429" t="s">
        <v>161</v>
      </c>
      <c r="B56" s="430">
        <v>16</v>
      </c>
      <c r="C56" s="430">
        <v>23</v>
      </c>
      <c r="D56" s="311">
        <f t="shared" si="0"/>
        <v>0.438</v>
      </c>
    </row>
    <row r="57" ht="36" customHeight="1" spans="1:4">
      <c r="A57" s="429" t="s">
        <v>135</v>
      </c>
      <c r="B57" s="430"/>
      <c r="C57" s="430"/>
      <c r="D57" s="311"/>
    </row>
    <row r="58" ht="36" customHeight="1" spans="1:4">
      <c r="A58" s="429" t="s">
        <v>162</v>
      </c>
      <c r="B58" s="430">
        <v>18</v>
      </c>
      <c r="C58" s="430"/>
      <c r="D58" s="311">
        <f t="shared" si="0"/>
        <v>-1</v>
      </c>
    </row>
    <row r="59" ht="36" customHeight="1" spans="1:4">
      <c r="A59" s="432" t="s">
        <v>163</v>
      </c>
      <c r="B59" s="428">
        <f>SUM(B60:B69)</f>
        <v>650</v>
      </c>
      <c r="C59" s="428">
        <f>SUM(C60:C69)</f>
        <v>618</v>
      </c>
      <c r="D59" s="315">
        <f t="shared" si="0"/>
        <v>-0.049</v>
      </c>
    </row>
    <row r="60" ht="36" customHeight="1" spans="1:4">
      <c r="A60" s="429" t="s">
        <v>126</v>
      </c>
      <c r="B60" s="435">
        <v>498</v>
      </c>
      <c r="C60" s="435">
        <v>443</v>
      </c>
      <c r="D60" s="311">
        <f t="shared" si="0"/>
        <v>-0.11</v>
      </c>
    </row>
    <row r="61" ht="36" customHeight="1" spans="1:4">
      <c r="A61" s="429" t="s">
        <v>127</v>
      </c>
      <c r="B61" s="430"/>
      <c r="C61" s="430">
        <v>17</v>
      </c>
      <c r="D61" s="311"/>
    </row>
    <row r="62" ht="36" customHeight="1" spans="1:4">
      <c r="A62" s="429" t="s">
        <v>128</v>
      </c>
      <c r="B62" s="430"/>
      <c r="C62" s="430"/>
      <c r="D62" s="311"/>
    </row>
    <row r="63" ht="36" customHeight="1" spans="1:4">
      <c r="A63" s="429" t="s">
        <v>164</v>
      </c>
      <c r="B63" s="430"/>
      <c r="C63" s="430"/>
      <c r="D63" s="311"/>
    </row>
    <row r="64" ht="36" customHeight="1" spans="1:4">
      <c r="A64" s="429" t="s">
        <v>165</v>
      </c>
      <c r="B64" s="430">
        <v>10</v>
      </c>
      <c r="C64" s="430">
        <v>15</v>
      </c>
      <c r="D64" s="311">
        <f t="shared" si="0"/>
        <v>0.5</v>
      </c>
    </row>
    <row r="65" ht="36" customHeight="1" spans="1:4">
      <c r="A65" s="429" t="s">
        <v>166</v>
      </c>
      <c r="B65" s="430"/>
      <c r="C65" s="430"/>
      <c r="D65" s="311"/>
    </row>
    <row r="66" ht="36" customHeight="1" spans="1:4">
      <c r="A66" s="429" t="s">
        <v>167</v>
      </c>
      <c r="B66" s="430"/>
      <c r="C66" s="430">
        <v>27</v>
      </c>
      <c r="D66" s="311"/>
    </row>
    <row r="67" ht="36" customHeight="1" spans="1:4">
      <c r="A67" s="429" t="s">
        <v>168</v>
      </c>
      <c r="B67" s="430"/>
      <c r="C67" s="430"/>
      <c r="D67" s="311"/>
    </row>
    <row r="68" ht="36" customHeight="1" spans="1:4">
      <c r="A68" s="429" t="s">
        <v>135</v>
      </c>
      <c r="B68" s="430"/>
      <c r="C68" s="430"/>
      <c r="D68" s="311"/>
    </row>
    <row r="69" ht="36" customHeight="1" spans="1:4">
      <c r="A69" s="429" t="s">
        <v>169</v>
      </c>
      <c r="B69" s="430">
        <v>142</v>
      </c>
      <c r="C69" s="430">
        <v>116</v>
      </c>
      <c r="D69" s="311">
        <f>(C69-B69)/B69</f>
        <v>-0.183</v>
      </c>
    </row>
    <row r="70" ht="36" customHeight="1" spans="1:4">
      <c r="A70" s="432" t="s">
        <v>170</v>
      </c>
      <c r="B70" s="428">
        <f>SUM(B71:B77)</f>
        <v>340</v>
      </c>
      <c r="C70" s="428">
        <f>SUM(C71:C77)</f>
        <v>330</v>
      </c>
      <c r="D70" s="315">
        <f>(C70-B70)/B70</f>
        <v>-0.029</v>
      </c>
    </row>
    <row r="71" ht="36" customHeight="1" spans="1:4">
      <c r="A71" s="429" t="s">
        <v>126</v>
      </c>
      <c r="B71" s="435">
        <v>340</v>
      </c>
      <c r="C71" s="435"/>
      <c r="D71" s="311">
        <f>(C71-B71)/B71</f>
        <v>-1</v>
      </c>
    </row>
    <row r="72" ht="36" customHeight="1" spans="1:4">
      <c r="A72" s="429" t="s">
        <v>127</v>
      </c>
      <c r="B72" s="430"/>
      <c r="C72" s="430"/>
      <c r="D72" s="311"/>
    </row>
    <row r="73" ht="36" customHeight="1" spans="1:4">
      <c r="A73" s="429" t="s">
        <v>128</v>
      </c>
      <c r="B73" s="430"/>
      <c r="C73" s="430"/>
      <c r="D73" s="311"/>
    </row>
    <row r="74" ht="36" customHeight="1" spans="1:4">
      <c r="A74" s="429" t="s">
        <v>167</v>
      </c>
      <c r="B74" s="430"/>
      <c r="C74" s="430"/>
      <c r="D74" s="311"/>
    </row>
    <row r="75" ht="36" customHeight="1" spans="1:4">
      <c r="A75" s="429" t="s">
        <v>171</v>
      </c>
      <c r="B75" s="430"/>
      <c r="C75" s="430">
        <v>330</v>
      </c>
      <c r="D75" s="311"/>
    </row>
    <row r="76" ht="36" customHeight="1" spans="1:4">
      <c r="A76" s="429" t="s">
        <v>135</v>
      </c>
      <c r="B76" s="430"/>
      <c r="C76" s="430"/>
      <c r="D76" s="311"/>
    </row>
    <row r="77" ht="36" customHeight="1" spans="1:4">
      <c r="A77" s="429" t="s">
        <v>172</v>
      </c>
      <c r="B77" s="430"/>
      <c r="C77" s="430"/>
      <c r="D77" s="311"/>
    </row>
    <row r="78" ht="36" customHeight="1" spans="1:4">
      <c r="A78" s="432" t="s">
        <v>173</v>
      </c>
      <c r="B78" s="428">
        <f>SUM(B79:B86)</f>
        <v>0</v>
      </c>
      <c r="C78" s="430"/>
      <c r="D78" s="311"/>
    </row>
    <row r="79" ht="36" customHeight="1" spans="1:4">
      <c r="A79" s="429" t="s">
        <v>126</v>
      </c>
      <c r="B79" s="430"/>
      <c r="C79" s="430"/>
      <c r="D79" s="311"/>
    </row>
    <row r="80" ht="36" customHeight="1" spans="1:4">
      <c r="A80" s="429" t="s">
        <v>127</v>
      </c>
      <c r="B80" s="430"/>
      <c r="C80" s="430"/>
      <c r="D80" s="311"/>
    </row>
    <row r="81" ht="36" customHeight="1" spans="1:4">
      <c r="A81" s="429" t="s">
        <v>128</v>
      </c>
      <c r="B81" s="430"/>
      <c r="C81" s="430"/>
      <c r="D81" s="311"/>
    </row>
    <row r="82" ht="36" customHeight="1" spans="1:4">
      <c r="A82" s="429" t="s">
        <v>174</v>
      </c>
      <c r="B82" s="430"/>
      <c r="C82" s="428"/>
      <c r="D82" s="311"/>
    </row>
    <row r="83" ht="36" customHeight="1" spans="1:4">
      <c r="A83" s="429" t="s">
        <v>175</v>
      </c>
      <c r="B83" s="430"/>
      <c r="C83" s="428"/>
      <c r="D83" s="311"/>
    </row>
    <row r="84" ht="36" customHeight="1" spans="1:4">
      <c r="A84" s="429" t="s">
        <v>167</v>
      </c>
      <c r="B84" s="430"/>
      <c r="C84" s="430"/>
      <c r="D84" s="311"/>
    </row>
    <row r="85" ht="36" customHeight="1" spans="1:4">
      <c r="A85" s="429" t="s">
        <v>135</v>
      </c>
      <c r="B85" s="430"/>
      <c r="C85" s="430"/>
      <c r="D85" s="311"/>
    </row>
    <row r="86" ht="36" customHeight="1" spans="1:4">
      <c r="A86" s="429" t="s">
        <v>176</v>
      </c>
      <c r="B86" s="430"/>
      <c r="C86" s="430"/>
      <c r="D86" s="311"/>
    </row>
    <row r="87" ht="36" customHeight="1" spans="1:4">
      <c r="A87" s="432" t="s">
        <v>177</v>
      </c>
      <c r="B87" s="428">
        <f>SUM(B88:B99)</f>
        <v>0</v>
      </c>
      <c r="C87" s="430"/>
      <c r="D87" s="311"/>
    </row>
    <row r="88" ht="36" customHeight="1" spans="1:4">
      <c r="A88" s="432" t="s">
        <v>126</v>
      </c>
      <c r="B88" s="430"/>
      <c r="C88" s="430"/>
      <c r="D88" s="311"/>
    </row>
    <row r="89" ht="36" customHeight="1" spans="1:4">
      <c r="A89" s="432" t="s">
        <v>127</v>
      </c>
      <c r="B89" s="430"/>
      <c r="C89" s="430"/>
      <c r="D89" s="311"/>
    </row>
    <row r="90" ht="36" customHeight="1" spans="1:4">
      <c r="A90" s="432" t="s">
        <v>128</v>
      </c>
      <c r="B90" s="430"/>
      <c r="C90" s="430"/>
      <c r="D90" s="311"/>
    </row>
    <row r="91" ht="36" customHeight="1" spans="1:4">
      <c r="A91" s="432" t="s">
        <v>178</v>
      </c>
      <c r="B91" s="430"/>
      <c r="C91" s="428"/>
      <c r="D91" s="311"/>
    </row>
    <row r="92" ht="36" customHeight="1" spans="1:4">
      <c r="A92" s="432" t="s">
        <v>179</v>
      </c>
      <c r="B92" s="430"/>
      <c r="C92" s="428"/>
      <c r="D92" s="311"/>
    </row>
    <row r="93" ht="36" customHeight="1" spans="1:4">
      <c r="A93" s="432" t="s">
        <v>167</v>
      </c>
      <c r="B93" s="430"/>
      <c r="C93" s="430"/>
      <c r="D93" s="311"/>
    </row>
    <row r="94" ht="36" customHeight="1" spans="1:4">
      <c r="A94" s="432" t="s">
        <v>180</v>
      </c>
      <c r="B94" s="430"/>
      <c r="C94" s="430"/>
      <c r="D94" s="311"/>
    </row>
    <row r="95" ht="36" customHeight="1" spans="1:4">
      <c r="A95" s="432" t="s">
        <v>181</v>
      </c>
      <c r="B95" s="430"/>
      <c r="C95" s="430"/>
      <c r="D95" s="311"/>
    </row>
    <row r="96" ht="36" customHeight="1" spans="1:4">
      <c r="A96" s="432" t="s">
        <v>182</v>
      </c>
      <c r="B96" s="430"/>
      <c r="C96" s="430"/>
      <c r="D96" s="311"/>
    </row>
    <row r="97" ht="36" customHeight="1" spans="1:4">
      <c r="A97" s="432" t="s">
        <v>183</v>
      </c>
      <c r="B97" s="430"/>
      <c r="C97" s="430"/>
      <c r="D97" s="311"/>
    </row>
    <row r="98" ht="36" customHeight="1" spans="1:4">
      <c r="A98" s="432" t="s">
        <v>135</v>
      </c>
      <c r="B98" s="430"/>
      <c r="C98" s="430"/>
      <c r="D98" s="311"/>
    </row>
    <row r="99" ht="36" customHeight="1" spans="1:4">
      <c r="A99" s="432" t="s">
        <v>184</v>
      </c>
      <c r="B99" s="430"/>
      <c r="C99" s="430"/>
      <c r="D99" s="311"/>
    </row>
    <row r="100" ht="36" customHeight="1" spans="1:4">
      <c r="A100" s="432" t="s">
        <v>185</v>
      </c>
      <c r="B100" s="428">
        <f>SUM(B101:B108)</f>
        <v>1477</v>
      </c>
      <c r="C100" s="428">
        <f>SUM(C101:C108)</f>
        <v>1485</v>
      </c>
      <c r="D100" s="315">
        <f>(C100-B100)/B100</f>
        <v>0.005</v>
      </c>
    </row>
    <row r="101" ht="36" customHeight="1" spans="1:4">
      <c r="A101" s="432" t="s">
        <v>126</v>
      </c>
      <c r="B101" s="435">
        <v>1182</v>
      </c>
      <c r="C101" s="430">
        <v>1343</v>
      </c>
      <c r="D101" s="311">
        <f>(C101-B101)/B101</f>
        <v>0.136</v>
      </c>
    </row>
    <row r="102" ht="36" customHeight="1" spans="1:4">
      <c r="A102" s="432" t="s">
        <v>127</v>
      </c>
      <c r="B102" s="430"/>
      <c r="C102" s="430">
        <v>15</v>
      </c>
      <c r="D102" s="311"/>
    </row>
    <row r="103" ht="36" customHeight="1" spans="1:4">
      <c r="A103" s="432" t="s">
        <v>128</v>
      </c>
      <c r="B103" s="430"/>
      <c r="C103" s="430"/>
      <c r="D103" s="311"/>
    </row>
    <row r="104" ht="36" customHeight="1" spans="1:4">
      <c r="A104" s="432" t="s">
        <v>186</v>
      </c>
      <c r="B104" s="430"/>
      <c r="C104" s="428"/>
      <c r="D104" s="311"/>
    </row>
    <row r="105" ht="36" customHeight="1" spans="1:4">
      <c r="A105" s="432" t="s">
        <v>187</v>
      </c>
      <c r="B105" s="430"/>
      <c r="C105" s="428"/>
      <c r="D105" s="311"/>
    </row>
    <row r="106" ht="36" customHeight="1" spans="1:4">
      <c r="A106" s="432" t="s">
        <v>188</v>
      </c>
      <c r="B106" s="430"/>
      <c r="C106" s="430">
        <v>40</v>
      </c>
      <c r="D106" s="311"/>
    </row>
    <row r="107" ht="36" customHeight="1" spans="1:4">
      <c r="A107" s="432" t="s">
        <v>135</v>
      </c>
      <c r="B107" s="430"/>
      <c r="C107" s="430"/>
      <c r="D107" s="311"/>
    </row>
    <row r="108" ht="36" customHeight="1" spans="1:4">
      <c r="A108" s="429" t="s">
        <v>189</v>
      </c>
      <c r="B108" s="430">
        <v>295</v>
      </c>
      <c r="C108" s="430">
        <v>87</v>
      </c>
      <c r="D108" s="311">
        <f>(C108-B108)/B108</f>
        <v>-0.705</v>
      </c>
    </row>
    <row r="109" ht="36" customHeight="1" spans="1:4">
      <c r="A109" s="432" t="s">
        <v>190</v>
      </c>
      <c r="B109" s="428">
        <f>SUM(B110:B119)</f>
        <v>774</v>
      </c>
      <c r="C109" s="428">
        <f>SUM(C110:C119)</f>
        <v>1166</v>
      </c>
      <c r="D109" s="315">
        <f>(C109-B109)/B109</f>
        <v>0.506</v>
      </c>
    </row>
    <row r="110" ht="36" customHeight="1" spans="1:4">
      <c r="A110" s="432" t="s">
        <v>126</v>
      </c>
      <c r="B110" s="435">
        <v>603</v>
      </c>
      <c r="C110" s="430">
        <v>496</v>
      </c>
      <c r="D110" s="311">
        <f>(C110-B110)/B110</f>
        <v>-0.177</v>
      </c>
    </row>
    <row r="111" ht="36" customHeight="1" spans="1:4">
      <c r="A111" s="432" t="s">
        <v>127</v>
      </c>
      <c r="B111" s="430"/>
      <c r="C111" s="430"/>
      <c r="D111" s="311"/>
    </row>
    <row r="112" ht="36" customHeight="1" spans="1:4">
      <c r="A112" s="432" t="s">
        <v>128</v>
      </c>
      <c r="B112" s="430"/>
      <c r="C112" s="430"/>
      <c r="D112" s="311"/>
    </row>
    <row r="113" ht="36" customHeight="1" spans="1:4">
      <c r="A113" s="432" t="s">
        <v>191</v>
      </c>
      <c r="B113" s="430"/>
      <c r="C113" s="430"/>
      <c r="D113" s="311"/>
    </row>
    <row r="114" ht="36" customHeight="1" spans="1:4">
      <c r="A114" s="432" t="s">
        <v>192</v>
      </c>
      <c r="B114" s="430"/>
      <c r="C114" s="428"/>
      <c r="D114" s="311"/>
    </row>
    <row r="115" ht="36" customHeight="1" spans="1:4">
      <c r="A115" s="432" t="s">
        <v>193</v>
      </c>
      <c r="B115" s="430"/>
      <c r="C115" s="435"/>
      <c r="D115" s="311"/>
    </row>
    <row r="116" ht="36" customHeight="1" spans="1:4">
      <c r="A116" s="432" t="s">
        <v>194</v>
      </c>
      <c r="B116" s="430"/>
      <c r="C116" s="430"/>
      <c r="D116" s="311"/>
    </row>
    <row r="117" ht="36" customHeight="1" spans="1:4">
      <c r="A117" s="432" t="s">
        <v>195</v>
      </c>
      <c r="B117" s="430">
        <v>145</v>
      </c>
      <c r="C117" s="430">
        <v>110</v>
      </c>
      <c r="D117" s="311">
        <f>(C117-B117)/B117</f>
        <v>-0.241</v>
      </c>
    </row>
    <row r="118" ht="36" customHeight="1" spans="1:4">
      <c r="A118" s="432" t="s">
        <v>135</v>
      </c>
      <c r="B118" s="430"/>
      <c r="C118" s="430"/>
      <c r="D118" s="311"/>
    </row>
    <row r="119" ht="36" customHeight="1" spans="1:4">
      <c r="A119" s="432" t="s">
        <v>196</v>
      </c>
      <c r="B119" s="430">
        <v>26</v>
      </c>
      <c r="C119" s="430">
        <v>560</v>
      </c>
      <c r="D119" s="311">
        <f>(C119-B119)/B119</f>
        <v>20.538</v>
      </c>
    </row>
    <row r="120" ht="36" customHeight="1" spans="1:4">
      <c r="A120" s="432" t="s">
        <v>197</v>
      </c>
      <c r="B120" s="428">
        <f>SUM(B121:B131)</f>
        <v>0</v>
      </c>
      <c r="C120" s="430"/>
      <c r="D120" s="311"/>
    </row>
    <row r="121" ht="36" customHeight="1" spans="1:4">
      <c r="A121" s="432" t="s">
        <v>126</v>
      </c>
      <c r="B121" s="430"/>
      <c r="C121" s="430"/>
      <c r="D121" s="311"/>
    </row>
    <row r="122" ht="36" customHeight="1" spans="1:4">
      <c r="A122" s="432" t="s">
        <v>127</v>
      </c>
      <c r="B122" s="430"/>
      <c r="C122" s="430"/>
      <c r="D122" s="311"/>
    </row>
    <row r="123" ht="36" customHeight="1" spans="1:4">
      <c r="A123" s="432" t="s">
        <v>128</v>
      </c>
      <c r="B123" s="430"/>
      <c r="C123" s="428"/>
      <c r="D123" s="311"/>
    </row>
    <row r="124" ht="36" customHeight="1" spans="1:4">
      <c r="A124" s="432" t="s">
        <v>198</v>
      </c>
      <c r="B124" s="430"/>
      <c r="C124" s="435"/>
      <c r="D124" s="311"/>
    </row>
    <row r="125" ht="36" customHeight="1" spans="1:4">
      <c r="A125" s="432" t="s">
        <v>199</v>
      </c>
      <c r="B125" s="430"/>
      <c r="C125" s="430"/>
      <c r="D125" s="311"/>
    </row>
    <row r="126" ht="36" customHeight="1" spans="1:4">
      <c r="A126" s="432" t="s">
        <v>200</v>
      </c>
      <c r="B126" s="430"/>
      <c r="C126" s="430"/>
      <c r="D126" s="311"/>
    </row>
    <row r="127" ht="36" customHeight="1" spans="1:4">
      <c r="A127" s="432" t="s">
        <v>201</v>
      </c>
      <c r="B127" s="430"/>
      <c r="C127" s="430"/>
      <c r="D127" s="311"/>
    </row>
    <row r="128" ht="36" customHeight="1" spans="1:4">
      <c r="A128" s="432" t="s">
        <v>202</v>
      </c>
      <c r="B128" s="430"/>
      <c r="C128" s="430"/>
      <c r="D128" s="311"/>
    </row>
    <row r="129" ht="36" customHeight="1" spans="1:4">
      <c r="A129" s="432" t="s">
        <v>203</v>
      </c>
      <c r="B129" s="430"/>
      <c r="C129" s="430"/>
      <c r="D129" s="311"/>
    </row>
    <row r="130" ht="36" customHeight="1" spans="1:4">
      <c r="A130" s="432" t="s">
        <v>135</v>
      </c>
      <c r="B130" s="430"/>
      <c r="C130" s="430"/>
      <c r="D130" s="311"/>
    </row>
    <row r="131" ht="36" customHeight="1" spans="1:4">
      <c r="A131" s="432" t="s">
        <v>204</v>
      </c>
      <c r="B131" s="430"/>
      <c r="C131" s="430"/>
      <c r="D131" s="311"/>
    </row>
    <row r="132" ht="36" customHeight="1" spans="1:4">
      <c r="A132" s="432" t="s">
        <v>205</v>
      </c>
      <c r="B132" s="428">
        <f>SUM(B133:B138)</f>
        <v>155</v>
      </c>
      <c r="C132" s="428">
        <f>SUM(C133:C138)</f>
        <v>656</v>
      </c>
      <c r="D132" s="315">
        <f>(C132-B132)/B132</f>
        <v>3.232</v>
      </c>
    </row>
    <row r="133" ht="36" customHeight="1" spans="1:4">
      <c r="A133" s="432" t="s">
        <v>126</v>
      </c>
      <c r="B133" s="430">
        <v>127</v>
      </c>
      <c r="C133" s="430">
        <v>121</v>
      </c>
      <c r="D133" s="311">
        <f>(C133-B133)/B133</f>
        <v>-0.047</v>
      </c>
    </row>
    <row r="134" ht="36" customHeight="1" spans="1:4">
      <c r="A134" s="432" t="s">
        <v>127</v>
      </c>
      <c r="B134" s="430"/>
      <c r="C134" s="428"/>
      <c r="D134" s="311"/>
    </row>
    <row r="135" ht="36" customHeight="1" spans="1:4">
      <c r="A135" s="432" t="s">
        <v>128</v>
      </c>
      <c r="B135" s="430"/>
      <c r="C135" s="428"/>
      <c r="D135" s="311"/>
    </row>
    <row r="136" ht="36" customHeight="1" spans="1:4">
      <c r="A136" s="432" t="s">
        <v>206</v>
      </c>
      <c r="B136" s="430">
        <v>28</v>
      </c>
      <c r="C136" s="430">
        <v>374</v>
      </c>
      <c r="D136" s="311">
        <f>(C136-B136)/B136</f>
        <v>12.357</v>
      </c>
    </row>
    <row r="137" ht="36" customHeight="1" spans="1:4">
      <c r="A137" s="432" t="s">
        <v>135</v>
      </c>
      <c r="B137" s="430"/>
      <c r="C137" s="430"/>
      <c r="D137" s="311"/>
    </row>
    <row r="138" ht="36" customHeight="1" spans="1:4">
      <c r="A138" s="432" t="s">
        <v>207</v>
      </c>
      <c r="B138" s="430"/>
      <c r="C138" s="430">
        <v>161</v>
      </c>
      <c r="D138" s="311"/>
    </row>
    <row r="139" ht="36" customHeight="1" spans="1:4">
      <c r="A139" s="432" t="s">
        <v>208</v>
      </c>
      <c r="B139" s="428">
        <f>SUM(B140:B146)</f>
        <v>10</v>
      </c>
      <c r="C139" s="428">
        <f>SUM(C140:C146)</f>
        <v>14</v>
      </c>
      <c r="D139" s="315">
        <f>(C139-B139)/B139</f>
        <v>0.4</v>
      </c>
    </row>
    <row r="140" ht="36" customHeight="1" spans="1:4">
      <c r="A140" s="432" t="s">
        <v>126</v>
      </c>
      <c r="B140" s="430"/>
      <c r="C140" s="430"/>
      <c r="D140" s="311"/>
    </row>
    <row r="141" ht="36" customHeight="1" spans="1:4">
      <c r="A141" s="432" t="s">
        <v>127</v>
      </c>
      <c r="B141" s="430"/>
      <c r="C141" s="430"/>
      <c r="D141" s="311"/>
    </row>
    <row r="142" ht="36" customHeight="1" spans="1:4">
      <c r="A142" s="432" t="s">
        <v>128</v>
      </c>
      <c r="B142" s="430"/>
      <c r="C142" s="430"/>
      <c r="D142" s="311"/>
    </row>
    <row r="143" ht="36" customHeight="1" spans="1:4">
      <c r="A143" s="432" t="s">
        <v>209</v>
      </c>
      <c r="B143" s="430"/>
      <c r="C143" s="430"/>
      <c r="D143" s="311"/>
    </row>
    <row r="144" ht="36" customHeight="1" spans="1:4">
      <c r="A144" s="432" t="s">
        <v>210</v>
      </c>
      <c r="B144" s="430"/>
      <c r="C144" s="430"/>
      <c r="D144" s="311"/>
    </row>
    <row r="145" ht="36" customHeight="1" spans="1:4">
      <c r="A145" s="432" t="s">
        <v>135</v>
      </c>
      <c r="B145" s="430"/>
      <c r="C145" s="430"/>
      <c r="D145" s="311"/>
    </row>
    <row r="146" ht="36" customHeight="1" spans="1:4">
      <c r="A146" s="432" t="s">
        <v>211</v>
      </c>
      <c r="B146" s="430">
        <v>10</v>
      </c>
      <c r="C146" s="430">
        <v>14</v>
      </c>
      <c r="D146" s="311">
        <f>(C146-B146)/B146</f>
        <v>0.4</v>
      </c>
    </row>
    <row r="147" ht="36" customHeight="1" spans="1:4">
      <c r="A147" s="432" t="s">
        <v>212</v>
      </c>
      <c r="B147" s="428">
        <f>SUM(B148:B152)</f>
        <v>271</v>
      </c>
      <c r="C147" s="428">
        <f>SUM(C148:C152)</f>
        <v>65</v>
      </c>
      <c r="D147" s="315">
        <f>(C147-B147)/B147</f>
        <v>-0.76</v>
      </c>
    </row>
    <row r="148" ht="36" customHeight="1" spans="1:4">
      <c r="A148" s="432" t="s">
        <v>126</v>
      </c>
      <c r="B148" s="430">
        <v>175</v>
      </c>
      <c r="C148" s="430">
        <v>65</v>
      </c>
      <c r="D148" s="311">
        <f>(C148-B148)/B148</f>
        <v>-0.629</v>
      </c>
    </row>
    <row r="149" ht="36" customHeight="1" spans="1:4">
      <c r="A149" s="432" t="s">
        <v>127</v>
      </c>
      <c r="B149" s="428"/>
      <c r="C149" s="428"/>
      <c r="D149" s="311"/>
    </row>
    <row r="150" ht="36" customHeight="1" spans="1:4">
      <c r="A150" s="432" t="s">
        <v>128</v>
      </c>
      <c r="B150" s="430"/>
      <c r="C150" s="430"/>
      <c r="D150" s="311"/>
    </row>
    <row r="151" ht="36" customHeight="1" spans="1:4">
      <c r="A151" s="432" t="s">
        <v>213</v>
      </c>
      <c r="B151" s="430">
        <v>96</v>
      </c>
      <c r="C151" s="430"/>
      <c r="D151" s="311"/>
    </row>
    <row r="152" ht="36" customHeight="1" spans="1:4">
      <c r="A152" s="432" t="s">
        <v>214</v>
      </c>
      <c r="B152" s="430"/>
      <c r="C152" s="430"/>
      <c r="D152" s="311"/>
    </row>
    <row r="153" ht="36" customHeight="1" spans="1:4">
      <c r="A153" s="432" t="s">
        <v>215</v>
      </c>
      <c r="B153" s="428">
        <f>SUM(B154:B159)</f>
        <v>98</v>
      </c>
      <c r="C153" s="428">
        <f>SUM(C154:C159)</f>
        <v>101</v>
      </c>
      <c r="D153" s="311">
        <f>(C153-B153)/B153</f>
        <v>0.031</v>
      </c>
    </row>
    <row r="154" ht="36" customHeight="1" spans="1:4">
      <c r="A154" s="432" t="s">
        <v>126</v>
      </c>
      <c r="B154" s="430">
        <v>98</v>
      </c>
      <c r="C154" s="428">
        <v>80</v>
      </c>
      <c r="D154" s="311">
        <f>(C154-B154)/B154</f>
        <v>-0.184</v>
      </c>
    </row>
    <row r="155" ht="36" customHeight="1" spans="1:4">
      <c r="A155" s="432" t="s">
        <v>127</v>
      </c>
      <c r="B155" s="430"/>
      <c r="C155" s="430"/>
      <c r="D155" s="311"/>
    </row>
    <row r="156" ht="36" customHeight="1" spans="1:4">
      <c r="A156" s="432" t="s">
        <v>128</v>
      </c>
      <c r="B156" s="430"/>
      <c r="C156" s="428"/>
      <c r="D156" s="311"/>
    </row>
    <row r="157" ht="36" customHeight="1" spans="1:4">
      <c r="A157" s="432" t="s">
        <v>140</v>
      </c>
      <c r="B157" s="430"/>
      <c r="C157" s="430"/>
      <c r="D157" s="311"/>
    </row>
    <row r="158" ht="36" customHeight="1" spans="1:4">
      <c r="A158" s="432" t="s">
        <v>135</v>
      </c>
      <c r="B158" s="430"/>
      <c r="C158" s="430"/>
      <c r="D158" s="311"/>
    </row>
    <row r="159" ht="36" customHeight="1" spans="1:4">
      <c r="A159" s="432" t="s">
        <v>216</v>
      </c>
      <c r="B159" s="430"/>
      <c r="C159" s="430">
        <v>21</v>
      </c>
      <c r="D159" s="311"/>
    </row>
    <row r="160" ht="36" customHeight="1" spans="1:4">
      <c r="A160" s="432" t="s">
        <v>217</v>
      </c>
      <c r="B160" s="428">
        <f>SUM(B161:B166)</f>
        <v>515</v>
      </c>
      <c r="C160" s="428">
        <f>SUM(C161:C166)</f>
        <v>582</v>
      </c>
      <c r="D160" s="315">
        <f>(C160-B160)/B160</f>
        <v>0.13</v>
      </c>
    </row>
    <row r="161" ht="36" customHeight="1" spans="1:4">
      <c r="A161" s="432" t="s">
        <v>126</v>
      </c>
      <c r="B161" s="430">
        <v>472</v>
      </c>
      <c r="C161" s="430">
        <v>484</v>
      </c>
      <c r="D161" s="311">
        <f>(C161-B161)/B161</f>
        <v>0.025</v>
      </c>
    </row>
    <row r="162" ht="36" customHeight="1" spans="1:4">
      <c r="A162" s="432" t="s">
        <v>127</v>
      </c>
      <c r="B162" s="430"/>
      <c r="C162" s="428"/>
      <c r="D162" s="311"/>
    </row>
    <row r="163" ht="36" customHeight="1" spans="1:4">
      <c r="A163" s="432" t="s">
        <v>128</v>
      </c>
      <c r="B163" s="430"/>
      <c r="C163" s="430"/>
      <c r="D163" s="311"/>
    </row>
    <row r="164" ht="36" customHeight="1" spans="1:4">
      <c r="A164" s="432" t="s">
        <v>218</v>
      </c>
      <c r="B164" s="430"/>
      <c r="C164" s="428"/>
      <c r="D164" s="311"/>
    </row>
    <row r="165" ht="36" customHeight="1" spans="1:4">
      <c r="A165" s="432" t="s">
        <v>135</v>
      </c>
      <c r="B165" s="430"/>
      <c r="C165" s="430">
        <v>58</v>
      </c>
      <c r="D165" s="311"/>
    </row>
    <row r="166" ht="36" customHeight="1" spans="1:4">
      <c r="A166" s="432" t="s">
        <v>219</v>
      </c>
      <c r="B166" s="430">
        <v>43</v>
      </c>
      <c r="C166" s="430">
        <v>40</v>
      </c>
      <c r="D166" s="311">
        <f>(C166-B166)/B166</f>
        <v>-0.07</v>
      </c>
    </row>
    <row r="167" ht="36" customHeight="1" spans="1:4">
      <c r="A167" s="432" t="s">
        <v>220</v>
      </c>
      <c r="B167" s="428">
        <f>SUM(B168:B173)</f>
        <v>1772</v>
      </c>
      <c r="C167" s="428">
        <f>SUM(C168:C173)</f>
        <v>1338</v>
      </c>
      <c r="D167" s="315">
        <f>(C167-B167)/B167</f>
        <v>-0.245</v>
      </c>
    </row>
    <row r="168" ht="36" customHeight="1" spans="1:4">
      <c r="A168" s="432" t="s">
        <v>126</v>
      </c>
      <c r="B168" s="430">
        <v>1078</v>
      </c>
      <c r="C168" s="435">
        <v>1230</v>
      </c>
      <c r="D168" s="311">
        <f>(C168-B168)/B168</f>
        <v>0.141</v>
      </c>
    </row>
    <row r="169" ht="36" customHeight="1" spans="1:4">
      <c r="A169" s="432" t="s">
        <v>127</v>
      </c>
      <c r="B169" s="430">
        <v>90</v>
      </c>
      <c r="C169" s="430"/>
      <c r="D169" s="311">
        <f>(C169-B169)/B169</f>
        <v>-1</v>
      </c>
    </row>
    <row r="170" ht="36" customHeight="1" spans="1:4">
      <c r="A170" s="432" t="s">
        <v>128</v>
      </c>
      <c r="B170" s="430"/>
      <c r="C170" s="428"/>
      <c r="D170" s="311"/>
    </row>
    <row r="171" ht="36" customHeight="1" spans="1:4">
      <c r="A171" s="432" t="s">
        <v>221</v>
      </c>
      <c r="B171" s="430">
        <v>584</v>
      </c>
      <c r="C171" s="430">
        <v>88</v>
      </c>
      <c r="D171" s="311">
        <f>(C171-B171)/B171</f>
        <v>-0.849</v>
      </c>
    </row>
    <row r="172" ht="36" customHeight="1" spans="1:4">
      <c r="A172" s="432" t="s">
        <v>135</v>
      </c>
      <c r="B172" s="430"/>
      <c r="C172" s="430"/>
      <c r="D172" s="311"/>
    </row>
    <row r="173" ht="36" customHeight="1" spans="1:4">
      <c r="A173" s="433" t="s">
        <v>222</v>
      </c>
      <c r="B173" s="430">
        <v>20</v>
      </c>
      <c r="C173" s="430">
        <v>20</v>
      </c>
      <c r="D173" s="311">
        <f>(C173-B173)/B173</f>
        <v>0</v>
      </c>
    </row>
    <row r="174" ht="36" customHeight="1" spans="1:4">
      <c r="A174" s="432" t="s">
        <v>223</v>
      </c>
      <c r="B174" s="428">
        <f>SUM(B175:B180)</f>
        <v>2745</v>
      </c>
      <c r="C174" s="428">
        <f>SUM(C175:C180)</f>
        <v>3080</v>
      </c>
      <c r="D174" s="315">
        <f>(C174-B174)/B174</f>
        <v>0.122</v>
      </c>
    </row>
    <row r="175" ht="36" customHeight="1" spans="1:4">
      <c r="A175" s="432" t="s">
        <v>126</v>
      </c>
      <c r="B175" s="430">
        <v>379</v>
      </c>
      <c r="C175" s="435">
        <v>412</v>
      </c>
      <c r="D175" s="311">
        <f>(C175-B175)/B175</f>
        <v>0.087</v>
      </c>
    </row>
    <row r="176" ht="36" customHeight="1" spans="1:4">
      <c r="A176" s="432" t="s">
        <v>127</v>
      </c>
      <c r="B176" s="430"/>
      <c r="C176" s="430"/>
      <c r="D176" s="311"/>
    </row>
    <row r="177" ht="36" customHeight="1" spans="1:4">
      <c r="A177" s="432" t="s">
        <v>128</v>
      </c>
      <c r="B177" s="430"/>
      <c r="C177" s="428"/>
      <c r="D177" s="311"/>
    </row>
    <row r="178" ht="36" customHeight="1" spans="1:4">
      <c r="A178" s="432" t="s">
        <v>224</v>
      </c>
      <c r="B178" s="430"/>
      <c r="C178" s="430"/>
      <c r="D178" s="311"/>
    </row>
    <row r="179" ht="36" customHeight="1" spans="1:4">
      <c r="A179" s="432" t="s">
        <v>135</v>
      </c>
      <c r="B179" s="430"/>
      <c r="C179" s="430"/>
      <c r="D179" s="311"/>
    </row>
    <row r="180" ht="36" customHeight="1" spans="1:4">
      <c r="A180" s="432" t="s">
        <v>225</v>
      </c>
      <c r="B180" s="430">
        <v>2366</v>
      </c>
      <c r="C180" s="430">
        <v>2668</v>
      </c>
      <c r="D180" s="311">
        <f>(C180-B180)/B180</f>
        <v>0.128</v>
      </c>
    </row>
    <row r="181" ht="36" customHeight="1" spans="1:4">
      <c r="A181" s="432" t="s">
        <v>226</v>
      </c>
      <c r="B181" s="428">
        <f>SUM(B182:B187)</f>
        <v>1320</v>
      </c>
      <c r="C181" s="428">
        <f>SUM(C182:C187)</f>
        <v>1150</v>
      </c>
      <c r="D181" s="315">
        <f>(C181-B181)/B181</f>
        <v>-0.129</v>
      </c>
    </row>
    <row r="182" ht="36" customHeight="1" spans="1:4">
      <c r="A182" s="432" t="s">
        <v>126</v>
      </c>
      <c r="B182" s="430">
        <v>690</v>
      </c>
      <c r="C182" s="435">
        <v>651</v>
      </c>
      <c r="D182" s="311">
        <f>(C182-B182)/B182</f>
        <v>-0.057</v>
      </c>
    </row>
    <row r="183" ht="36" customHeight="1" spans="1:4">
      <c r="A183" s="432" t="s">
        <v>127</v>
      </c>
      <c r="B183" s="430">
        <v>1</v>
      </c>
      <c r="C183" s="430">
        <v>1</v>
      </c>
      <c r="D183" s="311">
        <f>(C183-B183)/B183</f>
        <v>0</v>
      </c>
    </row>
    <row r="184" ht="36" customHeight="1" spans="1:4">
      <c r="A184" s="432" t="s">
        <v>128</v>
      </c>
      <c r="B184" s="430"/>
      <c r="C184" s="435"/>
      <c r="D184" s="311"/>
    </row>
    <row r="185" ht="36" customHeight="1" spans="1:4">
      <c r="A185" s="432" t="s">
        <v>227</v>
      </c>
      <c r="B185" s="430">
        <v>48</v>
      </c>
      <c r="C185" s="430">
        <v>30</v>
      </c>
      <c r="D185" s="311">
        <f>(C185-B185)/B185</f>
        <v>-0.375</v>
      </c>
    </row>
    <row r="186" ht="36" customHeight="1" spans="1:4">
      <c r="A186" s="432" t="s">
        <v>135</v>
      </c>
      <c r="B186" s="430">
        <v>20</v>
      </c>
      <c r="C186" s="430">
        <v>20</v>
      </c>
      <c r="D186" s="311">
        <f>(C186-B186)/B186</f>
        <v>0</v>
      </c>
    </row>
    <row r="187" ht="36" customHeight="1" spans="1:4">
      <c r="A187" s="432" t="s">
        <v>228</v>
      </c>
      <c r="B187" s="430">
        <v>561</v>
      </c>
      <c r="C187" s="430">
        <v>448</v>
      </c>
      <c r="D187" s="311">
        <f>(C187-B187)/B187</f>
        <v>-0.201</v>
      </c>
    </row>
    <row r="188" ht="36" customHeight="1" spans="1:4">
      <c r="A188" s="432" t="s">
        <v>229</v>
      </c>
      <c r="B188" s="428">
        <f>SUM(B189:B195)</f>
        <v>213</v>
      </c>
      <c r="C188" s="428">
        <f>SUM(C189:C195)</f>
        <v>152</v>
      </c>
      <c r="D188" s="315">
        <f>(C188-B188)/B188</f>
        <v>-0.286</v>
      </c>
    </row>
    <row r="189" ht="36" customHeight="1" spans="1:4">
      <c r="A189" s="432" t="s">
        <v>126</v>
      </c>
      <c r="B189" s="435">
        <v>149</v>
      </c>
      <c r="C189" s="435">
        <v>79</v>
      </c>
      <c r="D189" s="311">
        <f>(C189-B189)/B189</f>
        <v>-0.47</v>
      </c>
    </row>
    <row r="190" ht="36" customHeight="1" spans="1:4">
      <c r="A190" s="432" t="s">
        <v>127</v>
      </c>
      <c r="B190" s="430"/>
      <c r="C190" s="430">
        <v>3</v>
      </c>
      <c r="D190" s="311"/>
    </row>
    <row r="191" ht="36" customHeight="1" spans="1:4">
      <c r="A191" s="432" t="s">
        <v>128</v>
      </c>
      <c r="B191" s="430"/>
      <c r="C191" s="428"/>
      <c r="D191" s="311"/>
    </row>
    <row r="192" ht="36" customHeight="1" spans="1:4">
      <c r="A192" s="432" t="s">
        <v>230</v>
      </c>
      <c r="B192" s="430">
        <v>47</v>
      </c>
      <c r="C192" s="430">
        <v>17</v>
      </c>
      <c r="D192" s="311">
        <f>(C192-B192)/B192</f>
        <v>-0.638</v>
      </c>
    </row>
    <row r="193" ht="36" customHeight="1" spans="1:4">
      <c r="A193" s="432" t="s">
        <v>231</v>
      </c>
      <c r="B193" s="430">
        <v>7</v>
      </c>
      <c r="C193" s="430">
        <v>26</v>
      </c>
      <c r="D193" s="311">
        <f>(C193-B193)/B193</f>
        <v>2.714</v>
      </c>
    </row>
    <row r="194" ht="36" customHeight="1" spans="1:4">
      <c r="A194" s="432" t="s">
        <v>135</v>
      </c>
      <c r="B194" s="430"/>
      <c r="C194" s="430"/>
      <c r="D194" s="311"/>
    </row>
    <row r="195" ht="36" customHeight="1" spans="1:4">
      <c r="A195" s="429" t="s">
        <v>232</v>
      </c>
      <c r="B195" s="430">
        <v>10</v>
      </c>
      <c r="C195" s="430">
        <v>27</v>
      </c>
      <c r="D195" s="311">
        <f>(C195-B195)/B195</f>
        <v>1.7</v>
      </c>
    </row>
    <row r="196" ht="36" customHeight="1" spans="1:4">
      <c r="A196" s="432" t="s">
        <v>233</v>
      </c>
      <c r="B196" s="428">
        <f>SUM(B197:B201)</f>
        <v>120</v>
      </c>
      <c r="C196" s="428">
        <f>SUM(C197:C201)</f>
        <v>120</v>
      </c>
      <c r="D196" s="311">
        <f>(C196-B196)/B196</f>
        <v>0</v>
      </c>
    </row>
    <row r="197" ht="36" customHeight="1" spans="1:4">
      <c r="A197" s="432" t="s">
        <v>126</v>
      </c>
      <c r="B197" s="430">
        <v>120</v>
      </c>
      <c r="C197" s="430">
        <v>120</v>
      </c>
      <c r="D197" s="311">
        <f>(C197-B197)/B197</f>
        <v>0</v>
      </c>
    </row>
    <row r="198" ht="36" customHeight="1" spans="1:4">
      <c r="A198" s="432" t="s">
        <v>127</v>
      </c>
      <c r="B198" s="430"/>
      <c r="C198" s="435"/>
      <c r="D198" s="311"/>
    </row>
    <row r="199" ht="36" customHeight="1" spans="1:4">
      <c r="A199" s="432" t="s">
        <v>128</v>
      </c>
      <c r="B199" s="430"/>
      <c r="C199" s="430"/>
      <c r="D199" s="311"/>
    </row>
    <row r="200" ht="36" customHeight="1" spans="1:4">
      <c r="A200" s="432" t="s">
        <v>135</v>
      </c>
      <c r="B200" s="430"/>
      <c r="C200" s="430"/>
      <c r="D200" s="311"/>
    </row>
    <row r="201" ht="36" customHeight="1" spans="1:4">
      <c r="A201" s="432" t="s">
        <v>234</v>
      </c>
      <c r="B201" s="430"/>
      <c r="C201" s="430"/>
      <c r="D201" s="311"/>
    </row>
    <row r="202" ht="36" customHeight="1" spans="1:4">
      <c r="A202" s="432" t="s">
        <v>235</v>
      </c>
      <c r="B202" s="428">
        <f>SUM(B203:B207)</f>
        <v>15</v>
      </c>
      <c r="C202" s="428">
        <f>SUM(C203:C207)</f>
        <v>24</v>
      </c>
      <c r="D202" s="315">
        <f>(C202-B202)/B202</f>
        <v>0.6</v>
      </c>
    </row>
    <row r="203" ht="36" customHeight="1" spans="1:4">
      <c r="A203" s="432" t="s">
        <v>126</v>
      </c>
      <c r="B203" s="430"/>
      <c r="C203" s="428"/>
      <c r="D203" s="311"/>
    </row>
    <row r="204" ht="36" customHeight="1" spans="1:4">
      <c r="A204" s="432" t="s">
        <v>127</v>
      </c>
      <c r="B204" s="430"/>
      <c r="C204" s="435"/>
      <c r="D204" s="311"/>
    </row>
    <row r="205" ht="36" customHeight="1" spans="1:4">
      <c r="A205" s="432" t="s">
        <v>128</v>
      </c>
      <c r="B205" s="430"/>
      <c r="C205" s="430"/>
      <c r="D205" s="311"/>
    </row>
    <row r="206" ht="36" customHeight="1" spans="1:4">
      <c r="A206" s="432" t="s">
        <v>135</v>
      </c>
      <c r="B206" s="430"/>
      <c r="C206" s="430"/>
      <c r="D206" s="311"/>
    </row>
    <row r="207" ht="36" customHeight="1" spans="1:4">
      <c r="A207" s="432" t="s">
        <v>236</v>
      </c>
      <c r="B207" s="430">
        <v>15</v>
      </c>
      <c r="C207" s="430">
        <v>24</v>
      </c>
      <c r="D207" s="311">
        <f>(C207-B207)/B207</f>
        <v>0.6</v>
      </c>
    </row>
    <row r="208" ht="36" customHeight="1" spans="1:4">
      <c r="A208" s="432" t="s">
        <v>237</v>
      </c>
      <c r="B208" s="436">
        <f>SUM(B209:B214)</f>
        <v>0</v>
      </c>
      <c r="C208" s="430"/>
      <c r="D208" s="311"/>
    </row>
    <row r="209" ht="36" customHeight="1" spans="1:4">
      <c r="A209" s="432" t="s">
        <v>126</v>
      </c>
      <c r="B209" s="430"/>
      <c r="C209" s="430"/>
      <c r="D209" s="311"/>
    </row>
    <row r="210" ht="36" customHeight="1" spans="1:4">
      <c r="A210" s="432" t="s">
        <v>127</v>
      </c>
      <c r="B210" s="430"/>
      <c r="C210" s="430"/>
      <c r="D210" s="311"/>
    </row>
    <row r="211" ht="36" customHeight="1" spans="1:4">
      <c r="A211" s="432" t="s">
        <v>128</v>
      </c>
      <c r="B211" s="430"/>
      <c r="C211" s="428"/>
      <c r="D211" s="311"/>
    </row>
    <row r="212" ht="36" customHeight="1" spans="1:4">
      <c r="A212" s="432" t="s">
        <v>238</v>
      </c>
      <c r="B212" s="430"/>
      <c r="C212" s="435"/>
      <c r="D212" s="311"/>
    </row>
    <row r="213" ht="36" customHeight="1" spans="1:4">
      <c r="A213" s="432" t="s">
        <v>135</v>
      </c>
      <c r="B213" s="430"/>
      <c r="C213" s="430"/>
      <c r="D213" s="311"/>
    </row>
    <row r="214" ht="36" customHeight="1" spans="1:4">
      <c r="A214" s="432" t="s">
        <v>239</v>
      </c>
      <c r="B214" s="430"/>
      <c r="C214" s="430"/>
      <c r="D214" s="311"/>
    </row>
    <row r="215" ht="36" customHeight="1" spans="1:4">
      <c r="A215" s="432" t="s">
        <v>240</v>
      </c>
      <c r="B215" s="436">
        <f>SUM(B216:B229)</f>
        <v>1886</v>
      </c>
      <c r="C215" s="436">
        <f>SUM(C216:C229)</f>
        <v>1880</v>
      </c>
      <c r="D215" s="315">
        <f>(C215-B215)/B215</f>
        <v>-0.003</v>
      </c>
    </row>
    <row r="216" ht="36" customHeight="1" spans="1:4">
      <c r="A216" s="432" t="s">
        <v>126</v>
      </c>
      <c r="B216" s="430">
        <v>1837</v>
      </c>
      <c r="C216" s="430">
        <v>1819</v>
      </c>
      <c r="D216" s="311">
        <f>(C216-B216)/B216</f>
        <v>-0.01</v>
      </c>
    </row>
    <row r="217" ht="36" customHeight="1" spans="1:4">
      <c r="A217" s="432" t="s">
        <v>127</v>
      </c>
      <c r="B217" s="430"/>
      <c r="C217" s="435">
        <v>6</v>
      </c>
      <c r="D217" s="311"/>
    </row>
    <row r="218" ht="36" customHeight="1" spans="1:4">
      <c r="A218" s="432" t="s">
        <v>128</v>
      </c>
      <c r="B218" s="430"/>
      <c r="C218" s="428"/>
      <c r="D218" s="311"/>
    </row>
    <row r="219" ht="36" customHeight="1" spans="1:4">
      <c r="A219" s="432" t="s">
        <v>241</v>
      </c>
      <c r="B219" s="430">
        <v>5</v>
      </c>
      <c r="C219" s="430"/>
      <c r="D219" s="311">
        <f>(C219-B219)/B219</f>
        <v>-1</v>
      </c>
    </row>
    <row r="220" ht="36" customHeight="1" spans="1:4">
      <c r="A220" s="432" t="s">
        <v>242</v>
      </c>
      <c r="B220" s="430">
        <v>8</v>
      </c>
      <c r="C220" s="430">
        <v>19</v>
      </c>
      <c r="D220" s="311">
        <f>(C220-B220)/B220</f>
        <v>1.375</v>
      </c>
    </row>
    <row r="221" ht="36" customHeight="1" spans="1:4">
      <c r="A221" s="432" t="s">
        <v>167</v>
      </c>
      <c r="B221" s="430"/>
      <c r="C221" s="430"/>
      <c r="D221" s="311"/>
    </row>
    <row r="222" ht="36" customHeight="1" spans="1:4">
      <c r="A222" s="432" t="s">
        <v>243</v>
      </c>
      <c r="B222" s="430">
        <v>5</v>
      </c>
      <c r="C222" s="430">
        <v>5</v>
      </c>
      <c r="D222" s="311">
        <f>(C222-B222)/B222</f>
        <v>0</v>
      </c>
    </row>
    <row r="223" ht="36" customHeight="1" spans="1:4">
      <c r="A223" s="432" t="s">
        <v>244</v>
      </c>
      <c r="B223" s="430"/>
      <c r="C223" s="430">
        <v>4</v>
      </c>
      <c r="D223" s="311"/>
    </row>
    <row r="224" ht="36" customHeight="1" spans="1:4">
      <c r="A224" s="432" t="s">
        <v>245</v>
      </c>
      <c r="B224" s="430"/>
      <c r="C224" s="436"/>
      <c r="D224" s="311"/>
    </row>
    <row r="225" ht="36" customHeight="1" spans="1:4">
      <c r="A225" s="432" t="s">
        <v>246</v>
      </c>
      <c r="B225" s="430"/>
      <c r="C225" s="430"/>
      <c r="D225" s="311"/>
    </row>
    <row r="226" ht="36" customHeight="1" spans="1:4">
      <c r="A226" s="432" t="s">
        <v>247</v>
      </c>
      <c r="B226" s="430"/>
      <c r="C226" s="430"/>
      <c r="D226" s="311"/>
    </row>
    <row r="227" ht="36" customHeight="1" spans="1:4">
      <c r="A227" s="432" t="s">
        <v>248</v>
      </c>
      <c r="B227" s="430">
        <v>31</v>
      </c>
      <c r="C227" s="430">
        <v>26</v>
      </c>
      <c r="D227" s="311">
        <f>(C227-B227)/B227</f>
        <v>-0.161</v>
      </c>
    </row>
    <row r="228" ht="36" customHeight="1" spans="1:4">
      <c r="A228" s="432" t="s">
        <v>135</v>
      </c>
      <c r="B228" s="430"/>
      <c r="C228" s="430"/>
      <c r="D228" s="311"/>
    </row>
    <row r="229" ht="36" customHeight="1" spans="1:4">
      <c r="A229" s="432" t="s">
        <v>249</v>
      </c>
      <c r="B229" s="430"/>
      <c r="C229" s="430">
        <v>1</v>
      </c>
      <c r="D229" s="311"/>
    </row>
    <row r="230" ht="36" customHeight="1" spans="1:4">
      <c r="A230" s="432" t="s">
        <v>250</v>
      </c>
      <c r="B230" s="428">
        <f>SUM(B231:B232)</f>
        <v>5596</v>
      </c>
      <c r="C230" s="428">
        <f>SUM(C231:C232)</f>
        <v>2969</v>
      </c>
      <c r="D230" s="315">
        <f>(C230-B230)/B230</f>
        <v>-0.469</v>
      </c>
    </row>
    <row r="231" ht="36" customHeight="1" spans="1:4">
      <c r="A231" s="432" t="s">
        <v>251</v>
      </c>
      <c r="B231" s="430"/>
      <c r="C231" s="430"/>
      <c r="D231" s="311"/>
    </row>
    <row r="232" ht="36" customHeight="1" spans="1:4">
      <c r="A232" s="432" t="s">
        <v>252</v>
      </c>
      <c r="B232" s="430">
        <v>5596</v>
      </c>
      <c r="C232" s="430">
        <v>2969</v>
      </c>
      <c r="D232" s="311">
        <f>(C232-B232)/B232</f>
        <v>-0.469</v>
      </c>
    </row>
    <row r="233" ht="36" customHeight="1" spans="1:4">
      <c r="A233" s="427" t="s">
        <v>253</v>
      </c>
      <c r="B233" s="435">
        <f>SUM(B234,B241,B244,B247,B253,B258,B260,B265,B271)</f>
        <v>0</v>
      </c>
      <c r="C233" s="430"/>
      <c r="D233" s="311"/>
    </row>
    <row r="234" ht="36" customHeight="1" spans="1:4">
      <c r="A234" s="432" t="s">
        <v>254</v>
      </c>
      <c r="B234" s="435">
        <f>SUM(B235:B240)</f>
        <v>0</v>
      </c>
      <c r="C234" s="430"/>
      <c r="D234" s="311"/>
    </row>
    <row r="235" ht="36" customHeight="1" spans="1:4">
      <c r="A235" s="437" t="s">
        <v>255</v>
      </c>
      <c r="B235" s="430"/>
      <c r="C235" s="430"/>
      <c r="D235" s="311"/>
    </row>
    <row r="236" ht="36" customHeight="1" spans="1:4">
      <c r="A236" s="437" t="s">
        <v>256</v>
      </c>
      <c r="B236" s="430"/>
      <c r="C236" s="430"/>
      <c r="D236" s="311"/>
    </row>
    <row r="237" ht="36" customHeight="1" spans="1:4">
      <c r="A237" s="437" t="s">
        <v>257</v>
      </c>
      <c r="B237" s="430"/>
      <c r="C237" s="430"/>
      <c r="D237" s="311"/>
    </row>
    <row r="238" ht="36" customHeight="1" spans="1:4">
      <c r="A238" s="437" t="s">
        <v>258</v>
      </c>
      <c r="B238" s="430"/>
      <c r="C238" s="430"/>
      <c r="D238" s="311"/>
    </row>
    <row r="239" ht="36" customHeight="1" spans="1:4">
      <c r="A239" s="437" t="s">
        <v>259</v>
      </c>
      <c r="B239" s="430"/>
      <c r="C239" s="430"/>
      <c r="D239" s="311"/>
    </row>
    <row r="240" ht="36" customHeight="1" spans="1:4">
      <c r="A240" s="437" t="s">
        <v>260</v>
      </c>
      <c r="B240" s="430"/>
      <c r="C240" s="430"/>
      <c r="D240" s="311"/>
    </row>
    <row r="241" ht="36" customHeight="1" spans="1:4">
      <c r="A241" s="432" t="s">
        <v>261</v>
      </c>
      <c r="B241" s="435"/>
      <c r="C241" s="430"/>
      <c r="D241" s="311"/>
    </row>
    <row r="242" ht="36" customHeight="1" spans="1:4">
      <c r="A242" s="437" t="s">
        <v>262</v>
      </c>
      <c r="B242" s="430"/>
      <c r="C242" s="430"/>
      <c r="D242" s="311"/>
    </row>
    <row r="243" ht="36" customHeight="1" spans="1:4">
      <c r="A243" s="437" t="s">
        <v>263</v>
      </c>
      <c r="B243" s="430"/>
      <c r="C243" s="430"/>
      <c r="D243" s="311"/>
    </row>
    <row r="244" ht="36" customHeight="1" spans="1:4">
      <c r="A244" s="432" t="s">
        <v>264</v>
      </c>
      <c r="B244" s="435"/>
      <c r="C244" s="430"/>
      <c r="D244" s="311"/>
    </row>
    <row r="245" ht="36" customHeight="1" spans="1:4">
      <c r="A245" s="437" t="s">
        <v>265</v>
      </c>
      <c r="B245" s="430"/>
      <c r="C245" s="428"/>
      <c r="D245" s="311"/>
    </row>
    <row r="246" ht="36" customHeight="1" spans="1:4">
      <c r="A246" s="437" t="s">
        <v>266</v>
      </c>
      <c r="B246" s="430"/>
      <c r="C246" s="430"/>
      <c r="D246" s="311"/>
    </row>
    <row r="247" ht="36" customHeight="1" spans="1:4">
      <c r="A247" s="432" t="s">
        <v>267</v>
      </c>
      <c r="B247" s="435">
        <f>SUM(B248:B252)</f>
        <v>0</v>
      </c>
      <c r="C247" s="435"/>
      <c r="D247" s="311"/>
    </row>
    <row r="248" ht="36" customHeight="1" spans="1:4">
      <c r="A248" s="437" t="s">
        <v>268</v>
      </c>
      <c r="B248" s="430"/>
      <c r="C248" s="435"/>
      <c r="D248" s="311"/>
    </row>
    <row r="249" ht="36" customHeight="1" spans="1:4">
      <c r="A249" s="437" t="s">
        <v>269</v>
      </c>
      <c r="B249" s="430"/>
      <c r="C249" s="435"/>
      <c r="D249" s="311"/>
    </row>
    <row r="250" ht="36" customHeight="1" spans="1:4">
      <c r="A250" s="437" t="s">
        <v>270</v>
      </c>
      <c r="B250" s="430"/>
      <c r="C250" s="435"/>
      <c r="D250" s="311"/>
    </row>
    <row r="251" ht="36" customHeight="1" spans="1:4">
      <c r="A251" s="437" t="s">
        <v>271</v>
      </c>
      <c r="B251" s="430"/>
      <c r="C251" s="435"/>
      <c r="D251" s="311"/>
    </row>
    <row r="252" ht="36" customHeight="1" spans="1:4">
      <c r="A252" s="437" t="s">
        <v>272</v>
      </c>
      <c r="B252" s="430"/>
      <c r="C252" s="438"/>
      <c r="D252" s="311"/>
    </row>
    <row r="253" ht="36" customHeight="1" spans="1:4">
      <c r="A253" s="432" t="s">
        <v>273</v>
      </c>
      <c r="B253" s="439"/>
      <c r="C253" s="438"/>
      <c r="D253" s="311"/>
    </row>
    <row r="254" ht="36" customHeight="1" spans="1:4">
      <c r="A254" s="437" t="s">
        <v>274</v>
      </c>
      <c r="B254" s="430"/>
      <c r="C254" s="438"/>
      <c r="D254" s="311"/>
    </row>
    <row r="255" ht="36" customHeight="1" spans="1:4">
      <c r="A255" s="437" t="s">
        <v>275</v>
      </c>
      <c r="B255" s="430"/>
      <c r="C255" s="438"/>
      <c r="D255" s="311"/>
    </row>
    <row r="256" ht="36" customHeight="1" spans="1:4">
      <c r="A256" s="437" t="s">
        <v>276</v>
      </c>
      <c r="B256" s="430"/>
      <c r="C256" s="435"/>
      <c r="D256" s="311"/>
    </row>
    <row r="257" ht="36" customHeight="1" spans="1:4">
      <c r="A257" s="437" t="s">
        <v>277</v>
      </c>
      <c r="B257" s="430"/>
      <c r="C257" s="438"/>
      <c r="D257" s="311"/>
    </row>
    <row r="258" ht="36" customHeight="1" spans="1:4">
      <c r="A258" s="432" t="s">
        <v>278</v>
      </c>
      <c r="B258" s="439"/>
      <c r="C258" s="435"/>
      <c r="D258" s="311"/>
    </row>
    <row r="259" ht="36" customHeight="1" spans="1:4">
      <c r="A259" s="437" t="s">
        <v>279</v>
      </c>
      <c r="B259" s="430"/>
      <c r="C259" s="435"/>
      <c r="D259" s="311"/>
    </row>
    <row r="260" ht="36" customHeight="1" spans="1:4">
      <c r="A260" s="432" t="s">
        <v>280</v>
      </c>
      <c r="B260" s="439"/>
      <c r="C260" s="438"/>
      <c r="D260" s="311"/>
    </row>
    <row r="261" ht="36" customHeight="1" spans="1:4">
      <c r="A261" s="437" t="s">
        <v>281</v>
      </c>
      <c r="B261" s="430"/>
      <c r="C261" s="435"/>
      <c r="D261" s="311"/>
    </row>
    <row r="262" ht="36" customHeight="1" spans="1:4">
      <c r="A262" s="437" t="s">
        <v>282</v>
      </c>
      <c r="B262" s="430"/>
      <c r="C262" s="435"/>
      <c r="D262" s="311"/>
    </row>
    <row r="263" ht="36" customHeight="1" spans="1:4">
      <c r="A263" s="437" t="s">
        <v>283</v>
      </c>
      <c r="B263" s="430"/>
      <c r="C263" s="438"/>
      <c r="D263" s="311"/>
    </row>
    <row r="264" ht="36" customHeight="1" spans="1:4">
      <c r="A264" s="437" t="s">
        <v>284</v>
      </c>
      <c r="B264" s="430"/>
      <c r="C264" s="435"/>
      <c r="D264" s="311"/>
    </row>
    <row r="265" ht="36" customHeight="1" spans="1:4">
      <c r="A265" s="432" t="s">
        <v>285</v>
      </c>
      <c r="B265" s="439"/>
      <c r="C265" s="438"/>
      <c r="D265" s="311"/>
    </row>
    <row r="266" ht="36" customHeight="1" spans="1:4">
      <c r="A266" s="437" t="s">
        <v>255</v>
      </c>
      <c r="B266" s="430"/>
      <c r="C266" s="438"/>
      <c r="D266" s="311"/>
    </row>
    <row r="267" ht="36" customHeight="1" spans="1:4">
      <c r="A267" s="437" t="s">
        <v>256</v>
      </c>
      <c r="B267" s="430"/>
      <c r="C267" s="438"/>
      <c r="D267" s="311"/>
    </row>
    <row r="268" ht="36" customHeight="1" spans="1:4">
      <c r="A268" s="437" t="s">
        <v>257</v>
      </c>
      <c r="B268" s="430"/>
      <c r="C268" s="439"/>
      <c r="D268" s="311"/>
    </row>
    <row r="269" ht="36" customHeight="1" spans="1:4">
      <c r="A269" s="437" t="s">
        <v>259</v>
      </c>
      <c r="B269" s="430"/>
      <c r="C269" s="438"/>
      <c r="D269" s="311"/>
    </row>
    <row r="270" ht="36" customHeight="1" spans="1:4">
      <c r="A270" s="437" t="s">
        <v>286</v>
      </c>
      <c r="B270" s="430"/>
      <c r="C270" s="439"/>
      <c r="D270" s="311"/>
    </row>
    <row r="271" ht="36" customHeight="1" spans="1:4">
      <c r="A271" s="432" t="s">
        <v>287</v>
      </c>
      <c r="B271" s="439"/>
      <c r="C271" s="430"/>
      <c r="D271" s="311"/>
    </row>
    <row r="272" ht="36" customHeight="1" spans="1:4">
      <c r="A272" s="437" t="s">
        <v>288</v>
      </c>
      <c r="B272" s="430"/>
      <c r="C272" s="430"/>
      <c r="D272" s="311"/>
    </row>
    <row r="273" ht="36" customHeight="1" spans="1:4">
      <c r="A273" s="427" t="s">
        <v>289</v>
      </c>
      <c r="B273" s="428">
        <f>SUM(B274,B276,B278,B280,B290)</f>
        <v>0</v>
      </c>
      <c r="C273" s="428">
        <f>SUM(C274,C276,C278,C280,C290)</f>
        <v>175</v>
      </c>
      <c r="D273" s="311"/>
    </row>
    <row r="274" ht="36" customHeight="1" spans="1:4">
      <c r="A274" s="432" t="s">
        <v>290</v>
      </c>
      <c r="B274" s="428">
        <f t="shared" ref="B274:B278" si="1">SUM(B275)</f>
        <v>0</v>
      </c>
      <c r="C274" s="439"/>
      <c r="D274" s="311"/>
    </row>
    <row r="275" ht="36" customHeight="1" spans="1:4">
      <c r="A275" s="437" t="s">
        <v>291</v>
      </c>
      <c r="B275" s="430"/>
      <c r="C275" s="439"/>
      <c r="D275" s="311"/>
    </row>
    <row r="276" ht="36" customHeight="1" spans="1:4">
      <c r="A276" s="432" t="s">
        <v>292</v>
      </c>
      <c r="B276" s="428">
        <f t="shared" si="1"/>
        <v>0</v>
      </c>
      <c r="C276" s="439"/>
      <c r="D276" s="311"/>
    </row>
    <row r="277" ht="36" customHeight="1" spans="1:4">
      <c r="A277" s="437" t="s">
        <v>293</v>
      </c>
      <c r="B277" s="430"/>
      <c r="C277" s="430"/>
      <c r="D277" s="311"/>
    </row>
    <row r="278" ht="36" customHeight="1" spans="1:4">
      <c r="A278" s="432" t="s">
        <v>294</v>
      </c>
      <c r="B278" s="428">
        <f t="shared" si="1"/>
        <v>0</v>
      </c>
      <c r="C278" s="430"/>
      <c r="D278" s="311"/>
    </row>
    <row r="279" ht="36" customHeight="1" spans="1:4">
      <c r="A279" s="437" t="s">
        <v>295</v>
      </c>
      <c r="B279" s="430"/>
      <c r="C279" s="430"/>
      <c r="D279" s="311"/>
    </row>
    <row r="280" ht="36" customHeight="1" spans="1:4">
      <c r="A280" s="432" t="s">
        <v>296</v>
      </c>
      <c r="B280" s="428">
        <f>SUM(B281:B289)</f>
        <v>0</v>
      </c>
      <c r="C280" s="428">
        <f>SUM(C281:C289)</f>
        <v>174</v>
      </c>
      <c r="D280" s="311"/>
    </row>
    <row r="281" ht="36" customHeight="1" spans="1:4">
      <c r="A281" s="432" t="s">
        <v>297</v>
      </c>
      <c r="B281" s="430"/>
      <c r="C281" s="439"/>
      <c r="D281" s="311"/>
    </row>
    <row r="282" ht="36" customHeight="1" spans="1:4">
      <c r="A282" s="432" t="s">
        <v>298</v>
      </c>
      <c r="B282" s="430"/>
      <c r="C282" s="430"/>
      <c r="D282" s="311"/>
    </row>
    <row r="283" ht="36" customHeight="1" spans="1:4">
      <c r="A283" s="432" t="s">
        <v>299</v>
      </c>
      <c r="B283" s="430"/>
      <c r="C283" s="430">
        <v>10</v>
      </c>
      <c r="D283" s="311"/>
    </row>
    <row r="284" ht="36" customHeight="1" spans="1:4">
      <c r="A284" s="432" t="s">
        <v>300</v>
      </c>
      <c r="B284" s="430"/>
      <c r="C284" s="430"/>
      <c r="D284" s="311"/>
    </row>
    <row r="285" ht="36" customHeight="1" spans="1:4">
      <c r="A285" s="432" t="s">
        <v>301</v>
      </c>
      <c r="B285" s="430"/>
      <c r="C285" s="430"/>
      <c r="D285" s="311"/>
    </row>
    <row r="286" ht="36" customHeight="1" spans="1:4">
      <c r="A286" s="432" t="s">
        <v>302</v>
      </c>
      <c r="B286" s="430"/>
      <c r="C286" s="439"/>
      <c r="D286" s="311"/>
    </row>
    <row r="287" ht="36" customHeight="1" spans="1:4">
      <c r="A287" s="432" t="s">
        <v>303</v>
      </c>
      <c r="B287" s="430"/>
      <c r="C287" s="439"/>
      <c r="D287" s="311"/>
    </row>
    <row r="288" ht="36" customHeight="1" spans="1:4">
      <c r="A288" s="432" t="s">
        <v>304</v>
      </c>
      <c r="B288" s="430"/>
      <c r="C288" s="428"/>
      <c r="D288" s="311"/>
    </row>
    <row r="289" ht="36" customHeight="1" spans="1:4">
      <c r="A289" s="432" t="s">
        <v>305</v>
      </c>
      <c r="B289" s="430"/>
      <c r="C289" s="428">
        <v>164</v>
      </c>
      <c r="D289" s="311"/>
    </row>
    <row r="290" ht="36" customHeight="1" spans="1:4">
      <c r="A290" s="432" t="s">
        <v>306</v>
      </c>
      <c r="B290" s="439"/>
      <c r="C290" s="435">
        <f>SUM(C291)</f>
        <v>1</v>
      </c>
      <c r="D290" s="311"/>
    </row>
    <row r="291" ht="36" customHeight="1" spans="1:4">
      <c r="A291" s="437" t="s">
        <v>307</v>
      </c>
      <c r="B291" s="430"/>
      <c r="C291" s="435">
        <v>1</v>
      </c>
      <c r="D291" s="311"/>
    </row>
    <row r="292" ht="36" customHeight="1" spans="1:4">
      <c r="A292" s="427" t="s">
        <v>308</v>
      </c>
      <c r="B292" s="428">
        <f>B293+B296+B307+B314+B322+B331+B345+B355+B365+B373+B379</f>
        <v>11198</v>
      </c>
      <c r="C292" s="428">
        <f>C293+C296+C307+C314+C322+C331+C345+C355+C365+C373+C379</f>
        <v>15344</v>
      </c>
      <c r="D292" s="315">
        <f>(C292-B292)/B292</f>
        <v>0.37</v>
      </c>
    </row>
    <row r="293" ht="36" customHeight="1" spans="1:4">
      <c r="A293" s="432" t="s">
        <v>309</v>
      </c>
      <c r="B293" s="428">
        <f>SUM(B294:B295)</f>
        <v>857</v>
      </c>
      <c r="C293" s="428">
        <f>SUM(C294:C295)</f>
        <v>208</v>
      </c>
      <c r="D293" s="315">
        <f>(C293-B293)/B293</f>
        <v>-0.757</v>
      </c>
    </row>
    <row r="294" ht="36" customHeight="1" spans="1:4">
      <c r="A294" s="432" t="s">
        <v>310</v>
      </c>
      <c r="B294" s="435">
        <v>857</v>
      </c>
      <c r="C294" s="435">
        <v>208</v>
      </c>
      <c r="D294" s="311">
        <f>(C294-B294)/B294</f>
        <v>-0.757</v>
      </c>
    </row>
    <row r="295" ht="36" customHeight="1" spans="1:4">
      <c r="A295" s="432" t="s">
        <v>311</v>
      </c>
      <c r="B295" s="430"/>
      <c r="C295" s="428"/>
      <c r="D295" s="311"/>
    </row>
    <row r="296" ht="36" customHeight="1" spans="1:4">
      <c r="A296" s="432" t="s">
        <v>312</v>
      </c>
      <c r="B296" s="428">
        <f>SUM(B297:B306)</f>
        <v>9464</v>
      </c>
      <c r="C296" s="428">
        <f>SUM(C297:C306)</f>
        <v>11842</v>
      </c>
      <c r="D296" s="315">
        <f>(C296-B296)/B296</f>
        <v>0.251</v>
      </c>
    </row>
    <row r="297" ht="36" customHeight="1" spans="1:4">
      <c r="A297" s="429" t="s">
        <v>126</v>
      </c>
      <c r="B297" s="435">
        <v>8086</v>
      </c>
      <c r="C297" s="430">
        <v>7272</v>
      </c>
      <c r="D297" s="311">
        <f>(C297-B297)/B297</f>
        <v>-0.101</v>
      </c>
    </row>
    <row r="298" ht="36" customHeight="1" spans="1:4">
      <c r="A298" s="429" t="s">
        <v>127</v>
      </c>
      <c r="B298" s="430"/>
      <c r="C298" s="430"/>
      <c r="D298" s="311"/>
    </row>
    <row r="299" ht="36" customHeight="1" spans="1:4">
      <c r="A299" s="429" t="s">
        <v>128</v>
      </c>
      <c r="B299" s="430"/>
      <c r="C299" s="430"/>
      <c r="D299" s="311"/>
    </row>
    <row r="300" ht="36" customHeight="1" spans="1:4">
      <c r="A300" s="429" t="s">
        <v>167</v>
      </c>
      <c r="B300" s="430">
        <v>311</v>
      </c>
      <c r="C300" s="430">
        <v>470</v>
      </c>
      <c r="D300" s="311">
        <f>(C300-B300)/B300</f>
        <v>0.511</v>
      </c>
    </row>
    <row r="301" ht="36" customHeight="1" spans="1:4">
      <c r="A301" s="429" t="s">
        <v>313</v>
      </c>
      <c r="B301" s="430">
        <v>210</v>
      </c>
      <c r="C301" s="430">
        <v>636</v>
      </c>
      <c r="D301" s="311">
        <f>(C301-B301)/B301</f>
        <v>2.029</v>
      </c>
    </row>
    <row r="302" ht="36" customHeight="1" spans="1:4">
      <c r="A302" s="429" t="s">
        <v>314</v>
      </c>
      <c r="B302" s="430"/>
      <c r="C302" s="430">
        <v>114</v>
      </c>
      <c r="D302" s="311"/>
    </row>
    <row r="303" ht="36" customHeight="1" spans="1:4">
      <c r="A303" s="429" t="s">
        <v>315</v>
      </c>
      <c r="B303" s="430"/>
      <c r="C303" s="430"/>
      <c r="D303" s="311"/>
    </row>
    <row r="304" ht="36" customHeight="1" spans="1:4">
      <c r="A304" s="429" t="s">
        <v>316</v>
      </c>
      <c r="B304" s="430"/>
      <c r="C304" s="430"/>
      <c r="D304" s="311"/>
    </row>
    <row r="305" ht="36" customHeight="1" spans="1:4">
      <c r="A305" s="429" t="s">
        <v>135</v>
      </c>
      <c r="B305" s="430"/>
      <c r="C305" s="439"/>
      <c r="D305" s="311"/>
    </row>
    <row r="306" ht="36" customHeight="1" spans="1:4">
      <c r="A306" s="429" t="s">
        <v>317</v>
      </c>
      <c r="B306" s="430">
        <v>857</v>
      </c>
      <c r="C306" s="439">
        <v>3350</v>
      </c>
      <c r="D306" s="311">
        <f>(C306-B306)/B306</f>
        <v>2.909</v>
      </c>
    </row>
    <row r="307" ht="36" customHeight="1" spans="1:4">
      <c r="A307" s="432" t="s">
        <v>318</v>
      </c>
      <c r="B307" s="428">
        <f>SUM(B308:B313)</f>
        <v>0</v>
      </c>
      <c r="C307" s="428"/>
      <c r="D307" s="311"/>
    </row>
    <row r="308" ht="36" customHeight="1" spans="1:4">
      <c r="A308" s="432" t="s">
        <v>126</v>
      </c>
      <c r="B308" s="430"/>
      <c r="C308" s="428"/>
      <c r="D308" s="311"/>
    </row>
    <row r="309" ht="36" customHeight="1" spans="1:4">
      <c r="A309" s="432" t="s">
        <v>127</v>
      </c>
      <c r="B309" s="430"/>
      <c r="C309" s="435"/>
      <c r="D309" s="311"/>
    </row>
    <row r="310" ht="36" customHeight="1" spans="1:4">
      <c r="A310" s="432" t="s">
        <v>128</v>
      </c>
      <c r="B310" s="430"/>
      <c r="C310" s="430"/>
      <c r="D310" s="311"/>
    </row>
    <row r="311" ht="36" customHeight="1" spans="1:4">
      <c r="A311" s="432" t="s">
        <v>319</v>
      </c>
      <c r="B311" s="430"/>
      <c r="C311" s="428"/>
      <c r="D311" s="311"/>
    </row>
    <row r="312" ht="36" customHeight="1" spans="1:4">
      <c r="A312" s="432" t="s">
        <v>135</v>
      </c>
      <c r="B312" s="430"/>
      <c r="C312" s="435"/>
      <c r="D312" s="311"/>
    </row>
    <row r="313" ht="36" customHeight="1" spans="1:4">
      <c r="A313" s="432" t="s">
        <v>320</v>
      </c>
      <c r="B313" s="430"/>
      <c r="C313" s="430"/>
      <c r="D313" s="311"/>
    </row>
    <row r="314" ht="36" customHeight="1" spans="1:4">
      <c r="A314" s="432" t="s">
        <v>321</v>
      </c>
      <c r="B314" s="428">
        <f>SUM(B315:B321)</f>
        <v>42</v>
      </c>
      <c r="C314" s="428">
        <f>SUM(C315:C321)</f>
        <v>2025</v>
      </c>
      <c r="D314" s="315">
        <f>(C314-B314)/B314</f>
        <v>47.214</v>
      </c>
    </row>
    <row r="315" ht="36" customHeight="1" spans="1:4">
      <c r="A315" s="429" t="s">
        <v>126</v>
      </c>
      <c r="B315" s="430">
        <v>42</v>
      </c>
      <c r="C315" s="430">
        <v>2025</v>
      </c>
      <c r="D315" s="311">
        <f>(C315-B315)/B315</f>
        <v>47.214</v>
      </c>
    </row>
    <row r="316" ht="36" customHeight="1" spans="1:4">
      <c r="A316" s="429" t="s">
        <v>127</v>
      </c>
      <c r="B316" s="430"/>
      <c r="C316" s="430"/>
      <c r="D316" s="311"/>
    </row>
    <row r="317" ht="36" customHeight="1" spans="1:4">
      <c r="A317" s="429" t="s">
        <v>128</v>
      </c>
      <c r="B317" s="430"/>
      <c r="C317" s="430"/>
      <c r="D317" s="311"/>
    </row>
    <row r="318" ht="36" customHeight="1" spans="1:4">
      <c r="A318" s="429" t="s">
        <v>322</v>
      </c>
      <c r="B318" s="430"/>
      <c r="C318" s="430"/>
      <c r="D318" s="311"/>
    </row>
    <row r="319" ht="36" customHeight="1" spans="1:4">
      <c r="A319" s="429" t="s">
        <v>323</v>
      </c>
      <c r="B319" s="430"/>
      <c r="C319" s="430"/>
      <c r="D319" s="311"/>
    </row>
    <row r="320" ht="36" customHeight="1" spans="1:4">
      <c r="A320" s="432" t="s">
        <v>135</v>
      </c>
      <c r="B320" s="430"/>
      <c r="C320" s="430"/>
      <c r="D320" s="311"/>
    </row>
    <row r="321" ht="36" customHeight="1" spans="1:4">
      <c r="A321" s="432" t="s">
        <v>324</v>
      </c>
      <c r="B321" s="430"/>
      <c r="C321" s="428"/>
      <c r="D321" s="311"/>
    </row>
    <row r="322" ht="36" customHeight="1" spans="1:4">
      <c r="A322" s="429" t="s">
        <v>325</v>
      </c>
      <c r="B322" s="428">
        <f>SUM(B323:B330)</f>
        <v>99</v>
      </c>
      <c r="C322" s="428">
        <f>SUM(C323:C330)</f>
        <v>44</v>
      </c>
      <c r="D322" s="315">
        <f>(C322-B322)/B322</f>
        <v>-0.556</v>
      </c>
    </row>
    <row r="323" ht="36" customHeight="1" spans="1:4">
      <c r="A323" s="429" t="s">
        <v>126</v>
      </c>
      <c r="B323" s="430">
        <v>99</v>
      </c>
      <c r="C323" s="430">
        <v>44</v>
      </c>
      <c r="D323" s="311">
        <f>(C323-B323)/B323</f>
        <v>-0.556</v>
      </c>
    </row>
    <row r="324" ht="36" customHeight="1" spans="1:4">
      <c r="A324" s="429" t="s">
        <v>127</v>
      </c>
      <c r="B324" s="430"/>
      <c r="C324" s="430"/>
      <c r="D324" s="311"/>
    </row>
    <row r="325" ht="36" customHeight="1" spans="1:4">
      <c r="A325" s="429" t="s">
        <v>128</v>
      </c>
      <c r="B325" s="430"/>
      <c r="C325" s="430"/>
      <c r="D325" s="311"/>
    </row>
    <row r="326" ht="36" customHeight="1" spans="1:4">
      <c r="A326" s="429" t="s">
        <v>326</v>
      </c>
      <c r="B326" s="430"/>
      <c r="C326" s="430"/>
      <c r="D326" s="311"/>
    </row>
    <row r="327" ht="36" customHeight="1" spans="1:4">
      <c r="A327" s="429" t="s">
        <v>327</v>
      </c>
      <c r="B327" s="430"/>
      <c r="C327" s="430"/>
      <c r="D327" s="311"/>
    </row>
    <row r="328" ht="36" customHeight="1" spans="1:4">
      <c r="A328" s="429" t="s">
        <v>328</v>
      </c>
      <c r="B328" s="430"/>
      <c r="C328" s="428"/>
      <c r="D328" s="311"/>
    </row>
    <row r="329" ht="36" customHeight="1" spans="1:4">
      <c r="A329" s="429" t="s">
        <v>135</v>
      </c>
      <c r="B329" s="430"/>
      <c r="C329" s="428"/>
      <c r="D329" s="311"/>
    </row>
    <row r="330" ht="36" customHeight="1" spans="1:4">
      <c r="A330" s="429" t="s">
        <v>329</v>
      </c>
      <c r="B330" s="430"/>
      <c r="C330" s="430"/>
      <c r="D330" s="311"/>
    </row>
    <row r="331" ht="36" customHeight="1" spans="1:4">
      <c r="A331" s="432" t="s">
        <v>330</v>
      </c>
      <c r="B331" s="428">
        <f>SUM(B332:B344)</f>
        <v>692</v>
      </c>
      <c r="C331" s="428">
        <f>SUM(C332:C344)</f>
        <v>814</v>
      </c>
      <c r="D331" s="315">
        <f>(C331-B331)/B331</f>
        <v>0.176</v>
      </c>
    </row>
    <row r="332" ht="36" customHeight="1" spans="1:4">
      <c r="A332" s="432" t="s">
        <v>126</v>
      </c>
      <c r="B332" s="430">
        <v>598</v>
      </c>
      <c r="C332" s="430">
        <v>621</v>
      </c>
      <c r="D332" s="311">
        <f>(C332-B332)/B332</f>
        <v>0.038</v>
      </c>
    </row>
    <row r="333" ht="36" customHeight="1" spans="1:4">
      <c r="A333" s="432" t="s">
        <v>127</v>
      </c>
      <c r="B333" s="430"/>
      <c r="C333" s="430"/>
      <c r="D333" s="311"/>
    </row>
    <row r="334" ht="36" customHeight="1" spans="1:4">
      <c r="A334" s="432" t="s">
        <v>128</v>
      </c>
      <c r="B334" s="430"/>
      <c r="C334" s="430"/>
      <c r="D334" s="311"/>
    </row>
    <row r="335" ht="36" customHeight="1" spans="1:4">
      <c r="A335" s="432" t="s">
        <v>331</v>
      </c>
      <c r="B335" s="430">
        <v>5</v>
      </c>
      <c r="C335" s="430">
        <v>49</v>
      </c>
      <c r="D335" s="311">
        <f>(C335-B335)/B335</f>
        <v>8.8</v>
      </c>
    </row>
    <row r="336" ht="36" customHeight="1" spans="1:4">
      <c r="A336" s="432" t="s">
        <v>332</v>
      </c>
      <c r="B336" s="430">
        <v>45</v>
      </c>
      <c r="C336" s="435">
        <v>40</v>
      </c>
      <c r="D336" s="311">
        <f>(C336-B336)/B336</f>
        <v>-0.111</v>
      </c>
    </row>
    <row r="337" ht="36" customHeight="1" spans="1:4">
      <c r="A337" s="432" t="s">
        <v>333</v>
      </c>
      <c r="B337" s="430"/>
      <c r="C337" s="435">
        <v>1</v>
      </c>
      <c r="D337" s="311"/>
    </row>
    <row r="338" ht="36" customHeight="1" spans="1:4">
      <c r="A338" s="432" t="s">
        <v>334</v>
      </c>
      <c r="B338" s="430">
        <v>12</v>
      </c>
      <c r="C338" s="430">
        <v>4</v>
      </c>
      <c r="D338" s="311">
        <f>(C338-B338)/B338</f>
        <v>-0.667</v>
      </c>
    </row>
    <row r="339" ht="36" customHeight="1" spans="1:4">
      <c r="A339" s="432" t="s">
        <v>335</v>
      </c>
      <c r="B339" s="430"/>
      <c r="C339" s="430"/>
      <c r="D339" s="311"/>
    </row>
    <row r="340" ht="36" customHeight="1" spans="1:4">
      <c r="A340" s="437" t="s">
        <v>336</v>
      </c>
      <c r="B340" s="430">
        <v>22</v>
      </c>
      <c r="C340" s="430">
        <v>33</v>
      </c>
      <c r="D340" s="311">
        <f>(C340-B340)/B340</f>
        <v>0.5</v>
      </c>
    </row>
    <row r="341" ht="36" customHeight="1" spans="1:4">
      <c r="A341" s="437" t="s">
        <v>337</v>
      </c>
      <c r="B341" s="430"/>
      <c r="C341" s="430"/>
      <c r="D341" s="311"/>
    </row>
    <row r="342" ht="36" customHeight="1" spans="1:4">
      <c r="A342" s="437" t="s">
        <v>338</v>
      </c>
      <c r="B342" s="430"/>
      <c r="C342" s="430"/>
      <c r="D342" s="311"/>
    </row>
    <row r="343" ht="36" customHeight="1" spans="1:4">
      <c r="A343" s="432" t="s">
        <v>135</v>
      </c>
      <c r="B343" s="430"/>
      <c r="C343" s="430"/>
      <c r="D343" s="311"/>
    </row>
    <row r="344" ht="36" customHeight="1" spans="1:4">
      <c r="A344" s="432" t="s">
        <v>339</v>
      </c>
      <c r="B344" s="430">
        <v>10</v>
      </c>
      <c r="C344" s="430">
        <v>66</v>
      </c>
      <c r="D344" s="311">
        <f>(C344-B344)/B344</f>
        <v>5.6</v>
      </c>
    </row>
    <row r="345" ht="36" customHeight="1" spans="1:4">
      <c r="A345" s="432" t="s">
        <v>340</v>
      </c>
      <c r="B345" s="428">
        <f>SUM(B346:B354)</f>
        <v>0</v>
      </c>
      <c r="C345" s="428"/>
      <c r="D345" s="311"/>
    </row>
    <row r="346" ht="36" customHeight="1" spans="1:4">
      <c r="A346" s="432" t="s">
        <v>126</v>
      </c>
      <c r="B346" s="430"/>
      <c r="C346" s="428"/>
      <c r="D346" s="311"/>
    </row>
    <row r="347" ht="36" customHeight="1" spans="1:4">
      <c r="A347" s="432" t="s">
        <v>127</v>
      </c>
      <c r="B347" s="430"/>
      <c r="C347" s="430"/>
      <c r="D347" s="311"/>
    </row>
    <row r="348" ht="36" customHeight="1" spans="1:4">
      <c r="A348" s="432" t="s">
        <v>128</v>
      </c>
      <c r="B348" s="430"/>
      <c r="C348" s="430"/>
      <c r="D348" s="311"/>
    </row>
    <row r="349" ht="36" customHeight="1" spans="1:4">
      <c r="A349" s="432" t="s">
        <v>341</v>
      </c>
      <c r="B349" s="430"/>
      <c r="C349" s="430"/>
      <c r="D349" s="311"/>
    </row>
    <row r="350" ht="36" customHeight="1" spans="1:4">
      <c r="A350" s="432" t="s">
        <v>342</v>
      </c>
      <c r="B350" s="430"/>
      <c r="C350" s="430"/>
      <c r="D350" s="311"/>
    </row>
    <row r="351" ht="36" customHeight="1" spans="1:4">
      <c r="A351" s="432" t="s">
        <v>343</v>
      </c>
      <c r="B351" s="430"/>
      <c r="C351" s="430"/>
      <c r="D351" s="311"/>
    </row>
    <row r="352" ht="36" customHeight="1" spans="1:4">
      <c r="A352" s="432" t="s">
        <v>167</v>
      </c>
      <c r="B352" s="430"/>
      <c r="C352" s="430"/>
      <c r="D352" s="311"/>
    </row>
    <row r="353" ht="36" customHeight="1" spans="1:4">
      <c r="A353" s="432" t="s">
        <v>135</v>
      </c>
      <c r="B353" s="430"/>
      <c r="C353" s="430"/>
      <c r="D353" s="311"/>
    </row>
    <row r="354" ht="36" customHeight="1" spans="1:4">
      <c r="A354" s="432" t="s">
        <v>344</v>
      </c>
      <c r="B354" s="430"/>
      <c r="C354" s="430"/>
      <c r="D354" s="311"/>
    </row>
    <row r="355" ht="36" customHeight="1" spans="1:4">
      <c r="A355" s="432" t="s">
        <v>345</v>
      </c>
      <c r="B355" s="428">
        <f>SUM(B356:B364)</f>
        <v>0</v>
      </c>
      <c r="C355" s="430"/>
      <c r="D355" s="311"/>
    </row>
    <row r="356" ht="36" customHeight="1" spans="1:4">
      <c r="A356" s="432" t="s">
        <v>126</v>
      </c>
      <c r="B356" s="430"/>
      <c r="C356" s="430"/>
      <c r="D356" s="311"/>
    </row>
    <row r="357" ht="36" customHeight="1" spans="1:4">
      <c r="A357" s="432" t="s">
        <v>127</v>
      </c>
      <c r="B357" s="430"/>
      <c r="C357" s="430"/>
      <c r="D357" s="311"/>
    </row>
    <row r="358" ht="36" customHeight="1" spans="1:4">
      <c r="A358" s="432" t="s">
        <v>128</v>
      </c>
      <c r="B358" s="430"/>
      <c r="C358" s="430"/>
      <c r="D358" s="311"/>
    </row>
    <row r="359" ht="36" customHeight="1" spans="1:4">
      <c r="A359" s="432" t="s">
        <v>346</v>
      </c>
      <c r="B359" s="430"/>
      <c r="C359" s="430"/>
      <c r="D359" s="311"/>
    </row>
    <row r="360" ht="36" customHeight="1" spans="1:4">
      <c r="A360" s="432" t="s">
        <v>347</v>
      </c>
      <c r="B360" s="430"/>
      <c r="C360" s="430"/>
      <c r="D360" s="311"/>
    </row>
    <row r="361" ht="36" customHeight="1" spans="1:4">
      <c r="A361" s="432" t="s">
        <v>348</v>
      </c>
      <c r="B361" s="430"/>
      <c r="C361" s="430"/>
      <c r="D361" s="311"/>
    </row>
    <row r="362" ht="36" customHeight="1" spans="1:4">
      <c r="A362" s="432" t="s">
        <v>167</v>
      </c>
      <c r="B362" s="430"/>
      <c r="C362" s="428"/>
      <c r="D362" s="311"/>
    </row>
    <row r="363" ht="36" customHeight="1" spans="1:4">
      <c r="A363" s="432" t="s">
        <v>135</v>
      </c>
      <c r="B363" s="430"/>
      <c r="C363" s="430"/>
      <c r="D363" s="311"/>
    </row>
    <row r="364" ht="36" customHeight="1" spans="1:4">
      <c r="A364" s="432" t="s">
        <v>349</v>
      </c>
      <c r="B364" s="430"/>
      <c r="C364" s="430"/>
      <c r="D364" s="311"/>
    </row>
    <row r="365" ht="36" customHeight="1" spans="1:4">
      <c r="A365" s="432" t="s">
        <v>350</v>
      </c>
      <c r="B365" s="428">
        <f>SUM(B366:B372)</f>
        <v>9</v>
      </c>
      <c r="C365" s="430"/>
      <c r="D365" s="311">
        <f>(C365-B365)/B365</f>
        <v>-1</v>
      </c>
    </row>
    <row r="366" ht="36" customHeight="1" spans="1:4">
      <c r="A366" s="432" t="s">
        <v>126</v>
      </c>
      <c r="B366" s="430"/>
      <c r="C366" s="430"/>
      <c r="D366" s="311"/>
    </row>
    <row r="367" ht="36" customHeight="1" spans="1:4">
      <c r="A367" s="432" t="s">
        <v>127</v>
      </c>
      <c r="B367" s="430">
        <v>9</v>
      </c>
      <c r="C367" s="430"/>
      <c r="D367" s="311">
        <f>(C367-B367)/B367</f>
        <v>-1</v>
      </c>
    </row>
    <row r="368" ht="36" customHeight="1" spans="1:4">
      <c r="A368" s="432" t="s">
        <v>128</v>
      </c>
      <c r="B368" s="430"/>
      <c r="C368" s="430"/>
      <c r="D368" s="311"/>
    </row>
    <row r="369" ht="36" customHeight="1" spans="1:4">
      <c r="A369" s="432" t="s">
        <v>351</v>
      </c>
      <c r="B369" s="430"/>
      <c r="C369" s="430"/>
      <c r="D369" s="311"/>
    </row>
    <row r="370" ht="36" customHeight="1" spans="1:4">
      <c r="A370" s="432" t="s">
        <v>352</v>
      </c>
      <c r="B370" s="430"/>
      <c r="C370" s="430"/>
      <c r="D370" s="311"/>
    </row>
    <row r="371" ht="36" customHeight="1" spans="1:4">
      <c r="A371" s="432" t="s">
        <v>135</v>
      </c>
      <c r="B371" s="430"/>
      <c r="C371" s="428"/>
      <c r="D371" s="311"/>
    </row>
    <row r="372" ht="36" customHeight="1" spans="1:4">
      <c r="A372" s="432" t="s">
        <v>353</v>
      </c>
      <c r="B372" s="430"/>
      <c r="C372" s="428"/>
      <c r="D372" s="311"/>
    </row>
    <row r="373" ht="36" customHeight="1" spans="1:4">
      <c r="A373" s="432" t="s">
        <v>354</v>
      </c>
      <c r="B373" s="435">
        <f>SUM(B374:B378)</f>
        <v>0</v>
      </c>
      <c r="C373" s="430"/>
      <c r="D373" s="311"/>
    </row>
    <row r="374" ht="36" customHeight="1" spans="1:4">
      <c r="A374" s="432" t="s">
        <v>126</v>
      </c>
      <c r="B374" s="430"/>
      <c r="C374" s="430"/>
      <c r="D374" s="311"/>
    </row>
    <row r="375" ht="36" customHeight="1" spans="1:4">
      <c r="A375" s="432" t="s">
        <v>127</v>
      </c>
      <c r="B375" s="430"/>
      <c r="C375" s="430"/>
      <c r="D375" s="311"/>
    </row>
    <row r="376" ht="36" customHeight="1" spans="1:4">
      <c r="A376" s="432" t="s">
        <v>167</v>
      </c>
      <c r="B376" s="430"/>
      <c r="C376" s="430"/>
      <c r="D376" s="311"/>
    </row>
    <row r="377" ht="36" customHeight="1" spans="1:4">
      <c r="A377" s="432" t="s">
        <v>355</v>
      </c>
      <c r="B377" s="430"/>
      <c r="C377" s="430"/>
      <c r="D377" s="311"/>
    </row>
    <row r="378" ht="36" customHeight="1" spans="1:4">
      <c r="A378" s="432" t="s">
        <v>356</v>
      </c>
      <c r="B378" s="430"/>
      <c r="C378" s="430"/>
      <c r="D378" s="311"/>
    </row>
    <row r="379" ht="36" customHeight="1" spans="1:4">
      <c r="A379" s="440" t="s">
        <v>357</v>
      </c>
      <c r="B379" s="441">
        <f>SUM(B380:B381)</f>
        <v>35</v>
      </c>
      <c r="C379" s="441">
        <f>SUM(C380:C381)</f>
        <v>411</v>
      </c>
      <c r="D379" s="315">
        <f>(C379-B379)/B379</f>
        <v>10.743</v>
      </c>
    </row>
    <row r="380" ht="36" customHeight="1" spans="1:4">
      <c r="A380" s="429" t="s">
        <v>358</v>
      </c>
      <c r="B380" s="439"/>
      <c r="C380" s="430"/>
      <c r="D380" s="311"/>
    </row>
    <row r="381" ht="36" customHeight="1" spans="1:4">
      <c r="A381" s="442" t="s">
        <v>359</v>
      </c>
      <c r="B381" s="439">
        <v>35</v>
      </c>
      <c r="C381" s="435">
        <v>411</v>
      </c>
      <c r="D381" s="311">
        <f>(C381-B381)/B381</f>
        <v>10.743</v>
      </c>
    </row>
    <row r="382" ht="36" customHeight="1" spans="1:4">
      <c r="A382" s="427" t="s">
        <v>360</v>
      </c>
      <c r="B382" s="428">
        <f>B383+B388+B395+B401+B407+B411+B415+B419+B425+B432</f>
        <v>31443</v>
      </c>
      <c r="C382" s="428">
        <f>C383+C388+C395+C401+C407+C411+C415+C419+C425+C432</f>
        <v>32056</v>
      </c>
      <c r="D382" s="315">
        <f>(C382-B382)/B382</f>
        <v>0.019</v>
      </c>
    </row>
    <row r="383" ht="36" customHeight="1" spans="1:4">
      <c r="A383" s="432" t="s">
        <v>361</v>
      </c>
      <c r="B383" s="428">
        <f>SUM(B384:B387)</f>
        <v>487</v>
      </c>
      <c r="C383" s="428">
        <f>SUM(C384:C387)</f>
        <v>452</v>
      </c>
      <c r="D383" s="315">
        <f>(C383-B383)/B383</f>
        <v>-0.072</v>
      </c>
    </row>
    <row r="384" ht="36" customHeight="1" spans="1:4">
      <c r="A384" s="432" t="s">
        <v>126</v>
      </c>
      <c r="B384" s="430">
        <v>423</v>
      </c>
      <c r="C384" s="430">
        <v>378</v>
      </c>
      <c r="D384" s="311">
        <f>(C384-B384)/B384</f>
        <v>-0.106</v>
      </c>
    </row>
    <row r="385" ht="36" customHeight="1" spans="1:4">
      <c r="A385" s="432" t="s">
        <v>127</v>
      </c>
      <c r="B385" s="430">
        <v>20</v>
      </c>
      <c r="C385" s="430">
        <v>20</v>
      </c>
      <c r="D385" s="311">
        <f>(C385-B385)/B385</f>
        <v>0</v>
      </c>
    </row>
    <row r="386" ht="36" customHeight="1" spans="1:4">
      <c r="A386" s="432" t="s">
        <v>128</v>
      </c>
      <c r="B386" s="430"/>
      <c r="C386" s="430"/>
      <c r="D386" s="311"/>
    </row>
    <row r="387" ht="36" customHeight="1" spans="1:4">
      <c r="A387" s="432" t="s">
        <v>362</v>
      </c>
      <c r="B387" s="435">
        <v>44</v>
      </c>
      <c r="C387" s="430">
        <v>54</v>
      </c>
      <c r="D387" s="311">
        <f t="shared" ref="D387:D397" si="2">(C387-B387)/B387</f>
        <v>0.227</v>
      </c>
    </row>
    <row r="388" ht="36" customHeight="1" spans="1:4">
      <c r="A388" s="432" t="s">
        <v>363</v>
      </c>
      <c r="B388" s="428">
        <f>SUM(B389:B394)</f>
        <v>27873</v>
      </c>
      <c r="C388" s="428">
        <f>SUM(C389:C394)</f>
        <v>28772</v>
      </c>
      <c r="D388" s="315">
        <f t="shared" si="2"/>
        <v>0.032</v>
      </c>
    </row>
    <row r="389" ht="36" customHeight="1" spans="1:4">
      <c r="A389" s="432" t="s">
        <v>364</v>
      </c>
      <c r="B389" s="430">
        <v>2304</v>
      </c>
      <c r="C389" s="435">
        <v>3108</v>
      </c>
      <c r="D389" s="311">
        <f t="shared" si="2"/>
        <v>0.349</v>
      </c>
    </row>
    <row r="390" ht="36" customHeight="1" spans="1:4">
      <c r="A390" s="432" t="s">
        <v>365</v>
      </c>
      <c r="B390" s="430">
        <v>14560</v>
      </c>
      <c r="C390" s="435">
        <v>14381</v>
      </c>
      <c r="D390" s="311">
        <f t="shared" si="2"/>
        <v>-0.012</v>
      </c>
    </row>
    <row r="391" ht="36" customHeight="1" spans="1:4">
      <c r="A391" s="432" t="s">
        <v>366</v>
      </c>
      <c r="B391" s="430">
        <v>7381</v>
      </c>
      <c r="C391" s="430">
        <v>7559</v>
      </c>
      <c r="D391" s="311">
        <f t="shared" si="2"/>
        <v>0.024</v>
      </c>
    </row>
    <row r="392" ht="36" customHeight="1" spans="1:4">
      <c r="A392" s="432" t="s">
        <v>367</v>
      </c>
      <c r="B392" s="430">
        <v>3139</v>
      </c>
      <c r="C392" s="430">
        <v>3599</v>
      </c>
      <c r="D392" s="311">
        <f t="shared" si="2"/>
        <v>0.147</v>
      </c>
    </row>
    <row r="393" ht="36" customHeight="1" spans="1:4">
      <c r="A393" s="432" t="s">
        <v>368</v>
      </c>
      <c r="B393" s="430">
        <v>40</v>
      </c>
      <c r="C393" s="430">
        <v>71</v>
      </c>
      <c r="D393" s="311">
        <f t="shared" si="2"/>
        <v>0.775</v>
      </c>
    </row>
    <row r="394" ht="36" customHeight="1" spans="1:4">
      <c r="A394" s="432" t="s">
        <v>369</v>
      </c>
      <c r="B394" s="430">
        <v>449</v>
      </c>
      <c r="C394" s="430">
        <v>54</v>
      </c>
      <c r="D394" s="311">
        <f t="shared" si="2"/>
        <v>-0.88</v>
      </c>
    </row>
    <row r="395" ht="36" customHeight="1" spans="1:4">
      <c r="A395" s="434" t="s">
        <v>370</v>
      </c>
      <c r="B395" s="428">
        <f>SUM(B396:B400)</f>
        <v>1657</v>
      </c>
      <c r="C395" s="428">
        <f>SUM(C396:C400)</f>
        <v>1197</v>
      </c>
      <c r="D395" s="315">
        <f t="shared" si="2"/>
        <v>-0.278</v>
      </c>
    </row>
    <row r="396" ht="36" customHeight="1" spans="1:4">
      <c r="A396" s="432" t="s">
        <v>371</v>
      </c>
      <c r="B396" s="430">
        <v>10</v>
      </c>
      <c r="C396" s="439">
        <v>15</v>
      </c>
      <c r="D396" s="311">
        <f t="shared" si="2"/>
        <v>0.5</v>
      </c>
    </row>
    <row r="397" ht="36" customHeight="1" spans="1:4">
      <c r="A397" s="443" t="s">
        <v>372</v>
      </c>
      <c r="B397" s="430">
        <v>1647</v>
      </c>
      <c r="C397" s="435">
        <v>1152</v>
      </c>
      <c r="D397" s="311">
        <f t="shared" si="2"/>
        <v>-0.301</v>
      </c>
    </row>
    <row r="398" ht="36" customHeight="1" spans="1:4">
      <c r="A398" s="443" t="s">
        <v>373</v>
      </c>
      <c r="B398" s="430"/>
      <c r="C398" s="435">
        <v>30</v>
      </c>
      <c r="D398" s="311"/>
    </row>
    <row r="399" ht="36" customHeight="1" spans="1:4">
      <c r="A399" s="443" t="s">
        <v>374</v>
      </c>
      <c r="B399" s="430"/>
      <c r="C399" s="428"/>
      <c r="D399" s="311"/>
    </row>
    <row r="400" ht="36" customHeight="1" spans="1:4">
      <c r="A400" s="443" t="s">
        <v>375</v>
      </c>
      <c r="B400" s="430"/>
      <c r="C400" s="430"/>
      <c r="D400" s="311"/>
    </row>
    <row r="401" ht="36" customHeight="1" spans="1:4">
      <c r="A401" s="443" t="s">
        <v>376</v>
      </c>
      <c r="B401" s="428">
        <f>SUM(B402:B406)</f>
        <v>0</v>
      </c>
      <c r="C401" s="430"/>
      <c r="D401" s="311"/>
    </row>
    <row r="402" ht="36" customHeight="1" spans="1:4">
      <c r="A402" s="443" t="s">
        <v>377</v>
      </c>
      <c r="B402" s="430"/>
      <c r="C402" s="430"/>
      <c r="D402" s="311"/>
    </row>
    <row r="403" ht="36" customHeight="1" spans="1:4">
      <c r="A403" s="443" t="s">
        <v>378</v>
      </c>
      <c r="B403" s="430"/>
      <c r="C403" s="435"/>
      <c r="D403" s="311"/>
    </row>
    <row r="404" ht="36" customHeight="1" spans="1:4">
      <c r="A404" s="443" t="s">
        <v>379</v>
      </c>
      <c r="B404" s="430"/>
      <c r="C404" s="428"/>
      <c r="D404" s="311"/>
    </row>
    <row r="405" ht="36" customHeight="1" spans="1:4">
      <c r="A405" s="443" t="s">
        <v>380</v>
      </c>
      <c r="B405" s="430"/>
      <c r="C405" s="430"/>
      <c r="D405" s="311"/>
    </row>
    <row r="406" ht="36" customHeight="1" spans="1:4">
      <c r="A406" s="443" t="s">
        <v>381</v>
      </c>
      <c r="B406" s="430"/>
      <c r="C406" s="430"/>
      <c r="D406" s="311"/>
    </row>
    <row r="407" ht="36" customHeight="1" spans="1:4">
      <c r="A407" s="443" t="s">
        <v>382</v>
      </c>
      <c r="B407" s="428">
        <f>SUM(B408:B410)</f>
        <v>0</v>
      </c>
      <c r="C407" s="430"/>
      <c r="D407" s="311"/>
    </row>
    <row r="408" ht="36" customHeight="1" spans="1:4">
      <c r="A408" s="443" t="s">
        <v>383</v>
      </c>
      <c r="B408" s="430"/>
      <c r="C408" s="430"/>
      <c r="D408" s="311"/>
    </row>
    <row r="409" ht="36" customHeight="1" spans="1:4">
      <c r="A409" s="443" t="s">
        <v>384</v>
      </c>
      <c r="B409" s="430"/>
      <c r="C409" s="430"/>
      <c r="D409" s="311"/>
    </row>
    <row r="410" ht="36" customHeight="1" spans="1:4">
      <c r="A410" s="443" t="s">
        <v>385</v>
      </c>
      <c r="B410" s="430"/>
      <c r="C410" s="430"/>
      <c r="D410" s="311"/>
    </row>
    <row r="411" ht="36" customHeight="1" spans="1:4">
      <c r="A411" s="443" t="s">
        <v>386</v>
      </c>
      <c r="B411" s="435"/>
      <c r="C411" s="430"/>
      <c r="D411" s="311"/>
    </row>
    <row r="412" ht="36" customHeight="1" spans="1:4">
      <c r="A412" s="443" t="s">
        <v>387</v>
      </c>
      <c r="B412" s="430"/>
      <c r="C412" s="435"/>
      <c r="D412" s="311"/>
    </row>
    <row r="413" s="420" customFormat="1" ht="36" customHeight="1" spans="1:4">
      <c r="A413" s="443" t="s">
        <v>388</v>
      </c>
      <c r="B413" s="430"/>
      <c r="C413" s="428"/>
      <c r="D413" s="311"/>
    </row>
    <row r="414" ht="36" customHeight="1" spans="1:4">
      <c r="A414" s="443" t="s">
        <v>389</v>
      </c>
      <c r="B414" s="430"/>
      <c r="C414" s="430"/>
      <c r="D414" s="311"/>
    </row>
    <row r="415" ht="36" customHeight="1" spans="1:4">
      <c r="A415" s="443" t="s">
        <v>390</v>
      </c>
      <c r="B415" s="428">
        <f>SUM(B416:B418)</f>
        <v>0</v>
      </c>
      <c r="C415" s="430"/>
      <c r="D415" s="311"/>
    </row>
    <row r="416" s="420" customFormat="1" ht="36" customHeight="1" spans="1:4">
      <c r="A416" s="443" t="s">
        <v>391</v>
      </c>
      <c r="B416" s="430"/>
      <c r="C416" s="430"/>
      <c r="D416" s="311"/>
    </row>
    <row r="417" ht="36" customHeight="1" spans="1:4">
      <c r="A417" s="443" t="s">
        <v>392</v>
      </c>
      <c r="B417" s="430"/>
      <c r="C417" s="430"/>
      <c r="D417" s="311"/>
    </row>
    <row r="418" ht="36" customHeight="1" spans="1:4">
      <c r="A418" s="443" t="s">
        <v>393</v>
      </c>
      <c r="B418" s="430"/>
      <c r="C418" s="430"/>
      <c r="D418" s="311"/>
    </row>
    <row r="419" ht="36" customHeight="1" spans="1:4">
      <c r="A419" s="443" t="s">
        <v>394</v>
      </c>
      <c r="B419" s="428">
        <f>SUM(B420:B424)</f>
        <v>772</v>
      </c>
      <c r="C419" s="428">
        <f>SUM(C420:C424)</f>
        <v>836</v>
      </c>
      <c r="D419" s="315">
        <f>(C419-B419)/B419</f>
        <v>0.083</v>
      </c>
    </row>
    <row r="420" ht="36" customHeight="1" spans="1:4">
      <c r="A420" s="443" t="s">
        <v>395</v>
      </c>
      <c r="B420" s="430"/>
      <c r="C420" s="430"/>
      <c r="D420" s="311"/>
    </row>
    <row r="421" ht="36" customHeight="1" spans="1:4">
      <c r="A421" s="443" t="s">
        <v>396</v>
      </c>
      <c r="B421" s="430">
        <v>570</v>
      </c>
      <c r="C421" s="430">
        <v>550</v>
      </c>
      <c r="D421" s="311">
        <f>(C421-B421)/B421</f>
        <v>-0.035</v>
      </c>
    </row>
    <row r="422" ht="36" customHeight="1" spans="1:4">
      <c r="A422" s="443" t="s">
        <v>397</v>
      </c>
      <c r="B422" s="430">
        <v>202</v>
      </c>
      <c r="C422" s="430">
        <v>286</v>
      </c>
      <c r="D422" s="311">
        <f>(C422-B422)/B422</f>
        <v>0.416</v>
      </c>
    </row>
    <row r="423" ht="36" customHeight="1" spans="1:4">
      <c r="A423" s="443" t="s">
        <v>398</v>
      </c>
      <c r="B423" s="430"/>
      <c r="C423" s="430"/>
      <c r="D423" s="311"/>
    </row>
    <row r="424" ht="36" customHeight="1" spans="1:4">
      <c r="A424" s="443" t="s">
        <v>399</v>
      </c>
      <c r="B424" s="430"/>
      <c r="C424" s="430"/>
      <c r="D424" s="311"/>
    </row>
    <row r="425" ht="36" customHeight="1" spans="1:4">
      <c r="A425" s="443" t="s">
        <v>400</v>
      </c>
      <c r="B425" s="428">
        <f>SUM(B426:B431)</f>
        <v>0</v>
      </c>
      <c r="C425" s="428">
        <f>SUM(C426:C431)</f>
        <v>514</v>
      </c>
      <c r="D425" s="311"/>
    </row>
    <row r="426" ht="36" customHeight="1" spans="1:4">
      <c r="A426" s="443" t="s">
        <v>401</v>
      </c>
      <c r="B426" s="430"/>
      <c r="C426" s="430"/>
      <c r="D426" s="311"/>
    </row>
    <row r="427" ht="36" customHeight="1" spans="1:4">
      <c r="A427" s="443" t="s">
        <v>402</v>
      </c>
      <c r="B427" s="430"/>
      <c r="C427" s="430"/>
      <c r="D427" s="311"/>
    </row>
    <row r="428" ht="36" customHeight="1" spans="1:4">
      <c r="A428" s="443" t="s">
        <v>403</v>
      </c>
      <c r="B428" s="430"/>
      <c r="C428" s="430"/>
      <c r="D428" s="311"/>
    </row>
    <row r="429" ht="36" customHeight="1" spans="1:4">
      <c r="A429" s="443" t="s">
        <v>404</v>
      </c>
      <c r="B429" s="430"/>
      <c r="C429" s="435"/>
      <c r="D429" s="311"/>
    </row>
    <row r="430" ht="36" customHeight="1" spans="1:4">
      <c r="A430" s="443" t="s">
        <v>405</v>
      </c>
      <c r="B430" s="430"/>
      <c r="C430" s="430"/>
      <c r="D430" s="311"/>
    </row>
    <row r="431" ht="36" customHeight="1" spans="1:4">
      <c r="A431" s="443" t="s">
        <v>406</v>
      </c>
      <c r="B431" s="430"/>
      <c r="C431" s="430">
        <v>514</v>
      </c>
      <c r="D431" s="311"/>
    </row>
    <row r="432" ht="36" customHeight="1" spans="1:4">
      <c r="A432" s="443" t="s">
        <v>407</v>
      </c>
      <c r="B432" s="441">
        <v>654</v>
      </c>
      <c r="C432" s="441">
        <f>SUM(C433)</f>
        <v>285</v>
      </c>
      <c r="D432" s="315">
        <f t="shared" ref="D432:D437" si="3">(C432-B432)/B432</f>
        <v>-0.564</v>
      </c>
    </row>
    <row r="433" ht="36" customHeight="1" spans="1:4">
      <c r="A433" s="444" t="s">
        <v>408</v>
      </c>
      <c r="B433" s="430">
        <v>654</v>
      </c>
      <c r="C433" s="435">
        <v>285</v>
      </c>
      <c r="D433" s="311">
        <f t="shared" si="3"/>
        <v>-0.564</v>
      </c>
    </row>
    <row r="434" ht="36" customHeight="1" spans="1:4">
      <c r="A434" s="445" t="s">
        <v>409</v>
      </c>
      <c r="B434" s="428">
        <f>B435+B440+B449+B455+B460+B465+B470+B477+B481+B485</f>
        <v>140</v>
      </c>
      <c r="C434" s="428">
        <f>C435+C440+C449+C455+C460+C465+C470+C477+C481+C485</f>
        <v>574</v>
      </c>
      <c r="D434" s="315">
        <f t="shared" si="3"/>
        <v>3.1</v>
      </c>
    </row>
    <row r="435" ht="36" customHeight="1" spans="1:4">
      <c r="A435" s="432" t="s">
        <v>410</v>
      </c>
      <c r="B435" s="428">
        <f>SUM(B436:B439)</f>
        <v>35</v>
      </c>
      <c r="C435" s="428">
        <f>SUM(C436:C439)</f>
        <v>33</v>
      </c>
      <c r="D435" s="315">
        <f t="shared" si="3"/>
        <v>-0.057</v>
      </c>
    </row>
    <row r="436" ht="36" customHeight="1" spans="1:4">
      <c r="A436" s="443" t="s">
        <v>126</v>
      </c>
      <c r="B436" s="430">
        <v>10</v>
      </c>
      <c r="C436" s="430"/>
      <c r="D436" s="311">
        <f t="shared" si="3"/>
        <v>-1</v>
      </c>
    </row>
    <row r="437" ht="36" customHeight="1" spans="1:4">
      <c r="A437" s="443" t="s">
        <v>127</v>
      </c>
      <c r="B437" s="430">
        <v>20</v>
      </c>
      <c r="C437" s="435">
        <v>28</v>
      </c>
      <c r="D437" s="311">
        <f t="shared" si="3"/>
        <v>0.4</v>
      </c>
    </row>
    <row r="438" ht="36" customHeight="1" spans="1:4">
      <c r="A438" s="432" t="s">
        <v>128</v>
      </c>
      <c r="B438" s="430"/>
      <c r="C438" s="430"/>
      <c r="D438" s="311"/>
    </row>
    <row r="439" ht="36" customHeight="1" spans="1:4">
      <c r="A439" s="443" t="s">
        <v>411</v>
      </c>
      <c r="B439" s="430">
        <v>5</v>
      </c>
      <c r="C439" s="430">
        <v>5</v>
      </c>
      <c r="D439" s="311">
        <f>(C439-B439)/B439</f>
        <v>0</v>
      </c>
    </row>
    <row r="440" ht="36" customHeight="1" spans="1:4">
      <c r="A440" s="432" t="s">
        <v>412</v>
      </c>
      <c r="B440" s="435">
        <f>SUM(B441:B448)</f>
        <v>0</v>
      </c>
      <c r="C440" s="430"/>
      <c r="D440" s="311"/>
    </row>
    <row r="441" ht="36" customHeight="1" spans="1:4">
      <c r="A441" s="443" t="s">
        <v>413</v>
      </c>
      <c r="B441" s="430"/>
      <c r="C441" s="430"/>
      <c r="D441" s="311"/>
    </row>
    <row r="442" ht="36" customHeight="1" spans="1:4">
      <c r="A442" s="443" t="s">
        <v>414</v>
      </c>
      <c r="B442" s="430"/>
      <c r="C442" s="430"/>
      <c r="D442" s="311"/>
    </row>
    <row r="443" ht="36" customHeight="1" spans="1:4">
      <c r="A443" s="443" t="s">
        <v>415</v>
      </c>
      <c r="B443" s="430"/>
      <c r="C443" s="428"/>
      <c r="D443" s="311"/>
    </row>
    <row r="444" ht="36" customHeight="1" spans="1:4">
      <c r="A444" s="443" t="s">
        <v>416</v>
      </c>
      <c r="B444" s="430"/>
      <c r="C444" s="430"/>
      <c r="D444" s="311"/>
    </row>
    <row r="445" ht="36" customHeight="1" spans="1:4">
      <c r="A445" s="443" t="s">
        <v>417</v>
      </c>
      <c r="B445" s="430"/>
      <c r="C445" s="430"/>
      <c r="D445" s="311"/>
    </row>
    <row r="446" ht="36" customHeight="1" spans="1:4">
      <c r="A446" s="443" t="s">
        <v>418</v>
      </c>
      <c r="B446" s="430"/>
      <c r="C446" s="430"/>
      <c r="D446" s="311"/>
    </row>
    <row r="447" ht="36" customHeight="1" spans="1:4">
      <c r="A447" s="443" t="s">
        <v>419</v>
      </c>
      <c r="B447" s="430"/>
      <c r="C447" s="430"/>
      <c r="D447" s="311"/>
    </row>
    <row r="448" ht="36" customHeight="1" spans="1:4">
      <c r="A448" s="443" t="s">
        <v>420</v>
      </c>
      <c r="B448" s="430"/>
      <c r="C448" s="430"/>
      <c r="D448" s="311"/>
    </row>
    <row r="449" ht="36" customHeight="1" spans="1:4">
      <c r="A449" s="434" t="s">
        <v>421</v>
      </c>
      <c r="B449" s="428">
        <f>SUM(B450:B454)</f>
        <v>0</v>
      </c>
      <c r="C449" s="430"/>
      <c r="D449" s="311"/>
    </row>
    <row r="450" ht="36" customHeight="1" spans="1:4">
      <c r="A450" s="443" t="s">
        <v>413</v>
      </c>
      <c r="B450" s="430"/>
      <c r="C450" s="441"/>
      <c r="D450" s="311"/>
    </row>
    <row r="451" ht="36" customHeight="1" spans="1:4">
      <c r="A451" s="443" t="s">
        <v>422</v>
      </c>
      <c r="B451" s="430"/>
      <c r="C451" s="430"/>
      <c r="D451" s="311"/>
    </row>
    <row r="452" ht="36" customHeight="1" spans="1:4">
      <c r="A452" s="443" t="s">
        <v>423</v>
      </c>
      <c r="B452" s="430"/>
      <c r="C452" s="428"/>
      <c r="D452" s="311"/>
    </row>
    <row r="453" ht="36" customHeight="1" spans="1:4">
      <c r="A453" s="443" t="s">
        <v>424</v>
      </c>
      <c r="B453" s="430"/>
      <c r="C453" s="428"/>
      <c r="D453" s="311"/>
    </row>
    <row r="454" ht="36" customHeight="1" spans="1:4">
      <c r="A454" s="443" t="s">
        <v>425</v>
      </c>
      <c r="B454" s="430"/>
      <c r="C454" s="430"/>
      <c r="D454" s="311"/>
    </row>
    <row r="455" ht="36" customHeight="1" spans="1:4">
      <c r="A455" s="443" t="s">
        <v>426</v>
      </c>
      <c r="B455" s="428">
        <f>SUM(B456:B459)</f>
        <v>0</v>
      </c>
      <c r="C455" s="428">
        <f>SUM(C456:C459)</f>
        <v>156</v>
      </c>
      <c r="D455" s="311"/>
    </row>
    <row r="456" ht="36" customHeight="1" spans="1:4">
      <c r="A456" s="443" t="s">
        <v>413</v>
      </c>
      <c r="B456" s="430"/>
      <c r="C456" s="430"/>
      <c r="D456" s="311"/>
    </row>
    <row r="457" ht="36" customHeight="1" spans="1:4">
      <c r="A457" s="443" t="s">
        <v>427</v>
      </c>
      <c r="B457" s="430"/>
      <c r="C457" s="430"/>
      <c r="D457" s="311"/>
    </row>
    <row r="458" ht="36" customHeight="1" spans="1:4">
      <c r="A458" s="443" t="s">
        <v>428</v>
      </c>
      <c r="B458" s="430"/>
      <c r="C458" s="435"/>
      <c r="D458" s="311"/>
    </row>
    <row r="459" ht="36" customHeight="1" spans="1:4">
      <c r="A459" s="443" t="s">
        <v>429</v>
      </c>
      <c r="B459" s="430"/>
      <c r="C459" s="430">
        <v>156</v>
      </c>
      <c r="D459" s="311"/>
    </row>
    <row r="460" ht="36" customHeight="1" spans="1:4">
      <c r="A460" s="443" t="s">
        <v>430</v>
      </c>
      <c r="B460" s="428">
        <f>SUM(B461:B464)</f>
        <v>0</v>
      </c>
      <c r="C460" s="428">
        <f>SUM(C461:C464)</f>
        <v>50</v>
      </c>
      <c r="D460" s="311"/>
    </row>
    <row r="461" ht="36" customHeight="1" spans="1:4">
      <c r="A461" s="443" t="s">
        <v>413</v>
      </c>
      <c r="B461" s="430"/>
      <c r="C461" s="430"/>
      <c r="D461" s="311"/>
    </row>
    <row r="462" ht="36" customHeight="1" spans="1:4">
      <c r="A462" s="443" t="s">
        <v>431</v>
      </c>
      <c r="B462" s="430"/>
      <c r="C462" s="430"/>
      <c r="D462" s="311"/>
    </row>
    <row r="463" ht="36" customHeight="1" spans="1:4">
      <c r="A463" s="443" t="s">
        <v>432</v>
      </c>
      <c r="B463" s="430"/>
      <c r="C463" s="430">
        <v>50</v>
      </c>
      <c r="D463" s="311"/>
    </row>
    <row r="464" ht="36" customHeight="1" spans="1:4">
      <c r="A464" s="443" t="s">
        <v>433</v>
      </c>
      <c r="B464" s="430"/>
      <c r="C464" s="430"/>
      <c r="D464" s="311"/>
    </row>
    <row r="465" ht="36" customHeight="1" spans="1:4">
      <c r="A465" s="443" t="s">
        <v>434</v>
      </c>
      <c r="B465" s="435"/>
      <c r="C465" s="430"/>
      <c r="D465" s="311"/>
    </row>
    <row r="466" ht="36" customHeight="1" spans="1:4">
      <c r="A466" s="443" t="s">
        <v>435</v>
      </c>
      <c r="B466" s="430"/>
      <c r="C466" s="428"/>
      <c r="D466" s="311"/>
    </row>
    <row r="467" ht="36" customHeight="1" spans="1:4">
      <c r="A467" s="443" t="s">
        <v>436</v>
      </c>
      <c r="B467" s="430"/>
      <c r="C467" s="428"/>
      <c r="D467" s="311"/>
    </row>
    <row r="468" ht="36" customHeight="1" spans="1:4">
      <c r="A468" s="443" t="s">
        <v>437</v>
      </c>
      <c r="B468" s="430"/>
      <c r="C468" s="430"/>
      <c r="D468" s="311"/>
    </row>
    <row r="469" ht="36" customHeight="1" spans="1:4">
      <c r="A469" s="443" t="s">
        <v>438</v>
      </c>
      <c r="B469" s="430"/>
      <c r="C469" s="430"/>
      <c r="D469" s="311"/>
    </row>
    <row r="470" ht="36" customHeight="1" spans="1:4">
      <c r="A470" s="443" t="s">
        <v>439</v>
      </c>
      <c r="B470" s="428">
        <f>SUM(B471:B476)</f>
        <v>105</v>
      </c>
      <c r="C470" s="428">
        <f>SUM(C471:C476)</f>
        <v>335</v>
      </c>
      <c r="D470" s="315">
        <f>(C470-B470)/B470</f>
        <v>2.19</v>
      </c>
    </row>
    <row r="471" ht="36" customHeight="1" spans="1:4">
      <c r="A471" s="443" t="s">
        <v>413</v>
      </c>
      <c r="B471" s="430">
        <v>76</v>
      </c>
      <c r="C471" s="430">
        <v>140</v>
      </c>
      <c r="D471" s="311">
        <f>(C471-B471)/B471</f>
        <v>0.842</v>
      </c>
    </row>
    <row r="472" ht="36" customHeight="1" spans="1:4">
      <c r="A472" s="443" t="s">
        <v>440</v>
      </c>
      <c r="B472" s="430">
        <v>29</v>
      </c>
      <c r="C472" s="435">
        <v>163</v>
      </c>
      <c r="D472" s="311">
        <f>(C472-B472)/B472</f>
        <v>4.621</v>
      </c>
    </row>
    <row r="473" ht="36" customHeight="1" spans="1:4">
      <c r="A473" s="443" t="s">
        <v>441</v>
      </c>
      <c r="B473" s="430"/>
      <c r="C473" s="428"/>
      <c r="D473" s="311"/>
    </row>
    <row r="474" ht="36" customHeight="1" spans="1:4">
      <c r="A474" s="443" t="s">
        <v>442</v>
      </c>
      <c r="B474" s="430"/>
      <c r="C474" s="430"/>
      <c r="D474" s="311"/>
    </row>
    <row r="475" ht="36" customHeight="1" spans="1:4">
      <c r="A475" s="443" t="s">
        <v>443</v>
      </c>
      <c r="B475" s="430"/>
      <c r="C475" s="430"/>
      <c r="D475" s="311"/>
    </row>
    <row r="476" ht="36" customHeight="1" spans="1:4">
      <c r="A476" s="443" t="s">
        <v>444</v>
      </c>
      <c r="B476" s="430"/>
      <c r="C476" s="435">
        <v>32</v>
      </c>
      <c r="D476" s="311"/>
    </row>
    <row r="477" ht="36" customHeight="1" spans="1:4">
      <c r="A477" s="443" t="s">
        <v>445</v>
      </c>
      <c r="B477" s="435">
        <f>SUM(B478:B480)</f>
        <v>0</v>
      </c>
      <c r="C477" s="430"/>
      <c r="D477" s="311"/>
    </row>
    <row r="478" ht="36" customHeight="1" spans="1:4">
      <c r="A478" s="443" t="s">
        <v>446</v>
      </c>
      <c r="B478" s="430"/>
      <c r="C478" s="430"/>
      <c r="D478" s="311"/>
    </row>
    <row r="479" ht="36" customHeight="1" spans="1:4">
      <c r="A479" s="443" t="s">
        <v>447</v>
      </c>
      <c r="B479" s="430"/>
      <c r="C479" s="428"/>
      <c r="D479" s="311"/>
    </row>
    <row r="480" ht="36" customHeight="1" spans="1:4">
      <c r="A480" s="443" t="s">
        <v>448</v>
      </c>
      <c r="B480" s="430"/>
      <c r="C480" s="430"/>
      <c r="D480" s="311"/>
    </row>
    <row r="481" ht="36" customHeight="1" spans="1:4">
      <c r="A481" s="443" t="s">
        <v>449</v>
      </c>
      <c r="B481" s="441">
        <f>SUM(B482:B484)</f>
        <v>0</v>
      </c>
      <c r="C481" s="435"/>
      <c r="D481" s="311"/>
    </row>
    <row r="482" ht="36" customHeight="1" spans="1:4">
      <c r="A482" s="444" t="s">
        <v>450</v>
      </c>
      <c r="B482" s="430"/>
      <c r="C482" s="430"/>
      <c r="D482" s="311"/>
    </row>
    <row r="483" ht="36" customHeight="1" spans="1:4">
      <c r="A483" s="444" t="s">
        <v>451</v>
      </c>
      <c r="B483" s="430"/>
      <c r="C483" s="430"/>
      <c r="D483" s="311"/>
    </row>
    <row r="484" ht="36" customHeight="1" spans="1:4">
      <c r="A484" s="444" t="s">
        <v>452</v>
      </c>
      <c r="B484" s="430"/>
      <c r="C484" s="435"/>
      <c r="D484" s="311"/>
    </row>
    <row r="485" ht="36" customHeight="1" spans="1:4">
      <c r="A485" s="443" t="s">
        <v>453</v>
      </c>
      <c r="B485" s="428">
        <f>SUM(B486:B489)</f>
        <v>0</v>
      </c>
      <c r="C485" s="430"/>
      <c r="D485" s="311"/>
    </row>
    <row r="486" ht="36" customHeight="1" spans="1:4">
      <c r="A486" s="443" t="s">
        <v>454</v>
      </c>
      <c r="B486" s="430"/>
      <c r="C486" s="428"/>
      <c r="D486" s="311"/>
    </row>
    <row r="487" ht="36" customHeight="1" spans="1:4">
      <c r="A487" s="443" t="s">
        <v>455</v>
      </c>
      <c r="B487" s="430"/>
      <c r="C487" s="430"/>
      <c r="D487" s="311"/>
    </row>
    <row r="488" ht="36" customHeight="1" spans="1:4">
      <c r="A488" s="443" t="s">
        <v>456</v>
      </c>
      <c r="B488" s="430"/>
      <c r="C488" s="430"/>
      <c r="D488" s="311"/>
    </row>
    <row r="489" ht="36" customHeight="1" spans="1:4">
      <c r="A489" s="443" t="s">
        <v>457</v>
      </c>
      <c r="B489" s="430"/>
      <c r="C489" s="428"/>
      <c r="D489" s="311"/>
    </row>
    <row r="490" ht="36" customHeight="1" spans="1:4">
      <c r="A490" s="445" t="s">
        <v>458</v>
      </c>
      <c r="B490" s="428">
        <f>B491+B507+B515+B526+B535+B543</f>
        <v>2565</v>
      </c>
      <c r="C490" s="428">
        <f>C491+C507+C515+C526+C535+C543</f>
        <v>3521</v>
      </c>
      <c r="D490" s="315">
        <f>(C490-B490)/B490</f>
        <v>0.373</v>
      </c>
    </row>
    <row r="491" ht="36" customHeight="1" spans="1:4">
      <c r="A491" s="443" t="s">
        <v>459</v>
      </c>
      <c r="B491" s="428">
        <f>SUM(B492:B506)</f>
        <v>1862</v>
      </c>
      <c r="C491" s="428">
        <f>SUM(C492:C506)</f>
        <v>2420</v>
      </c>
      <c r="D491" s="315">
        <f>(C491-B491)/B491</f>
        <v>0.3</v>
      </c>
    </row>
    <row r="492" ht="36" customHeight="1" spans="1:4">
      <c r="A492" s="443" t="s">
        <v>126</v>
      </c>
      <c r="B492" s="435">
        <v>904</v>
      </c>
      <c r="C492" s="430">
        <v>462</v>
      </c>
      <c r="D492" s="311">
        <f>(C492-B492)/B492</f>
        <v>-0.489</v>
      </c>
    </row>
    <row r="493" ht="36" customHeight="1" spans="1:4">
      <c r="A493" s="443" t="s">
        <v>127</v>
      </c>
      <c r="B493" s="428"/>
      <c r="C493" s="435">
        <v>1</v>
      </c>
      <c r="D493" s="311"/>
    </row>
    <row r="494" ht="36" customHeight="1" spans="1:4">
      <c r="A494" s="443" t="s">
        <v>128</v>
      </c>
      <c r="B494" s="430"/>
      <c r="C494" s="430"/>
      <c r="D494" s="311"/>
    </row>
    <row r="495" ht="36" customHeight="1" spans="1:4">
      <c r="A495" s="443" t="s">
        <v>460</v>
      </c>
      <c r="B495" s="430">
        <v>40</v>
      </c>
      <c r="C495" s="430">
        <v>19</v>
      </c>
      <c r="D495" s="311">
        <f>(C495-B495)/B495</f>
        <v>-0.525</v>
      </c>
    </row>
    <row r="496" ht="36" customHeight="1" spans="1:4">
      <c r="A496" s="443" t="s">
        <v>461</v>
      </c>
      <c r="B496" s="430">
        <v>50</v>
      </c>
      <c r="C496" s="435">
        <v>50</v>
      </c>
      <c r="D496" s="311">
        <f>(C496-B496)/B496</f>
        <v>0</v>
      </c>
    </row>
    <row r="497" ht="36" customHeight="1" spans="1:4">
      <c r="A497" s="443" t="s">
        <v>462</v>
      </c>
      <c r="B497" s="430"/>
      <c r="C497" s="441"/>
      <c r="D497" s="311"/>
    </row>
    <row r="498" ht="36" customHeight="1" spans="1:4">
      <c r="A498" s="443" t="s">
        <v>463</v>
      </c>
      <c r="B498" s="430">
        <v>142</v>
      </c>
      <c r="C498" s="430">
        <v>538</v>
      </c>
      <c r="D498" s="311">
        <f>(C498-B498)/B498</f>
        <v>2.789</v>
      </c>
    </row>
    <row r="499" ht="36" customHeight="1" spans="1:4">
      <c r="A499" s="443" t="s">
        <v>464</v>
      </c>
      <c r="B499" s="430"/>
      <c r="C499" s="430"/>
      <c r="D499" s="311"/>
    </row>
    <row r="500" ht="36" customHeight="1" spans="1:4">
      <c r="A500" s="443" t="s">
        <v>465</v>
      </c>
      <c r="B500" s="430">
        <v>258</v>
      </c>
      <c r="C500" s="439">
        <v>769</v>
      </c>
      <c r="D500" s="311">
        <f>(C500-B500)/B500</f>
        <v>1.981</v>
      </c>
    </row>
    <row r="501" ht="36" customHeight="1" spans="1:4">
      <c r="A501" s="443" t="s">
        <v>466</v>
      </c>
      <c r="B501" s="430"/>
      <c r="C501" s="428"/>
      <c r="D501" s="311"/>
    </row>
    <row r="502" ht="36" customHeight="1" spans="1:4">
      <c r="A502" s="443" t="s">
        <v>467</v>
      </c>
      <c r="B502" s="430">
        <v>47</v>
      </c>
      <c r="C502" s="430">
        <v>8</v>
      </c>
      <c r="D502" s="311">
        <f>(C502-B502)/B502</f>
        <v>-0.83</v>
      </c>
    </row>
    <row r="503" ht="36" customHeight="1" spans="1:4">
      <c r="A503" s="443" t="s">
        <v>468</v>
      </c>
      <c r="B503" s="430"/>
      <c r="C503" s="428"/>
      <c r="D503" s="311"/>
    </row>
    <row r="504" ht="36" customHeight="1" spans="1:4">
      <c r="A504" s="443" t="s">
        <v>469</v>
      </c>
      <c r="B504" s="430">
        <v>13</v>
      </c>
      <c r="C504" s="430">
        <v>20</v>
      </c>
      <c r="D504" s="311">
        <f>(C504-B504)/B504</f>
        <v>0.538</v>
      </c>
    </row>
    <row r="505" ht="36" customHeight="1" spans="1:4">
      <c r="A505" s="443" t="s">
        <v>470</v>
      </c>
      <c r="B505" s="430"/>
      <c r="C505" s="430"/>
      <c r="D505" s="311"/>
    </row>
    <row r="506" ht="36" customHeight="1" spans="1:4">
      <c r="A506" s="443" t="s">
        <v>471</v>
      </c>
      <c r="B506" s="430">
        <v>408</v>
      </c>
      <c r="C506" s="435">
        <v>553</v>
      </c>
      <c r="D506" s="311">
        <f>(C506-B506)/B506</f>
        <v>0.355</v>
      </c>
    </row>
    <row r="507" ht="36" customHeight="1" spans="1:4">
      <c r="A507" s="434" t="s">
        <v>472</v>
      </c>
      <c r="B507" s="428">
        <f>SUM(B508:B514)</f>
        <v>81</v>
      </c>
      <c r="C507" s="428">
        <f>SUM(C508:C514)</f>
        <v>81</v>
      </c>
      <c r="D507" s="311">
        <f>(C507-B507)/B507</f>
        <v>0</v>
      </c>
    </row>
    <row r="508" ht="36" customHeight="1" spans="1:4">
      <c r="A508" s="443" t="s">
        <v>126</v>
      </c>
      <c r="B508" s="430"/>
      <c r="C508" s="435"/>
      <c r="D508" s="311"/>
    </row>
    <row r="509" ht="36" customHeight="1" spans="1:4">
      <c r="A509" s="443" t="s">
        <v>127</v>
      </c>
      <c r="B509" s="430"/>
      <c r="C509" s="428"/>
      <c r="D509" s="311"/>
    </row>
    <row r="510" ht="36" customHeight="1" spans="1:4">
      <c r="A510" s="443" t="s">
        <v>128</v>
      </c>
      <c r="B510" s="430"/>
      <c r="C510" s="430"/>
      <c r="D510" s="311"/>
    </row>
    <row r="511" ht="36" customHeight="1" spans="1:4">
      <c r="A511" s="443" t="s">
        <v>473</v>
      </c>
      <c r="B511" s="430">
        <v>81</v>
      </c>
      <c r="C511" s="430">
        <v>81</v>
      </c>
      <c r="D511" s="311"/>
    </row>
    <row r="512" ht="36" customHeight="1" spans="1:4">
      <c r="A512" s="443" t="s">
        <v>474</v>
      </c>
      <c r="B512" s="430"/>
      <c r="C512" s="430"/>
      <c r="D512" s="311"/>
    </row>
    <row r="513" ht="36" customHeight="1" spans="1:4">
      <c r="A513" s="443" t="s">
        <v>475</v>
      </c>
      <c r="B513" s="430"/>
      <c r="C513" s="430"/>
      <c r="D513" s="311"/>
    </row>
    <row r="514" ht="36" customHeight="1" spans="1:4">
      <c r="A514" s="443" t="s">
        <v>476</v>
      </c>
      <c r="B514" s="430"/>
      <c r="C514" s="430"/>
      <c r="D514" s="311"/>
    </row>
    <row r="515" ht="36" customHeight="1" spans="1:4">
      <c r="A515" s="443" t="s">
        <v>477</v>
      </c>
      <c r="B515" s="428">
        <f>SUM(B516:B525)</f>
        <v>210</v>
      </c>
      <c r="C515" s="428">
        <f>SUM(C516:C525)</f>
        <v>167</v>
      </c>
      <c r="D515" s="315">
        <f>(C515-B515)/B515</f>
        <v>-0.205</v>
      </c>
    </row>
    <row r="516" ht="36" customHeight="1" spans="1:4">
      <c r="A516" s="443" t="s">
        <v>126</v>
      </c>
      <c r="B516" s="430"/>
      <c r="C516" s="430"/>
      <c r="D516" s="311"/>
    </row>
    <row r="517" ht="36" customHeight="1" spans="1:4">
      <c r="A517" s="443" t="s">
        <v>127</v>
      </c>
      <c r="B517" s="430"/>
      <c r="C517" s="430"/>
      <c r="D517" s="311"/>
    </row>
    <row r="518" ht="36" customHeight="1" spans="1:4">
      <c r="A518" s="443" t="s">
        <v>128</v>
      </c>
      <c r="B518" s="430"/>
      <c r="C518" s="430"/>
      <c r="D518" s="311"/>
    </row>
    <row r="519" ht="36" customHeight="1" spans="1:4">
      <c r="A519" s="443" t="s">
        <v>478</v>
      </c>
      <c r="B519" s="430"/>
      <c r="C519" s="430"/>
      <c r="D519" s="311"/>
    </row>
    <row r="520" ht="36" customHeight="1" spans="1:4">
      <c r="A520" s="443" t="s">
        <v>479</v>
      </c>
      <c r="B520" s="430"/>
      <c r="C520" s="430"/>
      <c r="D520" s="311"/>
    </row>
    <row r="521" ht="36" customHeight="1" spans="1:4">
      <c r="A521" s="443" t="s">
        <v>480</v>
      </c>
      <c r="B521" s="430"/>
      <c r="C521" s="430"/>
      <c r="D521" s="311"/>
    </row>
    <row r="522" ht="36" customHeight="1" spans="1:4">
      <c r="A522" s="443" t="s">
        <v>481</v>
      </c>
      <c r="B522" s="430">
        <v>180</v>
      </c>
      <c r="C522" s="430">
        <v>137</v>
      </c>
      <c r="D522" s="311">
        <f>(C522-B522)/B522</f>
        <v>-0.239</v>
      </c>
    </row>
    <row r="523" ht="36" customHeight="1" spans="1:4">
      <c r="A523" s="443" t="s">
        <v>482</v>
      </c>
      <c r="B523" s="430">
        <v>10</v>
      </c>
      <c r="C523" s="435">
        <v>30</v>
      </c>
      <c r="D523" s="311">
        <f>(C523-B523)/B523</f>
        <v>2</v>
      </c>
    </row>
    <row r="524" ht="36" customHeight="1" spans="1:4">
      <c r="A524" s="443" t="s">
        <v>483</v>
      </c>
      <c r="B524" s="430"/>
      <c r="C524" s="430"/>
      <c r="D524" s="311"/>
    </row>
    <row r="525" ht="36" customHeight="1" spans="1:4">
      <c r="A525" s="443" t="s">
        <v>484</v>
      </c>
      <c r="B525" s="430">
        <v>20</v>
      </c>
      <c r="C525" s="428"/>
      <c r="D525" s="311">
        <f>(C525-B525)/B525</f>
        <v>-1</v>
      </c>
    </row>
    <row r="526" ht="36" customHeight="1" spans="1:4">
      <c r="A526" s="443" t="s">
        <v>485</v>
      </c>
      <c r="B526" s="428">
        <f>SUM(B527:B534)</f>
        <v>3</v>
      </c>
      <c r="C526" s="430"/>
      <c r="D526" s="315">
        <f>(C526-B526)/B526</f>
        <v>-1</v>
      </c>
    </row>
    <row r="527" ht="36" customHeight="1" spans="1:4">
      <c r="A527" s="443" t="s">
        <v>126</v>
      </c>
      <c r="B527" s="430"/>
      <c r="C527" s="430"/>
      <c r="D527" s="311"/>
    </row>
    <row r="528" ht="36" customHeight="1" spans="1:4">
      <c r="A528" s="443" t="s">
        <v>127</v>
      </c>
      <c r="B528" s="430"/>
      <c r="C528" s="430"/>
      <c r="D528" s="311"/>
    </row>
    <row r="529" ht="36" customHeight="1" spans="1:4">
      <c r="A529" s="443" t="s">
        <v>128</v>
      </c>
      <c r="B529" s="430"/>
      <c r="C529" s="430"/>
      <c r="D529" s="311"/>
    </row>
    <row r="530" ht="36" customHeight="1" spans="1:4">
      <c r="A530" s="444" t="s">
        <v>486</v>
      </c>
      <c r="B530" s="430"/>
      <c r="C530" s="430"/>
      <c r="D530" s="311"/>
    </row>
    <row r="531" ht="36" customHeight="1" spans="1:4">
      <c r="A531" s="444" t="s">
        <v>487</v>
      </c>
      <c r="B531" s="430"/>
      <c r="C531" s="428"/>
      <c r="D531" s="311"/>
    </row>
    <row r="532" ht="36" customHeight="1" spans="1:4">
      <c r="A532" s="444" t="s">
        <v>488</v>
      </c>
      <c r="B532" s="430"/>
      <c r="C532" s="430"/>
      <c r="D532" s="311"/>
    </row>
    <row r="533" ht="36" customHeight="1" spans="1:4">
      <c r="A533" s="444" t="s">
        <v>489</v>
      </c>
      <c r="B533" s="430">
        <v>3</v>
      </c>
      <c r="C533" s="428"/>
      <c r="D533" s="311">
        <f>(C533-B533)/B533</f>
        <v>-1</v>
      </c>
    </row>
    <row r="534" ht="36" customHeight="1" spans="1:4">
      <c r="A534" s="444" t="s">
        <v>490</v>
      </c>
      <c r="B534" s="430"/>
      <c r="C534" s="430"/>
      <c r="D534" s="311"/>
    </row>
    <row r="535" ht="36" customHeight="1" spans="1:4">
      <c r="A535" s="443" t="s">
        <v>491</v>
      </c>
      <c r="B535" s="436">
        <f>SUM(B536:B542)</f>
        <v>42</v>
      </c>
      <c r="C535" s="436">
        <f>SUM(C536:C542)</f>
        <v>216</v>
      </c>
      <c r="D535" s="315">
        <f>(C535-B535)/B535</f>
        <v>4.143</v>
      </c>
    </row>
    <row r="536" ht="36" customHeight="1" spans="1:4">
      <c r="A536" s="444" t="s">
        <v>255</v>
      </c>
      <c r="B536" s="430"/>
      <c r="C536" s="430"/>
      <c r="D536" s="311"/>
    </row>
    <row r="537" ht="36" customHeight="1" spans="1:4">
      <c r="A537" s="444" t="s">
        <v>256</v>
      </c>
      <c r="B537" s="430"/>
      <c r="C537" s="430"/>
      <c r="D537" s="311"/>
    </row>
    <row r="538" ht="36" customHeight="1" spans="1:4">
      <c r="A538" s="444" t="s">
        <v>257</v>
      </c>
      <c r="B538" s="430"/>
      <c r="C538" s="430"/>
      <c r="D538" s="311"/>
    </row>
    <row r="539" ht="36" customHeight="1" spans="1:4">
      <c r="A539" s="444" t="s">
        <v>492</v>
      </c>
      <c r="B539" s="430"/>
      <c r="C539" s="430"/>
      <c r="D539" s="311"/>
    </row>
    <row r="540" ht="36" customHeight="1" spans="1:4">
      <c r="A540" s="444" t="s">
        <v>493</v>
      </c>
      <c r="B540" s="430"/>
      <c r="C540" s="430"/>
      <c r="D540" s="311"/>
    </row>
    <row r="541" ht="36" customHeight="1" spans="1:4">
      <c r="A541" s="444" t="s">
        <v>494</v>
      </c>
      <c r="B541" s="430"/>
      <c r="C541" s="430"/>
      <c r="D541" s="311"/>
    </row>
    <row r="542" ht="36" customHeight="1" spans="1:4">
      <c r="A542" s="444" t="s">
        <v>495</v>
      </c>
      <c r="B542" s="430">
        <v>42</v>
      </c>
      <c r="C542" s="435">
        <v>216</v>
      </c>
      <c r="D542" s="311">
        <f>(C542-B542)/B542</f>
        <v>4.143</v>
      </c>
    </row>
    <row r="543" ht="36" customHeight="1" spans="1:4">
      <c r="A543" s="443" t="s">
        <v>496</v>
      </c>
      <c r="B543" s="428">
        <f>SUM(B544:B546)</f>
        <v>367</v>
      </c>
      <c r="C543" s="428">
        <f>SUM(C544:C546)</f>
        <v>637</v>
      </c>
      <c r="D543" s="315">
        <f>(C543-B543)/B543</f>
        <v>0.736</v>
      </c>
    </row>
    <row r="544" ht="36" customHeight="1" spans="1:4">
      <c r="A544" s="443" t="s">
        <v>497</v>
      </c>
      <c r="B544" s="430"/>
      <c r="C544" s="428"/>
      <c r="D544" s="311"/>
    </row>
    <row r="545" ht="36" customHeight="1" spans="1:4">
      <c r="A545" s="443" t="s">
        <v>498</v>
      </c>
      <c r="B545" s="430"/>
      <c r="C545" s="430"/>
      <c r="D545" s="311"/>
    </row>
    <row r="546" ht="36" customHeight="1" spans="1:4">
      <c r="A546" s="443" t="s">
        <v>499</v>
      </c>
      <c r="B546" s="430">
        <v>367</v>
      </c>
      <c r="C546" s="430">
        <v>637</v>
      </c>
      <c r="D546" s="311">
        <f>(C546-B546)/B546</f>
        <v>0.736</v>
      </c>
    </row>
    <row r="547" ht="36" customHeight="1" spans="1:4">
      <c r="A547" s="445" t="s">
        <v>500</v>
      </c>
      <c r="B547" s="428">
        <f>B548+B567+B575+B577+B586+B590+B600+B608+B615+B623+B632+B637+B640+B643+B646+B649+B652+B656+B660+B668+B671</f>
        <v>28524</v>
      </c>
      <c r="C547" s="428">
        <f>C548+C567+C575+C577+C586+C590+C600+C608+C615+C623+C632+C637+C640+C643+C646+C649+C652+C656+C660+C668+C671</f>
        <v>35648</v>
      </c>
      <c r="D547" s="315">
        <f>(C547-B547)/B547</f>
        <v>0.25</v>
      </c>
    </row>
    <row r="548" ht="36" customHeight="1" spans="1:4">
      <c r="A548" s="443" t="s">
        <v>501</v>
      </c>
      <c r="B548" s="428">
        <f>SUM(B549:B566)</f>
        <v>1003</v>
      </c>
      <c r="C548" s="428">
        <f>SUM(C549:C566)</f>
        <v>1132</v>
      </c>
      <c r="D548" s="315">
        <f>(C548-B548)/B548</f>
        <v>0.129</v>
      </c>
    </row>
    <row r="549" ht="36" customHeight="1" spans="1:4">
      <c r="A549" s="443" t="s">
        <v>126</v>
      </c>
      <c r="B549" s="430">
        <v>601</v>
      </c>
      <c r="C549" s="430">
        <v>645</v>
      </c>
      <c r="D549" s="311">
        <f>(C549-B549)/B549</f>
        <v>0.073</v>
      </c>
    </row>
    <row r="550" ht="36" customHeight="1" spans="1:4">
      <c r="A550" s="443" t="s">
        <v>127</v>
      </c>
      <c r="B550" s="430"/>
      <c r="C550" s="430">
        <v>57</v>
      </c>
      <c r="D550" s="311"/>
    </row>
    <row r="551" ht="36" customHeight="1" spans="1:4">
      <c r="A551" s="446" t="s">
        <v>128</v>
      </c>
      <c r="B551" s="430"/>
      <c r="C551" s="436"/>
      <c r="D551" s="311"/>
    </row>
    <row r="552" ht="36" customHeight="1" spans="1:4">
      <c r="A552" s="446" t="s">
        <v>502</v>
      </c>
      <c r="B552" s="430"/>
      <c r="C552" s="430"/>
      <c r="D552" s="311"/>
    </row>
    <row r="553" ht="36" customHeight="1" spans="1:4">
      <c r="A553" s="446" t="s">
        <v>503</v>
      </c>
      <c r="B553" s="430"/>
      <c r="C553" s="436"/>
      <c r="D553" s="311"/>
    </row>
    <row r="554" ht="36" customHeight="1" spans="1:4">
      <c r="A554" s="446" t="s">
        <v>504</v>
      </c>
      <c r="B554" s="430">
        <v>22</v>
      </c>
      <c r="C554" s="430">
        <v>22</v>
      </c>
      <c r="D554" s="311"/>
    </row>
    <row r="555" ht="36" customHeight="1" spans="1:4">
      <c r="A555" s="446" t="s">
        <v>505</v>
      </c>
      <c r="B555" s="430">
        <v>31</v>
      </c>
      <c r="C555" s="430">
        <v>1</v>
      </c>
      <c r="D555" s="311">
        <f>(C555-B555)/B555</f>
        <v>-0.968</v>
      </c>
    </row>
    <row r="556" ht="36" customHeight="1" spans="1:4">
      <c r="A556" s="446" t="s">
        <v>167</v>
      </c>
      <c r="B556" s="430"/>
      <c r="C556" s="430"/>
      <c r="D556" s="311"/>
    </row>
    <row r="557" ht="36" customHeight="1" spans="1:4">
      <c r="A557" s="446" t="s">
        <v>506</v>
      </c>
      <c r="B557" s="430">
        <v>51</v>
      </c>
      <c r="C557" s="430">
        <v>33</v>
      </c>
      <c r="D557" s="311">
        <f>(C557-B557)/B557</f>
        <v>-0.353</v>
      </c>
    </row>
    <row r="558" ht="36" customHeight="1" spans="1:4">
      <c r="A558" s="446" t="s">
        <v>507</v>
      </c>
      <c r="B558" s="430"/>
      <c r="C558" s="430"/>
      <c r="D558" s="311"/>
    </row>
    <row r="559" ht="36" customHeight="1" spans="1:4">
      <c r="A559" s="443" t="s">
        <v>508</v>
      </c>
      <c r="B559" s="430"/>
      <c r="C559" s="428"/>
      <c r="D559" s="311"/>
    </row>
    <row r="560" ht="36" customHeight="1" spans="1:4">
      <c r="A560" s="443" t="s">
        <v>509</v>
      </c>
      <c r="B560" s="430"/>
      <c r="C560" s="428"/>
      <c r="D560" s="311"/>
    </row>
    <row r="561" ht="36" customHeight="1" spans="1:4">
      <c r="A561" s="443" t="s">
        <v>510</v>
      </c>
      <c r="B561" s="430"/>
      <c r="C561" s="430"/>
      <c r="D561" s="311"/>
    </row>
    <row r="562" ht="36" customHeight="1" spans="1:4">
      <c r="A562" s="443" t="s">
        <v>511</v>
      </c>
      <c r="B562" s="430"/>
      <c r="C562" s="430"/>
      <c r="D562" s="311"/>
    </row>
    <row r="563" ht="36" customHeight="1" spans="1:4">
      <c r="A563" s="443" t="s">
        <v>512</v>
      </c>
      <c r="B563" s="430"/>
      <c r="C563" s="428"/>
      <c r="D563" s="311"/>
    </row>
    <row r="564" ht="36" customHeight="1" spans="1:4">
      <c r="A564" s="443" t="s">
        <v>513</v>
      </c>
      <c r="B564" s="430"/>
      <c r="C564" s="428"/>
      <c r="D564" s="311"/>
    </row>
    <row r="565" ht="36" customHeight="1" spans="1:4">
      <c r="A565" s="443" t="s">
        <v>135</v>
      </c>
      <c r="B565" s="430"/>
      <c r="C565" s="435"/>
      <c r="D565" s="311"/>
    </row>
    <row r="566" ht="36" customHeight="1" spans="1:4">
      <c r="A566" s="447" t="s">
        <v>514</v>
      </c>
      <c r="B566" s="430">
        <v>298</v>
      </c>
      <c r="C566" s="430">
        <v>374</v>
      </c>
      <c r="D566" s="311">
        <f>(C566-B566)/B566</f>
        <v>0.255</v>
      </c>
    </row>
    <row r="567" ht="36" customHeight="1" spans="1:4">
      <c r="A567" s="443" t="s">
        <v>515</v>
      </c>
      <c r="B567" s="428">
        <f>SUM(B568:B574)</f>
        <v>7039</v>
      </c>
      <c r="C567" s="428">
        <f>SUM(C568:C574)</f>
        <v>6935</v>
      </c>
      <c r="D567" s="315">
        <f>(C567-B567)/B567</f>
        <v>-0.015</v>
      </c>
    </row>
    <row r="568" ht="36" customHeight="1" spans="1:4">
      <c r="A568" s="432" t="s">
        <v>126</v>
      </c>
      <c r="B568" s="430">
        <v>685</v>
      </c>
      <c r="C568" s="430">
        <v>586</v>
      </c>
      <c r="D568" s="311">
        <f>(C568-B568)/B568</f>
        <v>-0.145</v>
      </c>
    </row>
    <row r="569" ht="36" customHeight="1" spans="1:4">
      <c r="A569" s="443" t="s">
        <v>127</v>
      </c>
      <c r="B569" s="430"/>
      <c r="C569" s="430"/>
      <c r="D569" s="311"/>
    </row>
    <row r="570" ht="36" customHeight="1" spans="1:4">
      <c r="A570" s="443" t="s">
        <v>128</v>
      </c>
      <c r="B570" s="430"/>
      <c r="C570" s="430"/>
      <c r="D570" s="311"/>
    </row>
    <row r="571" ht="36" customHeight="1" spans="1:4">
      <c r="A571" s="443" t="s">
        <v>516</v>
      </c>
      <c r="B571" s="430">
        <v>2</v>
      </c>
      <c r="C571" s="430"/>
      <c r="D571" s="311">
        <f>(C571-B571)/B571</f>
        <v>-1</v>
      </c>
    </row>
    <row r="572" ht="36" customHeight="1" spans="1:4">
      <c r="A572" s="443" t="s">
        <v>517</v>
      </c>
      <c r="B572" s="430"/>
      <c r="C572" s="430">
        <v>12</v>
      </c>
      <c r="D572" s="311"/>
    </row>
    <row r="573" ht="36" customHeight="1" spans="1:4">
      <c r="A573" s="443" t="s">
        <v>518</v>
      </c>
      <c r="B573" s="430"/>
      <c r="C573" s="430"/>
      <c r="D573" s="311"/>
    </row>
    <row r="574" ht="36" customHeight="1" spans="1:4">
      <c r="A574" s="443" t="s">
        <v>519</v>
      </c>
      <c r="B574" s="430">
        <v>6352</v>
      </c>
      <c r="C574" s="430">
        <v>6337</v>
      </c>
      <c r="D574" s="311">
        <f>(C574-B574)/B574</f>
        <v>-0.002</v>
      </c>
    </row>
    <row r="575" ht="36" customHeight="1" spans="1:4">
      <c r="A575" s="443" t="s">
        <v>520</v>
      </c>
      <c r="B575" s="428">
        <f>SUM(B576:B576)</f>
        <v>0</v>
      </c>
      <c r="C575" s="430"/>
      <c r="D575" s="311"/>
    </row>
    <row r="576" ht="36" customHeight="1" spans="1:4">
      <c r="A576" s="444" t="s">
        <v>521</v>
      </c>
      <c r="B576" s="430"/>
      <c r="C576" s="430"/>
      <c r="D576" s="311"/>
    </row>
    <row r="577" ht="36" customHeight="1" spans="1:4">
      <c r="A577" s="443" t="s">
        <v>522</v>
      </c>
      <c r="B577" s="428">
        <f>SUM(B578:B585)</f>
        <v>15712</v>
      </c>
      <c r="C577" s="428">
        <f>SUM(C578:C585)</f>
        <v>21343</v>
      </c>
      <c r="D577" s="315">
        <f>(C577-B577)/B577</f>
        <v>0.358</v>
      </c>
    </row>
    <row r="578" ht="36" customHeight="1" spans="1:4">
      <c r="A578" s="444" t="s">
        <v>523</v>
      </c>
      <c r="B578" s="430">
        <v>2409</v>
      </c>
      <c r="C578" s="435">
        <v>2682</v>
      </c>
      <c r="D578" s="311">
        <f>(C578-B578)/B578</f>
        <v>0.113</v>
      </c>
    </row>
    <row r="579" ht="36" customHeight="1" spans="1:4">
      <c r="A579" s="444" t="s">
        <v>524</v>
      </c>
      <c r="B579" s="430">
        <v>4021</v>
      </c>
      <c r="C579" s="435">
        <v>3725</v>
      </c>
      <c r="D579" s="311">
        <f>(C579-B579)/B579</f>
        <v>-0.074</v>
      </c>
    </row>
    <row r="580" ht="36" customHeight="1" spans="1:4">
      <c r="A580" s="444" t="s">
        <v>525</v>
      </c>
      <c r="B580" s="430"/>
      <c r="C580" s="430"/>
      <c r="D580" s="311"/>
    </row>
    <row r="581" ht="36" customHeight="1" spans="1:4">
      <c r="A581" s="444" t="s">
        <v>526</v>
      </c>
      <c r="B581" s="430">
        <v>6769</v>
      </c>
      <c r="C581" s="430">
        <v>10248</v>
      </c>
      <c r="D581" s="311">
        <f t="shared" ref="D580:D643" si="4">(C581-B581)/B581</f>
        <v>0.514</v>
      </c>
    </row>
    <row r="582" ht="36" customHeight="1" spans="1:4">
      <c r="A582" s="444" t="s">
        <v>527</v>
      </c>
      <c r="B582" s="430">
        <v>513</v>
      </c>
      <c r="C582" s="430">
        <v>1398</v>
      </c>
      <c r="D582" s="311">
        <f t="shared" si="4"/>
        <v>1.725</v>
      </c>
    </row>
    <row r="583" ht="36" customHeight="1" spans="1:4">
      <c r="A583" s="444" t="s">
        <v>528</v>
      </c>
      <c r="B583" s="430">
        <v>2000</v>
      </c>
      <c r="C583" s="430">
        <v>3290</v>
      </c>
      <c r="D583" s="311">
        <f t="shared" si="4"/>
        <v>0.645</v>
      </c>
    </row>
    <row r="584" ht="36" customHeight="1" spans="1:4">
      <c r="A584" s="444" t="s">
        <v>529</v>
      </c>
      <c r="B584" s="430"/>
      <c r="C584" s="430"/>
      <c r="D584" s="311"/>
    </row>
    <row r="585" ht="36" customHeight="1" spans="1:4">
      <c r="A585" s="443" t="s">
        <v>530</v>
      </c>
      <c r="B585" s="430"/>
      <c r="C585" s="430"/>
      <c r="D585" s="311"/>
    </row>
    <row r="586" ht="36" customHeight="1" spans="1:4">
      <c r="A586" s="443" t="s">
        <v>531</v>
      </c>
      <c r="B586" s="435">
        <f>SUM(B587:B589)</f>
        <v>0</v>
      </c>
      <c r="C586" s="428"/>
      <c r="D586" s="311"/>
    </row>
    <row r="587" ht="36" customHeight="1" spans="1:4">
      <c r="A587" s="443" t="s">
        <v>532</v>
      </c>
      <c r="B587" s="430"/>
      <c r="C587" s="428"/>
      <c r="D587" s="311"/>
    </row>
    <row r="588" ht="36" customHeight="1" spans="1:4">
      <c r="A588" s="443" t="s">
        <v>533</v>
      </c>
      <c r="B588" s="430"/>
      <c r="C588" s="428"/>
      <c r="D588" s="311"/>
    </row>
    <row r="589" ht="36" customHeight="1" spans="1:4">
      <c r="A589" s="443" t="s">
        <v>534</v>
      </c>
      <c r="B589" s="430"/>
      <c r="C589" s="435"/>
      <c r="D589" s="311"/>
    </row>
    <row r="590" ht="36" customHeight="1" spans="1:4">
      <c r="A590" s="443" t="s">
        <v>535</v>
      </c>
      <c r="B590" s="428">
        <f>SUM(B591:B599)</f>
        <v>29</v>
      </c>
      <c r="C590" s="428">
        <f>SUM(C591:C599)</f>
        <v>373</v>
      </c>
      <c r="D590" s="315">
        <f t="shared" si="4"/>
        <v>11.862</v>
      </c>
    </row>
    <row r="591" ht="36" customHeight="1" spans="1:4">
      <c r="A591" s="443" t="s">
        <v>536</v>
      </c>
      <c r="B591" s="430"/>
      <c r="C591" s="430"/>
      <c r="D591" s="311"/>
    </row>
    <row r="592" ht="36" customHeight="1" spans="1:4">
      <c r="A592" s="443" t="s">
        <v>537</v>
      </c>
      <c r="B592" s="430"/>
      <c r="C592" s="430"/>
      <c r="D592" s="311"/>
    </row>
    <row r="593" ht="36" customHeight="1" spans="1:4">
      <c r="A593" s="434" t="s">
        <v>538</v>
      </c>
      <c r="B593" s="430">
        <v>29</v>
      </c>
      <c r="C593" s="430">
        <v>33</v>
      </c>
      <c r="D593" s="311">
        <f t="shared" si="4"/>
        <v>0.138</v>
      </c>
    </row>
    <row r="594" ht="36" customHeight="1" spans="1:4">
      <c r="A594" s="443" t="s">
        <v>539</v>
      </c>
      <c r="B594" s="430"/>
      <c r="C594" s="430"/>
      <c r="D594" s="311"/>
    </row>
    <row r="595" ht="36" customHeight="1" spans="1:4">
      <c r="A595" s="443" t="s">
        <v>540</v>
      </c>
      <c r="B595" s="430"/>
      <c r="C595" s="430"/>
      <c r="D595" s="311"/>
    </row>
    <row r="596" ht="36" customHeight="1" spans="1:4">
      <c r="A596" s="443" t="s">
        <v>541</v>
      </c>
      <c r="B596" s="430"/>
      <c r="C596" s="435"/>
      <c r="D596" s="311"/>
    </row>
    <row r="597" s="390" customFormat="1" ht="36" customHeight="1" spans="1:4">
      <c r="A597" s="443" t="s">
        <v>542</v>
      </c>
      <c r="B597" s="430"/>
      <c r="C597" s="430"/>
      <c r="D597" s="311"/>
    </row>
    <row r="598" ht="36" customHeight="1" spans="1:4">
      <c r="A598" s="443" t="s">
        <v>543</v>
      </c>
      <c r="B598" s="430"/>
      <c r="C598" s="435"/>
      <c r="D598" s="311"/>
    </row>
    <row r="599" ht="36" customHeight="1" spans="1:4">
      <c r="A599" s="443" t="s">
        <v>544</v>
      </c>
      <c r="B599" s="430"/>
      <c r="C599" s="430">
        <v>340</v>
      </c>
      <c r="D599" s="311"/>
    </row>
    <row r="600" ht="36" customHeight="1" spans="1:4">
      <c r="A600" s="443" t="s">
        <v>545</v>
      </c>
      <c r="B600" s="428">
        <f>SUM(B601:B607)</f>
        <v>1403</v>
      </c>
      <c r="C600" s="428">
        <f>SUM(C601:C607)</f>
        <v>1702</v>
      </c>
      <c r="D600" s="315">
        <f t="shared" si="4"/>
        <v>0.213</v>
      </c>
    </row>
    <row r="601" ht="36" customHeight="1" spans="1:4">
      <c r="A601" s="443" t="s">
        <v>546</v>
      </c>
      <c r="B601" s="430">
        <v>1205</v>
      </c>
      <c r="C601" s="430">
        <v>1311</v>
      </c>
      <c r="D601" s="311">
        <f t="shared" si="4"/>
        <v>0.088</v>
      </c>
    </row>
    <row r="602" s="390" customFormat="1" ht="36" customHeight="1" spans="1:4">
      <c r="A602" s="443" t="s">
        <v>547</v>
      </c>
      <c r="B602" s="430">
        <v>8</v>
      </c>
      <c r="C602" s="435">
        <v>53</v>
      </c>
      <c r="D602" s="311">
        <f t="shared" si="4"/>
        <v>5.625</v>
      </c>
    </row>
    <row r="603" ht="36" customHeight="1" spans="1:4">
      <c r="A603" s="443" t="s">
        <v>548</v>
      </c>
      <c r="B603" s="430">
        <v>4</v>
      </c>
      <c r="C603" s="430">
        <v>68</v>
      </c>
      <c r="D603" s="311">
        <f t="shared" si="4"/>
        <v>16</v>
      </c>
    </row>
    <row r="604" ht="36" customHeight="1" spans="1:4">
      <c r="A604" s="443" t="s">
        <v>549</v>
      </c>
      <c r="B604" s="430">
        <v>10</v>
      </c>
      <c r="C604" s="430">
        <v>5</v>
      </c>
      <c r="D604" s="311">
        <f t="shared" si="4"/>
        <v>-0.5</v>
      </c>
    </row>
    <row r="605" ht="36" customHeight="1" spans="1:4">
      <c r="A605" s="443" t="s">
        <v>550</v>
      </c>
      <c r="B605" s="430">
        <v>86</v>
      </c>
      <c r="C605" s="430">
        <v>108</v>
      </c>
      <c r="D605" s="311">
        <f t="shared" si="4"/>
        <v>0.256</v>
      </c>
    </row>
    <row r="606" ht="36" customHeight="1" spans="1:4">
      <c r="A606" s="443" t="s">
        <v>551</v>
      </c>
      <c r="B606" s="430">
        <v>7</v>
      </c>
      <c r="C606" s="430">
        <v>11</v>
      </c>
      <c r="D606" s="311">
        <f t="shared" si="4"/>
        <v>0.571</v>
      </c>
    </row>
    <row r="607" ht="36" customHeight="1" spans="1:4">
      <c r="A607" s="443" t="s">
        <v>552</v>
      </c>
      <c r="B607" s="430">
        <v>83</v>
      </c>
      <c r="C607" s="430">
        <v>146</v>
      </c>
      <c r="D607" s="311">
        <f t="shared" si="4"/>
        <v>0.759</v>
      </c>
    </row>
    <row r="608" ht="36" customHeight="1" spans="1:4">
      <c r="A608" s="443" t="s">
        <v>553</v>
      </c>
      <c r="B608" s="428">
        <f>SUM(B609:B614)</f>
        <v>146</v>
      </c>
      <c r="C608" s="428">
        <f>SUM(C609:C614)</f>
        <v>210</v>
      </c>
      <c r="D608" s="315">
        <f t="shared" si="4"/>
        <v>0.438</v>
      </c>
    </row>
    <row r="609" ht="36" customHeight="1" spans="1:4">
      <c r="A609" s="443" t="s">
        <v>554</v>
      </c>
      <c r="B609" s="430">
        <v>106</v>
      </c>
      <c r="C609" s="430">
        <v>80</v>
      </c>
      <c r="D609" s="311">
        <f t="shared" si="4"/>
        <v>-0.245</v>
      </c>
    </row>
    <row r="610" ht="36" customHeight="1" spans="1:4">
      <c r="A610" s="443" t="s">
        <v>555</v>
      </c>
      <c r="B610" s="430">
        <v>3</v>
      </c>
      <c r="C610" s="435">
        <v>80</v>
      </c>
      <c r="D610" s="311">
        <f t="shared" si="4"/>
        <v>25.667</v>
      </c>
    </row>
    <row r="611" ht="36" customHeight="1" spans="1:4">
      <c r="A611" s="443" t="s">
        <v>556</v>
      </c>
      <c r="B611" s="430"/>
      <c r="C611" s="430">
        <v>11</v>
      </c>
      <c r="D611" s="311"/>
    </row>
    <row r="612" ht="36" customHeight="1" spans="1:4">
      <c r="A612" s="443" t="s">
        <v>557</v>
      </c>
      <c r="B612" s="430">
        <v>34</v>
      </c>
      <c r="C612" s="435">
        <v>35</v>
      </c>
      <c r="D612" s="311">
        <f t="shared" si="4"/>
        <v>0.029</v>
      </c>
    </row>
    <row r="613" ht="36" customHeight="1" spans="1:4">
      <c r="A613" s="443" t="s">
        <v>558</v>
      </c>
      <c r="B613" s="430"/>
      <c r="C613" s="430">
        <v>3</v>
      </c>
      <c r="D613" s="311"/>
    </row>
    <row r="614" ht="36" customHeight="1" spans="1:4">
      <c r="A614" s="446" t="s">
        <v>559</v>
      </c>
      <c r="B614" s="430">
        <v>3</v>
      </c>
      <c r="C614" s="430">
        <v>1</v>
      </c>
      <c r="D614" s="311">
        <f t="shared" si="4"/>
        <v>-0.667</v>
      </c>
    </row>
    <row r="615" ht="36" customHeight="1" spans="1:4">
      <c r="A615" s="443" t="s">
        <v>560</v>
      </c>
      <c r="B615" s="428">
        <f>SUM(B616:B622)</f>
        <v>875</v>
      </c>
      <c r="C615" s="428">
        <f>SUM(C616:C622)</f>
        <v>1426</v>
      </c>
      <c r="D615" s="315">
        <f t="shared" si="4"/>
        <v>0.63</v>
      </c>
    </row>
    <row r="616" ht="36" customHeight="1" spans="1:4">
      <c r="A616" s="434" t="s">
        <v>561</v>
      </c>
      <c r="B616" s="430">
        <v>98</v>
      </c>
      <c r="C616" s="430">
        <v>14</v>
      </c>
      <c r="D616" s="311">
        <f t="shared" si="4"/>
        <v>-0.857</v>
      </c>
    </row>
    <row r="617" ht="36" customHeight="1" spans="1:4">
      <c r="A617" s="443" t="s">
        <v>562</v>
      </c>
      <c r="B617" s="430">
        <v>31</v>
      </c>
      <c r="C617" s="430">
        <v>228</v>
      </c>
      <c r="D617" s="311">
        <f t="shared" si="4"/>
        <v>6.355</v>
      </c>
    </row>
    <row r="618" ht="36" customHeight="1" spans="1:4">
      <c r="A618" s="443" t="s">
        <v>563</v>
      </c>
      <c r="B618" s="430"/>
      <c r="C618" s="428"/>
      <c r="D618" s="311"/>
    </row>
    <row r="619" ht="36" customHeight="1" spans="1:4">
      <c r="A619" s="443" t="s">
        <v>564</v>
      </c>
      <c r="B619" s="430">
        <v>446</v>
      </c>
      <c r="C619" s="430">
        <v>859</v>
      </c>
      <c r="D619" s="311">
        <f t="shared" si="4"/>
        <v>0.926</v>
      </c>
    </row>
    <row r="620" ht="36" customHeight="1" spans="1:4">
      <c r="A620" s="443" t="s">
        <v>565</v>
      </c>
      <c r="B620" s="430">
        <v>100</v>
      </c>
      <c r="C620" s="435">
        <v>325</v>
      </c>
      <c r="D620" s="311">
        <f t="shared" si="4"/>
        <v>2.25</v>
      </c>
    </row>
    <row r="621" ht="36" customHeight="1" spans="1:4">
      <c r="A621" s="443" t="s">
        <v>566</v>
      </c>
      <c r="B621" s="430">
        <v>200</v>
      </c>
      <c r="C621" s="430"/>
      <c r="D621" s="311">
        <f t="shared" si="4"/>
        <v>-1</v>
      </c>
    </row>
    <row r="622" ht="36" customHeight="1" spans="1:4">
      <c r="A622" s="443" t="s">
        <v>567</v>
      </c>
      <c r="B622" s="430"/>
      <c r="C622" s="430"/>
      <c r="D622" s="311"/>
    </row>
    <row r="623" ht="36" customHeight="1" spans="1:4">
      <c r="A623" s="443" t="s">
        <v>568</v>
      </c>
      <c r="B623" s="428">
        <f>SUM(B624:B631)</f>
        <v>502</v>
      </c>
      <c r="C623" s="428">
        <f>SUM(C624:C631)</f>
        <v>877</v>
      </c>
      <c r="D623" s="315">
        <f t="shared" si="4"/>
        <v>0.747</v>
      </c>
    </row>
    <row r="624" ht="36" customHeight="1" spans="1:4">
      <c r="A624" s="443" t="s">
        <v>126</v>
      </c>
      <c r="B624" s="430">
        <v>164</v>
      </c>
      <c r="C624" s="430">
        <v>185</v>
      </c>
      <c r="D624" s="311">
        <f t="shared" si="4"/>
        <v>0.128</v>
      </c>
    </row>
    <row r="625" ht="36" customHeight="1" spans="1:4">
      <c r="A625" s="443" t="s">
        <v>127</v>
      </c>
      <c r="B625" s="430"/>
      <c r="C625" s="435">
        <v>30</v>
      </c>
      <c r="D625" s="311"/>
    </row>
    <row r="626" ht="36" customHeight="1" spans="1:4">
      <c r="A626" s="443" t="s">
        <v>128</v>
      </c>
      <c r="B626" s="430"/>
      <c r="C626" s="430"/>
      <c r="D626" s="311"/>
    </row>
    <row r="627" ht="36" customHeight="1" spans="1:4">
      <c r="A627" s="443" t="s">
        <v>569</v>
      </c>
      <c r="B627" s="430">
        <v>10</v>
      </c>
      <c r="C627" s="435">
        <v>6</v>
      </c>
      <c r="D627" s="311">
        <f t="shared" si="4"/>
        <v>-0.4</v>
      </c>
    </row>
    <row r="628" ht="36" customHeight="1" spans="1:4">
      <c r="A628" s="446" t="s">
        <v>570</v>
      </c>
      <c r="B628" s="430">
        <v>94</v>
      </c>
      <c r="C628" s="430">
        <v>289</v>
      </c>
      <c r="D628" s="311">
        <f t="shared" si="4"/>
        <v>2.074</v>
      </c>
    </row>
    <row r="629" ht="36" customHeight="1" spans="1:4">
      <c r="A629" s="443" t="s">
        <v>571</v>
      </c>
      <c r="B629" s="430"/>
      <c r="C629" s="430"/>
      <c r="D629" s="311"/>
    </row>
    <row r="630" ht="36" customHeight="1" spans="1:4">
      <c r="A630" s="443" t="s">
        <v>572</v>
      </c>
      <c r="B630" s="430">
        <v>180</v>
      </c>
      <c r="C630" s="430">
        <v>328</v>
      </c>
      <c r="D630" s="311">
        <f t="shared" si="4"/>
        <v>0.822</v>
      </c>
    </row>
    <row r="631" ht="36" customHeight="1" spans="1:4">
      <c r="A631" s="443" t="s">
        <v>573</v>
      </c>
      <c r="B631" s="430">
        <v>54</v>
      </c>
      <c r="C631" s="430">
        <v>39</v>
      </c>
      <c r="D631" s="311">
        <f t="shared" si="4"/>
        <v>-0.278</v>
      </c>
    </row>
    <row r="632" ht="36" customHeight="1" spans="1:4">
      <c r="A632" s="443" t="s">
        <v>574</v>
      </c>
      <c r="B632" s="428">
        <f>SUM(B633:B636)</f>
        <v>117</v>
      </c>
      <c r="C632" s="428">
        <f>SUM(C633:C636)</f>
        <v>121</v>
      </c>
      <c r="D632" s="315">
        <f t="shared" si="4"/>
        <v>0.034</v>
      </c>
    </row>
    <row r="633" ht="36" customHeight="1" spans="1:4">
      <c r="A633" s="443" t="s">
        <v>126</v>
      </c>
      <c r="B633" s="430">
        <v>74</v>
      </c>
      <c r="C633" s="435">
        <v>121</v>
      </c>
      <c r="D633" s="311">
        <f t="shared" si="4"/>
        <v>0.635</v>
      </c>
    </row>
    <row r="634" ht="36" customHeight="1" spans="1:4">
      <c r="A634" s="443" t="s">
        <v>127</v>
      </c>
      <c r="B634" s="430"/>
      <c r="C634" s="435"/>
      <c r="D634" s="311"/>
    </row>
    <row r="635" ht="36" customHeight="1" spans="1:4">
      <c r="A635" s="443" t="s">
        <v>128</v>
      </c>
      <c r="B635" s="430"/>
      <c r="C635" s="430"/>
      <c r="D635" s="311"/>
    </row>
    <row r="636" ht="36" customHeight="1" spans="1:4">
      <c r="A636" s="443" t="s">
        <v>575</v>
      </c>
      <c r="B636" s="430">
        <v>43</v>
      </c>
      <c r="C636" s="430"/>
      <c r="D636" s="311">
        <f t="shared" si="4"/>
        <v>-1</v>
      </c>
    </row>
    <row r="637" ht="36" customHeight="1" spans="1:4">
      <c r="A637" s="443" t="s">
        <v>576</v>
      </c>
      <c r="B637" s="428">
        <f>SUM(B638:B639)</f>
        <v>88</v>
      </c>
      <c r="C637" s="428">
        <f>SUM(C638:C639)</f>
        <v>329</v>
      </c>
      <c r="D637" s="315">
        <f t="shared" si="4"/>
        <v>2.739</v>
      </c>
    </row>
    <row r="638" ht="36" customHeight="1" spans="1:4">
      <c r="A638" s="443" t="s">
        <v>577</v>
      </c>
      <c r="B638" s="430">
        <v>8</v>
      </c>
      <c r="C638" s="430">
        <v>31</v>
      </c>
      <c r="D638" s="311">
        <f t="shared" si="4"/>
        <v>2.875</v>
      </c>
    </row>
    <row r="639" ht="36" customHeight="1" spans="1:4">
      <c r="A639" s="443" t="s">
        <v>578</v>
      </c>
      <c r="B639" s="430">
        <v>80</v>
      </c>
      <c r="C639" s="430">
        <v>298</v>
      </c>
      <c r="D639" s="311">
        <f t="shared" si="4"/>
        <v>2.725</v>
      </c>
    </row>
    <row r="640" ht="36" customHeight="1" spans="1:4">
      <c r="A640" s="443" t="s">
        <v>579</v>
      </c>
      <c r="B640" s="428">
        <f>SUM(B641:B642)</f>
        <v>25</v>
      </c>
      <c r="C640" s="428">
        <f>SUM(C641:C642)</f>
        <v>202</v>
      </c>
      <c r="D640" s="315">
        <f t="shared" si="4"/>
        <v>7.08</v>
      </c>
    </row>
    <row r="641" ht="36" customHeight="1" spans="1:4">
      <c r="A641" s="443" t="s">
        <v>580</v>
      </c>
      <c r="B641" s="430">
        <v>20</v>
      </c>
      <c r="C641" s="430">
        <v>130</v>
      </c>
      <c r="D641" s="311">
        <f t="shared" si="4"/>
        <v>5.5</v>
      </c>
    </row>
    <row r="642" ht="36" customHeight="1" spans="1:4">
      <c r="A642" s="443" t="s">
        <v>581</v>
      </c>
      <c r="B642" s="430">
        <v>5</v>
      </c>
      <c r="C642" s="435">
        <v>72</v>
      </c>
      <c r="D642" s="311">
        <f t="shared" si="4"/>
        <v>13.4</v>
      </c>
    </row>
    <row r="643" ht="36" customHeight="1" spans="1:4">
      <c r="A643" s="443" t="s">
        <v>582</v>
      </c>
      <c r="B643" s="428">
        <f>SUM(B644:B645)</f>
        <v>6</v>
      </c>
      <c r="C643" s="428">
        <f>SUM(C644:C645)</f>
        <v>25</v>
      </c>
      <c r="D643" s="315">
        <f t="shared" si="4"/>
        <v>3.167</v>
      </c>
    </row>
    <row r="644" ht="36" customHeight="1" spans="1:4">
      <c r="A644" s="443" t="s">
        <v>583</v>
      </c>
      <c r="B644" s="430">
        <v>6</v>
      </c>
      <c r="C644" s="430"/>
      <c r="D644" s="311">
        <f t="shared" ref="D644:D707" si="5">(C644-B644)/B644</f>
        <v>-1</v>
      </c>
    </row>
    <row r="645" ht="36" customHeight="1" spans="1:4">
      <c r="A645" s="443" t="s">
        <v>584</v>
      </c>
      <c r="B645" s="430"/>
      <c r="C645" s="430">
        <v>25</v>
      </c>
      <c r="D645" s="311"/>
    </row>
    <row r="646" ht="36" customHeight="1" spans="1:4">
      <c r="A646" s="443" t="s">
        <v>585</v>
      </c>
      <c r="B646" s="435">
        <f>SUM(B647:B648)</f>
        <v>0</v>
      </c>
      <c r="C646" s="430"/>
      <c r="D646" s="311"/>
    </row>
    <row r="647" ht="36" customHeight="1" spans="1:4">
      <c r="A647" s="443" t="s">
        <v>586</v>
      </c>
      <c r="B647" s="430"/>
      <c r="C647" s="428"/>
      <c r="D647" s="311"/>
    </row>
    <row r="648" ht="36" customHeight="1" spans="1:4">
      <c r="A648" s="443" t="s">
        <v>587</v>
      </c>
      <c r="B648" s="430"/>
      <c r="C648" s="428"/>
      <c r="D648" s="311"/>
    </row>
    <row r="649" ht="36" customHeight="1" spans="1:4">
      <c r="A649" s="443" t="s">
        <v>588</v>
      </c>
      <c r="B649" s="435">
        <f>SUM(B650:B651)</f>
        <v>0</v>
      </c>
      <c r="C649" s="430"/>
      <c r="D649" s="311"/>
    </row>
    <row r="650" ht="36" customHeight="1" spans="1:4">
      <c r="A650" s="443" t="s">
        <v>589</v>
      </c>
      <c r="B650" s="430"/>
      <c r="C650" s="428"/>
      <c r="D650" s="311"/>
    </row>
    <row r="651" ht="36" customHeight="1" spans="1:4">
      <c r="A651" s="443" t="s">
        <v>590</v>
      </c>
      <c r="B651" s="430"/>
      <c r="C651" s="435"/>
      <c r="D651" s="311"/>
    </row>
    <row r="652" ht="36" customHeight="1" spans="1:4">
      <c r="A652" s="443" t="s">
        <v>591</v>
      </c>
      <c r="B652" s="441">
        <f>SUM(B653:B655)</f>
        <v>675</v>
      </c>
      <c r="C652" s="441">
        <f>SUM(C653:C655)</f>
        <v>190</v>
      </c>
      <c r="D652" s="315">
        <f t="shared" si="5"/>
        <v>-0.719</v>
      </c>
    </row>
    <row r="653" ht="36" customHeight="1" spans="1:4">
      <c r="A653" s="444" t="s">
        <v>592</v>
      </c>
      <c r="B653" s="430"/>
      <c r="C653" s="428"/>
      <c r="D653" s="311"/>
    </row>
    <row r="654" ht="36" customHeight="1" spans="1:4">
      <c r="A654" s="444" t="s">
        <v>593</v>
      </c>
      <c r="B654" s="430">
        <v>35</v>
      </c>
      <c r="C654" s="435">
        <v>190</v>
      </c>
      <c r="D654" s="311">
        <f t="shared" si="5"/>
        <v>4.429</v>
      </c>
    </row>
    <row r="655" ht="36" customHeight="1" spans="1:4">
      <c r="A655" s="444" t="s">
        <v>594</v>
      </c>
      <c r="B655" s="430">
        <v>640</v>
      </c>
      <c r="C655" s="430"/>
      <c r="D655" s="311">
        <f t="shared" si="5"/>
        <v>-1</v>
      </c>
    </row>
    <row r="656" ht="36" customHeight="1" spans="1:4">
      <c r="A656" s="443" t="s">
        <v>595</v>
      </c>
      <c r="B656" s="441">
        <f>SUM(B657:B659)</f>
        <v>497</v>
      </c>
      <c r="C656" s="441">
        <f>SUM(C657:C659)</f>
        <v>393</v>
      </c>
      <c r="D656" s="315">
        <f t="shared" si="5"/>
        <v>-0.209</v>
      </c>
    </row>
    <row r="657" ht="36" customHeight="1" spans="1:4">
      <c r="A657" s="444" t="s">
        <v>596</v>
      </c>
      <c r="B657" s="430">
        <v>220</v>
      </c>
      <c r="C657" s="435">
        <v>202</v>
      </c>
      <c r="D657" s="311">
        <f t="shared" si="5"/>
        <v>-0.082</v>
      </c>
    </row>
    <row r="658" ht="36" customHeight="1" spans="1:4">
      <c r="A658" s="444" t="s">
        <v>597</v>
      </c>
      <c r="B658" s="430">
        <v>43</v>
      </c>
      <c r="C658" s="430">
        <v>16</v>
      </c>
      <c r="D658" s="311">
        <f t="shared" si="5"/>
        <v>-0.628</v>
      </c>
    </row>
    <row r="659" ht="36" customHeight="1" spans="1:4">
      <c r="A659" s="444" t="s">
        <v>598</v>
      </c>
      <c r="B659" s="430">
        <v>234</v>
      </c>
      <c r="C659" s="435">
        <v>175</v>
      </c>
      <c r="D659" s="311">
        <f t="shared" si="5"/>
        <v>-0.252</v>
      </c>
    </row>
    <row r="660" ht="36" customHeight="1" spans="1:4">
      <c r="A660" s="443" t="s">
        <v>599</v>
      </c>
      <c r="B660" s="436">
        <f>SUM(B661:B667)</f>
        <v>71</v>
      </c>
      <c r="C660" s="436">
        <f>SUM(C661:C667)</f>
        <v>217</v>
      </c>
      <c r="D660" s="315">
        <f t="shared" si="5"/>
        <v>2.056</v>
      </c>
    </row>
    <row r="661" ht="36" customHeight="1" spans="1:4">
      <c r="A661" s="443" t="s">
        <v>126</v>
      </c>
      <c r="B661" s="430">
        <v>18</v>
      </c>
      <c r="C661" s="430">
        <v>149</v>
      </c>
      <c r="D661" s="311">
        <f t="shared" si="5"/>
        <v>7.278</v>
      </c>
    </row>
    <row r="662" ht="36" customHeight="1" spans="1:4">
      <c r="A662" s="443" t="s">
        <v>127</v>
      </c>
      <c r="B662" s="430"/>
      <c r="C662" s="441"/>
      <c r="D662" s="311"/>
    </row>
    <row r="663" ht="36" customHeight="1" spans="1:4">
      <c r="A663" s="443" t="s">
        <v>128</v>
      </c>
      <c r="B663" s="430"/>
      <c r="C663" s="439">
        <v>15</v>
      </c>
      <c r="D663" s="311"/>
    </row>
    <row r="664" ht="36" customHeight="1" spans="1:4">
      <c r="A664" s="443" t="s">
        <v>600</v>
      </c>
      <c r="B664" s="430">
        <v>53</v>
      </c>
      <c r="C664" s="430">
        <v>53</v>
      </c>
      <c r="D664" s="311"/>
    </row>
    <row r="665" ht="36" customHeight="1" spans="1:4">
      <c r="A665" s="443" t="s">
        <v>601</v>
      </c>
      <c r="B665" s="430"/>
      <c r="C665" s="430"/>
      <c r="D665" s="311"/>
    </row>
    <row r="666" ht="36" customHeight="1" spans="1:4">
      <c r="A666" s="446" t="s">
        <v>602</v>
      </c>
      <c r="B666" s="430"/>
      <c r="C666" s="441"/>
      <c r="D666" s="311"/>
    </row>
    <row r="667" ht="36" customHeight="1" spans="1:4">
      <c r="A667" s="446" t="s">
        <v>603</v>
      </c>
      <c r="B667" s="430"/>
      <c r="C667" s="441"/>
      <c r="D667" s="311"/>
    </row>
    <row r="668" ht="36" customHeight="1" spans="1:4">
      <c r="A668" s="443" t="s">
        <v>604</v>
      </c>
      <c r="B668" s="436">
        <f>SUM(B669:B670)</f>
        <v>109</v>
      </c>
      <c r="C668" s="436">
        <f>SUM(C669:C670)</f>
        <v>20</v>
      </c>
      <c r="D668" s="315">
        <f t="shared" si="5"/>
        <v>-0.817</v>
      </c>
    </row>
    <row r="669" ht="36" customHeight="1" spans="1:4">
      <c r="A669" s="446" t="s">
        <v>605</v>
      </c>
      <c r="B669" s="430">
        <v>60</v>
      </c>
      <c r="C669" s="430"/>
      <c r="D669" s="311">
        <f t="shared" si="5"/>
        <v>-1</v>
      </c>
    </row>
    <row r="670" ht="36" customHeight="1" spans="1:4">
      <c r="A670" s="446" t="s">
        <v>606</v>
      </c>
      <c r="B670" s="430">
        <v>49</v>
      </c>
      <c r="C670" s="430">
        <v>20</v>
      </c>
      <c r="D670" s="311">
        <f t="shared" si="5"/>
        <v>-0.592</v>
      </c>
    </row>
    <row r="671" ht="36" customHeight="1" spans="1:4">
      <c r="A671" s="443" t="s">
        <v>607</v>
      </c>
      <c r="B671" s="428">
        <f>B672</f>
        <v>227</v>
      </c>
      <c r="C671" s="428">
        <f>C672</f>
        <v>153</v>
      </c>
      <c r="D671" s="315">
        <f t="shared" si="5"/>
        <v>-0.326</v>
      </c>
    </row>
    <row r="672" ht="36" customHeight="1" spans="1:4">
      <c r="A672" s="443" t="s">
        <v>608</v>
      </c>
      <c r="B672" s="430">
        <v>227</v>
      </c>
      <c r="C672" s="430">
        <v>153</v>
      </c>
      <c r="D672" s="311">
        <f t="shared" si="5"/>
        <v>-0.326</v>
      </c>
    </row>
    <row r="673" ht="36" customHeight="1" spans="1:4">
      <c r="A673" s="445" t="s">
        <v>609</v>
      </c>
      <c r="B673" s="428">
        <f>SUM(B674,B679,B693,B697,B709,B712,B716,B721,B725,B729,B732,B741,B743)</f>
        <v>14855</v>
      </c>
      <c r="C673" s="428">
        <f>SUM(C674,C679,C693,C697,C709,C712,C716,C721,C725,C729,C732,C741,C743)</f>
        <v>16871</v>
      </c>
      <c r="D673" s="315">
        <f t="shared" si="5"/>
        <v>0.136</v>
      </c>
    </row>
    <row r="674" ht="36" customHeight="1" spans="1:4">
      <c r="A674" s="443" t="s">
        <v>610</v>
      </c>
      <c r="B674" s="428">
        <f>SUM(B675:B678)</f>
        <v>523</v>
      </c>
      <c r="C674" s="428">
        <f>SUM(C675:C678)</f>
        <v>463</v>
      </c>
      <c r="D674" s="315">
        <f t="shared" si="5"/>
        <v>-0.115</v>
      </c>
    </row>
    <row r="675" ht="36" customHeight="1" spans="1:4">
      <c r="A675" s="443" t="s">
        <v>126</v>
      </c>
      <c r="B675" s="430">
        <v>388</v>
      </c>
      <c r="C675" s="430">
        <v>333</v>
      </c>
      <c r="D675" s="311">
        <f t="shared" si="5"/>
        <v>-0.142</v>
      </c>
    </row>
    <row r="676" ht="36" customHeight="1" spans="1:4">
      <c r="A676" s="443" t="s">
        <v>127</v>
      </c>
      <c r="B676" s="430"/>
      <c r="C676" s="430"/>
      <c r="D676" s="311"/>
    </row>
    <row r="677" ht="36" customHeight="1" spans="1:4">
      <c r="A677" s="443" t="s">
        <v>128</v>
      </c>
      <c r="B677" s="430"/>
      <c r="C677" s="430"/>
      <c r="D677" s="311"/>
    </row>
    <row r="678" ht="36" customHeight="1" spans="1:4">
      <c r="A678" s="443" t="s">
        <v>611</v>
      </c>
      <c r="B678" s="430">
        <v>135</v>
      </c>
      <c r="C678" s="430">
        <v>130</v>
      </c>
      <c r="D678" s="311">
        <f t="shared" si="5"/>
        <v>-0.037</v>
      </c>
    </row>
    <row r="679" ht="36" customHeight="1" spans="1:4">
      <c r="A679" s="443" t="s">
        <v>612</v>
      </c>
      <c r="B679" s="428">
        <f>SUM(B680:B692)</f>
        <v>1447</v>
      </c>
      <c r="C679" s="428">
        <f>SUM(C680:C692)</f>
        <v>3220</v>
      </c>
      <c r="D679" s="315">
        <f t="shared" si="5"/>
        <v>1.225</v>
      </c>
    </row>
    <row r="680" ht="36" customHeight="1" spans="1:4">
      <c r="A680" s="443" t="s">
        <v>613</v>
      </c>
      <c r="B680" s="430">
        <v>1447</v>
      </c>
      <c r="C680" s="435">
        <v>2503</v>
      </c>
      <c r="D680" s="311">
        <f t="shared" si="5"/>
        <v>0.73</v>
      </c>
    </row>
    <row r="681" ht="36" customHeight="1" spans="1:4">
      <c r="A681" s="443" t="s">
        <v>614</v>
      </c>
      <c r="B681" s="430"/>
      <c r="C681" s="430"/>
      <c r="D681" s="311"/>
    </row>
    <row r="682" ht="36" customHeight="1" spans="1:4">
      <c r="A682" s="443" t="s">
        <v>615</v>
      </c>
      <c r="B682" s="430"/>
      <c r="C682" s="428"/>
      <c r="D682" s="311"/>
    </row>
    <row r="683" ht="36" customHeight="1" spans="1:4">
      <c r="A683" s="443" t="s">
        <v>616</v>
      </c>
      <c r="B683" s="430"/>
      <c r="C683" s="435"/>
      <c r="D683" s="311"/>
    </row>
    <row r="684" ht="36" customHeight="1" spans="1:4">
      <c r="A684" s="443" t="s">
        <v>617</v>
      </c>
      <c r="B684" s="430"/>
      <c r="C684" s="428"/>
      <c r="D684" s="311"/>
    </row>
    <row r="685" ht="36" customHeight="1" spans="1:4">
      <c r="A685" s="443" t="s">
        <v>618</v>
      </c>
      <c r="B685" s="430"/>
      <c r="C685" s="428"/>
      <c r="D685" s="311"/>
    </row>
    <row r="686" ht="36" customHeight="1" spans="1:4">
      <c r="A686" s="443" t="s">
        <v>619</v>
      </c>
      <c r="B686" s="430"/>
      <c r="C686" s="430"/>
      <c r="D686" s="311"/>
    </row>
    <row r="687" ht="36" customHeight="1" spans="1:4">
      <c r="A687" s="446" t="s">
        <v>620</v>
      </c>
      <c r="B687" s="430"/>
      <c r="C687" s="430"/>
      <c r="D687" s="311"/>
    </row>
    <row r="688" ht="36" customHeight="1" spans="1:4">
      <c r="A688" s="443" t="s">
        <v>621</v>
      </c>
      <c r="B688" s="430"/>
      <c r="C688" s="428"/>
      <c r="D688" s="311"/>
    </row>
    <row r="689" ht="36" customHeight="1" spans="1:4">
      <c r="A689" s="434" t="s">
        <v>622</v>
      </c>
      <c r="B689" s="430"/>
      <c r="C689" s="430"/>
      <c r="D689" s="311"/>
    </row>
    <row r="690" ht="36" customHeight="1" spans="1:4">
      <c r="A690" s="443" t="s">
        <v>623</v>
      </c>
      <c r="B690" s="430"/>
      <c r="C690" s="428"/>
      <c r="D690" s="311"/>
    </row>
    <row r="691" ht="36" customHeight="1" spans="1:4">
      <c r="A691" s="443" t="s">
        <v>624</v>
      </c>
      <c r="B691" s="430"/>
      <c r="C691" s="430"/>
      <c r="D691" s="311"/>
    </row>
    <row r="692" ht="36" customHeight="1" spans="1:4">
      <c r="A692" s="443" t="s">
        <v>625</v>
      </c>
      <c r="B692" s="430"/>
      <c r="C692" s="430">
        <v>717</v>
      </c>
      <c r="D692" s="311"/>
    </row>
    <row r="693" ht="36" customHeight="1" spans="1:4">
      <c r="A693" s="443" t="s">
        <v>626</v>
      </c>
      <c r="B693" s="428">
        <f>SUM(B694:B696)</f>
        <v>3353</v>
      </c>
      <c r="C693" s="428">
        <f>SUM(C694:C696)</f>
        <v>3368</v>
      </c>
      <c r="D693" s="315">
        <f t="shared" si="5"/>
        <v>0.004</v>
      </c>
    </row>
    <row r="694" ht="36" customHeight="1" spans="1:4">
      <c r="A694" s="443" t="s">
        <v>627</v>
      </c>
      <c r="B694" s="430">
        <v>157</v>
      </c>
      <c r="C694" s="430">
        <v>168</v>
      </c>
      <c r="D694" s="311">
        <f t="shared" si="5"/>
        <v>0.07</v>
      </c>
    </row>
    <row r="695" ht="36" customHeight="1" spans="1:4">
      <c r="A695" s="443" t="s">
        <v>628</v>
      </c>
      <c r="B695" s="430">
        <v>3091</v>
      </c>
      <c r="C695" s="430">
        <v>3098</v>
      </c>
      <c r="D695" s="311">
        <f t="shared" si="5"/>
        <v>0.002</v>
      </c>
    </row>
    <row r="696" ht="36" customHeight="1" spans="1:4">
      <c r="A696" s="443" t="s">
        <v>629</v>
      </c>
      <c r="B696" s="430">
        <v>105</v>
      </c>
      <c r="C696" s="430">
        <v>102</v>
      </c>
      <c r="D696" s="311">
        <f t="shared" si="5"/>
        <v>-0.029</v>
      </c>
    </row>
    <row r="697" ht="36" customHeight="1" spans="1:4">
      <c r="A697" s="443" t="s">
        <v>630</v>
      </c>
      <c r="B697" s="428">
        <f>SUM(B698:B708)</f>
        <v>1673</v>
      </c>
      <c r="C697" s="428">
        <f>SUM(C698:C708)</f>
        <v>3145</v>
      </c>
      <c r="D697" s="315">
        <f t="shared" si="5"/>
        <v>0.88</v>
      </c>
    </row>
    <row r="698" ht="36" customHeight="1" spans="1:4">
      <c r="A698" s="443" t="s">
        <v>631</v>
      </c>
      <c r="B698" s="430">
        <v>730</v>
      </c>
      <c r="C698" s="430">
        <v>1486</v>
      </c>
      <c r="D698" s="311">
        <f t="shared" si="5"/>
        <v>1.036</v>
      </c>
    </row>
    <row r="699" ht="36" customHeight="1" spans="1:4">
      <c r="A699" s="443" t="s">
        <v>632</v>
      </c>
      <c r="B699" s="430">
        <v>125</v>
      </c>
      <c r="C699" s="430">
        <v>118</v>
      </c>
      <c r="D699" s="311">
        <f t="shared" si="5"/>
        <v>-0.056</v>
      </c>
    </row>
    <row r="700" ht="36" customHeight="1" spans="1:4">
      <c r="A700" s="443" t="s">
        <v>633</v>
      </c>
      <c r="B700" s="430">
        <v>662</v>
      </c>
      <c r="C700" s="430">
        <v>704</v>
      </c>
      <c r="D700" s="311">
        <f t="shared" si="5"/>
        <v>0.063</v>
      </c>
    </row>
    <row r="701" ht="36" customHeight="1" spans="1:4">
      <c r="A701" s="443" t="s">
        <v>634</v>
      </c>
      <c r="B701" s="430"/>
      <c r="C701" s="428"/>
      <c r="D701" s="311"/>
    </row>
    <row r="702" ht="36" customHeight="1" spans="1:4">
      <c r="A702" s="443" t="s">
        <v>635</v>
      </c>
      <c r="B702" s="430"/>
      <c r="C702" s="430"/>
      <c r="D702" s="311"/>
    </row>
    <row r="703" ht="36" customHeight="1" spans="1:4">
      <c r="A703" s="443" t="s">
        <v>636</v>
      </c>
      <c r="B703" s="430"/>
      <c r="C703" s="430"/>
      <c r="D703" s="311"/>
    </row>
    <row r="704" ht="36" customHeight="1" spans="1:4">
      <c r="A704" s="443" t="s">
        <v>637</v>
      </c>
      <c r="B704" s="430"/>
      <c r="C704" s="428"/>
      <c r="D704" s="311"/>
    </row>
    <row r="705" ht="36" customHeight="1" spans="1:4">
      <c r="A705" s="443" t="s">
        <v>638</v>
      </c>
      <c r="B705" s="430">
        <v>43</v>
      </c>
      <c r="C705" s="435">
        <v>395</v>
      </c>
      <c r="D705" s="311">
        <f t="shared" si="5"/>
        <v>8.186</v>
      </c>
    </row>
    <row r="706" ht="36" customHeight="1" spans="1:4">
      <c r="A706" s="443" t="s">
        <v>639</v>
      </c>
      <c r="B706" s="430">
        <v>80</v>
      </c>
      <c r="C706" s="430">
        <v>407</v>
      </c>
      <c r="D706" s="311">
        <f t="shared" si="5"/>
        <v>4.088</v>
      </c>
    </row>
    <row r="707" ht="36" customHeight="1" spans="1:4">
      <c r="A707" s="443" t="s">
        <v>640</v>
      </c>
      <c r="B707" s="430">
        <v>33</v>
      </c>
      <c r="C707" s="430">
        <v>35</v>
      </c>
      <c r="D707" s="311">
        <f t="shared" si="5"/>
        <v>0.061</v>
      </c>
    </row>
    <row r="708" ht="36" customHeight="1" spans="1:4">
      <c r="A708" s="443" t="s">
        <v>641</v>
      </c>
      <c r="B708" s="430"/>
      <c r="C708" s="428"/>
      <c r="D708" s="311"/>
    </row>
    <row r="709" ht="36" customHeight="1" spans="1:4">
      <c r="A709" s="443" t="s">
        <v>642</v>
      </c>
      <c r="B709" s="441">
        <f>SUM(B710:B711)</f>
        <v>15</v>
      </c>
      <c r="C709" s="441">
        <f>SUM(C710:C711)</f>
        <v>1</v>
      </c>
      <c r="D709" s="315">
        <f t="shared" ref="D708:D771" si="6">(C709-B709)/B709</f>
        <v>-0.933</v>
      </c>
    </row>
    <row r="710" ht="36" customHeight="1" spans="1:4">
      <c r="A710" s="443" t="s">
        <v>643</v>
      </c>
      <c r="B710" s="430">
        <v>15</v>
      </c>
      <c r="C710" s="430">
        <v>1</v>
      </c>
      <c r="D710" s="311">
        <f t="shared" si="6"/>
        <v>-0.933</v>
      </c>
    </row>
    <row r="711" ht="36" customHeight="1" spans="1:4">
      <c r="A711" s="443" t="s">
        <v>644</v>
      </c>
      <c r="B711" s="430"/>
      <c r="C711" s="430"/>
      <c r="D711" s="311"/>
    </row>
    <row r="712" ht="36" customHeight="1" spans="1:4">
      <c r="A712" s="443" t="s">
        <v>645</v>
      </c>
      <c r="B712" s="441">
        <f>SUM(B713:B715)</f>
        <v>268</v>
      </c>
      <c r="C712" s="441">
        <f>SUM(C713:C715)</f>
        <v>339</v>
      </c>
      <c r="D712" s="315">
        <f t="shared" si="6"/>
        <v>0.265</v>
      </c>
    </row>
    <row r="713" ht="36" customHeight="1" spans="1:4">
      <c r="A713" s="443" t="s">
        <v>646</v>
      </c>
      <c r="B713" s="430">
        <v>40</v>
      </c>
      <c r="C713" s="430">
        <v>50</v>
      </c>
      <c r="D713" s="311">
        <f t="shared" si="6"/>
        <v>0.25</v>
      </c>
    </row>
    <row r="714" ht="36" customHeight="1" spans="1:4">
      <c r="A714" s="443" t="s">
        <v>647</v>
      </c>
      <c r="B714" s="430">
        <v>73</v>
      </c>
      <c r="C714" s="430">
        <v>58</v>
      </c>
      <c r="D714" s="311">
        <f t="shared" si="6"/>
        <v>-0.205</v>
      </c>
    </row>
    <row r="715" ht="36" customHeight="1" spans="1:4">
      <c r="A715" s="443" t="s">
        <v>648</v>
      </c>
      <c r="B715" s="430">
        <v>155</v>
      </c>
      <c r="C715" s="430">
        <v>231</v>
      </c>
      <c r="D715" s="311">
        <f t="shared" si="6"/>
        <v>0.49</v>
      </c>
    </row>
    <row r="716" ht="36" customHeight="1" spans="1:4">
      <c r="A716" s="443" t="s">
        <v>649</v>
      </c>
      <c r="B716" s="428">
        <f>SUM(B717:B720)</f>
        <v>1550</v>
      </c>
      <c r="C716" s="428">
        <f>SUM(C717:C720)</f>
        <v>1279</v>
      </c>
      <c r="D716" s="315">
        <f t="shared" si="6"/>
        <v>-0.175</v>
      </c>
    </row>
    <row r="717" ht="36" customHeight="1" spans="1:4">
      <c r="A717" s="444" t="s">
        <v>650</v>
      </c>
      <c r="B717" s="430"/>
      <c r="C717" s="439"/>
      <c r="D717" s="311"/>
    </row>
    <row r="718" ht="36" customHeight="1" spans="1:4">
      <c r="A718" s="444" t="s">
        <v>651</v>
      </c>
      <c r="B718" s="430"/>
      <c r="C718" s="430"/>
      <c r="D718" s="311"/>
    </row>
    <row r="719" ht="36" customHeight="1" spans="1:4">
      <c r="A719" s="444" t="s">
        <v>652</v>
      </c>
      <c r="B719" s="430">
        <v>1382</v>
      </c>
      <c r="C719" s="430">
        <v>1114</v>
      </c>
      <c r="D719" s="311">
        <f t="shared" si="6"/>
        <v>-0.194</v>
      </c>
    </row>
    <row r="720" ht="36" customHeight="1" spans="1:4">
      <c r="A720" s="444" t="s">
        <v>653</v>
      </c>
      <c r="B720" s="430">
        <v>168</v>
      </c>
      <c r="C720" s="439">
        <v>165</v>
      </c>
      <c r="D720" s="311">
        <f t="shared" si="6"/>
        <v>-0.018</v>
      </c>
    </row>
    <row r="721" ht="36" customHeight="1" spans="1:4">
      <c r="A721" s="446" t="s">
        <v>654</v>
      </c>
      <c r="B721" s="441">
        <f>SUM(B722:B724)</f>
        <v>5270</v>
      </c>
      <c r="C721" s="441">
        <f>SUM(C722:C724)</f>
        <v>4018</v>
      </c>
      <c r="D721" s="315">
        <f t="shared" si="6"/>
        <v>-0.238</v>
      </c>
    </row>
    <row r="722" ht="36" customHeight="1" spans="1:4">
      <c r="A722" s="444" t="s">
        <v>655</v>
      </c>
      <c r="B722" s="430">
        <v>5039</v>
      </c>
      <c r="C722" s="430">
        <v>3786</v>
      </c>
      <c r="D722" s="311">
        <f t="shared" si="6"/>
        <v>-0.249</v>
      </c>
    </row>
    <row r="723" ht="36" customHeight="1" spans="1:4">
      <c r="A723" s="444" t="s">
        <v>656</v>
      </c>
      <c r="B723" s="430">
        <v>175</v>
      </c>
      <c r="C723" s="439">
        <v>182</v>
      </c>
      <c r="D723" s="311">
        <f t="shared" si="6"/>
        <v>0.04</v>
      </c>
    </row>
    <row r="724" ht="36" customHeight="1" spans="1:4">
      <c r="A724" s="444" t="s">
        <v>657</v>
      </c>
      <c r="B724" s="430">
        <v>56</v>
      </c>
      <c r="C724" s="435">
        <v>50</v>
      </c>
      <c r="D724" s="311">
        <f t="shared" si="6"/>
        <v>-0.107</v>
      </c>
    </row>
    <row r="725" ht="36" customHeight="1" spans="1:4">
      <c r="A725" s="446" t="s">
        <v>658</v>
      </c>
      <c r="B725" s="441">
        <f>SUM(B726:B728)</f>
        <v>564</v>
      </c>
      <c r="C725" s="441">
        <f>SUM(C726:C728)</f>
        <v>555</v>
      </c>
      <c r="D725" s="315">
        <f t="shared" si="6"/>
        <v>-0.016</v>
      </c>
    </row>
    <row r="726" ht="36" customHeight="1" spans="1:4">
      <c r="A726" s="444" t="s">
        <v>659</v>
      </c>
      <c r="B726" s="430">
        <v>459</v>
      </c>
      <c r="C726" s="430">
        <v>465</v>
      </c>
      <c r="D726" s="311">
        <f t="shared" si="6"/>
        <v>0.013</v>
      </c>
    </row>
    <row r="727" ht="36" customHeight="1" spans="1:4">
      <c r="A727" s="444" t="s">
        <v>660</v>
      </c>
      <c r="B727" s="430">
        <v>90</v>
      </c>
      <c r="C727" s="435">
        <v>90</v>
      </c>
      <c r="D727" s="311">
        <f t="shared" si="6"/>
        <v>0</v>
      </c>
    </row>
    <row r="728" ht="36" customHeight="1" spans="1:4">
      <c r="A728" s="444" t="s">
        <v>661</v>
      </c>
      <c r="B728" s="430">
        <v>15</v>
      </c>
      <c r="C728" s="430"/>
      <c r="D728" s="311">
        <f t="shared" si="6"/>
        <v>-1</v>
      </c>
    </row>
    <row r="729" ht="36" customHeight="1" spans="1:4">
      <c r="A729" s="446" t="s">
        <v>662</v>
      </c>
      <c r="B729" s="441">
        <f>SUM(B730:B731)</f>
        <v>0</v>
      </c>
      <c r="C729" s="441">
        <v>30</v>
      </c>
      <c r="D729" s="311"/>
    </row>
    <row r="730" ht="36" customHeight="1" spans="1:4">
      <c r="A730" s="444" t="s">
        <v>663</v>
      </c>
      <c r="B730" s="430"/>
      <c r="C730" s="430">
        <v>30</v>
      </c>
      <c r="D730" s="311"/>
    </row>
    <row r="731" ht="36" customHeight="1" spans="1:4">
      <c r="A731" s="444" t="s">
        <v>664</v>
      </c>
      <c r="B731" s="430"/>
      <c r="C731" s="430"/>
      <c r="D731" s="311"/>
    </row>
    <row r="732" ht="36" customHeight="1" spans="1:4">
      <c r="A732" s="443" t="s">
        <v>665</v>
      </c>
      <c r="B732" s="441">
        <f>SUM(B733:B740)</f>
        <v>168</v>
      </c>
      <c r="C732" s="441">
        <f>SUM(C733:C740)</f>
        <v>163</v>
      </c>
      <c r="D732" s="315">
        <f t="shared" si="6"/>
        <v>-0.03</v>
      </c>
    </row>
    <row r="733" ht="36" customHeight="1" spans="1:4">
      <c r="A733" s="443" t="s">
        <v>126</v>
      </c>
      <c r="B733" s="430">
        <v>168</v>
      </c>
      <c r="C733" s="439">
        <v>159</v>
      </c>
      <c r="D733" s="311">
        <f t="shared" si="6"/>
        <v>-0.054</v>
      </c>
    </row>
    <row r="734" ht="36" customHeight="1" spans="1:4">
      <c r="A734" s="443" t="s">
        <v>127</v>
      </c>
      <c r="B734" s="430"/>
      <c r="C734" s="430"/>
      <c r="D734" s="311"/>
    </row>
    <row r="735" ht="36" customHeight="1" spans="1:4">
      <c r="A735" s="443" t="s">
        <v>128</v>
      </c>
      <c r="B735" s="430"/>
      <c r="C735" s="430"/>
      <c r="D735" s="311"/>
    </row>
    <row r="736" ht="36" customHeight="1" spans="1:4">
      <c r="A736" s="443" t="s">
        <v>167</v>
      </c>
      <c r="B736" s="430"/>
      <c r="C736" s="441"/>
      <c r="D736" s="311"/>
    </row>
    <row r="737" ht="36" customHeight="1" spans="1:4">
      <c r="A737" s="444" t="s">
        <v>666</v>
      </c>
      <c r="B737" s="430"/>
      <c r="C737" s="441"/>
      <c r="D737" s="311"/>
    </row>
    <row r="738" ht="36" customHeight="1" spans="1:4">
      <c r="A738" s="444" t="s">
        <v>667</v>
      </c>
      <c r="B738" s="430"/>
      <c r="C738" s="430"/>
      <c r="D738" s="311"/>
    </row>
    <row r="739" ht="36" customHeight="1" spans="1:4">
      <c r="A739" s="444" t="s">
        <v>259</v>
      </c>
      <c r="B739" s="430"/>
      <c r="C739" s="430"/>
      <c r="D739" s="311"/>
    </row>
    <row r="740" ht="36" customHeight="1" spans="1:4">
      <c r="A740" s="444" t="s">
        <v>668</v>
      </c>
      <c r="B740" s="430"/>
      <c r="C740" s="439">
        <v>4</v>
      </c>
      <c r="D740" s="311"/>
    </row>
    <row r="741" ht="36" customHeight="1" spans="1:4">
      <c r="A741" s="446" t="s">
        <v>669</v>
      </c>
      <c r="B741" s="441">
        <v>8</v>
      </c>
      <c r="C741" s="441">
        <v>5</v>
      </c>
      <c r="D741" s="315">
        <f t="shared" si="6"/>
        <v>-0.375</v>
      </c>
    </row>
    <row r="742" ht="36" customHeight="1" spans="1:4">
      <c r="A742" s="444" t="s">
        <v>670</v>
      </c>
      <c r="B742" s="430">
        <v>8</v>
      </c>
      <c r="C742" s="430">
        <v>5</v>
      </c>
      <c r="D742" s="311">
        <f t="shared" si="6"/>
        <v>-0.375</v>
      </c>
    </row>
    <row r="743" ht="36" customHeight="1" spans="1:4">
      <c r="A743" s="443" t="s">
        <v>671</v>
      </c>
      <c r="B743" s="428">
        <f>B744</f>
        <v>16</v>
      </c>
      <c r="C743" s="428">
        <f>C744</f>
        <v>285</v>
      </c>
      <c r="D743" s="315">
        <f t="shared" si="6"/>
        <v>16.813</v>
      </c>
    </row>
    <row r="744" ht="36" customHeight="1" spans="1:4">
      <c r="A744" s="443" t="s">
        <v>672</v>
      </c>
      <c r="B744" s="430">
        <v>16</v>
      </c>
      <c r="C744" s="430">
        <v>285</v>
      </c>
      <c r="D744" s="311">
        <f t="shared" si="6"/>
        <v>16.813</v>
      </c>
    </row>
    <row r="745" ht="36" customHeight="1" spans="1:4">
      <c r="A745" s="445" t="s">
        <v>673</v>
      </c>
      <c r="B745" s="428">
        <f>B746+B756+B760+B769+B774+B781+B787+B790+B793+B795+B797+B803+B805+B807+B822</f>
        <v>5334</v>
      </c>
      <c r="C745" s="428">
        <f>C746+C756+C760+C769+C774+C781+C787+C790+C793+C795+C797+C803+C805+C807+C822</f>
        <v>5928</v>
      </c>
      <c r="D745" s="315">
        <f t="shared" si="6"/>
        <v>0.111</v>
      </c>
    </row>
    <row r="746" ht="36" customHeight="1" spans="1:4">
      <c r="A746" s="443" t="s">
        <v>674</v>
      </c>
      <c r="B746" s="428">
        <f>SUM(B747:B755)</f>
        <v>824</v>
      </c>
      <c r="C746" s="428">
        <f>SUM(C747:C755)</f>
        <v>628</v>
      </c>
      <c r="D746" s="315">
        <f t="shared" si="6"/>
        <v>-0.238</v>
      </c>
    </row>
    <row r="747" ht="36" customHeight="1" spans="1:4">
      <c r="A747" s="443" t="s">
        <v>126</v>
      </c>
      <c r="B747" s="430">
        <v>824</v>
      </c>
      <c r="C747" s="430">
        <v>592</v>
      </c>
      <c r="D747" s="311">
        <f t="shared" si="6"/>
        <v>-0.282</v>
      </c>
    </row>
    <row r="748" ht="36" customHeight="1" spans="1:4">
      <c r="A748" s="443" t="s">
        <v>127</v>
      </c>
      <c r="B748" s="430"/>
      <c r="C748" s="436"/>
      <c r="D748" s="311"/>
    </row>
    <row r="749" ht="36" customHeight="1" spans="1:4">
      <c r="A749" s="443" t="s">
        <v>128</v>
      </c>
      <c r="B749" s="430"/>
      <c r="C749" s="439"/>
      <c r="D749" s="311"/>
    </row>
    <row r="750" ht="36" customHeight="1" spans="1:4">
      <c r="A750" s="443" t="s">
        <v>675</v>
      </c>
      <c r="B750" s="430"/>
      <c r="C750" s="430"/>
      <c r="D750" s="311"/>
    </row>
    <row r="751" ht="36" customHeight="1" spans="1:4">
      <c r="A751" s="443" t="s">
        <v>676</v>
      </c>
      <c r="B751" s="430"/>
      <c r="C751" s="428"/>
      <c r="D751" s="311"/>
    </row>
    <row r="752" ht="36" customHeight="1" spans="1:4">
      <c r="A752" s="443" t="s">
        <v>677</v>
      </c>
      <c r="B752" s="430"/>
      <c r="C752" s="441"/>
      <c r="D752" s="311"/>
    </row>
    <row r="753" ht="36" customHeight="1" spans="1:4">
      <c r="A753" s="443" t="s">
        <v>678</v>
      </c>
      <c r="B753" s="430"/>
      <c r="C753" s="435"/>
      <c r="D753" s="311"/>
    </row>
    <row r="754" ht="36" customHeight="1" spans="1:4">
      <c r="A754" s="443" t="s">
        <v>679</v>
      </c>
      <c r="B754" s="430"/>
      <c r="C754" s="428"/>
      <c r="D754" s="311"/>
    </row>
    <row r="755" ht="36" customHeight="1" spans="1:4">
      <c r="A755" s="443" t="s">
        <v>680</v>
      </c>
      <c r="B755" s="430"/>
      <c r="C755" s="430">
        <v>36</v>
      </c>
      <c r="D755" s="311"/>
    </row>
    <row r="756" ht="36" customHeight="1" spans="1:4">
      <c r="A756" s="443" t="s">
        <v>681</v>
      </c>
      <c r="B756" s="428">
        <f>SUM(B757:B759)</f>
        <v>0</v>
      </c>
      <c r="C756" s="428"/>
      <c r="D756" s="311"/>
    </row>
    <row r="757" ht="36" customHeight="1" spans="1:4">
      <c r="A757" s="434" t="s">
        <v>682</v>
      </c>
      <c r="B757" s="430"/>
      <c r="C757" s="428"/>
      <c r="D757" s="311"/>
    </row>
    <row r="758" ht="36" customHeight="1" spans="1:4">
      <c r="A758" s="443" t="s">
        <v>683</v>
      </c>
      <c r="B758" s="430"/>
      <c r="C758" s="430"/>
      <c r="D758" s="311"/>
    </row>
    <row r="759" ht="36" customHeight="1" spans="1:4">
      <c r="A759" s="443" t="s">
        <v>684</v>
      </c>
      <c r="B759" s="430"/>
      <c r="C759" s="430"/>
      <c r="D759" s="311"/>
    </row>
    <row r="760" ht="36" customHeight="1" spans="1:4">
      <c r="A760" s="443" t="s">
        <v>685</v>
      </c>
      <c r="B760" s="428">
        <f>SUM(B761:B768)</f>
        <v>457</v>
      </c>
      <c r="C760" s="428">
        <f>SUM(C761:C768)</f>
        <v>3539</v>
      </c>
      <c r="D760" s="315">
        <f t="shared" si="6"/>
        <v>6.744</v>
      </c>
    </row>
    <row r="761" ht="36" customHeight="1" spans="1:4">
      <c r="A761" s="443" t="s">
        <v>686</v>
      </c>
      <c r="B761" s="430"/>
      <c r="C761" s="430"/>
      <c r="D761" s="311"/>
    </row>
    <row r="762" ht="36" customHeight="1" spans="1:4">
      <c r="A762" s="443" t="s">
        <v>687</v>
      </c>
      <c r="B762" s="430">
        <v>15</v>
      </c>
      <c r="C762" s="430">
        <v>960</v>
      </c>
      <c r="D762" s="311">
        <f t="shared" si="6"/>
        <v>63</v>
      </c>
    </row>
    <row r="763" ht="36" customHeight="1" spans="1:4">
      <c r="A763" s="443" t="s">
        <v>688</v>
      </c>
      <c r="B763" s="430"/>
      <c r="C763" s="435">
        <v>1420</v>
      </c>
      <c r="D763" s="311"/>
    </row>
    <row r="764" ht="36" customHeight="1" spans="1:4">
      <c r="A764" s="443" t="s">
        <v>689</v>
      </c>
      <c r="B764" s="430">
        <v>442</v>
      </c>
      <c r="C764" s="430">
        <v>790</v>
      </c>
      <c r="D764" s="311">
        <f t="shared" si="6"/>
        <v>0.787</v>
      </c>
    </row>
    <row r="765" ht="36" customHeight="1" spans="1:4">
      <c r="A765" s="443" t="s">
        <v>690</v>
      </c>
      <c r="B765" s="430"/>
      <c r="C765" s="430"/>
      <c r="D765" s="311"/>
    </row>
    <row r="766" ht="36" customHeight="1" spans="1:4">
      <c r="A766" s="443" t="s">
        <v>691</v>
      </c>
      <c r="B766" s="430"/>
      <c r="C766" s="430"/>
      <c r="D766" s="311"/>
    </row>
    <row r="767" ht="36" customHeight="1" spans="1:4">
      <c r="A767" s="443" t="s">
        <v>692</v>
      </c>
      <c r="B767" s="430"/>
      <c r="C767" s="428"/>
      <c r="D767" s="311"/>
    </row>
    <row r="768" ht="36" customHeight="1" spans="1:4">
      <c r="A768" s="443" t="s">
        <v>693</v>
      </c>
      <c r="B768" s="430"/>
      <c r="C768" s="430">
        <v>369</v>
      </c>
      <c r="D768" s="311"/>
    </row>
    <row r="769" ht="36" customHeight="1" spans="1:4">
      <c r="A769" s="443" t="s">
        <v>694</v>
      </c>
      <c r="B769" s="428">
        <f>SUM(B770:B773)</f>
        <v>951</v>
      </c>
      <c r="C769" s="428">
        <f>SUM(C770:C773)</f>
        <v>370</v>
      </c>
      <c r="D769" s="315">
        <f t="shared" si="6"/>
        <v>-0.611</v>
      </c>
    </row>
    <row r="770" ht="36" customHeight="1" spans="1:4">
      <c r="A770" s="443" t="s">
        <v>695</v>
      </c>
      <c r="B770" s="430">
        <v>368</v>
      </c>
      <c r="C770" s="430"/>
      <c r="D770" s="311">
        <f t="shared" si="6"/>
        <v>-1</v>
      </c>
    </row>
    <row r="771" ht="36" customHeight="1" spans="1:4">
      <c r="A771" s="443" t="s">
        <v>696</v>
      </c>
      <c r="B771" s="430">
        <v>583</v>
      </c>
      <c r="C771" s="435">
        <v>370</v>
      </c>
      <c r="D771" s="311">
        <f t="shared" si="6"/>
        <v>-0.365</v>
      </c>
    </row>
    <row r="772" ht="36" customHeight="1" spans="1:4">
      <c r="A772" s="443" t="s">
        <v>697</v>
      </c>
      <c r="B772" s="430"/>
      <c r="C772" s="430"/>
      <c r="D772" s="311"/>
    </row>
    <row r="773" ht="36" customHeight="1" spans="1:4">
      <c r="A773" s="443" t="s">
        <v>698</v>
      </c>
      <c r="B773" s="430"/>
      <c r="C773" s="430"/>
      <c r="D773" s="311"/>
    </row>
    <row r="774" ht="36" customHeight="1" spans="1:4">
      <c r="A774" s="443" t="s">
        <v>699</v>
      </c>
      <c r="B774" s="428">
        <f>SUM(B775:B780)</f>
        <v>2935</v>
      </c>
      <c r="C774" s="428">
        <f>SUM(C775:C780)</f>
        <v>1008</v>
      </c>
      <c r="D774" s="315">
        <f>(C774-B774)/B774</f>
        <v>-0.657</v>
      </c>
    </row>
    <row r="775" ht="36" customHeight="1" spans="1:4">
      <c r="A775" s="443" t="s">
        <v>700</v>
      </c>
      <c r="B775" s="430">
        <v>149</v>
      </c>
      <c r="C775" s="435">
        <v>2</v>
      </c>
      <c r="D775" s="311">
        <f>(C775-B775)/B775</f>
        <v>-0.987</v>
      </c>
    </row>
    <row r="776" ht="36" customHeight="1" spans="1:4">
      <c r="A776" s="443" t="s">
        <v>701</v>
      </c>
      <c r="B776" s="430"/>
      <c r="C776" s="430"/>
      <c r="D776" s="311"/>
    </row>
    <row r="777" ht="36" customHeight="1" spans="1:4">
      <c r="A777" s="443" t="s">
        <v>702</v>
      </c>
      <c r="B777" s="430"/>
      <c r="C777" s="430"/>
      <c r="D777" s="311"/>
    </row>
    <row r="778" ht="36" customHeight="1" spans="1:4">
      <c r="A778" s="443" t="s">
        <v>703</v>
      </c>
      <c r="B778" s="430"/>
      <c r="C778" s="430"/>
      <c r="D778" s="311"/>
    </row>
    <row r="779" ht="36" customHeight="1" spans="1:4">
      <c r="A779" s="443" t="s">
        <v>704</v>
      </c>
      <c r="B779" s="430">
        <v>177</v>
      </c>
      <c r="C779" s="435">
        <v>847</v>
      </c>
      <c r="D779" s="311">
        <f>(C779-B779)/B779</f>
        <v>3.785</v>
      </c>
    </row>
    <row r="780" ht="36" customHeight="1" spans="1:4">
      <c r="A780" s="443" t="s">
        <v>705</v>
      </c>
      <c r="B780" s="430">
        <v>2609</v>
      </c>
      <c r="C780" s="430">
        <v>159</v>
      </c>
      <c r="D780" s="311">
        <f>(C780-B780)/B780</f>
        <v>-0.939</v>
      </c>
    </row>
    <row r="781" ht="36" customHeight="1" spans="1:4">
      <c r="A781" s="443" t="s">
        <v>706</v>
      </c>
      <c r="B781" s="428">
        <f>SUM(B782:B786)</f>
        <v>62</v>
      </c>
      <c r="C781" s="428">
        <f>SUM(C782:C786)</f>
        <v>376</v>
      </c>
      <c r="D781" s="315">
        <f>(C781-B781)/B781</f>
        <v>5.065</v>
      </c>
    </row>
    <row r="782" ht="36" customHeight="1" spans="1:4">
      <c r="A782" s="443" t="s">
        <v>707</v>
      </c>
      <c r="B782" s="430">
        <v>52</v>
      </c>
      <c r="C782" s="430">
        <v>252</v>
      </c>
      <c r="D782" s="311">
        <f>(C782-B782)/B782</f>
        <v>3.846</v>
      </c>
    </row>
    <row r="783" ht="36" customHeight="1" spans="1:4">
      <c r="A783" s="443" t="s">
        <v>708</v>
      </c>
      <c r="B783" s="430"/>
      <c r="C783" s="430"/>
      <c r="D783" s="311"/>
    </row>
    <row r="784" ht="36" customHeight="1" spans="1:4">
      <c r="A784" s="443" t="s">
        <v>709</v>
      </c>
      <c r="B784" s="430"/>
      <c r="C784" s="428"/>
      <c r="D784" s="311"/>
    </row>
    <row r="785" ht="36" customHeight="1" spans="1:4">
      <c r="A785" s="443" t="s">
        <v>710</v>
      </c>
      <c r="B785" s="430"/>
      <c r="C785" s="430"/>
      <c r="D785" s="311"/>
    </row>
    <row r="786" ht="36" customHeight="1" spans="1:4">
      <c r="A786" s="443" t="s">
        <v>711</v>
      </c>
      <c r="B786" s="430">
        <v>10</v>
      </c>
      <c r="C786" s="430">
        <v>124</v>
      </c>
      <c r="D786" s="311">
        <f>(C786-B786)/B786</f>
        <v>11.4</v>
      </c>
    </row>
    <row r="787" ht="36" customHeight="1" spans="1:4">
      <c r="A787" s="443" t="s">
        <v>712</v>
      </c>
      <c r="B787" s="435">
        <f>SUM(B788:B789)</f>
        <v>0</v>
      </c>
      <c r="C787" s="430"/>
      <c r="D787" s="311"/>
    </row>
    <row r="788" ht="36" customHeight="1" spans="1:4">
      <c r="A788" s="443" t="s">
        <v>713</v>
      </c>
      <c r="B788" s="430"/>
      <c r="C788" s="428"/>
      <c r="D788" s="311"/>
    </row>
    <row r="789" ht="36" customHeight="1" spans="1:4">
      <c r="A789" s="443" t="s">
        <v>714</v>
      </c>
      <c r="B789" s="430"/>
      <c r="C789" s="430"/>
      <c r="D789" s="311"/>
    </row>
    <row r="790" ht="36" customHeight="1" spans="1:4">
      <c r="A790" s="443" t="s">
        <v>715</v>
      </c>
      <c r="B790" s="435">
        <f>SUM(B791:B792)</f>
        <v>0</v>
      </c>
      <c r="C790" s="430"/>
      <c r="D790" s="311"/>
    </row>
    <row r="791" ht="36" customHeight="1" spans="1:4">
      <c r="A791" s="443" t="s">
        <v>716</v>
      </c>
      <c r="B791" s="430"/>
      <c r="C791" s="428"/>
      <c r="D791" s="311"/>
    </row>
    <row r="792" ht="36" customHeight="1" spans="1:4">
      <c r="A792" s="443" t="s">
        <v>717</v>
      </c>
      <c r="B792" s="430"/>
      <c r="C792" s="430"/>
      <c r="D792" s="311"/>
    </row>
    <row r="793" ht="36" customHeight="1" spans="1:4">
      <c r="A793" s="443" t="s">
        <v>718</v>
      </c>
      <c r="B793" s="441">
        <f>SUM(B794)</f>
        <v>0</v>
      </c>
      <c r="C793" s="430"/>
      <c r="D793" s="311"/>
    </row>
    <row r="794" ht="36" customHeight="1" spans="1:4">
      <c r="A794" s="444" t="s">
        <v>719</v>
      </c>
      <c r="B794" s="430"/>
      <c r="C794" s="435"/>
      <c r="D794" s="311"/>
    </row>
    <row r="795" ht="36" customHeight="1" spans="1:4">
      <c r="A795" s="443" t="s">
        <v>720</v>
      </c>
      <c r="B795" s="441">
        <f>SUM(B796)</f>
        <v>5</v>
      </c>
      <c r="C795" s="441">
        <f>SUM(C796)</f>
        <v>7</v>
      </c>
      <c r="D795" s="315">
        <f>(C795-B795)/B795</f>
        <v>0.4</v>
      </c>
    </row>
    <row r="796" ht="36" customHeight="1" spans="1:4">
      <c r="A796" s="444" t="s">
        <v>721</v>
      </c>
      <c r="B796" s="430">
        <v>5</v>
      </c>
      <c r="C796" s="430">
        <v>7</v>
      </c>
      <c r="D796" s="311">
        <f>(C796-B796)/B796</f>
        <v>0.4</v>
      </c>
    </row>
    <row r="797" ht="36" customHeight="1" spans="1:4">
      <c r="A797" s="443" t="s">
        <v>722</v>
      </c>
      <c r="B797" s="428">
        <f>SUM(B798:B802)</f>
        <v>0</v>
      </c>
      <c r="C797" s="435"/>
      <c r="D797" s="311"/>
    </row>
    <row r="798" ht="36" customHeight="1" spans="1:4">
      <c r="A798" s="443" t="s">
        <v>723</v>
      </c>
      <c r="B798" s="430"/>
      <c r="C798" s="430"/>
      <c r="D798" s="311"/>
    </row>
    <row r="799" ht="36" customHeight="1" spans="1:4">
      <c r="A799" s="443" t="s">
        <v>724</v>
      </c>
      <c r="B799" s="430"/>
      <c r="C799" s="430"/>
      <c r="D799" s="311"/>
    </row>
    <row r="800" ht="36" customHeight="1" spans="1:4">
      <c r="A800" s="443" t="s">
        <v>725</v>
      </c>
      <c r="B800" s="430"/>
      <c r="C800" s="435"/>
      <c r="D800" s="311"/>
    </row>
    <row r="801" ht="36" customHeight="1" spans="1:4">
      <c r="A801" s="443" t="s">
        <v>726</v>
      </c>
      <c r="B801" s="430"/>
      <c r="C801" s="430"/>
      <c r="D801" s="311"/>
    </row>
    <row r="802" ht="36" customHeight="1" spans="1:4">
      <c r="A802" s="443" t="s">
        <v>727</v>
      </c>
      <c r="B802" s="430"/>
      <c r="C802" s="441"/>
      <c r="D802" s="311"/>
    </row>
    <row r="803" ht="36" customHeight="1" spans="1:4">
      <c r="A803" s="443" t="s">
        <v>728</v>
      </c>
      <c r="B803" s="439">
        <f>SUM(B804)</f>
        <v>0</v>
      </c>
      <c r="C803" s="441"/>
      <c r="D803" s="311"/>
    </row>
    <row r="804" ht="36" customHeight="1" spans="1:4">
      <c r="A804" s="443" t="s">
        <v>729</v>
      </c>
      <c r="B804" s="430"/>
      <c r="C804" s="428"/>
      <c r="D804" s="311"/>
    </row>
    <row r="805" ht="36" customHeight="1" spans="1:4">
      <c r="A805" s="443" t="s">
        <v>730</v>
      </c>
      <c r="B805" s="441">
        <f>SUM(B806)</f>
        <v>0</v>
      </c>
      <c r="C805" s="441"/>
      <c r="D805" s="311"/>
    </row>
    <row r="806" ht="36" customHeight="1" spans="1:4">
      <c r="A806" s="444" t="s">
        <v>731</v>
      </c>
      <c r="B806" s="430"/>
      <c r="C806" s="430"/>
      <c r="D806" s="311"/>
    </row>
    <row r="807" ht="36" customHeight="1" spans="1:4">
      <c r="A807" s="443" t="s">
        <v>732</v>
      </c>
      <c r="B807" s="435">
        <f>SUM(B808:B821)</f>
        <v>0</v>
      </c>
      <c r="C807" s="428"/>
      <c r="D807" s="311"/>
    </row>
    <row r="808" ht="36" customHeight="1" spans="1:4">
      <c r="A808" s="443" t="s">
        <v>126</v>
      </c>
      <c r="B808" s="430"/>
      <c r="C808" s="430"/>
      <c r="D808" s="311"/>
    </row>
    <row r="809" ht="36" customHeight="1" spans="1:4">
      <c r="A809" s="443" t="s">
        <v>127</v>
      </c>
      <c r="B809" s="430"/>
      <c r="C809" s="430"/>
      <c r="D809" s="311"/>
    </row>
    <row r="810" ht="36" customHeight="1" spans="1:4">
      <c r="A810" s="443" t="s">
        <v>128</v>
      </c>
      <c r="B810" s="430"/>
      <c r="C810" s="439"/>
      <c r="D810" s="311"/>
    </row>
    <row r="811" ht="36" customHeight="1" spans="1:4">
      <c r="A811" s="443" t="s">
        <v>733</v>
      </c>
      <c r="B811" s="430"/>
      <c r="C811" s="430"/>
      <c r="D811" s="311"/>
    </row>
    <row r="812" ht="36" customHeight="1" spans="1:4">
      <c r="A812" s="443" t="s">
        <v>734</v>
      </c>
      <c r="B812" s="430"/>
      <c r="C812" s="441"/>
      <c r="D812" s="311"/>
    </row>
    <row r="813" ht="36" customHeight="1" spans="1:4">
      <c r="A813" s="443" t="s">
        <v>735</v>
      </c>
      <c r="B813" s="430"/>
      <c r="C813" s="439"/>
      <c r="D813" s="311"/>
    </row>
    <row r="814" ht="36" customHeight="1" spans="1:4">
      <c r="A814" s="443" t="s">
        <v>736</v>
      </c>
      <c r="B814" s="430"/>
      <c r="C814" s="435"/>
      <c r="D814" s="311"/>
    </row>
    <row r="815" ht="36" customHeight="1" spans="1:4">
      <c r="A815" s="443" t="s">
        <v>737</v>
      </c>
      <c r="B815" s="430"/>
      <c r="C815" s="441"/>
      <c r="D815" s="311"/>
    </row>
    <row r="816" ht="36" customHeight="1" spans="1:4">
      <c r="A816" s="443" t="s">
        <v>738</v>
      </c>
      <c r="B816" s="430"/>
      <c r="C816" s="430"/>
      <c r="D816" s="311"/>
    </row>
    <row r="817" ht="36" customHeight="1" spans="1:4">
      <c r="A817" s="443" t="s">
        <v>739</v>
      </c>
      <c r="B817" s="430"/>
      <c r="C817" s="435"/>
      <c r="D817" s="311"/>
    </row>
    <row r="818" ht="36" customHeight="1" spans="1:4">
      <c r="A818" s="443" t="s">
        <v>167</v>
      </c>
      <c r="B818" s="430"/>
      <c r="C818" s="430"/>
      <c r="D818" s="311"/>
    </row>
    <row r="819" ht="36" customHeight="1" spans="1:4">
      <c r="A819" s="443" t="s">
        <v>740</v>
      </c>
      <c r="B819" s="430"/>
      <c r="C819" s="430"/>
      <c r="D819" s="311"/>
    </row>
    <row r="820" ht="36" customHeight="1" spans="1:4">
      <c r="A820" s="443" t="s">
        <v>135</v>
      </c>
      <c r="B820" s="430"/>
      <c r="C820" s="430"/>
      <c r="D820" s="311"/>
    </row>
    <row r="821" ht="36" customHeight="1" spans="1:4">
      <c r="A821" s="443" t="s">
        <v>741</v>
      </c>
      <c r="B821" s="430"/>
      <c r="C821" s="430"/>
      <c r="D821" s="311"/>
    </row>
    <row r="822" ht="36" customHeight="1" spans="1:4">
      <c r="A822" s="443" t="s">
        <v>742</v>
      </c>
      <c r="B822" s="441">
        <f>SUM(B823)</f>
        <v>100</v>
      </c>
      <c r="C822" s="441">
        <f>SUM(C823)</f>
        <v>0</v>
      </c>
      <c r="D822" s="315">
        <f>(C822-B822)/B822</f>
        <v>-1</v>
      </c>
    </row>
    <row r="823" ht="36" customHeight="1" spans="1:4">
      <c r="A823" s="444" t="s">
        <v>743</v>
      </c>
      <c r="B823" s="430">
        <v>100</v>
      </c>
      <c r="C823" s="430"/>
      <c r="D823" s="311">
        <f>(C823-B823)/B823</f>
        <v>-1</v>
      </c>
    </row>
    <row r="824" ht="36" customHeight="1" spans="1:4">
      <c r="A824" s="445" t="s">
        <v>744</v>
      </c>
      <c r="B824" s="428">
        <f>B825+B836+B838+B841+B843+B845</f>
        <v>3252</v>
      </c>
      <c r="C824" s="428">
        <f>C825+C836+C838+C841+C843+C845</f>
        <v>916</v>
      </c>
      <c r="D824" s="315">
        <f>(C824-B824)/B824</f>
        <v>-0.718</v>
      </c>
    </row>
    <row r="825" ht="36" customHeight="1" spans="1:4">
      <c r="A825" s="443" t="s">
        <v>745</v>
      </c>
      <c r="B825" s="428">
        <f>SUM(B826:B835)</f>
        <v>747</v>
      </c>
      <c r="C825" s="428">
        <f>SUM(C826:C835)</f>
        <v>727</v>
      </c>
      <c r="D825" s="315">
        <f>(C825-B825)/B825</f>
        <v>-0.027</v>
      </c>
    </row>
    <row r="826" ht="36" customHeight="1" spans="1:4">
      <c r="A826" s="443" t="s">
        <v>746</v>
      </c>
      <c r="B826" s="430">
        <v>636</v>
      </c>
      <c r="C826" s="430">
        <v>605</v>
      </c>
      <c r="D826" s="311">
        <f>(C826-B826)/B826</f>
        <v>-0.049</v>
      </c>
    </row>
    <row r="827" ht="36" customHeight="1" spans="1:4">
      <c r="A827" s="443" t="s">
        <v>747</v>
      </c>
      <c r="B827" s="430"/>
      <c r="C827" s="430"/>
      <c r="D827" s="311"/>
    </row>
    <row r="828" ht="36" customHeight="1" spans="1:4">
      <c r="A828" s="434" t="s">
        <v>748</v>
      </c>
      <c r="B828" s="430"/>
      <c r="C828" s="430"/>
      <c r="D828" s="311"/>
    </row>
    <row r="829" ht="36" customHeight="1" spans="1:4">
      <c r="A829" s="443" t="s">
        <v>749</v>
      </c>
      <c r="B829" s="430">
        <v>111</v>
      </c>
      <c r="C829" s="439">
        <v>122</v>
      </c>
      <c r="D829" s="311">
        <f>(C829-B829)/B829</f>
        <v>0.099</v>
      </c>
    </row>
    <row r="830" ht="36" customHeight="1" spans="1:4">
      <c r="A830" s="443" t="s">
        <v>750</v>
      </c>
      <c r="B830" s="430"/>
      <c r="C830" s="430"/>
      <c r="D830" s="311"/>
    </row>
    <row r="831" ht="36" customHeight="1" spans="1:4">
      <c r="A831" s="443" t="s">
        <v>751</v>
      </c>
      <c r="B831" s="430"/>
      <c r="C831" s="428"/>
      <c r="D831" s="311"/>
    </row>
    <row r="832" ht="36" customHeight="1" spans="1:4">
      <c r="A832" s="443" t="s">
        <v>752</v>
      </c>
      <c r="B832" s="430"/>
      <c r="C832" s="441"/>
      <c r="D832" s="311"/>
    </row>
    <row r="833" ht="36" customHeight="1" spans="1:4">
      <c r="A833" s="443" t="s">
        <v>753</v>
      </c>
      <c r="B833" s="430"/>
      <c r="C833" s="430"/>
      <c r="D833" s="311"/>
    </row>
    <row r="834" ht="36" customHeight="1" spans="1:4">
      <c r="A834" s="443" t="s">
        <v>754</v>
      </c>
      <c r="B834" s="430"/>
      <c r="C834" s="428"/>
      <c r="D834" s="311"/>
    </row>
    <row r="835" ht="36" customHeight="1" spans="1:4">
      <c r="A835" s="443" t="s">
        <v>755</v>
      </c>
      <c r="B835" s="430"/>
      <c r="C835" s="428"/>
      <c r="D835" s="311"/>
    </row>
    <row r="836" ht="36" customHeight="1" spans="1:4">
      <c r="A836" s="443" t="s">
        <v>756</v>
      </c>
      <c r="B836" s="441">
        <f>SUM(B837)</f>
        <v>0</v>
      </c>
      <c r="C836" s="430"/>
      <c r="D836" s="311"/>
    </row>
    <row r="837" ht="36" customHeight="1" spans="1:4">
      <c r="A837" s="444" t="s">
        <v>757</v>
      </c>
      <c r="B837" s="430"/>
      <c r="C837" s="430"/>
      <c r="D837" s="311"/>
    </row>
    <row r="838" ht="36" customHeight="1" spans="1:4">
      <c r="A838" s="443" t="s">
        <v>758</v>
      </c>
      <c r="B838" s="428">
        <f>SUM(B839:B840)</f>
        <v>198</v>
      </c>
      <c r="C838" s="428">
        <f>SUM(C839:C840)</f>
        <v>184</v>
      </c>
      <c r="D838" s="315">
        <f>(C838-B838)/B838</f>
        <v>-0.071</v>
      </c>
    </row>
    <row r="839" ht="36" customHeight="1" spans="1:4">
      <c r="A839" s="443" t="s">
        <v>759</v>
      </c>
      <c r="B839" s="430">
        <v>120</v>
      </c>
      <c r="C839" s="430">
        <v>120</v>
      </c>
      <c r="D839" s="311">
        <f>(C839-B839)/B839</f>
        <v>0</v>
      </c>
    </row>
    <row r="840" ht="36" customHeight="1" spans="1:4">
      <c r="A840" s="443" t="s">
        <v>760</v>
      </c>
      <c r="B840" s="430">
        <v>78</v>
      </c>
      <c r="C840" s="430">
        <v>64</v>
      </c>
      <c r="D840" s="311">
        <f>(C840-B840)/B840</f>
        <v>-0.179</v>
      </c>
    </row>
    <row r="841" ht="36" customHeight="1" spans="1:4">
      <c r="A841" s="443" t="s">
        <v>761</v>
      </c>
      <c r="B841" s="441">
        <f t="shared" ref="B841:B845" si="7">SUM(B842)</f>
        <v>5</v>
      </c>
      <c r="C841" s="430"/>
      <c r="D841" s="311">
        <f>(C841-B841)/B841</f>
        <v>-1</v>
      </c>
    </row>
    <row r="842" ht="36" customHeight="1" spans="1:4">
      <c r="A842" s="443" t="s">
        <v>762</v>
      </c>
      <c r="B842" s="430">
        <v>5</v>
      </c>
      <c r="C842" s="430"/>
      <c r="D842" s="311">
        <f>(C842-B842)/B842</f>
        <v>-1</v>
      </c>
    </row>
    <row r="843" ht="36" customHeight="1" spans="1:4">
      <c r="A843" s="443" t="s">
        <v>763</v>
      </c>
      <c r="B843" s="441">
        <f t="shared" si="7"/>
        <v>0</v>
      </c>
      <c r="C843" s="441"/>
      <c r="D843" s="311"/>
    </row>
    <row r="844" ht="36" customHeight="1" spans="1:4">
      <c r="A844" s="443" t="s">
        <v>764</v>
      </c>
      <c r="B844" s="430"/>
      <c r="C844" s="430"/>
      <c r="D844" s="311"/>
    </row>
    <row r="845" ht="36" customHeight="1" spans="1:4">
      <c r="A845" s="443" t="s">
        <v>765</v>
      </c>
      <c r="B845" s="441">
        <f t="shared" si="7"/>
        <v>2302</v>
      </c>
      <c r="C845" s="441">
        <f>SUM(C846)</f>
        <v>5</v>
      </c>
      <c r="D845" s="315">
        <f>(C845-B845)/B845</f>
        <v>-0.998</v>
      </c>
    </row>
    <row r="846" ht="36" customHeight="1" spans="1:4">
      <c r="A846" s="443" t="s">
        <v>766</v>
      </c>
      <c r="B846" s="430">
        <v>2302</v>
      </c>
      <c r="C846" s="439">
        <v>5</v>
      </c>
      <c r="D846" s="311">
        <f>(C846-B846)/B846</f>
        <v>-0.998</v>
      </c>
    </row>
    <row r="847" ht="36" customHeight="1" spans="1:4">
      <c r="A847" s="445" t="s">
        <v>767</v>
      </c>
      <c r="B847" s="428">
        <f>B848+B874+B899+B927+B938+B945+B952+B955</f>
        <v>77331</v>
      </c>
      <c r="C847" s="428">
        <f>C848+C874+C899+C927+C938+C945+C952+C955</f>
        <v>57923</v>
      </c>
      <c r="D847" s="315">
        <f>(C847-B847)/B847</f>
        <v>-0.251</v>
      </c>
    </row>
    <row r="848" ht="36" customHeight="1" spans="1:4">
      <c r="A848" s="443" t="s">
        <v>768</v>
      </c>
      <c r="B848" s="428">
        <f>SUM(B849:B873)</f>
        <v>15670</v>
      </c>
      <c r="C848" s="428">
        <f>SUM(C849:C873)</f>
        <v>20204</v>
      </c>
      <c r="D848" s="315">
        <f>(C848-B848)/B848</f>
        <v>0.289</v>
      </c>
    </row>
    <row r="849" ht="36" customHeight="1" spans="1:4">
      <c r="A849" s="443" t="s">
        <v>746</v>
      </c>
      <c r="B849" s="430">
        <v>2324</v>
      </c>
      <c r="C849" s="430">
        <v>2361</v>
      </c>
      <c r="D849" s="311">
        <f>(C849-B849)/B849</f>
        <v>0.016</v>
      </c>
    </row>
    <row r="850" ht="36" customHeight="1" spans="1:4">
      <c r="A850" s="434" t="s">
        <v>747</v>
      </c>
      <c r="B850" s="430"/>
      <c r="C850" s="430"/>
      <c r="D850" s="311"/>
    </row>
    <row r="851" ht="36" customHeight="1" spans="1:4">
      <c r="A851" s="434" t="s">
        <v>748</v>
      </c>
      <c r="B851" s="430"/>
      <c r="C851" s="430"/>
      <c r="D851" s="311"/>
    </row>
    <row r="852" ht="36" customHeight="1" spans="1:4">
      <c r="A852" s="443" t="s">
        <v>769</v>
      </c>
      <c r="B852" s="430"/>
      <c r="C852" s="430"/>
      <c r="D852" s="311"/>
    </row>
    <row r="853" ht="36" customHeight="1" spans="1:4">
      <c r="A853" s="443" t="s">
        <v>770</v>
      </c>
      <c r="B853" s="430">
        <v>836</v>
      </c>
      <c r="C853" s="430">
        <v>1073</v>
      </c>
      <c r="D853" s="311">
        <f>(C853-B853)/B853</f>
        <v>0.283</v>
      </c>
    </row>
    <row r="854" ht="36" customHeight="1" spans="1:4">
      <c r="A854" s="443" t="s">
        <v>771</v>
      </c>
      <c r="B854" s="430">
        <v>4180</v>
      </c>
      <c r="C854" s="430">
        <v>5971</v>
      </c>
      <c r="D854" s="311">
        <f>(C854-B854)/B854</f>
        <v>0.428</v>
      </c>
    </row>
    <row r="855" ht="36" customHeight="1" spans="1:4">
      <c r="A855" s="443" t="s">
        <v>772</v>
      </c>
      <c r="B855" s="430">
        <v>212</v>
      </c>
      <c r="C855" s="430">
        <v>194</v>
      </c>
      <c r="D855" s="311">
        <f>(C855-B855)/B855</f>
        <v>-0.085</v>
      </c>
    </row>
    <row r="856" ht="36" customHeight="1" spans="1:4">
      <c r="A856" s="446" t="s">
        <v>773</v>
      </c>
      <c r="B856" s="430">
        <v>10</v>
      </c>
      <c r="C856" s="430">
        <v>20</v>
      </c>
      <c r="D856" s="311">
        <f>(C856-B856)/B856</f>
        <v>1</v>
      </c>
    </row>
    <row r="857" ht="36" customHeight="1" spans="1:4">
      <c r="A857" s="446" t="s">
        <v>774</v>
      </c>
      <c r="B857" s="430"/>
      <c r="C857" s="430"/>
      <c r="D857" s="311"/>
    </row>
    <row r="858" ht="36" customHeight="1" spans="1:4">
      <c r="A858" s="434" t="s">
        <v>775</v>
      </c>
      <c r="B858" s="430">
        <v>2</v>
      </c>
      <c r="C858" s="430"/>
      <c r="D858" s="311">
        <f>(C858-B858)/B858</f>
        <v>-1</v>
      </c>
    </row>
    <row r="859" ht="36" customHeight="1" spans="1:4">
      <c r="A859" s="443" t="s">
        <v>776</v>
      </c>
      <c r="B859" s="430">
        <v>134</v>
      </c>
      <c r="C859" s="430">
        <v>78</v>
      </c>
      <c r="D859" s="311">
        <f>(C859-B859)/B859</f>
        <v>-0.418</v>
      </c>
    </row>
    <row r="860" ht="36" customHeight="1" spans="1:4">
      <c r="A860" s="443" t="s">
        <v>777</v>
      </c>
      <c r="B860" s="430"/>
      <c r="C860" s="430"/>
      <c r="D860" s="311"/>
    </row>
    <row r="861" ht="36" customHeight="1" spans="1:4">
      <c r="A861" s="443" t="s">
        <v>778</v>
      </c>
      <c r="B861" s="430">
        <v>73</v>
      </c>
      <c r="C861" s="430">
        <v>50</v>
      </c>
      <c r="D861" s="311">
        <f>(C861-B861)/B861</f>
        <v>-0.315</v>
      </c>
    </row>
    <row r="862" ht="36" customHeight="1" spans="1:4">
      <c r="A862" s="446" t="s">
        <v>779</v>
      </c>
      <c r="B862" s="430"/>
      <c r="C862" s="430"/>
      <c r="D862" s="311"/>
    </row>
    <row r="863" ht="36" customHeight="1" spans="1:4">
      <c r="A863" s="446" t="s">
        <v>780</v>
      </c>
      <c r="B863" s="430"/>
      <c r="C863" s="430"/>
      <c r="D863" s="311"/>
    </row>
    <row r="864" ht="36" customHeight="1" spans="1:4">
      <c r="A864" s="443" t="s">
        <v>781</v>
      </c>
      <c r="B864" s="430">
        <v>511</v>
      </c>
      <c r="C864" s="430">
        <v>108</v>
      </c>
      <c r="D864" s="311">
        <f>(C864-B864)/B864</f>
        <v>-0.789</v>
      </c>
    </row>
    <row r="865" ht="36" customHeight="1" spans="1:4">
      <c r="A865" s="443" t="s">
        <v>782</v>
      </c>
      <c r="B865" s="430">
        <v>358</v>
      </c>
      <c r="C865" s="430">
        <v>8</v>
      </c>
      <c r="D865" s="311">
        <f>(C865-B865)/B865</f>
        <v>-0.978</v>
      </c>
    </row>
    <row r="866" ht="36" customHeight="1" spans="1:4">
      <c r="A866" s="443" t="s">
        <v>783</v>
      </c>
      <c r="B866" s="430"/>
      <c r="C866" s="430"/>
      <c r="D866" s="311"/>
    </row>
    <row r="867" ht="36" customHeight="1" spans="1:4">
      <c r="A867" s="446" t="s">
        <v>784</v>
      </c>
      <c r="B867" s="430">
        <v>251</v>
      </c>
      <c r="C867" s="430">
        <v>600</v>
      </c>
      <c r="D867" s="311">
        <f>(C867-B867)/B867</f>
        <v>1.39</v>
      </c>
    </row>
    <row r="868" ht="36" customHeight="1" spans="1:4">
      <c r="A868" s="446" t="s">
        <v>785</v>
      </c>
      <c r="B868" s="430"/>
      <c r="C868" s="430">
        <v>181</v>
      </c>
      <c r="D868" s="311"/>
    </row>
    <row r="869" ht="36" customHeight="1" spans="1:4">
      <c r="A869" s="443" t="s">
        <v>786</v>
      </c>
      <c r="B869" s="430">
        <v>5898</v>
      </c>
      <c r="C869" s="430">
        <v>8142</v>
      </c>
      <c r="D869" s="311">
        <f>(C869-B869)/B869</f>
        <v>0.38</v>
      </c>
    </row>
    <row r="870" ht="36" customHeight="1" spans="1:4">
      <c r="A870" s="446" t="s">
        <v>787</v>
      </c>
      <c r="B870" s="430"/>
      <c r="C870" s="428"/>
      <c r="D870" s="311"/>
    </row>
    <row r="871" ht="36" customHeight="1" spans="1:4">
      <c r="A871" s="443" t="s">
        <v>788</v>
      </c>
      <c r="B871" s="430"/>
      <c r="C871" s="430">
        <v>12</v>
      </c>
      <c r="D871" s="311"/>
    </row>
    <row r="872" ht="36" customHeight="1" spans="1:4">
      <c r="A872" s="443" t="s">
        <v>789</v>
      </c>
      <c r="B872" s="430"/>
      <c r="C872" s="430">
        <v>74</v>
      </c>
      <c r="D872" s="311"/>
    </row>
    <row r="873" ht="36" customHeight="1" spans="1:4">
      <c r="A873" s="443" t="s">
        <v>790</v>
      </c>
      <c r="B873" s="430">
        <v>881</v>
      </c>
      <c r="C873" s="430">
        <v>1332</v>
      </c>
      <c r="D873" s="311">
        <f>(C873-B873)/B873</f>
        <v>0.512</v>
      </c>
    </row>
    <row r="874" ht="36" customHeight="1" spans="1:4">
      <c r="A874" s="443" t="s">
        <v>791</v>
      </c>
      <c r="B874" s="428">
        <f>SUM(B875:B898)</f>
        <v>2116</v>
      </c>
      <c r="C874" s="428">
        <f>SUM(C875:C898)</f>
        <v>6375</v>
      </c>
      <c r="D874" s="315">
        <f>(C874-B874)/B874</f>
        <v>2.013</v>
      </c>
    </row>
    <row r="875" ht="36" customHeight="1" spans="1:4">
      <c r="A875" s="446" t="s">
        <v>746</v>
      </c>
      <c r="B875" s="430">
        <v>709</v>
      </c>
      <c r="C875" s="430">
        <v>212</v>
      </c>
      <c r="D875" s="311">
        <f>(C875-B875)/B875</f>
        <v>-0.701</v>
      </c>
    </row>
    <row r="876" ht="36" customHeight="1" spans="1:4">
      <c r="A876" s="446" t="s">
        <v>747</v>
      </c>
      <c r="B876" s="430"/>
      <c r="C876" s="430"/>
      <c r="D876" s="311"/>
    </row>
    <row r="877" ht="36" customHeight="1" spans="1:4">
      <c r="A877" s="443" t="s">
        <v>748</v>
      </c>
      <c r="B877" s="430"/>
      <c r="C877" s="430"/>
      <c r="D877" s="311"/>
    </row>
    <row r="878" ht="36" customHeight="1" spans="1:4">
      <c r="A878" s="443" t="s">
        <v>792</v>
      </c>
      <c r="B878" s="430">
        <v>682</v>
      </c>
      <c r="C878" s="430">
        <v>626</v>
      </c>
      <c r="D878" s="311">
        <f>(C878-B878)/B878</f>
        <v>-0.082</v>
      </c>
    </row>
    <row r="879" ht="36" customHeight="1" spans="1:4">
      <c r="A879" s="443" t="s">
        <v>793</v>
      </c>
      <c r="B879" s="430"/>
      <c r="C879" s="430"/>
      <c r="D879" s="311"/>
    </row>
    <row r="880" ht="36" customHeight="1" spans="1:4">
      <c r="A880" s="443" t="s">
        <v>794</v>
      </c>
      <c r="B880" s="430">
        <v>11</v>
      </c>
      <c r="C880" s="430"/>
      <c r="D880" s="311">
        <f>(C880-B880)/B880</f>
        <v>-1</v>
      </c>
    </row>
    <row r="881" ht="36" customHeight="1" spans="1:4">
      <c r="A881" s="443" t="s">
        <v>795</v>
      </c>
      <c r="B881" s="430"/>
      <c r="C881" s="430">
        <v>4802</v>
      </c>
      <c r="D881" s="311"/>
    </row>
    <row r="882" ht="36" customHeight="1" spans="1:4">
      <c r="A882" s="443" t="s">
        <v>796</v>
      </c>
      <c r="B882" s="430">
        <v>258</v>
      </c>
      <c r="C882" s="430">
        <v>371</v>
      </c>
      <c r="D882" s="311">
        <f>(C882-B882)/B882</f>
        <v>0.438</v>
      </c>
    </row>
    <row r="883" ht="36" customHeight="1" spans="1:4">
      <c r="A883" s="443" t="s">
        <v>797</v>
      </c>
      <c r="B883" s="430"/>
      <c r="C883" s="430"/>
      <c r="D883" s="311"/>
    </row>
    <row r="884" ht="36" customHeight="1" spans="1:4">
      <c r="A884" s="443" t="s">
        <v>798</v>
      </c>
      <c r="B884" s="430"/>
      <c r="C884" s="430"/>
      <c r="D884" s="311"/>
    </row>
    <row r="885" ht="36" customHeight="1" spans="1:4">
      <c r="A885" s="443" t="s">
        <v>799</v>
      </c>
      <c r="B885" s="430">
        <v>30</v>
      </c>
      <c r="C885" s="430">
        <v>10</v>
      </c>
      <c r="D885" s="311">
        <f>(C885-B885)/B885</f>
        <v>-0.667</v>
      </c>
    </row>
    <row r="886" ht="36" customHeight="1" spans="1:4">
      <c r="A886" s="443" t="s">
        <v>800</v>
      </c>
      <c r="B886" s="430"/>
      <c r="C886" s="430"/>
      <c r="D886" s="311"/>
    </row>
    <row r="887" ht="36" customHeight="1" spans="1:4">
      <c r="A887" s="443" t="s">
        <v>801</v>
      </c>
      <c r="B887" s="430"/>
      <c r="C887" s="430"/>
      <c r="D887" s="311"/>
    </row>
    <row r="888" ht="36" customHeight="1" spans="1:4">
      <c r="A888" s="443" t="s">
        <v>802</v>
      </c>
      <c r="B888" s="430"/>
      <c r="C888" s="430"/>
      <c r="D888" s="311"/>
    </row>
    <row r="889" ht="36" customHeight="1" spans="1:4">
      <c r="A889" s="443" t="s">
        <v>803</v>
      </c>
      <c r="B889" s="430"/>
      <c r="C889" s="430"/>
      <c r="D889" s="311"/>
    </row>
    <row r="890" ht="36" customHeight="1" spans="1:4">
      <c r="A890" s="443" t="s">
        <v>804</v>
      </c>
      <c r="B890" s="430"/>
      <c r="C890" s="430"/>
      <c r="D890" s="311"/>
    </row>
    <row r="891" ht="36" customHeight="1" spans="1:4">
      <c r="A891" s="443" t="s">
        <v>805</v>
      </c>
      <c r="B891" s="430"/>
      <c r="C891" s="430"/>
      <c r="D891" s="311"/>
    </row>
    <row r="892" ht="36" customHeight="1" spans="1:4">
      <c r="A892" s="443" t="s">
        <v>806</v>
      </c>
      <c r="B892" s="430"/>
      <c r="C892" s="430"/>
      <c r="D892" s="311"/>
    </row>
    <row r="893" ht="36" customHeight="1" spans="1:4">
      <c r="A893" s="443" t="s">
        <v>807</v>
      </c>
      <c r="B893" s="430"/>
      <c r="C893" s="430"/>
      <c r="D893" s="311"/>
    </row>
    <row r="894" ht="36" customHeight="1" spans="1:4">
      <c r="A894" s="443" t="s">
        <v>808</v>
      </c>
      <c r="B894" s="430">
        <v>133</v>
      </c>
      <c r="C894" s="430">
        <v>238</v>
      </c>
      <c r="D894" s="311">
        <f>(C894-B894)/B894</f>
        <v>0.789</v>
      </c>
    </row>
    <row r="895" ht="36" customHeight="1" spans="1:4">
      <c r="A895" s="443" t="s">
        <v>809</v>
      </c>
      <c r="B895" s="428"/>
      <c r="C895" s="428"/>
      <c r="D895" s="311"/>
    </row>
    <row r="896" ht="36" customHeight="1" spans="1:4">
      <c r="A896" s="443" t="s">
        <v>810</v>
      </c>
      <c r="B896" s="430"/>
      <c r="C896" s="430"/>
      <c r="D896" s="311"/>
    </row>
    <row r="897" ht="36" customHeight="1" spans="1:4">
      <c r="A897" s="443" t="s">
        <v>811</v>
      </c>
      <c r="B897" s="430"/>
      <c r="C897" s="430"/>
      <c r="D897" s="311"/>
    </row>
    <row r="898" ht="36" customHeight="1" spans="1:4">
      <c r="A898" s="443" t="s">
        <v>812</v>
      </c>
      <c r="B898" s="430">
        <v>293</v>
      </c>
      <c r="C898" s="430">
        <v>116</v>
      </c>
      <c r="D898" s="311">
        <f>(C898-B898)/B898</f>
        <v>-0.604</v>
      </c>
    </row>
    <row r="899" ht="36" customHeight="1" spans="1:4">
      <c r="A899" s="443" t="s">
        <v>813</v>
      </c>
      <c r="B899" s="428">
        <f>SUM(B900:B926)</f>
        <v>44733</v>
      </c>
      <c r="C899" s="428">
        <f>SUM(C900:C926)</f>
        <v>24033</v>
      </c>
      <c r="D899" s="315">
        <f>(C899-B899)/B899</f>
        <v>-0.463</v>
      </c>
    </row>
    <row r="900" ht="36" customHeight="1" spans="1:4">
      <c r="A900" s="443" t="s">
        <v>746</v>
      </c>
      <c r="B900" s="430">
        <v>963</v>
      </c>
      <c r="C900" s="430">
        <v>848</v>
      </c>
      <c r="D900" s="311">
        <f>(C900-B900)/B900</f>
        <v>-0.119</v>
      </c>
    </row>
    <row r="901" ht="36" customHeight="1" spans="1:4">
      <c r="A901" s="434" t="s">
        <v>747</v>
      </c>
      <c r="B901" s="430"/>
      <c r="C901" s="430"/>
      <c r="D901" s="311"/>
    </row>
    <row r="902" ht="36" customHeight="1" spans="1:4">
      <c r="A902" s="443" t="s">
        <v>748</v>
      </c>
      <c r="B902" s="430"/>
      <c r="C902" s="430"/>
      <c r="D902" s="311"/>
    </row>
    <row r="903" ht="36" customHeight="1" spans="1:4">
      <c r="A903" s="443" t="s">
        <v>814</v>
      </c>
      <c r="B903" s="430"/>
      <c r="C903" s="430"/>
      <c r="D903" s="311"/>
    </row>
    <row r="904" ht="36" customHeight="1" spans="1:4">
      <c r="A904" s="443" t="s">
        <v>815</v>
      </c>
      <c r="B904" s="430">
        <v>41545</v>
      </c>
      <c r="C904" s="430">
        <v>14302</v>
      </c>
      <c r="D904" s="311">
        <f>(C904-B904)/B904</f>
        <v>-0.656</v>
      </c>
    </row>
    <row r="905" ht="36" customHeight="1" spans="1:4">
      <c r="A905" s="443" t="s">
        <v>816</v>
      </c>
      <c r="B905" s="430">
        <v>292</v>
      </c>
      <c r="C905" s="430">
        <v>567</v>
      </c>
      <c r="D905" s="311">
        <f>(C905-B905)/B905</f>
        <v>0.942</v>
      </c>
    </row>
    <row r="906" ht="36" customHeight="1" spans="1:4">
      <c r="A906" s="443" t="s">
        <v>817</v>
      </c>
      <c r="B906" s="430"/>
      <c r="C906" s="430"/>
      <c r="D906" s="311"/>
    </row>
    <row r="907" ht="36" customHeight="1" spans="1:4">
      <c r="A907" s="443" t="s">
        <v>818</v>
      </c>
      <c r="B907" s="430"/>
      <c r="C907" s="430"/>
      <c r="D907" s="311"/>
    </row>
    <row r="908" ht="36" customHeight="1" spans="1:4">
      <c r="A908" s="443" t="s">
        <v>819</v>
      </c>
      <c r="B908" s="430"/>
      <c r="C908" s="430"/>
      <c r="D908" s="311"/>
    </row>
    <row r="909" ht="36" customHeight="1" spans="1:4">
      <c r="A909" s="443" t="s">
        <v>820</v>
      </c>
      <c r="B909" s="430">
        <v>108</v>
      </c>
      <c r="C909" s="430">
        <v>530</v>
      </c>
      <c r="D909" s="311">
        <f>(C909-B909)/B909</f>
        <v>3.907</v>
      </c>
    </row>
    <row r="910" ht="36" customHeight="1" spans="1:4">
      <c r="A910" s="443" t="s">
        <v>821</v>
      </c>
      <c r="B910" s="430"/>
      <c r="C910" s="430">
        <v>100</v>
      </c>
      <c r="D910" s="311"/>
    </row>
    <row r="911" ht="36" customHeight="1" spans="1:4">
      <c r="A911" s="443" t="s">
        <v>822</v>
      </c>
      <c r="B911" s="430"/>
      <c r="C911" s="430"/>
      <c r="D911" s="311"/>
    </row>
    <row r="912" ht="36" customHeight="1" spans="1:4">
      <c r="A912" s="443" t="s">
        <v>823</v>
      </c>
      <c r="B912" s="430"/>
      <c r="C912" s="430"/>
      <c r="D912" s="311"/>
    </row>
    <row r="913" ht="36" customHeight="1" spans="1:4">
      <c r="A913" s="443" t="s">
        <v>824</v>
      </c>
      <c r="B913" s="430">
        <v>50</v>
      </c>
      <c r="C913" s="430">
        <v>657</v>
      </c>
      <c r="D913" s="311">
        <f>(C913-B913)/B913</f>
        <v>12.14</v>
      </c>
    </row>
    <row r="914" ht="36" customHeight="1" spans="1:4">
      <c r="A914" s="443" t="s">
        <v>825</v>
      </c>
      <c r="B914" s="430">
        <v>36</v>
      </c>
      <c r="C914" s="430">
        <v>93</v>
      </c>
      <c r="D914" s="311">
        <f>(C914-B914)/B914</f>
        <v>1.583</v>
      </c>
    </row>
    <row r="915" ht="36" customHeight="1" spans="1:4">
      <c r="A915" s="443" t="s">
        <v>826</v>
      </c>
      <c r="B915" s="430">
        <v>691</v>
      </c>
      <c r="C915" s="430">
        <v>870</v>
      </c>
      <c r="D915" s="311">
        <f>(C915-B915)/B915</f>
        <v>0.259</v>
      </c>
    </row>
    <row r="916" ht="36" customHeight="1" spans="1:4">
      <c r="A916" s="443" t="s">
        <v>827</v>
      </c>
      <c r="B916" s="430"/>
      <c r="C916" s="430"/>
      <c r="D916" s="311"/>
    </row>
    <row r="917" ht="36" customHeight="1" spans="1:4">
      <c r="A917" s="443" t="s">
        <v>828</v>
      </c>
      <c r="B917" s="430"/>
      <c r="C917" s="430"/>
      <c r="D917" s="311"/>
    </row>
    <row r="918" ht="36" customHeight="1" spans="1:4">
      <c r="A918" s="443" t="s">
        <v>829</v>
      </c>
      <c r="B918" s="430"/>
      <c r="C918" s="430">
        <v>5040</v>
      </c>
      <c r="D918" s="311"/>
    </row>
    <row r="919" ht="36" customHeight="1" spans="1:4">
      <c r="A919" s="443" t="s">
        <v>830</v>
      </c>
      <c r="B919" s="430">
        <v>851</v>
      </c>
      <c r="C919" s="430">
        <v>831</v>
      </c>
      <c r="D919" s="311">
        <f>(C919-B919)/B919</f>
        <v>-0.024</v>
      </c>
    </row>
    <row r="920" ht="36" customHeight="1" spans="1:4">
      <c r="A920" s="443" t="s">
        <v>831</v>
      </c>
      <c r="B920" s="430"/>
      <c r="C920" s="430"/>
      <c r="D920" s="311"/>
    </row>
    <row r="921" ht="36" customHeight="1" spans="1:4">
      <c r="A921" s="443" t="s">
        <v>804</v>
      </c>
      <c r="B921" s="435"/>
      <c r="C921" s="435"/>
      <c r="D921" s="311"/>
    </row>
    <row r="922" ht="36" customHeight="1" spans="1:4">
      <c r="A922" s="443" t="s">
        <v>832</v>
      </c>
      <c r="B922" s="430"/>
      <c r="C922" s="430"/>
      <c r="D922" s="311"/>
    </row>
    <row r="923" ht="36" customHeight="1" spans="1:4">
      <c r="A923" s="443" t="s">
        <v>833</v>
      </c>
      <c r="B923" s="430">
        <v>70</v>
      </c>
      <c r="C923" s="430"/>
      <c r="D923" s="311">
        <f>(C923-B923)/B923</f>
        <v>-1</v>
      </c>
    </row>
    <row r="924" ht="36" customHeight="1" spans="1:4">
      <c r="A924" s="443" t="s">
        <v>834</v>
      </c>
      <c r="B924" s="430"/>
      <c r="C924" s="430"/>
      <c r="D924" s="311"/>
    </row>
    <row r="925" ht="36" customHeight="1" spans="1:4">
      <c r="A925" s="443" t="s">
        <v>835</v>
      </c>
      <c r="B925" s="430"/>
      <c r="C925" s="430"/>
      <c r="D925" s="311"/>
    </row>
    <row r="926" ht="36" customHeight="1" spans="1:4">
      <c r="A926" s="443" t="s">
        <v>836</v>
      </c>
      <c r="B926" s="430">
        <v>127</v>
      </c>
      <c r="C926" s="430">
        <v>195</v>
      </c>
      <c r="D926" s="311">
        <f>(C926-B926)/B926</f>
        <v>0.535</v>
      </c>
    </row>
    <row r="927" ht="36" customHeight="1" spans="1:4">
      <c r="A927" s="443" t="s">
        <v>837</v>
      </c>
      <c r="B927" s="428">
        <f>SUM(B928:B937)</f>
        <v>4671</v>
      </c>
      <c r="C927" s="428">
        <f>SUM(C928:C937)</f>
        <v>5304</v>
      </c>
      <c r="D927" s="315">
        <f>(C927-B927)/B927</f>
        <v>0.136</v>
      </c>
    </row>
    <row r="928" ht="36" customHeight="1" spans="1:4">
      <c r="A928" s="434" t="s">
        <v>746</v>
      </c>
      <c r="B928" s="430">
        <v>181</v>
      </c>
      <c r="C928" s="430">
        <v>182</v>
      </c>
      <c r="D928" s="311">
        <f>(C928-B928)/B928</f>
        <v>0.006</v>
      </c>
    </row>
    <row r="929" ht="36" customHeight="1" spans="1:4">
      <c r="A929" s="443" t="s">
        <v>747</v>
      </c>
      <c r="B929" s="430"/>
      <c r="C929" s="430"/>
      <c r="D929" s="311"/>
    </row>
    <row r="930" ht="36" customHeight="1" spans="1:4">
      <c r="A930" s="443" t="s">
        <v>748</v>
      </c>
      <c r="B930" s="430"/>
      <c r="C930" s="430"/>
      <c r="D930" s="311"/>
    </row>
    <row r="931" ht="36" customHeight="1" spans="1:4">
      <c r="A931" s="443" t="s">
        <v>838</v>
      </c>
      <c r="B931" s="430">
        <v>268</v>
      </c>
      <c r="C931" s="430">
        <v>3303</v>
      </c>
      <c r="D931" s="311">
        <f>(C931-B931)/B931</f>
        <v>11.325</v>
      </c>
    </row>
    <row r="932" ht="36" customHeight="1" spans="1:4">
      <c r="A932" s="443" t="s">
        <v>839</v>
      </c>
      <c r="B932" s="435">
        <v>448</v>
      </c>
      <c r="C932" s="435">
        <v>753</v>
      </c>
      <c r="D932" s="311">
        <f>(C932-B932)/B932</f>
        <v>0.681</v>
      </c>
    </row>
    <row r="933" ht="36" customHeight="1" spans="1:4">
      <c r="A933" s="443" t="s">
        <v>840</v>
      </c>
      <c r="B933" s="430"/>
      <c r="C933" s="430"/>
      <c r="D933" s="311"/>
    </row>
    <row r="934" ht="36" customHeight="1" spans="1:4">
      <c r="A934" s="443" t="s">
        <v>841</v>
      </c>
      <c r="B934" s="430"/>
      <c r="C934" s="430"/>
      <c r="D934" s="311"/>
    </row>
    <row r="935" ht="36" customHeight="1" spans="1:4">
      <c r="A935" s="443" t="s">
        <v>842</v>
      </c>
      <c r="B935" s="430"/>
      <c r="C935" s="430"/>
      <c r="D935" s="311"/>
    </row>
    <row r="936" ht="36" customHeight="1" spans="1:4">
      <c r="A936" s="443" t="s">
        <v>843</v>
      </c>
      <c r="B936" s="430"/>
      <c r="C936" s="430"/>
      <c r="D936" s="311"/>
    </row>
    <row r="937" ht="36" customHeight="1" spans="1:4">
      <c r="A937" s="443" t="s">
        <v>844</v>
      </c>
      <c r="B937" s="430">
        <v>3774</v>
      </c>
      <c r="C937" s="430">
        <v>1066</v>
      </c>
      <c r="D937" s="311">
        <f>(C937-B937)/B937</f>
        <v>-0.718</v>
      </c>
    </row>
    <row r="938" ht="36" customHeight="1" spans="1:4">
      <c r="A938" s="443" t="s">
        <v>845</v>
      </c>
      <c r="B938" s="428">
        <f>SUM(B939:B944)</f>
        <v>1036</v>
      </c>
      <c r="C938" s="428">
        <f>SUM(C939:C944)</f>
        <v>662</v>
      </c>
      <c r="D938" s="315">
        <f>(C938-B938)/B938</f>
        <v>-0.361</v>
      </c>
    </row>
    <row r="939" ht="36" customHeight="1" spans="1:4">
      <c r="A939" s="443" t="s">
        <v>846</v>
      </c>
      <c r="B939" s="430">
        <v>777</v>
      </c>
      <c r="C939" s="430">
        <v>261</v>
      </c>
      <c r="D939" s="311">
        <f>(C939-B939)/B939</f>
        <v>-0.664</v>
      </c>
    </row>
    <row r="940" ht="36" customHeight="1" spans="1:4">
      <c r="A940" s="443" t="s">
        <v>847</v>
      </c>
      <c r="B940" s="430">
        <v>197</v>
      </c>
      <c r="C940" s="430">
        <v>339</v>
      </c>
      <c r="D940" s="311">
        <f>(C940-B940)/B940</f>
        <v>0.721</v>
      </c>
    </row>
    <row r="941" ht="36" customHeight="1" spans="1:4">
      <c r="A941" s="443" t="s">
        <v>848</v>
      </c>
      <c r="B941" s="430">
        <v>30</v>
      </c>
      <c r="C941" s="430">
        <v>15</v>
      </c>
      <c r="D941" s="311">
        <f>(C941-B941)/B941</f>
        <v>-0.5</v>
      </c>
    </row>
    <row r="942" ht="36" customHeight="1" spans="1:4">
      <c r="A942" s="443" t="s">
        <v>849</v>
      </c>
      <c r="B942" s="430"/>
      <c r="C942" s="430"/>
      <c r="D942" s="311"/>
    </row>
    <row r="943" ht="36" customHeight="1" spans="1:4">
      <c r="A943" s="443" t="s">
        <v>850</v>
      </c>
      <c r="B943" s="428"/>
      <c r="C943" s="428"/>
      <c r="D943" s="311"/>
    </row>
    <row r="944" ht="36" customHeight="1" spans="1:4">
      <c r="A944" s="434" t="s">
        <v>851</v>
      </c>
      <c r="B944" s="430">
        <v>32</v>
      </c>
      <c r="C944" s="430">
        <v>47</v>
      </c>
      <c r="D944" s="311">
        <f>(C944-B944)/B944</f>
        <v>0.469</v>
      </c>
    </row>
    <row r="945" ht="36" customHeight="1" spans="1:4">
      <c r="A945" s="443" t="s">
        <v>852</v>
      </c>
      <c r="B945" s="428">
        <f>SUM(B946:B951)</f>
        <v>618</v>
      </c>
      <c r="C945" s="428">
        <f>SUM(C946:C951)</f>
        <v>1329</v>
      </c>
      <c r="D945" s="315">
        <f>(C945-B945)/B945</f>
        <v>1.15</v>
      </c>
    </row>
    <row r="946" ht="36" customHeight="1" spans="1:4">
      <c r="A946" s="446" t="s">
        <v>853</v>
      </c>
      <c r="B946" s="430"/>
      <c r="C946" s="439"/>
      <c r="D946" s="311"/>
    </row>
    <row r="947" ht="36" customHeight="1" spans="1:4">
      <c r="A947" s="443" t="s">
        <v>854</v>
      </c>
      <c r="B947" s="430"/>
      <c r="C947" s="439"/>
      <c r="D947" s="311"/>
    </row>
    <row r="948" ht="36" customHeight="1" spans="1:4">
      <c r="A948" s="443" t="s">
        <v>855</v>
      </c>
      <c r="B948" s="430">
        <v>577</v>
      </c>
      <c r="C948" s="439">
        <v>1225</v>
      </c>
      <c r="D948" s="311">
        <f>(C948-B948)/B948</f>
        <v>1.123</v>
      </c>
    </row>
    <row r="949" ht="36" customHeight="1" spans="1:4">
      <c r="A949" s="443" t="s">
        <v>856</v>
      </c>
      <c r="B949" s="430">
        <v>41</v>
      </c>
      <c r="C949" s="439">
        <v>104</v>
      </c>
      <c r="D949" s="311">
        <f>(C949-B949)/B949</f>
        <v>1.537</v>
      </c>
    </row>
    <row r="950" ht="36" customHeight="1" spans="1:4">
      <c r="A950" s="443" t="s">
        <v>857</v>
      </c>
      <c r="B950" s="430"/>
      <c r="C950" s="439"/>
      <c r="D950" s="311"/>
    </row>
    <row r="951" ht="36" customHeight="1" spans="1:4">
      <c r="A951" s="443" t="s">
        <v>858</v>
      </c>
      <c r="B951" s="430"/>
      <c r="C951" s="439"/>
      <c r="D951" s="311"/>
    </row>
    <row r="952" ht="36" customHeight="1" spans="1:4">
      <c r="A952" s="434" t="s">
        <v>859</v>
      </c>
      <c r="B952" s="439"/>
      <c r="C952" s="439"/>
      <c r="D952" s="311"/>
    </row>
    <row r="953" ht="36" customHeight="1" spans="1:4">
      <c r="A953" s="434" t="s">
        <v>860</v>
      </c>
      <c r="B953" s="430"/>
      <c r="C953" s="439"/>
      <c r="D953" s="311"/>
    </row>
    <row r="954" ht="36" customHeight="1" spans="1:4">
      <c r="A954" s="434" t="s">
        <v>861</v>
      </c>
      <c r="B954" s="430"/>
      <c r="C954" s="439"/>
      <c r="D954" s="311"/>
    </row>
    <row r="955" ht="36" customHeight="1" spans="1:4">
      <c r="A955" s="446" t="s">
        <v>862</v>
      </c>
      <c r="B955" s="428">
        <f>SUM(B956:B957)</f>
        <v>8487</v>
      </c>
      <c r="C955" s="428">
        <f>SUM(C956:C957)</f>
        <v>16</v>
      </c>
      <c r="D955" s="315">
        <f>(C955-B955)/B955</f>
        <v>-0.998</v>
      </c>
    </row>
    <row r="956" ht="36" customHeight="1" spans="1:4">
      <c r="A956" s="446" t="s">
        <v>863</v>
      </c>
      <c r="B956" s="430"/>
      <c r="C956" s="439"/>
      <c r="D956" s="311"/>
    </row>
    <row r="957" ht="36" customHeight="1" spans="1:4">
      <c r="A957" s="446" t="s">
        <v>864</v>
      </c>
      <c r="B957" s="430">
        <v>8487</v>
      </c>
      <c r="C957" s="439">
        <v>16</v>
      </c>
      <c r="D957" s="311">
        <f>(C957-B957)/B957</f>
        <v>-0.998</v>
      </c>
    </row>
    <row r="958" ht="36" customHeight="1" spans="1:4">
      <c r="A958" s="448" t="s">
        <v>865</v>
      </c>
      <c r="B958" s="428">
        <f>B959+B982+B992+B1002+B1007+B1014+B1019</f>
        <v>24161</v>
      </c>
      <c r="C958" s="428">
        <f>C959+C982+C992+C1002+C1007+C1014+C1019</f>
        <v>13646</v>
      </c>
      <c r="D958" s="315">
        <f>(C958-B958)/B958</f>
        <v>-0.435</v>
      </c>
    </row>
    <row r="959" ht="36" customHeight="1" spans="1:4">
      <c r="A959" s="443" t="s">
        <v>866</v>
      </c>
      <c r="B959" s="428">
        <f>SUM(B960:B981)</f>
        <v>7879</v>
      </c>
      <c r="C959" s="428">
        <f>SUM(C960:C981)</f>
        <v>7975</v>
      </c>
      <c r="D959" s="315">
        <f>(C959-B959)/B959</f>
        <v>0.012</v>
      </c>
    </row>
    <row r="960" ht="36" customHeight="1" spans="1:4">
      <c r="A960" s="443" t="s">
        <v>746</v>
      </c>
      <c r="B960" s="439">
        <v>427</v>
      </c>
      <c r="C960" s="439">
        <v>397</v>
      </c>
      <c r="D960" s="311">
        <f>(C960-B960)/B960</f>
        <v>-0.07</v>
      </c>
    </row>
    <row r="961" ht="36" customHeight="1" spans="1:4">
      <c r="A961" s="443" t="s">
        <v>747</v>
      </c>
      <c r="B961" s="439"/>
      <c r="C961" s="439"/>
      <c r="D961" s="311"/>
    </row>
    <row r="962" ht="36" customHeight="1" spans="1:4">
      <c r="A962" s="443" t="s">
        <v>748</v>
      </c>
      <c r="B962" s="435"/>
      <c r="C962" s="435"/>
      <c r="D962" s="311"/>
    </row>
    <row r="963" ht="36" customHeight="1" spans="1:4">
      <c r="A963" s="443" t="s">
        <v>867</v>
      </c>
      <c r="B963" s="439">
        <v>3500</v>
      </c>
      <c r="C963" s="439">
        <v>1400</v>
      </c>
      <c r="D963" s="311">
        <f>(C963-B963)/B963</f>
        <v>-0.6</v>
      </c>
    </row>
    <row r="964" ht="36" customHeight="1" spans="1:4">
      <c r="A964" s="443" t="s">
        <v>868</v>
      </c>
      <c r="B964" s="439">
        <v>3788</v>
      </c>
      <c r="C964" s="439">
        <v>5725</v>
      </c>
      <c r="D964" s="311">
        <f>(C964-B964)/B964</f>
        <v>0.511</v>
      </c>
    </row>
    <row r="965" ht="36" customHeight="1" spans="1:4">
      <c r="A965" s="443" t="s">
        <v>869</v>
      </c>
      <c r="B965" s="439"/>
      <c r="C965" s="439"/>
      <c r="D965" s="311"/>
    </row>
    <row r="966" ht="36" customHeight="1" spans="1:4">
      <c r="A966" s="443" t="s">
        <v>870</v>
      </c>
      <c r="B966" s="428"/>
      <c r="C966" s="428"/>
      <c r="D966" s="311"/>
    </row>
    <row r="967" ht="36" customHeight="1" spans="1:4">
      <c r="A967" s="443" t="s">
        <v>871</v>
      </c>
      <c r="B967" s="439"/>
      <c r="C967" s="439"/>
      <c r="D967" s="311"/>
    </row>
    <row r="968" ht="36" customHeight="1" spans="1:4">
      <c r="A968" s="443" t="s">
        <v>872</v>
      </c>
      <c r="B968" s="439">
        <v>71</v>
      </c>
      <c r="C968" s="439">
        <v>43</v>
      </c>
      <c r="D968" s="311">
        <f>(C968-B968)/B968</f>
        <v>-0.394</v>
      </c>
    </row>
    <row r="969" ht="36" customHeight="1" spans="1:4">
      <c r="A969" s="443" t="s">
        <v>873</v>
      </c>
      <c r="B969" s="428"/>
      <c r="C969" s="428"/>
      <c r="D969" s="311"/>
    </row>
    <row r="970" ht="36" customHeight="1" spans="1:4">
      <c r="A970" s="443" t="s">
        <v>874</v>
      </c>
      <c r="B970" s="428"/>
      <c r="C970" s="428"/>
      <c r="D970" s="311"/>
    </row>
    <row r="971" ht="36" customHeight="1" spans="1:4">
      <c r="A971" s="443" t="s">
        <v>875</v>
      </c>
      <c r="B971" s="439">
        <v>18</v>
      </c>
      <c r="C971" s="439">
        <v>69</v>
      </c>
      <c r="D971" s="311">
        <f>(C971-B971)/B971</f>
        <v>2.833</v>
      </c>
    </row>
    <row r="972" ht="36" customHeight="1" spans="1:4">
      <c r="A972" s="443" t="s">
        <v>876</v>
      </c>
      <c r="B972" s="430"/>
      <c r="C972" s="430"/>
      <c r="D972" s="311"/>
    </row>
    <row r="973" ht="36" customHeight="1" spans="1:4">
      <c r="A973" s="443" t="s">
        <v>877</v>
      </c>
      <c r="B973" s="430"/>
      <c r="C973" s="430"/>
      <c r="D973" s="311"/>
    </row>
    <row r="974" ht="36" customHeight="1" spans="1:4">
      <c r="A974" s="443" t="s">
        <v>878</v>
      </c>
      <c r="B974" s="430"/>
      <c r="C974" s="430"/>
      <c r="D974" s="311"/>
    </row>
    <row r="975" ht="36" customHeight="1" spans="1:4">
      <c r="A975" s="443" t="s">
        <v>879</v>
      </c>
      <c r="B975" s="430"/>
      <c r="C975" s="430"/>
      <c r="D975" s="311"/>
    </row>
    <row r="976" ht="36" customHeight="1" spans="1:4">
      <c r="A976" s="443" t="s">
        <v>880</v>
      </c>
      <c r="B976" s="430"/>
      <c r="C976" s="430"/>
      <c r="D976" s="311"/>
    </row>
    <row r="977" ht="36" customHeight="1" spans="1:4">
      <c r="A977" s="443" t="s">
        <v>881</v>
      </c>
      <c r="B977" s="430"/>
      <c r="C977" s="430"/>
      <c r="D977" s="311"/>
    </row>
    <row r="978" ht="36" customHeight="1" spans="1:4">
      <c r="A978" s="443" t="s">
        <v>882</v>
      </c>
      <c r="B978" s="430"/>
      <c r="C978" s="430"/>
      <c r="D978" s="311"/>
    </row>
    <row r="979" ht="36" customHeight="1" spans="1:4">
      <c r="A979" s="443" t="s">
        <v>883</v>
      </c>
      <c r="B979" s="430">
        <v>75</v>
      </c>
      <c r="C979" s="430">
        <v>201</v>
      </c>
      <c r="D979" s="311">
        <f>(C979-B979)/B979</f>
        <v>1.68</v>
      </c>
    </row>
    <row r="980" ht="36" customHeight="1" spans="1:4">
      <c r="A980" s="443" t="s">
        <v>884</v>
      </c>
      <c r="B980" s="430"/>
      <c r="C980" s="430"/>
      <c r="D980" s="311"/>
    </row>
    <row r="981" ht="36" customHeight="1" spans="1:4">
      <c r="A981" s="443" t="s">
        <v>885</v>
      </c>
      <c r="B981" s="430"/>
      <c r="C981" s="430">
        <v>140</v>
      </c>
      <c r="D981" s="311"/>
    </row>
    <row r="982" ht="36" customHeight="1" spans="1:4">
      <c r="A982" s="443" t="s">
        <v>886</v>
      </c>
      <c r="B982" s="435">
        <f>SUM(B983:B991)</f>
        <v>0</v>
      </c>
      <c r="C982" s="435"/>
      <c r="D982" s="311"/>
    </row>
    <row r="983" ht="36" customHeight="1" spans="1:4">
      <c r="A983" s="443" t="s">
        <v>746</v>
      </c>
      <c r="B983" s="430"/>
      <c r="C983" s="430"/>
      <c r="D983" s="311"/>
    </row>
    <row r="984" ht="36" customHeight="1" spans="1:4">
      <c r="A984" s="443" t="s">
        <v>747</v>
      </c>
      <c r="B984" s="430"/>
      <c r="C984" s="430"/>
      <c r="D984" s="311"/>
    </row>
    <row r="985" ht="36" customHeight="1" spans="1:4">
      <c r="A985" s="443" t="s">
        <v>748</v>
      </c>
      <c r="B985" s="430"/>
      <c r="C985" s="430"/>
      <c r="D985" s="311"/>
    </row>
    <row r="986" ht="36" customHeight="1" spans="1:4">
      <c r="A986" s="443" t="s">
        <v>887</v>
      </c>
      <c r="B986" s="430"/>
      <c r="C986" s="430"/>
      <c r="D986" s="311"/>
    </row>
    <row r="987" ht="36" customHeight="1" spans="1:4">
      <c r="A987" s="443" t="s">
        <v>888</v>
      </c>
      <c r="B987" s="430"/>
      <c r="C987" s="430"/>
      <c r="D987" s="311"/>
    </row>
    <row r="988" ht="36" customHeight="1" spans="1:4">
      <c r="A988" s="443" t="s">
        <v>889</v>
      </c>
      <c r="B988" s="430"/>
      <c r="C988" s="430"/>
      <c r="D988" s="311"/>
    </row>
    <row r="989" ht="36" customHeight="1" spans="1:4">
      <c r="A989" s="443" t="s">
        <v>890</v>
      </c>
      <c r="B989" s="430"/>
      <c r="C989" s="430"/>
      <c r="D989" s="311"/>
    </row>
    <row r="990" ht="36" customHeight="1" spans="1:4">
      <c r="A990" s="443" t="s">
        <v>891</v>
      </c>
      <c r="B990" s="430"/>
      <c r="C990" s="430"/>
      <c r="D990" s="311"/>
    </row>
    <row r="991" ht="36" customHeight="1" spans="1:4">
      <c r="A991" s="443" t="s">
        <v>892</v>
      </c>
      <c r="B991" s="430"/>
      <c r="C991" s="430"/>
      <c r="D991" s="311"/>
    </row>
    <row r="992" ht="36" customHeight="1" spans="1:4">
      <c r="A992" s="443" t="s">
        <v>893</v>
      </c>
      <c r="B992" s="435">
        <f>SUM(B993:B1001)</f>
        <v>0</v>
      </c>
      <c r="C992" s="435"/>
      <c r="D992" s="311"/>
    </row>
    <row r="993" ht="36" customHeight="1" spans="1:4">
      <c r="A993" s="443" t="s">
        <v>746</v>
      </c>
      <c r="B993" s="430"/>
      <c r="C993" s="435"/>
      <c r="D993" s="311"/>
    </row>
    <row r="994" ht="36" customHeight="1" spans="1:4">
      <c r="A994" s="443" t="s">
        <v>747</v>
      </c>
      <c r="B994" s="430"/>
      <c r="C994" s="430"/>
      <c r="D994" s="311"/>
    </row>
    <row r="995" ht="36" customHeight="1" spans="1:4">
      <c r="A995" s="443" t="s">
        <v>748</v>
      </c>
      <c r="B995" s="430"/>
      <c r="C995" s="430"/>
      <c r="D995" s="311"/>
    </row>
    <row r="996" ht="36" customHeight="1" spans="1:4">
      <c r="A996" s="443" t="s">
        <v>894</v>
      </c>
      <c r="B996" s="430"/>
      <c r="C996" s="430"/>
      <c r="D996" s="311"/>
    </row>
    <row r="997" ht="36" customHeight="1" spans="1:4">
      <c r="A997" s="443" t="s">
        <v>895</v>
      </c>
      <c r="B997" s="430"/>
      <c r="C997" s="430"/>
      <c r="D997" s="311"/>
    </row>
    <row r="998" ht="36" customHeight="1" spans="1:4">
      <c r="A998" s="443" t="s">
        <v>896</v>
      </c>
      <c r="B998" s="430"/>
      <c r="C998" s="430"/>
      <c r="D998" s="311"/>
    </row>
    <row r="999" ht="36" customHeight="1" spans="1:4">
      <c r="A999" s="443" t="s">
        <v>897</v>
      </c>
      <c r="B999" s="430"/>
      <c r="C999" s="430"/>
      <c r="D999" s="311"/>
    </row>
    <row r="1000" ht="36" customHeight="1" spans="1:4">
      <c r="A1000" s="443" t="s">
        <v>898</v>
      </c>
      <c r="B1000" s="430"/>
      <c r="C1000" s="430"/>
      <c r="D1000" s="311"/>
    </row>
    <row r="1001" ht="36" customHeight="1" spans="1:4">
      <c r="A1001" s="443" t="s">
        <v>899</v>
      </c>
      <c r="B1001" s="430"/>
      <c r="C1001" s="430"/>
      <c r="D1001" s="311"/>
    </row>
    <row r="1002" ht="36" customHeight="1" spans="1:4">
      <c r="A1002" s="443" t="s">
        <v>900</v>
      </c>
      <c r="B1002" s="428">
        <f>SUM(B1003:B1006)</f>
        <v>0</v>
      </c>
      <c r="C1002" s="428">
        <f>SUM(C1003:C1006)</f>
        <v>24</v>
      </c>
      <c r="D1002" s="311"/>
    </row>
    <row r="1003" ht="36" customHeight="1" spans="1:4">
      <c r="A1003" s="443" t="s">
        <v>901</v>
      </c>
      <c r="B1003" s="430"/>
      <c r="C1003" s="435"/>
      <c r="D1003" s="311"/>
    </row>
    <row r="1004" ht="36" customHeight="1" spans="1:4">
      <c r="A1004" s="443" t="s">
        <v>902</v>
      </c>
      <c r="B1004" s="430"/>
      <c r="C1004" s="430">
        <v>24</v>
      </c>
      <c r="D1004" s="311"/>
    </row>
    <row r="1005" ht="36" customHeight="1" spans="1:4">
      <c r="A1005" s="443" t="s">
        <v>903</v>
      </c>
      <c r="B1005" s="430"/>
      <c r="C1005" s="430"/>
      <c r="D1005" s="311"/>
    </row>
    <row r="1006" ht="36" customHeight="1" spans="1:4">
      <c r="A1006" s="443" t="s">
        <v>904</v>
      </c>
      <c r="B1006" s="430"/>
      <c r="C1006" s="430"/>
      <c r="D1006" s="311"/>
    </row>
    <row r="1007" ht="36" customHeight="1" spans="1:4">
      <c r="A1007" s="443" t="s">
        <v>905</v>
      </c>
      <c r="B1007" s="435">
        <f>SUM(B1008:B1013)</f>
        <v>0</v>
      </c>
      <c r="C1007" s="435"/>
      <c r="D1007" s="311"/>
    </row>
    <row r="1008" ht="36" customHeight="1" spans="1:4">
      <c r="A1008" s="443" t="s">
        <v>746</v>
      </c>
      <c r="B1008" s="430"/>
      <c r="C1008" s="430"/>
      <c r="D1008" s="311"/>
    </row>
    <row r="1009" ht="36" customHeight="1" spans="1:4">
      <c r="A1009" s="443" t="s">
        <v>747</v>
      </c>
      <c r="B1009" s="430"/>
      <c r="C1009" s="430"/>
      <c r="D1009" s="311"/>
    </row>
    <row r="1010" ht="36" customHeight="1" spans="1:4">
      <c r="A1010" s="443" t="s">
        <v>748</v>
      </c>
      <c r="B1010" s="430"/>
      <c r="C1010" s="430"/>
      <c r="D1010" s="311"/>
    </row>
    <row r="1011" ht="36" customHeight="1" spans="1:4">
      <c r="A1011" s="443" t="s">
        <v>891</v>
      </c>
      <c r="B1011" s="430"/>
      <c r="C1011" s="430"/>
      <c r="D1011" s="311"/>
    </row>
    <row r="1012" ht="36" customHeight="1" spans="1:4">
      <c r="A1012" s="443" t="s">
        <v>906</v>
      </c>
      <c r="B1012" s="430"/>
      <c r="C1012" s="430"/>
      <c r="D1012" s="311"/>
    </row>
    <row r="1013" ht="36" customHeight="1" spans="1:4">
      <c r="A1013" s="443" t="s">
        <v>907</v>
      </c>
      <c r="B1013" s="430"/>
      <c r="C1013" s="428"/>
      <c r="D1013" s="311"/>
    </row>
    <row r="1014" ht="36" customHeight="1" spans="1:4">
      <c r="A1014" s="446" t="s">
        <v>908</v>
      </c>
      <c r="B1014" s="428">
        <f>SUM(B1015:B1018)</f>
        <v>8912</v>
      </c>
      <c r="C1014" s="428">
        <f>SUM(C1015:C1018)</f>
        <v>5557</v>
      </c>
      <c r="D1014" s="315">
        <f>(C1014-B1014)/B1014</f>
        <v>-0.376</v>
      </c>
    </row>
    <row r="1015" ht="36" customHeight="1" spans="1:4">
      <c r="A1015" s="446" t="s">
        <v>909</v>
      </c>
      <c r="B1015" s="430">
        <v>294</v>
      </c>
      <c r="C1015" s="430">
        <v>584</v>
      </c>
      <c r="D1015" s="311">
        <f>(C1015-B1015)/B1015</f>
        <v>0.986</v>
      </c>
    </row>
    <row r="1016" ht="36" customHeight="1" spans="1:4">
      <c r="A1016" s="446" t="s">
        <v>910</v>
      </c>
      <c r="B1016" s="430">
        <v>8618</v>
      </c>
      <c r="C1016" s="430">
        <v>4973</v>
      </c>
      <c r="D1016" s="311">
        <f>(C1016-B1016)/B1016</f>
        <v>-0.423</v>
      </c>
    </row>
    <row r="1017" ht="36" customHeight="1" spans="1:4">
      <c r="A1017" s="446" t="s">
        <v>911</v>
      </c>
      <c r="B1017" s="430"/>
      <c r="C1017" s="430"/>
      <c r="D1017" s="311"/>
    </row>
    <row r="1018" ht="36" customHeight="1" spans="1:4">
      <c r="A1018" s="446" t="s">
        <v>912</v>
      </c>
      <c r="B1018" s="430"/>
      <c r="C1018" s="435"/>
      <c r="D1018" s="311"/>
    </row>
    <row r="1019" ht="36" customHeight="1" spans="1:4">
      <c r="A1019" s="443" t="s">
        <v>913</v>
      </c>
      <c r="B1019" s="428">
        <f>SUM(B1020:B1021)</f>
        <v>7370</v>
      </c>
      <c r="C1019" s="428">
        <f>SUM(C1020:C1021)</f>
        <v>90</v>
      </c>
      <c r="D1019" s="315">
        <f>(C1019-B1019)/B1019</f>
        <v>-0.988</v>
      </c>
    </row>
    <row r="1020" ht="36" customHeight="1" spans="1:4">
      <c r="A1020" s="443" t="s">
        <v>914</v>
      </c>
      <c r="B1020" s="430"/>
      <c r="C1020" s="430"/>
      <c r="D1020" s="311"/>
    </row>
    <row r="1021" ht="36" customHeight="1" spans="1:4">
      <c r="A1021" s="443" t="s">
        <v>915</v>
      </c>
      <c r="B1021" s="430">
        <v>7370</v>
      </c>
      <c r="C1021" s="430">
        <v>90</v>
      </c>
      <c r="D1021" s="311">
        <f>(C1021-B1021)/B1021</f>
        <v>-0.988</v>
      </c>
    </row>
    <row r="1022" ht="36" customHeight="1" spans="1:4">
      <c r="A1022" s="448" t="s">
        <v>916</v>
      </c>
      <c r="B1022" s="428">
        <f>B1023+B1033+B1049+B1054+B1065+B1072+B1080</f>
        <v>182</v>
      </c>
      <c r="C1022" s="428">
        <f>C1023+C1033+C1049+C1054+C1065+C1072+C1080</f>
        <v>1323</v>
      </c>
      <c r="D1022" s="315">
        <f>(C1022-B1022)/B1022</f>
        <v>6.269</v>
      </c>
    </row>
    <row r="1023" ht="36" customHeight="1" spans="1:4">
      <c r="A1023" s="434" t="s">
        <v>917</v>
      </c>
      <c r="B1023" s="435">
        <f>SUM(B1024:B1032)</f>
        <v>0</v>
      </c>
      <c r="C1023" s="439"/>
      <c r="D1023" s="311"/>
    </row>
    <row r="1024" ht="36" customHeight="1" spans="1:4">
      <c r="A1024" s="443" t="s">
        <v>746</v>
      </c>
      <c r="B1024" s="430"/>
      <c r="C1024" s="439"/>
      <c r="D1024" s="311"/>
    </row>
    <row r="1025" ht="36" customHeight="1" spans="1:4">
      <c r="A1025" s="443" t="s">
        <v>747</v>
      </c>
      <c r="B1025" s="430"/>
      <c r="C1025" s="439"/>
      <c r="D1025" s="311"/>
    </row>
    <row r="1026" ht="36" customHeight="1" spans="1:4">
      <c r="A1026" s="443" t="s">
        <v>748</v>
      </c>
      <c r="B1026" s="430"/>
      <c r="C1026" s="439"/>
      <c r="D1026" s="311"/>
    </row>
    <row r="1027" ht="36" customHeight="1" spans="1:4">
      <c r="A1027" s="443" t="s">
        <v>918</v>
      </c>
      <c r="B1027" s="430"/>
      <c r="C1027" s="439"/>
      <c r="D1027" s="311"/>
    </row>
    <row r="1028" ht="36" customHeight="1" spans="1:4">
      <c r="A1028" s="443" t="s">
        <v>919</v>
      </c>
      <c r="B1028" s="430"/>
      <c r="C1028" s="439"/>
      <c r="D1028" s="311"/>
    </row>
    <row r="1029" ht="36" customHeight="1" spans="1:4">
      <c r="A1029" s="443" t="s">
        <v>920</v>
      </c>
      <c r="B1029" s="430"/>
      <c r="C1029" s="439"/>
      <c r="D1029" s="311"/>
    </row>
    <row r="1030" ht="36" customHeight="1" spans="1:4">
      <c r="A1030" s="443" t="s">
        <v>921</v>
      </c>
      <c r="B1030" s="430"/>
      <c r="C1030" s="439"/>
      <c r="D1030" s="311"/>
    </row>
    <row r="1031" ht="36" customHeight="1" spans="1:4">
      <c r="A1031" s="443" t="s">
        <v>922</v>
      </c>
      <c r="B1031" s="430"/>
      <c r="C1031" s="439"/>
      <c r="D1031" s="311"/>
    </row>
    <row r="1032" ht="36" customHeight="1" spans="1:4">
      <c r="A1032" s="443" t="s">
        <v>923</v>
      </c>
      <c r="B1032" s="430"/>
      <c r="C1032" s="439"/>
      <c r="D1032" s="311"/>
    </row>
    <row r="1033" ht="36" customHeight="1" spans="1:4">
      <c r="A1033" s="443" t="s">
        <v>924</v>
      </c>
      <c r="B1033" s="435">
        <f>SUM(B1034:B1048)</f>
        <v>0</v>
      </c>
      <c r="C1033" s="435"/>
      <c r="D1033" s="311"/>
    </row>
    <row r="1034" ht="36" customHeight="1" spans="1:4">
      <c r="A1034" s="443" t="s">
        <v>746</v>
      </c>
      <c r="B1034" s="430"/>
      <c r="C1034" s="430"/>
      <c r="D1034" s="311"/>
    </row>
    <row r="1035" ht="36" customHeight="1" spans="1:4">
      <c r="A1035" s="443" t="s">
        <v>747</v>
      </c>
      <c r="B1035" s="430"/>
      <c r="C1035" s="428"/>
      <c r="D1035" s="311"/>
    </row>
    <row r="1036" ht="36" customHeight="1" spans="1:4">
      <c r="A1036" s="443" t="s">
        <v>748</v>
      </c>
      <c r="B1036" s="430"/>
      <c r="C1036" s="430"/>
      <c r="D1036" s="311"/>
    </row>
    <row r="1037" ht="36" customHeight="1" spans="1:4">
      <c r="A1037" s="443" t="s">
        <v>925</v>
      </c>
      <c r="B1037" s="430"/>
      <c r="C1037" s="430"/>
      <c r="D1037" s="311"/>
    </row>
    <row r="1038" ht="36" customHeight="1" spans="1:4">
      <c r="A1038" s="443" t="s">
        <v>926</v>
      </c>
      <c r="B1038" s="430"/>
      <c r="C1038" s="430"/>
      <c r="D1038" s="311"/>
    </row>
    <row r="1039" ht="36" customHeight="1" spans="1:4">
      <c r="A1039" s="443" t="s">
        <v>927</v>
      </c>
      <c r="B1039" s="430"/>
      <c r="C1039" s="430"/>
      <c r="D1039" s="311"/>
    </row>
    <row r="1040" ht="36" customHeight="1" spans="1:4">
      <c r="A1040" s="443" t="s">
        <v>928</v>
      </c>
      <c r="B1040" s="430"/>
      <c r="C1040" s="428"/>
      <c r="D1040" s="311"/>
    </row>
    <row r="1041" ht="36" customHeight="1" spans="1:4">
      <c r="A1041" s="443" t="s">
        <v>929</v>
      </c>
      <c r="B1041" s="430"/>
      <c r="C1041" s="430"/>
      <c r="D1041" s="311"/>
    </row>
    <row r="1042" ht="36" customHeight="1" spans="1:4">
      <c r="A1042" s="443" t="s">
        <v>930</v>
      </c>
      <c r="B1042" s="430"/>
      <c r="C1042" s="430"/>
      <c r="D1042" s="311"/>
    </row>
    <row r="1043" ht="36" customHeight="1" spans="1:4">
      <c r="A1043" s="443" t="s">
        <v>931</v>
      </c>
      <c r="B1043" s="430"/>
      <c r="C1043" s="435"/>
      <c r="D1043" s="311"/>
    </row>
    <row r="1044" ht="36" customHeight="1" spans="1:4">
      <c r="A1044" s="443" t="s">
        <v>932</v>
      </c>
      <c r="B1044" s="430"/>
      <c r="C1044" s="435"/>
      <c r="D1044" s="311"/>
    </row>
    <row r="1045" ht="36" customHeight="1" spans="1:4">
      <c r="A1045" s="443" t="s">
        <v>933</v>
      </c>
      <c r="B1045" s="430"/>
      <c r="C1045" s="430"/>
      <c r="D1045" s="311"/>
    </row>
    <row r="1046" ht="36" customHeight="1" spans="1:4">
      <c r="A1046" s="443" t="s">
        <v>934</v>
      </c>
      <c r="B1046" s="430"/>
      <c r="C1046" s="430"/>
      <c r="D1046" s="311"/>
    </row>
    <row r="1047" ht="36" customHeight="1" spans="1:4">
      <c r="A1047" s="443" t="s">
        <v>935</v>
      </c>
      <c r="B1047" s="430"/>
      <c r="C1047" s="430"/>
      <c r="D1047" s="311"/>
    </row>
    <row r="1048" ht="36" customHeight="1" spans="1:4">
      <c r="A1048" s="443" t="s">
        <v>936</v>
      </c>
      <c r="B1048" s="430"/>
      <c r="C1048" s="430"/>
      <c r="D1048" s="311"/>
    </row>
    <row r="1049" ht="36" customHeight="1" spans="1:4">
      <c r="A1049" s="443" t="s">
        <v>937</v>
      </c>
      <c r="B1049" s="435">
        <f>SUM(B1050:B1053)</f>
        <v>0</v>
      </c>
      <c r="C1049" s="430"/>
      <c r="D1049" s="311"/>
    </row>
    <row r="1050" ht="36" customHeight="1" spans="1:4">
      <c r="A1050" s="443" t="s">
        <v>746</v>
      </c>
      <c r="B1050" s="430"/>
      <c r="C1050" s="430"/>
      <c r="D1050" s="311"/>
    </row>
    <row r="1051" ht="36" customHeight="1" spans="1:4">
      <c r="A1051" s="443" t="s">
        <v>747</v>
      </c>
      <c r="B1051" s="430"/>
      <c r="C1051" s="430"/>
      <c r="D1051" s="311"/>
    </row>
    <row r="1052" ht="36" customHeight="1" spans="1:4">
      <c r="A1052" s="443" t="s">
        <v>748</v>
      </c>
      <c r="B1052" s="430"/>
      <c r="C1052" s="430"/>
      <c r="D1052" s="311"/>
    </row>
    <row r="1053" ht="36" customHeight="1" spans="1:4">
      <c r="A1053" s="443" t="s">
        <v>938</v>
      </c>
      <c r="B1053" s="430"/>
      <c r="C1053" s="430"/>
      <c r="D1053" s="311"/>
    </row>
    <row r="1054" ht="36" customHeight="1" spans="1:4">
      <c r="A1054" s="434" t="s">
        <v>939</v>
      </c>
      <c r="B1054" s="428">
        <f>SUM(B1055:B1064)</f>
        <v>179</v>
      </c>
      <c r="C1054" s="428">
        <f>SUM(C1055:C1064)</f>
        <v>1323</v>
      </c>
      <c r="D1054" s="315">
        <f>(C1054-B1054)/B1054</f>
        <v>6.391</v>
      </c>
    </row>
    <row r="1055" ht="36" customHeight="1" spans="1:4">
      <c r="A1055" s="443" t="s">
        <v>746</v>
      </c>
      <c r="B1055" s="430"/>
      <c r="C1055" s="430"/>
      <c r="D1055" s="311"/>
    </row>
    <row r="1056" ht="36" customHeight="1" spans="1:4">
      <c r="A1056" s="443" t="s">
        <v>747</v>
      </c>
      <c r="B1056" s="430"/>
      <c r="C1056" s="430"/>
      <c r="D1056" s="311"/>
    </row>
    <row r="1057" ht="36" customHeight="1" spans="1:4">
      <c r="A1057" s="443" t="s">
        <v>748</v>
      </c>
      <c r="B1057" s="430"/>
      <c r="C1057" s="430"/>
      <c r="D1057" s="311"/>
    </row>
    <row r="1058" ht="36" customHeight="1" spans="1:4">
      <c r="A1058" s="443" t="s">
        <v>940</v>
      </c>
      <c r="B1058" s="430"/>
      <c r="C1058" s="430"/>
      <c r="D1058" s="311"/>
    </row>
    <row r="1059" ht="36" customHeight="1" spans="1:4">
      <c r="A1059" s="443" t="s">
        <v>941</v>
      </c>
      <c r="B1059" s="430"/>
      <c r="C1059" s="435"/>
      <c r="D1059" s="311"/>
    </row>
    <row r="1060" ht="36" customHeight="1" spans="1:4">
      <c r="A1060" s="443" t="s">
        <v>942</v>
      </c>
      <c r="B1060" s="430"/>
      <c r="C1060" s="430"/>
      <c r="D1060" s="311"/>
    </row>
    <row r="1061" ht="36" customHeight="1" spans="1:4">
      <c r="A1061" s="443" t="s">
        <v>943</v>
      </c>
      <c r="B1061" s="430"/>
      <c r="C1061" s="430"/>
      <c r="D1061" s="311"/>
    </row>
    <row r="1062" ht="36" customHeight="1" spans="1:4">
      <c r="A1062" s="443" t="s">
        <v>944</v>
      </c>
      <c r="B1062" s="430"/>
      <c r="C1062" s="430"/>
      <c r="D1062" s="311"/>
    </row>
    <row r="1063" ht="36" customHeight="1" spans="1:4">
      <c r="A1063" s="443" t="s">
        <v>769</v>
      </c>
      <c r="B1063" s="430"/>
      <c r="C1063" s="430"/>
      <c r="D1063" s="311"/>
    </row>
    <row r="1064" ht="36" customHeight="1" spans="1:4">
      <c r="A1064" s="443" t="s">
        <v>945</v>
      </c>
      <c r="B1064" s="430">
        <v>179</v>
      </c>
      <c r="C1064" s="435">
        <v>1323</v>
      </c>
      <c r="D1064" s="311">
        <f>(C1064-B1064)/B1064</f>
        <v>6.391</v>
      </c>
    </row>
    <row r="1065" ht="36" customHeight="1" spans="1:4">
      <c r="A1065" s="443" t="s">
        <v>946</v>
      </c>
      <c r="B1065" s="439"/>
      <c r="C1065" s="430"/>
      <c r="D1065" s="311"/>
    </row>
    <row r="1066" ht="36" customHeight="1" spans="1:4">
      <c r="A1066" s="443" t="s">
        <v>746</v>
      </c>
      <c r="B1066" s="430"/>
      <c r="C1066" s="430"/>
      <c r="D1066" s="311"/>
    </row>
    <row r="1067" ht="36" customHeight="1" spans="1:4">
      <c r="A1067" s="443" t="s">
        <v>747</v>
      </c>
      <c r="B1067" s="430"/>
      <c r="C1067" s="430"/>
      <c r="D1067" s="311"/>
    </row>
    <row r="1068" ht="36" customHeight="1" spans="1:4">
      <c r="A1068" s="443" t="s">
        <v>748</v>
      </c>
      <c r="B1068" s="430"/>
      <c r="C1068" s="430"/>
      <c r="D1068" s="311"/>
    </row>
    <row r="1069" ht="36" customHeight="1" spans="1:4">
      <c r="A1069" s="443" t="s">
        <v>947</v>
      </c>
      <c r="B1069" s="430"/>
      <c r="C1069" s="430"/>
      <c r="D1069" s="311"/>
    </row>
    <row r="1070" ht="36" customHeight="1" spans="1:4">
      <c r="A1070" s="443" t="s">
        <v>948</v>
      </c>
      <c r="B1070" s="430"/>
      <c r="C1070" s="435"/>
      <c r="D1070" s="311"/>
    </row>
    <row r="1071" ht="36" customHeight="1" spans="1:4">
      <c r="A1071" s="443" t="s">
        <v>949</v>
      </c>
      <c r="B1071" s="430"/>
      <c r="C1071" s="430"/>
      <c r="D1071" s="311"/>
    </row>
    <row r="1072" ht="36" customHeight="1" spans="1:4">
      <c r="A1072" s="443" t="s">
        <v>950</v>
      </c>
      <c r="B1072" s="428">
        <f>SUM(B1073:B1079)</f>
        <v>3</v>
      </c>
      <c r="C1072" s="430"/>
      <c r="D1072" s="311">
        <f>(C1072-B1072)/B1072</f>
        <v>-1</v>
      </c>
    </row>
    <row r="1073" ht="36" customHeight="1" spans="1:4">
      <c r="A1073" s="443" t="s">
        <v>746</v>
      </c>
      <c r="B1073" s="430"/>
      <c r="C1073" s="430"/>
      <c r="D1073" s="311"/>
    </row>
    <row r="1074" ht="36" customHeight="1" spans="1:4">
      <c r="A1074" s="443" t="s">
        <v>747</v>
      </c>
      <c r="B1074" s="430"/>
      <c r="C1074" s="430"/>
      <c r="D1074" s="311"/>
    </row>
    <row r="1075" ht="36" customHeight="1" spans="1:4">
      <c r="A1075" s="443" t="s">
        <v>748</v>
      </c>
      <c r="B1075" s="430"/>
      <c r="C1075" s="428"/>
      <c r="D1075" s="311"/>
    </row>
    <row r="1076" ht="36" customHeight="1" spans="1:4">
      <c r="A1076" s="443" t="s">
        <v>951</v>
      </c>
      <c r="B1076" s="430"/>
      <c r="C1076" s="430"/>
      <c r="D1076" s="311"/>
    </row>
    <row r="1077" ht="36" customHeight="1" spans="1:4">
      <c r="A1077" s="443" t="s">
        <v>952</v>
      </c>
      <c r="B1077" s="430">
        <v>3</v>
      </c>
      <c r="C1077" s="430"/>
      <c r="D1077" s="311">
        <f>(C1077-B1077)/B1077</f>
        <v>-1</v>
      </c>
    </row>
    <row r="1078" ht="36" customHeight="1" spans="1:4">
      <c r="A1078" s="443" t="s">
        <v>953</v>
      </c>
      <c r="B1078" s="430"/>
      <c r="C1078" s="439"/>
      <c r="D1078" s="311"/>
    </row>
    <row r="1079" ht="36" customHeight="1" spans="1:4">
      <c r="A1079" s="443" t="s">
        <v>954</v>
      </c>
      <c r="B1079" s="430"/>
      <c r="C1079" s="430"/>
      <c r="D1079" s="311"/>
    </row>
    <row r="1080" ht="36" customHeight="1" spans="1:4">
      <c r="A1080" s="443" t="s">
        <v>955</v>
      </c>
      <c r="B1080" s="428">
        <f>SUM(B1081:B1085)</f>
        <v>0</v>
      </c>
      <c r="C1080" s="430"/>
      <c r="D1080" s="311"/>
    </row>
    <row r="1081" ht="36" customHeight="1" spans="1:4">
      <c r="A1081" s="443" t="s">
        <v>956</v>
      </c>
      <c r="B1081" s="430"/>
      <c r="C1081" s="430"/>
      <c r="D1081" s="311"/>
    </row>
    <row r="1082" ht="36" customHeight="1" spans="1:4">
      <c r="A1082" s="443" t="s">
        <v>957</v>
      </c>
      <c r="B1082" s="430"/>
      <c r="C1082" s="430"/>
      <c r="D1082" s="311"/>
    </row>
    <row r="1083" ht="36" customHeight="1" spans="1:4">
      <c r="A1083" s="443" t="s">
        <v>958</v>
      </c>
      <c r="B1083" s="430"/>
      <c r="C1083" s="430"/>
      <c r="D1083" s="311"/>
    </row>
    <row r="1084" ht="36" customHeight="1" spans="1:4">
      <c r="A1084" s="443" t="s">
        <v>959</v>
      </c>
      <c r="B1084" s="430"/>
      <c r="C1084" s="430"/>
      <c r="D1084" s="311"/>
    </row>
    <row r="1085" ht="36" customHeight="1" spans="1:4">
      <c r="A1085" s="443" t="s">
        <v>960</v>
      </c>
      <c r="B1085" s="430"/>
      <c r="C1085" s="428"/>
      <c r="D1085" s="311"/>
    </row>
    <row r="1086" ht="36" customHeight="1" spans="1:4">
      <c r="A1086" s="445" t="s">
        <v>961</v>
      </c>
      <c r="B1086" s="428">
        <f>B1087+B1097+B1103</f>
        <v>421</v>
      </c>
      <c r="C1086" s="428">
        <f>C1087+C1097+C1103</f>
        <v>2842</v>
      </c>
      <c r="D1086" s="315">
        <f>(C1086-B1086)/B1086</f>
        <v>5.751</v>
      </c>
    </row>
    <row r="1087" ht="36" customHeight="1" spans="1:4">
      <c r="A1087" s="443" t="s">
        <v>962</v>
      </c>
      <c r="B1087" s="428">
        <f>SUM(B1088:B1096)</f>
        <v>224</v>
      </c>
      <c r="C1087" s="428">
        <f>SUM(C1088:C1096)</f>
        <v>983</v>
      </c>
      <c r="D1087" s="315">
        <f>(C1087-B1087)/B1087</f>
        <v>3.388</v>
      </c>
    </row>
    <row r="1088" ht="36" customHeight="1" spans="1:4">
      <c r="A1088" s="443" t="s">
        <v>746</v>
      </c>
      <c r="B1088" s="430">
        <v>143</v>
      </c>
      <c r="C1088" s="430">
        <v>158</v>
      </c>
      <c r="D1088" s="311">
        <f>(C1088-B1088)/B1088</f>
        <v>0.105</v>
      </c>
    </row>
    <row r="1089" ht="36" customHeight="1" spans="1:4">
      <c r="A1089" s="443" t="s">
        <v>747</v>
      </c>
      <c r="B1089" s="430"/>
      <c r="C1089" s="439"/>
      <c r="D1089" s="311"/>
    </row>
    <row r="1090" ht="36" customHeight="1" spans="1:4">
      <c r="A1090" s="443" t="s">
        <v>748</v>
      </c>
      <c r="B1090" s="430"/>
      <c r="C1090" s="430"/>
      <c r="D1090" s="311"/>
    </row>
    <row r="1091" ht="36" customHeight="1" spans="1:4">
      <c r="A1091" s="443" t="s">
        <v>963</v>
      </c>
      <c r="B1091" s="430"/>
      <c r="C1091" s="430"/>
      <c r="D1091" s="311"/>
    </row>
    <row r="1092" ht="36" customHeight="1" spans="1:4">
      <c r="A1092" s="443" t="s">
        <v>964</v>
      </c>
      <c r="B1092" s="430"/>
      <c r="C1092" s="428"/>
      <c r="D1092" s="311"/>
    </row>
    <row r="1093" ht="36" customHeight="1" spans="1:4">
      <c r="A1093" s="443" t="s">
        <v>965</v>
      </c>
      <c r="B1093" s="430"/>
      <c r="C1093" s="430"/>
      <c r="D1093" s="311"/>
    </row>
    <row r="1094" ht="36" customHeight="1" spans="1:4">
      <c r="A1094" s="443" t="s">
        <v>966</v>
      </c>
      <c r="B1094" s="430"/>
      <c r="C1094" s="430">
        <v>755</v>
      </c>
      <c r="D1094" s="311"/>
    </row>
    <row r="1095" ht="36" customHeight="1" spans="1:4">
      <c r="A1095" s="443" t="s">
        <v>769</v>
      </c>
      <c r="B1095" s="430"/>
      <c r="C1095" s="430"/>
      <c r="D1095" s="311"/>
    </row>
    <row r="1096" ht="36" customHeight="1" spans="1:4">
      <c r="A1096" s="446" t="s">
        <v>967</v>
      </c>
      <c r="B1096" s="430">
        <v>81</v>
      </c>
      <c r="C1096" s="435">
        <v>70</v>
      </c>
      <c r="D1096" s="311">
        <f>(C1096-B1096)/B1096</f>
        <v>-0.136</v>
      </c>
    </row>
    <row r="1097" ht="36" customHeight="1" spans="1:4">
      <c r="A1097" s="443" t="s">
        <v>968</v>
      </c>
      <c r="B1097" s="428">
        <f>SUM(B1098:B1102)</f>
        <v>197</v>
      </c>
      <c r="C1097" s="428">
        <f>SUM(C1098:C1102)</f>
        <v>609</v>
      </c>
      <c r="D1097" s="315">
        <f>(C1097-B1097)/B1097</f>
        <v>2.091</v>
      </c>
    </row>
    <row r="1098" ht="36" customHeight="1" spans="1:4">
      <c r="A1098" s="443" t="s">
        <v>746</v>
      </c>
      <c r="B1098" s="430"/>
      <c r="C1098" s="428"/>
      <c r="D1098" s="311"/>
    </row>
    <row r="1099" ht="36" customHeight="1" spans="1:4">
      <c r="A1099" s="443" t="s">
        <v>747</v>
      </c>
      <c r="B1099" s="430"/>
      <c r="C1099" s="428"/>
      <c r="D1099" s="311"/>
    </row>
    <row r="1100" ht="36" customHeight="1" spans="1:4">
      <c r="A1100" s="443" t="s">
        <v>748</v>
      </c>
      <c r="B1100" s="430"/>
      <c r="C1100" s="430"/>
      <c r="D1100" s="311"/>
    </row>
    <row r="1101" ht="36" customHeight="1" spans="1:4">
      <c r="A1101" s="443" t="s">
        <v>969</v>
      </c>
      <c r="B1101" s="430"/>
      <c r="C1101" s="430"/>
      <c r="D1101" s="311"/>
    </row>
    <row r="1102" ht="36" customHeight="1" spans="1:4">
      <c r="A1102" s="443" t="s">
        <v>970</v>
      </c>
      <c r="B1102" s="430">
        <v>197</v>
      </c>
      <c r="C1102" s="430">
        <v>609</v>
      </c>
      <c r="D1102" s="311">
        <f>(C1102-B1102)/B1102</f>
        <v>2.091</v>
      </c>
    </row>
    <row r="1103" ht="36" customHeight="1" spans="1:4">
      <c r="A1103" s="443" t="s">
        <v>971</v>
      </c>
      <c r="B1103" s="435">
        <f>SUM(B1104:B1105)</f>
        <v>0</v>
      </c>
      <c r="C1103" s="428">
        <v>1250</v>
      </c>
      <c r="D1103" s="311"/>
    </row>
    <row r="1104" ht="36" customHeight="1" spans="1:4">
      <c r="A1104" s="434" t="s">
        <v>972</v>
      </c>
      <c r="B1104" s="430"/>
      <c r="C1104" s="430"/>
      <c r="D1104" s="311"/>
    </row>
    <row r="1105" ht="36" customHeight="1" spans="1:4">
      <c r="A1105" s="443" t="s">
        <v>973</v>
      </c>
      <c r="B1105" s="430"/>
      <c r="C1105" s="430">
        <v>1250</v>
      </c>
      <c r="D1105" s="311"/>
    </row>
    <row r="1106" ht="36" customHeight="1" spans="1:4">
      <c r="A1106" s="445" t="s">
        <v>974</v>
      </c>
      <c r="B1106" s="428">
        <f>SUM(B1107,B1114,B1124,B1130,B1133)</f>
        <v>0</v>
      </c>
      <c r="C1106" s="428">
        <f>SUM(C1107,C1114,C1124,C1130,C1133)</f>
        <v>161</v>
      </c>
      <c r="D1106" s="311"/>
    </row>
    <row r="1107" ht="36" customHeight="1" spans="1:4">
      <c r="A1107" s="443" t="s">
        <v>975</v>
      </c>
      <c r="B1107" s="439">
        <f>SUM(B1108:B1113)</f>
        <v>0</v>
      </c>
      <c r="C1107" s="430"/>
      <c r="D1107" s="311"/>
    </row>
    <row r="1108" ht="36" customHeight="1" spans="1:4">
      <c r="A1108" s="444" t="s">
        <v>976</v>
      </c>
      <c r="B1108" s="430"/>
      <c r="C1108" s="430"/>
      <c r="D1108" s="311"/>
    </row>
    <row r="1109" ht="36" customHeight="1" spans="1:4">
      <c r="A1109" s="446" t="s">
        <v>747</v>
      </c>
      <c r="B1109" s="430"/>
      <c r="C1109" s="428"/>
      <c r="D1109" s="311"/>
    </row>
    <row r="1110" ht="36" customHeight="1" spans="1:4">
      <c r="A1110" s="443" t="s">
        <v>748</v>
      </c>
      <c r="B1110" s="430"/>
      <c r="C1110" s="428"/>
      <c r="D1110" s="311"/>
    </row>
    <row r="1111" ht="36" customHeight="1" spans="1:4">
      <c r="A1111" s="443" t="s">
        <v>977</v>
      </c>
      <c r="B1111" s="430"/>
      <c r="C1111" s="430"/>
      <c r="D1111" s="311"/>
    </row>
    <row r="1112" ht="36" customHeight="1" spans="1:4">
      <c r="A1112" s="443" t="s">
        <v>769</v>
      </c>
      <c r="B1112" s="430"/>
      <c r="C1112" s="430"/>
      <c r="D1112" s="311"/>
    </row>
    <row r="1113" ht="36" customHeight="1" spans="1:4">
      <c r="A1113" s="443" t="s">
        <v>978</v>
      </c>
      <c r="B1113" s="430"/>
      <c r="C1113" s="430"/>
      <c r="D1113" s="311"/>
    </row>
    <row r="1114" ht="36" customHeight="1" spans="1:4">
      <c r="A1114" s="443" t="s">
        <v>979</v>
      </c>
      <c r="B1114" s="439">
        <f>SUM(B1115:B1123)</f>
        <v>0</v>
      </c>
      <c r="C1114" s="430"/>
      <c r="D1114" s="311"/>
    </row>
    <row r="1115" ht="36" customHeight="1" spans="1:4">
      <c r="A1115" s="443" t="s">
        <v>980</v>
      </c>
      <c r="B1115" s="430"/>
      <c r="C1115" s="428"/>
      <c r="D1115" s="311"/>
    </row>
    <row r="1116" ht="36" customHeight="1" spans="1:4">
      <c r="A1116" s="443" t="s">
        <v>981</v>
      </c>
      <c r="B1116" s="430"/>
      <c r="C1116" s="430"/>
      <c r="D1116" s="311"/>
    </row>
    <row r="1117" ht="36" customHeight="1" spans="1:4">
      <c r="A1117" s="443" t="s">
        <v>982</v>
      </c>
      <c r="B1117" s="430"/>
      <c r="C1117" s="430"/>
      <c r="D1117" s="311"/>
    </row>
    <row r="1118" ht="36" customHeight="1" spans="1:4">
      <c r="A1118" s="443" t="s">
        <v>983</v>
      </c>
      <c r="B1118" s="430"/>
      <c r="C1118" s="428"/>
      <c r="D1118" s="311"/>
    </row>
    <row r="1119" ht="36" customHeight="1" spans="1:4">
      <c r="A1119" s="443" t="s">
        <v>984</v>
      </c>
      <c r="B1119" s="430"/>
      <c r="C1119" s="439"/>
      <c r="D1119" s="311"/>
    </row>
    <row r="1120" ht="36" customHeight="1" spans="1:4">
      <c r="A1120" s="443" t="s">
        <v>985</v>
      </c>
      <c r="B1120" s="430"/>
      <c r="C1120" s="428"/>
      <c r="D1120" s="311"/>
    </row>
    <row r="1121" ht="36" customHeight="1" spans="1:4">
      <c r="A1121" s="443" t="s">
        <v>986</v>
      </c>
      <c r="B1121" s="430"/>
      <c r="C1121" s="430"/>
      <c r="D1121" s="311"/>
    </row>
    <row r="1122" ht="36" customHeight="1" spans="1:4">
      <c r="A1122" s="443" t="s">
        <v>987</v>
      </c>
      <c r="B1122" s="430"/>
      <c r="C1122" s="430"/>
      <c r="D1122" s="311"/>
    </row>
    <row r="1123" ht="36" customHeight="1" spans="1:4">
      <c r="A1123" s="443" t="s">
        <v>988</v>
      </c>
      <c r="B1123" s="430"/>
      <c r="C1123" s="430"/>
      <c r="D1123" s="311"/>
    </row>
    <row r="1124" ht="36" customHeight="1" spans="1:4">
      <c r="A1124" s="443" t="s">
        <v>989</v>
      </c>
      <c r="B1124" s="439">
        <f>SUM(B1125:B1129)</f>
        <v>0</v>
      </c>
      <c r="C1124" s="430"/>
      <c r="D1124" s="311"/>
    </row>
    <row r="1125" ht="36" customHeight="1" spans="1:4">
      <c r="A1125" s="443" t="s">
        <v>990</v>
      </c>
      <c r="B1125" s="430"/>
      <c r="C1125" s="430"/>
      <c r="D1125" s="311"/>
    </row>
    <row r="1126" ht="36" customHeight="1" spans="1:4">
      <c r="A1126" s="443" t="s">
        <v>991</v>
      </c>
      <c r="B1126" s="430"/>
      <c r="C1126" s="439"/>
      <c r="D1126" s="311"/>
    </row>
    <row r="1127" ht="36" customHeight="1" spans="1:4">
      <c r="A1127" s="443" t="s">
        <v>992</v>
      </c>
      <c r="B1127" s="430"/>
      <c r="C1127" s="430"/>
      <c r="D1127" s="311"/>
    </row>
    <row r="1128" ht="36" customHeight="1" spans="1:4">
      <c r="A1128" s="443" t="s">
        <v>993</v>
      </c>
      <c r="B1128" s="430"/>
      <c r="C1128" s="430"/>
      <c r="D1128" s="311"/>
    </row>
    <row r="1129" ht="36" customHeight="1" spans="1:4">
      <c r="A1129" s="443" t="s">
        <v>994</v>
      </c>
      <c r="B1129" s="430"/>
      <c r="C1129" s="428"/>
      <c r="D1129" s="311"/>
    </row>
    <row r="1130" ht="36" customHeight="1" spans="1:4">
      <c r="A1130" s="443" t="s">
        <v>995</v>
      </c>
      <c r="B1130" s="439">
        <f>SUM(B1131:B1132)</f>
        <v>0</v>
      </c>
      <c r="C1130" s="439"/>
      <c r="D1130" s="311"/>
    </row>
    <row r="1131" ht="36" customHeight="1" spans="1:4">
      <c r="A1131" s="443" t="s">
        <v>996</v>
      </c>
      <c r="B1131" s="430"/>
      <c r="C1131" s="430"/>
      <c r="D1131" s="311"/>
    </row>
    <row r="1132" ht="36" customHeight="1" spans="1:4">
      <c r="A1132" s="443" t="s">
        <v>997</v>
      </c>
      <c r="B1132" s="430"/>
      <c r="C1132" s="430"/>
      <c r="D1132" s="311"/>
    </row>
    <row r="1133" ht="36" customHeight="1" spans="1:4">
      <c r="A1133" s="443" t="s">
        <v>998</v>
      </c>
      <c r="B1133" s="439">
        <f>SUM(B1134:B1135)</f>
        <v>0</v>
      </c>
      <c r="C1133" s="439">
        <f>SUM(C1134:C1135)</f>
        <v>161</v>
      </c>
      <c r="D1133" s="311"/>
    </row>
    <row r="1134" ht="36" customHeight="1" spans="1:4">
      <c r="A1134" s="443" t="s">
        <v>999</v>
      </c>
      <c r="B1134" s="430"/>
      <c r="C1134" s="430">
        <v>161</v>
      </c>
      <c r="D1134" s="311"/>
    </row>
    <row r="1135" ht="36" customHeight="1" spans="1:4">
      <c r="A1135" s="443" t="s">
        <v>1000</v>
      </c>
      <c r="B1135" s="430"/>
      <c r="C1135" s="430"/>
      <c r="D1135" s="311"/>
    </row>
    <row r="1136" ht="36" customHeight="1" spans="1:4">
      <c r="A1136" s="445" t="s">
        <v>1001</v>
      </c>
      <c r="B1136" s="435">
        <f>SUM(B1137:B1145)</f>
        <v>0</v>
      </c>
      <c r="C1136" s="439"/>
      <c r="D1136" s="311"/>
    </row>
    <row r="1137" ht="36" customHeight="1" spans="1:4">
      <c r="A1137" s="443" t="s">
        <v>1002</v>
      </c>
      <c r="B1137" s="430"/>
      <c r="C1137" s="439"/>
      <c r="D1137" s="311"/>
    </row>
    <row r="1138" ht="36" customHeight="1" spans="1:4">
      <c r="A1138" s="443" t="s">
        <v>1003</v>
      </c>
      <c r="B1138" s="430"/>
      <c r="C1138" s="430"/>
      <c r="D1138" s="311"/>
    </row>
    <row r="1139" ht="36" customHeight="1" spans="1:4">
      <c r="A1139" s="443" t="s">
        <v>1004</v>
      </c>
      <c r="B1139" s="430"/>
      <c r="C1139" s="430"/>
      <c r="D1139" s="311"/>
    </row>
    <row r="1140" ht="36" customHeight="1" spans="1:4">
      <c r="A1140" s="443" t="s">
        <v>1005</v>
      </c>
      <c r="B1140" s="430"/>
      <c r="C1140" s="430"/>
      <c r="D1140" s="311"/>
    </row>
    <row r="1141" ht="36" customHeight="1" spans="1:4">
      <c r="A1141" s="443" t="s">
        <v>1006</v>
      </c>
      <c r="B1141" s="430"/>
      <c r="C1141" s="430"/>
      <c r="D1141" s="311"/>
    </row>
    <row r="1142" ht="36" customHeight="1" spans="1:4">
      <c r="A1142" s="443" t="s">
        <v>1007</v>
      </c>
      <c r="B1142" s="430"/>
      <c r="C1142" s="439"/>
      <c r="D1142" s="311"/>
    </row>
    <row r="1143" ht="36" customHeight="1" spans="1:4">
      <c r="A1143" s="443" t="s">
        <v>1008</v>
      </c>
      <c r="B1143" s="430"/>
      <c r="C1143" s="430"/>
      <c r="D1143" s="311"/>
    </row>
    <row r="1144" ht="36" customHeight="1" spans="1:4">
      <c r="A1144" s="443" t="s">
        <v>1009</v>
      </c>
      <c r="B1144" s="430"/>
      <c r="C1144" s="430"/>
      <c r="D1144" s="311"/>
    </row>
    <row r="1145" ht="36" customHeight="1" spans="1:4">
      <c r="A1145" s="443" t="s">
        <v>1010</v>
      </c>
      <c r="B1145" s="430"/>
      <c r="C1145" s="439"/>
      <c r="D1145" s="311"/>
    </row>
    <row r="1146" ht="36" customHeight="1" spans="1:4">
      <c r="A1146" s="448" t="s">
        <v>1011</v>
      </c>
      <c r="B1146" s="428">
        <f>B1147+B1174+B1189</f>
        <v>3040</v>
      </c>
      <c r="C1146" s="428">
        <f>C1147+C1174+C1189</f>
        <v>3330</v>
      </c>
      <c r="D1146" s="315">
        <f>(C1146-B1146)/B1146</f>
        <v>0.095</v>
      </c>
    </row>
    <row r="1147" ht="36" customHeight="1" spans="1:4">
      <c r="A1147" s="443" t="s">
        <v>1012</v>
      </c>
      <c r="B1147" s="428">
        <f>SUM(B1148:B1173)</f>
        <v>2963</v>
      </c>
      <c r="C1147" s="428">
        <f>SUM(C1148:C1173)</f>
        <v>3114</v>
      </c>
      <c r="D1147" s="315">
        <f>(C1147-B1147)/B1147</f>
        <v>0.051</v>
      </c>
    </row>
    <row r="1148" ht="36" customHeight="1" spans="1:4">
      <c r="A1148" s="434" t="s">
        <v>746</v>
      </c>
      <c r="B1148" s="430">
        <v>676</v>
      </c>
      <c r="C1148" s="430">
        <v>692</v>
      </c>
      <c r="D1148" s="311">
        <f>(C1148-B1148)/B1148</f>
        <v>0.024</v>
      </c>
    </row>
    <row r="1149" ht="36" customHeight="1" spans="1:4">
      <c r="A1149" s="434" t="s">
        <v>747</v>
      </c>
      <c r="B1149" s="430"/>
      <c r="C1149" s="430"/>
      <c r="D1149" s="311"/>
    </row>
    <row r="1150" ht="36" customHeight="1" spans="1:4">
      <c r="A1150" s="434" t="s">
        <v>748</v>
      </c>
      <c r="B1150" s="430"/>
      <c r="C1150" s="430"/>
      <c r="D1150" s="311"/>
    </row>
    <row r="1151" ht="36" customHeight="1" spans="1:4">
      <c r="A1151" s="434" t="s">
        <v>1013</v>
      </c>
      <c r="B1151" s="430"/>
      <c r="C1151" s="430">
        <v>17</v>
      </c>
      <c r="D1151" s="311"/>
    </row>
    <row r="1152" ht="36" customHeight="1" spans="1:4">
      <c r="A1152" s="443" t="s">
        <v>1014</v>
      </c>
      <c r="B1152" s="430">
        <v>2171</v>
      </c>
      <c r="C1152" s="430">
        <v>33</v>
      </c>
      <c r="D1152" s="311">
        <f>(C1152-B1152)/B1152</f>
        <v>-0.985</v>
      </c>
    </row>
    <row r="1153" ht="36" customHeight="1" spans="1:4">
      <c r="A1153" s="443" t="s">
        <v>1015</v>
      </c>
      <c r="B1153" s="430"/>
      <c r="C1153" s="439"/>
      <c r="D1153" s="311"/>
    </row>
    <row r="1154" ht="36" customHeight="1" spans="1:4">
      <c r="A1154" s="443" t="s">
        <v>1016</v>
      </c>
      <c r="B1154" s="430"/>
      <c r="C1154" s="430"/>
      <c r="D1154" s="311"/>
    </row>
    <row r="1155" ht="36" customHeight="1" spans="1:4">
      <c r="A1155" s="443" t="s">
        <v>1017</v>
      </c>
      <c r="B1155" s="430">
        <v>116</v>
      </c>
      <c r="C1155" s="430">
        <v>7</v>
      </c>
      <c r="D1155" s="311">
        <f>(C1155-B1155)/B1155</f>
        <v>-0.94</v>
      </c>
    </row>
    <row r="1156" ht="36" customHeight="1" spans="1:4">
      <c r="A1156" s="443" t="s">
        <v>1018</v>
      </c>
      <c r="B1156" s="430"/>
      <c r="C1156" s="439"/>
      <c r="D1156" s="311"/>
    </row>
    <row r="1157" ht="36" customHeight="1" spans="1:4">
      <c r="A1157" s="443" t="s">
        <v>1019</v>
      </c>
      <c r="B1157" s="430"/>
      <c r="C1157" s="428"/>
      <c r="D1157" s="311"/>
    </row>
    <row r="1158" ht="36" customHeight="1" spans="1:4">
      <c r="A1158" s="434" t="s">
        <v>1020</v>
      </c>
      <c r="B1158" s="430"/>
      <c r="C1158" s="428"/>
      <c r="D1158" s="311"/>
    </row>
    <row r="1159" ht="36" customHeight="1" spans="1:4">
      <c r="A1159" s="443" t="s">
        <v>1021</v>
      </c>
      <c r="B1159" s="430"/>
      <c r="C1159" s="430"/>
      <c r="D1159" s="311"/>
    </row>
    <row r="1160" ht="36" customHeight="1" spans="1:4">
      <c r="A1160" s="443" t="s">
        <v>1022</v>
      </c>
      <c r="B1160" s="430"/>
      <c r="C1160" s="430"/>
      <c r="D1160" s="311"/>
    </row>
    <row r="1161" ht="36" customHeight="1" spans="1:4">
      <c r="A1161" s="443" t="s">
        <v>1023</v>
      </c>
      <c r="B1161" s="430"/>
      <c r="C1161" s="430"/>
      <c r="D1161" s="311"/>
    </row>
    <row r="1162" ht="36" customHeight="1" spans="1:4">
      <c r="A1162" s="443" t="s">
        <v>1024</v>
      </c>
      <c r="B1162" s="430"/>
      <c r="C1162" s="430"/>
      <c r="D1162" s="311"/>
    </row>
    <row r="1163" ht="36" customHeight="1" spans="1:4">
      <c r="A1163" s="443" t="s">
        <v>1025</v>
      </c>
      <c r="B1163" s="430"/>
      <c r="C1163" s="430"/>
      <c r="D1163" s="311"/>
    </row>
    <row r="1164" ht="36" customHeight="1" spans="1:4">
      <c r="A1164" s="443" t="s">
        <v>1026</v>
      </c>
      <c r="B1164" s="430"/>
      <c r="C1164" s="430"/>
      <c r="D1164" s="311"/>
    </row>
    <row r="1165" ht="36" customHeight="1" spans="1:4">
      <c r="A1165" s="443" t="s">
        <v>1027</v>
      </c>
      <c r="B1165" s="430"/>
      <c r="C1165" s="430"/>
      <c r="D1165" s="311"/>
    </row>
    <row r="1166" ht="36" customHeight="1" spans="1:4">
      <c r="A1166" s="443" t="s">
        <v>1028</v>
      </c>
      <c r="B1166" s="430"/>
      <c r="C1166" s="430"/>
      <c r="D1166" s="311"/>
    </row>
    <row r="1167" ht="36" customHeight="1" spans="1:4">
      <c r="A1167" s="443" t="s">
        <v>1029</v>
      </c>
      <c r="B1167" s="430"/>
      <c r="C1167" s="430"/>
      <c r="D1167" s="311"/>
    </row>
    <row r="1168" ht="36" customHeight="1" spans="1:4">
      <c r="A1168" s="443" t="s">
        <v>1030</v>
      </c>
      <c r="B1168" s="430"/>
      <c r="C1168" s="428"/>
      <c r="D1168" s="311"/>
    </row>
    <row r="1169" ht="36" customHeight="1" spans="1:4">
      <c r="A1169" s="443" t="s">
        <v>1031</v>
      </c>
      <c r="B1169" s="430"/>
      <c r="C1169" s="428"/>
      <c r="D1169" s="311"/>
    </row>
    <row r="1170" ht="36" customHeight="1" spans="1:4">
      <c r="A1170" s="443" t="s">
        <v>1032</v>
      </c>
      <c r="B1170" s="430"/>
      <c r="C1170" s="430"/>
      <c r="D1170" s="311"/>
    </row>
    <row r="1171" ht="36" customHeight="1" spans="1:4">
      <c r="A1171" s="443" t="s">
        <v>1033</v>
      </c>
      <c r="B1171" s="430"/>
      <c r="C1171" s="430"/>
      <c r="D1171" s="311"/>
    </row>
    <row r="1172" ht="36" customHeight="1" spans="1:4">
      <c r="A1172" s="443" t="s">
        <v>769</v>
      </c>
      <c r="B1172" s="430"/>
      <c r="C1172" s="430"/>
      <c r="D1172" s="311"/>
    </row>
    <row r="1173" ht="36" customHeight="1" spans="1:4">
      <c r="A1173" s="443" t="s">
        <v>1034</v>
      </c>
      <c r="B1173" s="430"/>
      <c r="C1173" s="430">
        <v>2365</v>
      </c>
      <c r="D1173" s="311"/>
    </row>
    <row r="1174" ht="36" customHeight="1" spans="1:4">
      <c r="A1174" s="443" t="s">
        <v>1035</v>
      </c>
      <c r="B1174" s="428">
        <f>SUM(B1175:B1188)</f>
        <v>41</v>
      </c>
      <c r="C1174" s="428">
        <f>SUM(C1175:C1188)</f>
        <v>26</v>
      </c>
      <c r="D1174" s="315">
        <f>(C1174-B1174)/B1174</f>
        <v>-0.366</v>
      </c>
    </row>
    <row r="1175" ht="36" customHeight="1" spans="1:4">
      <c r="A1175" s="443" t="s">
        <v>746</v>
      </c>
      <c r="B1175" s="430">
        <v>41</v>
      </c>
      <c r="C1175" s="430">
        <v>26</v>
      </c>
      <c r="D1175" s="311">
        <f>(C1175-B1175)/B1175</f>
        <v>-0.366</v>
      </c>
    </row>
    <row r="1176" ht="36" customHeight="1" spans="1:4">
      <c r="A1176" s="443" t="s">
        <v>747</v>
      </c>
      <c r="B1176" s="430"/>
      <c r="C1176" s="430"/>
      <c r="D1176" s="311"/>
    </row>
    <row r="1177" ht="36" customHeight="1" spans="1:4">
      <c r="A1177" s="443" t="s">
        <v>748</v>
      </c>
      <c r="B1177" s="430"/>
      <c r="C1177" s="430"/>
      <c r="D1177" s="311"/>
    </row>
    <row r="1178" ht="36" customHeight="1" spans="1:4">
      <c r="A1178" s="443" t="s">
        <v>1036</v>
      </c>
      <c r="B1178" s="430"/>
      <c r="C1178" s="430"/>
      <c r="D1178" s="311"/>
    </row>
    <row r="1179" ht="36" customHeight="1" spans="1:4">
      <c r="A1179" s="434" t="s">
        <v>1037</v>
      </c>
      <c r="B1179" s="430"/>
      <c r="C1179" s="430"/>
      <c r="D1179" s="311"/>
    </row>
    <row r="1180" ht="36" customHeight="1" spans="1:4">
      <c r="A1180" s="434" t="s">
        <v>1038</v>
      </c>
      <c r="B1180" s="430"/>
      <c r="C1180" s="430"/>
      <c r="D1180" s="311"/>
    </row>
    <row r="1181" ht="36" customHeight="1" spans="1:4">
      <c r="A1181" s="434" t="s">
        <v>1039</v>
      </c>
      <c r="B1181" s="430"/>
      <c r="C1181" s="430"/>
      <c r="D1181" s="311"/>
    </row>
    <row r="1182" ht="36" customHeight="1" spans="1:4">
      <c r="A1182" s="434" t="s">
        <v>1040</v>
      </c>
      <c r="B1182" s="430"/>
      <c r="C1182" s="430"/>
      <c r="D1182" s="311"/>
    </row>
    <row r="1183" ht="36" customHeight="1" spans="1:4">
      <c r="A1183" s="434" t="s">
        <v>1041</v>
      </c>
      <c r="B1183" s="430"/>
      <c r="C1183" s="430"/>
      <c r="D1183" s="311"/>
    </row>
    <row r="1184" ht="36" customHeight="1" spans="1:4">
      <c r="A1184" s="434" t="s">
        <v>1042</v>
      </c>
      <c r="B1184" s="430"/>
      <c r="C1184" s="430"/>
      <c r="D1184" s="311"/>
    </row>
    <row r="1185" ht="36" customHeight="1" spans="1:4">
      <c r="A1185" s="434" t="s">
        <v>1043</v>
      </c>
      <c r="B1185" s="430"/>
      <c r="C1185" s="428"/>
      <c r="D1185" s="311"/>
    </row>
    <row r="1186" ht="36" customHeight="1" spans="1:4">
      <c r="A1186" s="443" t="s">
        <v>1044</v>
      </c>
      <c r="B1186" s="430"/>
      <c r="C1186" s="430"/>
      <c r="D1186" s="311"/>
    </row>
    <row r="1187" ht="36" customHeight="1" spans="1:4">
      <c r="A1187" s="443" t="s">
        <v>1045</v>
      </c>
      <c r="B1187" s="430"/>
      <c r="C1187" s="430"/>
      <c r="D1187" s="311"/>
    </row>
    <row r="1188" ht="36" customHeight="1" spans="1:4">
      <c r="A1188" s="443" t="s">
        <v>1046</v>
      </c>
      <c r="B1188" s="430"/>
      <c r="C1188" s="435"/>
      <c r="D1188" s="311"/>
    </row>
    <row r="1189" ht="36" customHeight="1" spans="1:4">
      <c r="A1189" s="443" t="s">
        <v>1047</v>
      </c>
      <c r="B1189" s="439">
        <f>SUM(B1190)</f>
        <v>36</v>
      </c>
      <c r="C1189" s="439">
        <f>SUM(C1190)</f>
        <v>190</v>
      </c>
      <c r="D1189" s="311">
        <f>(C1189-B1189)/B1189</f>
        <v>4.278</v>
      </c>
    </row>
    <row r="1190" ht="36" customHeight="1" spans="1:4">
      <c r="A1190" s="443" t="s">
        <v>1048</v>
      </c>
      <c r="B1190" s="430">
        <v>36</v>
      </c>
      <c r="C1190" s="430">
        <v>190</v>
      </c>
      <c r="D1190" s="311">
        <f>(C1190-B1190)/B1190</f>
        <v>4.278</v>
      </c>
    </row>
    <row r="1191" ht="36" customHeight="1" spans="1:4">
      <c r="A1191" s="445" t="s">
        <v>1049</v>
      </c>
      <c r="B1191" s="428">
        <f>B1192+B1203+B1207</f>
        <v>8732</v>
      </c>
      <c r="C1191" s="428">
        <f>C1192+C1203+C1207</f>
        <v>14531</v>
      </c>
      <c r="D1191" s="315">
        <f>(C1191-B1191)/B1191</f>
        <v>0.664</v>
      </c>
    </row>
    <row r="1192" ht="36" customHeight="1" spans="1:4">
      <c r="A1192" s="443" t="s">
        <v>1050</v>
      </c>
      <c r="B1192" s="428">
        <f>SUM(B1193:B1202)</f>
        <v>1280</v>
      </c>
      <c r="C1192" s="428">
        <f>SUM(C1193:C1202)</f>
        <v>9862</v>
      </c>
      <c r="D1192" s="315">
        <f>(C1192-B1192)/B1192</f>
        <v>6.705</v>
      </c>
    </row>
    <row r="1193" ht="36" customHeight="1" spans="1:4">
      <c r="A1193" s="443" t="s">
        <v>1051</v>
      </c>
      <c r="B1193" s="430"/>
      <c r="C1193" s="430"/>
      <c r="D1193" s="311"/>
    </row>
    <row r="1194" ht="36" customHeight="1" spans="1:4">
      <c r="A1194" s="434" t="s">
        <v>1052</v>
      </c>
      <c r="B1194" s="430"/>
      <c r="C1194" s="430"/>
      <c r="D1194" s="311"/>
    </row>
    <row r="1195" ht="36" customHeight="1" spans="1:4">
      <c r="A1195" s="443" t="s">
        <v>1053</v>
      </c>
      <c r="B1195" s="430">
        <v>265</v>
      </c>
      <c r="C1195" s="430">
        <v>994</v>
      </c>
      <c r="D1195" s="311">
        <f>(C1195-B1195)/B1195</f>
        <v>2.751</v>
      </c>
    </row>
    <row r="1196" ht="36" customHeight="1" spans="1:4">
      <c r="A1196" s="443" t="s">
        <v>1054</v>
      </c>
      <c r="B1196" s="430"/>
      <c r="C1196" s="430"/>
      <c r="D1196" s="311"/>
    </row>
    <row r="1197" ht="36" customHeight="1" spans="1:4">
      <c r="A1197" s="443" t="s">
        <v>1055</v>
      </c>
      <c r="B1197" s="430"/>
      <c r="C1197" s="430">
        <v>6</v>
      </c>
      <c r="D1197" s="311"/>
    </row>
    <row r="1198" ht="36" customHeight="1" spans="1:4">
      <c r="A1198" s="443" t="s">
        <v>1056</v>
      </c>
      <c r="B1198" s="430">
        <v>102</v>
      </c>
      <c r="C1198" s="430">
        <v>86</v>
      </c>
      <c r="D1198" s="311">
        <f>(C1198-B1198)/B1198</f>
        <v>-0.157</v>
      </c>
    </row>
    <row r="1199" ht="36" customHeight="1" spans="1:4">
      <c r="A1199" s="443" t="s">
        <v>1057</v>
      </c>
      <c r="B1199" s="430">
        <v>3</v>
      </c>
      <c r="C1199" s="430">
        <v>30</v>
      </c>
      <c r="D1199" s="311">
        <f>(C1199-B1199)/B1199</f>
        <v>9</v>
      </c>
    </row>
    <row r="1200" ht="36" customHeight="1" spans="1:4">
      <c r="A1200" s="443" t="s">
        <v>1058</v>
      </c>
      <c r="B1200" s="430"/>
      <c r="C1200" s="439">
        <v>7110</v>
      </c>
      <c r="D1200" s="311"/>
    </row>
    <row r="1201" ht="36" customHeight="1" spans="1:4">
      <c r="A1201" s="443" t="s">
        <v>1059</v>
      </c>
      <c r="B1201" s="430"/>
      <c r="C1201" s="430"/>
      <c r="D1201" s="311"/>
    </row>
    <row r="1202" ht="36" customHeight="1" spans="1:4">
      <c r="A1202" s="434" t="s">
        <v>1060</v>
      </c>
      <c r="B1202" s="430">
        <v>910</v>
      </c>
      <c r="C1202" s="435">
        <v>1636</v>
      </c>
      <c r="D1202" s="311">
        <f>(C1202-B1202)/B1202</f>
        <v>0.798</v>
      </c>
    </row>
    <row r="1203" ht="36" customHeight="1" spans="1:4">
      <c r="A1203" s="443" t="s">
        <v>1061</v>
      </c>
      <c r="B1203" s="428">
        <f>SUM(B1204:B1206)</f>
        <v>4681</v>
      </c>
      <c r="C1203" s="428">
        <f>SUM(C1204:C1206)</f>
        <v>4669</v>
      </c>
      <c r="D1203" s="315">
        <f>(C1203-B1203)/B1203</f>
        <v>-0.003</v>
      </c>
    </row>
    <row r="1204" ht="36" customHeight="1" spans="1:4">
      <c r="A1204" s="443" t="s">
        <v>1062</v>
      </c>
      <c r="B1204" s="430">
        <v>4681</v>
      </c>
      <c r="C1204" s="430">
        <v>4669</v>
      </c>
      <c r="D1204" s="311">
        <f>(C1204-B1204)/B1204</f>
        <v>-0.003</v>
      </c>
    </row>
    <row r="1205" ht="36" customHeight="1" spans="1:4">
      <c r="A1205" s="446" t="s">
        <v>1063</v>
      </c>
      <c r="B1205" s="430"/>
      <c r="C1205" s="430"/>
      <c r="D1205" s="311"/>
    </row>
    <row r="1206" ht="36" customHeight="1" spans="1:4">
      <c r="A1206" s="443" t="s">
        <v>1064</v>
      </c>
      <c r="B1206" s="430"/>
      <c r="C1206" s="430"/>
      <c r="D1206" s="311"/>
    </row>
    <row r="1207" ht="36" customHeight="1" spans="1:4">
      <c r="A1207" s="434" t="s">
        <v>1065</v>
      </c>
      <c r="B1207" s="435">
        <f>SUM(B1208:B1210)</f>
        <v>2771</v>
      </c>
      <c r="C1207" s="435"/>
      <c r="D1207" s="311">
        <f>(C1207-B1207)/B1207</f>
        <v>-1</v>
      </c>
    </row>
    <row r="1208" ht="36" customHeight="1" spans="1:4">
      <c r="A1208" s="434" t="s">
        <v>1066</v>
      </c>
      <c r="B1208" s="430"/>
      <c r="C1208" s="430"/>
      <c r="D1208" s="311"/>
    </row>
    <row r="1209" ht="36" customHeight="1" spans="1:4">
      <c r="A1209" s="434" t="s">
        <v>1067</v>
      </c>
      <c r="B1209" s="430">
        <v>7</v>
      </c>
      <c r="C1209" s="430"/>
      <c r="D1209" s="311">
        <f>(C1209-B1209)/B1209</f>
        <v>-1</v>
      </c>
    </row>
    <row r="1210" ht="36" customHeight="1" spans="1:4">
      <c r="A1210" s="446" t="s">
        <v>1068</v>
      </c>
      <c r="B1210" s="430">
        <v>2764</v>
      </c>
      <c r="C1210" s="430"/>
      <c r="D1210" s="311">
        <f>(C1210-B1210)/B1210</f>
        <v>-1</v>
      </c>
    </row>
    <row r="1211" ht="36" customHeight="1" spans="1:4">
      <c r="A1211" s="449" t="s">
        <v>1069</v>
      </c>
      <c r="B1211" s="428">
        <f>B1212+B1230+B1236+B1242</f>
        <v>261</v>
      </c>
      <c r="C1211" s="428">
        <f>C1212+C1230+C1236+C1242</f>
        <v>222</v>
      </c>
      <c r="D1211" s="315">
        <f>(C1211-B1211)/B1211</f>
        <v>-0.149</v>
      </c>
    </row>
    <row r="1212" ht="36" customHeight="1" spans="1:4">
      <c r="A1212" s="446" t="s">
        <v>1070</v>
      </c>
      <c r="B1212" s="428">
        <f>SUM(B1213:B1229)</f>
        <v>126</v>
      </c>
      <c r="C1212" s="428">
        <f>SUM(C1213:C1229)</f>
        <v>201</v>
      </c>
      <c r="D1212" s="315">
        <f>(C1212-B1212)/B1212</f>
        <v>0.595</v>
      </c>
    </row>
    <row r="1213" ht="36" customHeight="1" spans="1:4">
      <c r="A1213" s="446" t="s">
        <v>746</v>
      </c>
      <c r="B1213" s="430"/>
      <c r="C1213" s="430"/>
      <c r="D1213" s="311"/>
    </row>
    <row r="1214" ht="36" customHeight="1" spans="1:4">
      <c r="A1214" s="446" t="s">
        <v>747</v>
      </c>
      <c r="B1214" s="430"/>
      <c r="C1214" s="428"/>
      <c r="D1214" s="311"/>
    </row>
    <row r="1215" ht="36" customHeight="1" spans="1:4">
      <c r="A1215" s="446" t="s">
        <v>748</v>
      </c>
      <c r="B1215" s="430"/>
      <c r="C1215" s="430"/>
      <c r="D1215" s="311"/>
    </row>
    <row r="1216" ht="36" customHeight="1" spans="1:4">
      <c r="A1216" s="446" t="s">
        <v>1071</v>
      </c>
      <c r="B1216" s="430"/>
      <c r="C1216" s="428"/>
      <c r="D1216" s="311"/>
    </row>
    <row r="1217" ht="36" customHeight="1" spans="1:4">
      <c r="A1217" s="446" t="s">
        <v>1072</v>
      </c>
      <c r="B1217" s="430">
        <v>2</v>
      </c>
      <c r="C1217" s="430">
        <v>2</v>
      </c>
      <c r="D1217" s="311">
        <f>(C1217-B1217)/B1217</f>
        <v>0</v>
      </c>
    </row>
    <row r="1218" ht="36" customHeight="1" spans="1:4">
      <c r="A1218" s="446" t="s">
        <v>1073</v>
      </c>
      <c r="B1218" s="430"/>
      <c r="C1218" s="435"/>
      <c r="D1218" s="311"/>
    </row>
    <row r="1219" ht="36" customHeight="1" spans="1:4">
      <c r="A1219" s="446" t="s">
        <v>1074</v>
      </c>
      <c r="B1219" s="430"/>
      <c r="C1219" s="430"/>
      <c r="D1219" s="311"/>
    </row>
    <row r="1220" ht="36" customHeight="1" spans="1:4">
      <c r="A1220" s="446" t="s">
        <v>1075</v>
      </c>
      <c r="B1220" s="430"/>
      <c r="C1220" s="430"/>
      <c r="D1220" s="311"/>
    </row>
    <row r="1221" ht="36" customHeight="1" spans="1:4">
      <c r="A1221" s="446" t="s">
        <v>1076</v>
      </c>
      <c r="B1221" s="430"/>
      <c r="C1221" s="430"/>
      <c r="D1221" s="311"/>
    </row>
    <row r="1222" ht="36" customHeight="1" spans="1:4">
      <c r="A1222" s="446" t="s">
        <v>1077</v>
      </c>
      <c r="B1222" s="430"/>
      <c r="C1222" s="428"/>
      <c r="D1222" s="311"/>
    </row>
    <row r="1223" ht="36" customHeight="1" spans="1:4">
      <c r="A1223" s="446" t="s">
        <v>1078</v>
      </c>
      <c r="B1223" s="430">
        <v>124</v>
      </c>
      <c r="C1223" s="435">
        <v>124</v>
      </c>
      <c r="D1223" s="311">
        <f>(C1223-B1223)/B1223</f>
        <v>0</v>
      </c>
    </row>
    <row r="1224" ht="36" customHeight="1" spans="1:4">
      <c r="A1224" s="446" t="s">
        <v>1079</v>
      </c>
      <c r="B1224" s="430"/>
      <c r="C1224" s="430"/>
      <c r="D1224" s="311"/>
    </row>
    <row r="1225" ht="36" customHeight="1" spans="1:4">
      <c r="A1225" s="446" t="s">
        <v>1080</v>
      </c>
      <c r="B1225" s="430"/>
      <c r="C1225" s="430"/>
      <c r="D1225" s="311"/>
    </row>
    <row r="1226" ht="36" customHeight="1" spans="1:4">
      <c r="A1226" s="446" t="s">
        <v>1081</v>
      </c>
      <c r="B1226" s="430"/>
      <c r="C1226" s="430"/>
      <c r="D1226" s="311"/>
    </row>
    <row r="1227" ht="36" customHeight="1" spans="1:4">
      <c r="A1227" s="446" t="s">
        <v>1082</v>
      </c>
      <c r="B1227" s="430"/>
      <c r="C1227" s="430"/>
      <c r="D1227" s="311"/>
    </row>
    <row r="1228" ht="36" customHeight="1" spans="1:4">
      <c r="A1228" s="446" t="s">
        <v>769</v>
      </c>
      <c r="B1228" s="430"/>
      <c r="C1228" s="430"/>
      <c r="D1228" s="311"/>
    </row>
    <row r="1229" ht="36" customHeight="1" spans="1:4">
      <c r="A1229" s="434" t="s">
        <v>1083</v>
      </c>
      <c r="B1229" s="430"/>
      <c r="C1229" s="430">
        <v>75</v>
      </c>
      <c r="D1229" s="311"/>
    </row>
    <row r="1230" ht="36" customHeight="1" spans="1:4">
      <c r="A1230" s="446" t="s">
        <v>1084</v>
      </c>
      <c r="B1230" s="435">
        <f>SUM(B1231:B1235)</f>
        <v>0</v>
      </c>
      <c r="C1230" s="430"/>
      <c r="D1230" s="311"/>
    </row>
    <row r="1231" ht="36" customHeight="1" spans="1:4">
      <c r="A1231" s="446" t="s">
        <v>1085</v>
      </c>
      <c r="B1231" s="430"/>
      <c r="C1231" s="439"/>
      <c r="D1231" s="311"/>
    </row>
    <row r="1232" ht="36" customHeight="1" spans="1:4">
      <c r="A1232" s="446" t="s">
        <v>1086</v>
      </c>
      <c r="B1232" s="430"/>
      <c r="C1232" s="430"/>
      <c r="D1232" s="311"/>
    </row>
    <row r="1233" ht="36" customHeight="1" spans="1:4">
      <c r="A1233" s="446" t="s">
        <v>1087</v>
      </c>
      <c r="B1233" s="430"/>
      <c r="C1233" s="428"/>
      <c r="D1233" s="311"/>
    </row>
    <row r="1234" ht="36" customHeight="1" spans="1:4">
      <c r="A1234" s="446" t="s">
        <v>1088</v>
      </c>
      <c r="B1234" s="430"/>
      <c r="C1234" s="435"/>
      <c r="D1234" s="311"/>
    </row>
    <row r="1235" ht="36" customHeight="1" spans="1:4">
      <c r="A1235" s="446" t="s">
        <v>1089</v>
      </c>
      <c r="B1235" s="430"/>
      <c r="C1235" s="430"/>
      <c r="D1235" s="311"/>
    </row>
    <row r="1236" ht="36" customHeight="1" spans="1:4">
      <c r="A1236" s="446" t="s">
        <v>1090</v>
      </c>
      <c r="B1236" s="428">
        <f>SUM(B1237:B1241)</f>
        <v>135</v>
      </c>
      <c r="C1236" s="428">
        <f>SUM(C1237:C1241)</f>
        <v>21</v>
      </c>
      <c r="D1236" s="315">
        <f>(C1236-B1236)/B1236</f>
        <v>-0.844</v>
      </c>
    </row>
    <row r="1237" ht="36" customHeight="1" spans="1:4">
      <c r="A1237" s="446" t="s">
        <v>1091</v>
      </c>
      <c r="B1237" s="430"/>
      <c r="C1237" s="430"/>
      <c r="D1237" s="311"/>
    </row>
    <row r="1238" ht="36" customHeight="1" spans="1:4">
      <c r="A1238" s="446" t="s">
        <v>1092</v>
      </c>
      <c r="B1238" s="430"/>
      <c r="C1238" s="435"/>
      <c r="D1238" s="311"/>
    </row>
    <row r="1239" ht="36" customHeight="1" spans="1:4">
      <c r="A1239" s="446" t="s">
        <v>1093</v>
      </c>
      <c r="B1239" s="430">
        <v>135</v>
      </c>
      <c r="C1239" s="430">
        <v>21</v>
      </c>
      <c r="D1239" s="311">
        <f>(C1239-B1239)/B1239</f>
        <v>-0.844</v>
      </c>
    </row>
    <row r="1240" ht="36" customHeight="1" spans="1:4">
      <c r="A1240" s="446" t="s">
        <v>1094</v>
      </c>
      <c r="B1240" s="430"/>
      <c r="C1240" s="430"/>
      <c r="D1240" s="311"/>
    </row>
    <row r="1241" ht="36" customHeight="1" spans="1:4">
      <c r="A1241" s="446" t="s">
        <v>1095</v>
      </c>
      <c r="B1241" s="430"/>
      <c r="C1241" s="430"/>
      <c r="D1241" s="311"/>
    </row>
    <row r="1242" ht="36" customHeight="1" spans="1:4">
      <c r="A1242" s="446" t="s">
        <v>1096</v>
      </c>
      <c r="B1242" s="428">
        <f>SUM(B1243:B1254)</f>
        <v>0</v>
      </c>
      <c r="C1242" s="430"/>
      <c r="D1242" s="311"/>
    </row>
    <row r="1243" ht="36" customHeight="1" spans="1:4">
      <c r="A1243" s="446" t="s">
        <v>1097</v>
      </c>
      <c r="B1243" s="430"/>
      <c r="C1243" s="428"/>
      <c r="D1243" s="311"/>
    </row>
    <row r="1244" ht="36" customHeight="1" spans="1:4">
      <c r="A1244" s="446" t="s">
        <v>1098</v>
      </c>
      <c r="B1244" s="430"/>
      <c r="C1244" s="430"/>
      <c r="D1244" s="311"/>
    </row>
    <row r="1245" ht="36" customHeight="1" spans="1:4">
      <c r="A1245" s="446" t="s">
        <v>1099</v>
      </c>
      <c r="B1245" s="430"/>
      <c r="C1245" s="430"/>
      <c r="D1245" s="311"/>
    </row>
    <row r="1246" ht="36" customHeight="1" spans="1:4">
      <c r="A1246" s="434" t="s">
        <v>1100</v>
      </c>
      <c r="B1246" s="430"/>
      <c r="C1246" s="430"/>
      <c r="D1246" s="311"/>
    </row>
    <row r="1247" ht="36" customHeight="1" spans="1:4">
      <c r="A1247" s="446" t="s">
        <v>1101</v>
      </c>
      <c r="B1247" s="430"/>
      <c r="C1247" s="435"/>
      <c r="D1247" s="311"/>
    </row>
    <row r="1248" ht="36" customHeight="1" spans="1:4">
      <c r="A1248" s="446" t="s">
        <v>1102</v>
      </c>
      <c r="B1248" s="430"/>
      <c r="C1248" s="430"/>
      <c r="D1248" s="311"/>
    </row>
    <row r="1249" ht="36" customHeight="1" spans="1:4">
      <c r="A1249" s="446" t="s">
        <v>1103</v>
      </c>
      <c r="B1249" s="430"/>
      <c r="C1249" s="430"/>
      <c r="D1249" s="311"/>
    </row>
    <row r="1250" ht="36" customHeight="1" spans="1:4">
      <c r="A1250" s="446" t="s">
        <v>1104</v>
      </c>
      <c r="B1250" s="430"/>
      <c r="C1250" s="430"/>
      <c r="D1250" s="311"/>
    </row>
    <row r="1251" ht="36" customHeight="1" spans="1:4">
      <c r="A1251" s="446" t="s">
        <v>1105</v>
      </c>
      <c r="B1251" s="430"/>
      <c r="C1251" s="428"/>
      <c r="D1251" s="311"/>
    </row>
    <row r="1252" ht="36" customHeight="1" spans="1:4">
      <c r="A1252" s="446" t="s">
        <v>1106</v>
      </c>
      <c r="B1252" s="430"/>
      <c r="C1252" s="435"/>
      <c r="D1252" s="311"/>
    </row>
    <row r="1253" ht="36" customHeight="1" spans="1:4">
      <c r="A1253" s="446" t="s">
        <v>1107</v>
      </c>
      <c r="B1253" s="430"/>
      <c r="C1253" s="430"/>
      <c r="D1253" s="311"/>
    </row>
    <row r="1254" ht="36" customHeight="1" spans="1:4">
      <c r="A1254" s="446" t="s">
        <v>1108</v>
      </c>
      <c r="B1254" s="430"/>
      <c r="C1254" s="430"/>
      <c r="D1254" s="311"/>
    </row>
    <row r="1255" ht="36" customHeight="1" spans="1:4">
      <c r="A1255" s="449" t="s">
        <v>1109</v>
      </c>
      <c r="B1255" s="436">
        <f>SUM(B1256,B1268,B1274,B1280,B1288,B1301,B1305,B1309)</f>
        <v>3274</v>
      </c>
      <c r="C1255" s="436">
        <f>SUM(C1256,C1268,C1274,C1280,C1288,C1301,C1305,C1309)</f>
        <v>5370</v>
      </c>
      <c r="D1255" s="315">
        <f>(C1255-B1255)/B1255</f>
        <v>0.64</v>
      </c>
    </row>
    <row r="1256" ht="36" customHeight="1" spans="1:4">
      <c r="A1256" s="446" t="s">
        <v>1110</v>
      </c>
      <c r="B1256" s="436">
        <f>SUM(B1257:B1267)</f>
        <v>199</v>
      </c>
      <c r="C1256" s="436">
        <f>SUM(C1257:C1267)</f>
        <v>229</v>
      </c>
      <c r="D1256" s="315">
        <f>(C1256-B1256)/B1256</f>
        <v>0.151</v>
      </c>
    </row>
    <row r="1257" ht="36" customHeight="1" spans="1:4">
      <c r="A1257" s="446" t="s">
        <v>746</v>
      </c>
      <c r="B1257" s="430">
        <v>199</v>
      </c>
      <c r="C1257" s="435">
        <v>219</v>
      </c>
      <c r="D1257" s="311">
        <f>(C1257-B1257)/B1257</f>
        <v>0.101</v>
      </c>
    </row>
    <row r="1258" ht="36" customHeight="1" spans="1:4">
      <c r="A1258" s="446" t="s">
        <v>747</v>
      </c>
      <c r="B1258" s="430"/>
      <c r="C1258" s="430"/>
      <c r="D1258" s="311"/>
    </row>
    <row r="1259" ht="36" customHeight="1" spans="1:4">
      <c r="A1259" s="446" t="s">
        <v>748</v>
      </c>
      <c r="B1259" s="430"/>
      <c r="C1259" s="430"/>
      <c r="D1259" s="311"/>
    </row>
    <row r="1260" ht="36" customHeight="1" spans="1:4">
      <c r="A1260" s="446" t="s">
        <v>1111</v>
      </c>
      <c r="B1260" s="430"/>
      <c r="C1260" s="430"/>
      <c r="D1260" s="311"/>
    </row>
    <row r="1261" ht="36" customHeight="1" spans="1:4">
      <c r="A1261" s="446" t="s">
        <v>1112</v>
      </c>
      <c r="B1261" s="430"/>
      <c r="C1261" s="430"/>
      <c r="D1261" s="311"/>
    </row>
    <row r="1262" ht="36" customHeight="1" spans="1:4">
      <c r="A1262" s="446" t="s">
        <v>1113</v>
      </c>
      <c r="B1262" s="430"/>
      <c r="C1262" s="430">
        <v>10</v>
      </c>
      <c r="D1262" s="311"/>
    </row>
    <row r="1263" ht="36" customHeight="1" spans="1:4">
      <c r="A1263" s="446" t="s">
        <v>1114</v>
      </c>
      <c r="B1263" s="430"/>
      <c r="C1263" s="428"/>
      <c r="D1263" s="311"/>
    </row>
    <row r="1264" ht="36" customHeight="1" spans="1:4">
      <c r="A1264" s="446" t="s">
        <v>1115</v>
      </c>
      <c r="B1264" s="430"/>
      <c r="C1264" s="430"/>
      <c r="D1264" s="311"/>
    </row>
    <row r="1265" ht="36" customHeight="1" spans="1:4">
      <c r="A1265" s="446" t="s">
        <v>1116</v>
      </c>
      <c r="B1265" s="430"/>
      <c r="C1265" s="430"/>
      <c r="D1265" s="311"/>
    </row>
    <row r="1266" ht="36" customHeight="1" spans="1:4">
      <c r="A1266" s="446" t="s">
        <v>769</v>
      </c>
      <c r="B1266" s="430"/>
      <c r="C1266" s="430"/>
      <c r="D1266" s="311"/>
    </row>
    <row r="1267" ht="36" customHeight="1" spans="1:4">
      <c r="A1267" s="446" t="s">
        <v>1117</v>
      </c>
      <c r="B1267" s="430"/>
      <c r="C1267" s="435"/>
      <c r="D1267" s="311"/>
    </row>
    <row r="1268" ht="36" customHeight="1" spans="1:4">
      <c r="A1268" s="446" t="s">
        <v>1118</v>
      </c>
      <c r="B1268" s="430">
        <f>SUM(B1269:B1273)</f>
        <v>0</v>
      </c>
      <c r="C1268" s="436">
        <f>SUM(C1269:C1273)</f>
        <v>624</v>
      </c>
      <c r="D1268" s="311"/>
    </row>
    <row r="1269" ht="36" customHeight="1" spans="1:4">
      <c r="A1269" s="446" t="s">
        <v>746</v>
      </c>
      <c r="B1269" s="430"/>
      <c r="C1269" s="430">
        <v>624</v>
      </c>
      <c r="D1269" s="311"/>
    </row>
    <row r="1270" ht="36" customHeight="1" spans="1:4">
      <c r="A1270" s="446" t="s">
        <v>747</v>
      </c>
      <c r="B1270" s="430"/>
      <c r="C1270" s="430"/>
      <c r="D1270" s="311"/>
    </row>
    <row r="1271" ht="36" customHeight="1" spans="1:4">
      <c r="A1271" s="446" t="s">
        <v>748</v>
      </c>
      <c r="B1271" s="430"/>
      <c r="C1271" s="430"/>
      <c r="D1271" s="311"/>
    </row>
    <row r="1272" ht="36" customHeight="1" spans="1:4">
      <c r="A1272" s="446" t="s">
        <v>1119</v>
      </c>
      <c r="B1272" s="430"/>
      <c r="C1272" s="430"/>
      <c r="D1272" s="311"/>
    </row>
    <row r="1273" ht="36" customHeight="1" spans="1:4">
      <c r="A1273" s="446" t="s">
        <v>1120</v>
      </c>
      <c r="B1273" s="430"/>
      <c r="C1273" s="430"/>
      <c r="D1273" s="311"/>
    </row>
    <row r="1274" ht="36" customHeight="1" spans="1:4">
      <c r="A1274" s="446" t="s">
        <v>1121</v>
      </c>
      <c r="B1274" s="436">
        <f>SUM(B1275:B1279)</f>
        <v>0</v>
      </c>
      <c r="C1274" s="430"/>
      <c r="D1274" s="311"/>
    </row>
    <row r="1275" ht="36" customHeight="1" spans="1:4">
      <c r="A1275" s="446" t="s">
        <v>746</v>
      </c>
      <c r="B1275" s="430"/>
      <c r="C1275" s="436"/>
      <c r="D1275" s="311"/>
    </row>
    <row r="1276" ht="36" customHeight="1" spans="1:4">
      <c r="A1276" s="446" t="s">
        <v>747</v>
      </c>
      <c r="B1276" s="430"/>
      <c r="C1276" s="436"/>
      <c r="D1276" s="311"/>
    </row>
    <row r="1277" ht="36" customHeight="1" spans="1:4">
      <c r="A1277" s="446" t="s">
        <v>748</v>
      </c>
      <c r="B1277" s="430"/>
      <c r="C1277" s="430"/>
      <c r="D1277" s="311"/>
    </row>
    <row r="1278" ht="36" customHeight="1" spans="1:4">
      <c r="A1278" s="446" t="s">
        <v>1122</v>
      </c>
      <c r="B1278" s="430"/>
      <c r="C1278" s="430"/>
      <c r="D1278" s="311"/>
    </row>
    <row r="1279" ht="36" customHeight="1" spans="1:4">
      <c r="A1279" s="446" t="s">
        <v>1123</v>
      </c>
      <c r="B1279" s="430"/>
      <c r="C1279" s="430"/>
      <c r="D1279" s="311"/>
    </row>
    <row r="1280" ht="36" customHeight="1" spans="1:4">
      <c r="A1280" s="446" t="s">
        <v>1124</v>
      </c>
      <c r="B1280" s="436">
        <f>SUM(B1281:B1287)</f>
        <v>0</v>
      </c>
      <c r="C1280" s="430"/>
      <c r="D1280" s="311"/>
    </row>
    <row r="1281" ht="36" customHeight="1" spans="1:4">
      <c r="A1281" s="446" t="s">
        <v>746</v>
      </c>
      <c r="B1281" s="430"/>
      <c r="C1281" s="435"/>
      <c r="D1281" s="311"/>
    </row>
    <row r="1282" ht="36" customHeight="1" spans="1:4">
      <c r="A1282" s="446" t="s">
        <v>747</v>
      </c>
      <c r="B1282" s="430"/>
      <c r="C1282" s="430"/>
      <c r="D1282" s="311"/>
    </row>
    <row r="1283" ht="36" customHeight="1" spans="1:4">
      <c r="A1283" s="446" t="s">
        <v>748</v>
      </c>
      <c r="B1283" s="430"/>
      <c r="C1283" s="430"/>
      <c r="D1283" s="311"/>
    </row>
    <row r="1284" ht="36" customHeight="1" spans="1:4">
      <c r="A1284" s="446" t="s">
        <v>1125</v>
      </c>
      <c r="B1284" s="430"/>
      <c r="C1284" s="430"/>
      <c r="D1284" s="311"/>
    </row>
    <row r="1285" ht="36" customHeight="1" spans="1:4">
      <c r="A1285" s="446" t="s">
        <v>1126</v>
      </c>
      <c r="B1285" s="430"/>
      <c r="C1285" s="430"/>
      <c r="D1285" s="311"/>
    </row>
    <row r="1286" ht="36" customHeight="1" spans="1:4">
      <c r="A1286" s="446" t="s">
        <v>769</v>
      </c>
      <c r="B1286" s="430"/>
      <c r="C1286" s="435"/>
      <c r="D1286" s="311"/>
    </row>
    <row r="1287" ht="36" customHeight="1" spans="1:4">
      <c r="A1287" s="446" t="s">
        <v>1127</v>
      </c>
      <c r="B1287" s="430"/>
      <c r="C1287" s="430"/>
      <c r="D1287" s="311"/>
    </row>
    <row r="1288" ht="36" customHeight="1" spans="1:4">
      <c r="A1288" s="443" t="s">
        <v>1128</v>
      </c>
      <c r="B1288" s="436">
        <f>SUM(B1289:B1300)</f>
        <v>19</v>
      </c>
      <c r="C1288" s="436">
        <f>SUM(C1289:C1300)</f>
        <v>20</v>
      </c>
      <c r="D1288" s="315">
        <f>(C1288-B1288)/B1288</f>
        <v>0.053</v>
      </c>
    </row>
    <row r="1289" ht="36" customHeight="1" spans="1:4">
      <c r="A1289" s="443" t="s">
        <v>746</v>
      </c>
      <c r="B1289" s="430">
        <v>19</v>
      </c>
      <c r="C1289" s="430">
        <v>20</v>
      </c>
      <c r="D1289" s="311">
        <f>(C1289-B1289)/B1289</f>
        <v>0.053</v>
      </c>
    </row>
    <row r="1290" ht="36" customHeight="1" spans="1:4">
      <c r="A1290" s="443" t="s">
        <v>747</v>
      </c>
      <c r="B1290" s="430"/>
      <c r="C1290" s="430"/>
      <c r="D1290" s="311"/>
    </row>
    <row r="1291" ht="36" customHeight="1" spans="1:4">
      <c r="A1291" s="443" t="s">
        <v>748</v>
      </c>
      <c r="B1291" s="430"/>
      <c r="C1291" s="430"/>
      <c r="D1291" s="311"/>
    </row>
    <row r="1292" ht="36" customHeight="1" spans="1:4">
      <c r="A1292" s="443" t="s">
        <v>1129</v>
      </c>
      <c r="B1292" s="430"/>
      <c r="C1292" s="428"/>
      <c r="D1292" s="311"/>
    </row>
    <row r="1293" ht="36" customHeight="1" spans="1:4">
      <c r="A1293" s="443" t="s">
        <v>1130</v>
      </c>
      <c r="B1293" s="430"/>
      <c r="C1293" s="430"/>
      <c r="D1293" s="311"/>
    </row>
    <row r="1294" ht="36" customHeight="1" spans="1:4">
      <c r="A1294" s="443" t="s">
        <v>1131</v>
      </c>
      <c r="B1294" s="430"/>
      <c r="C1294" s="436"/>
      <c r="D1294" s="311"/>
    </row>
    <row r="1295" ht="36" customHeight="1" spans="1:4">
      <c r="A1295" s="443" t="s">
        <v>1132</v>
      </c>
      <c r="B1295" s="430"/>
      <c r="C1295" s="430"/>
      <c r="D1295" s="311"/>
    </row>
    <row r="1296" ht="36" customHeight="1" spans="1:4">
      <c r="A1296" s="443" t="s">
        <v>1133</v>
      </c>
      <c r="B1296" s="430"/>
      <c r="C1296" s="430"/>
      <c r="D1296" s="311"/>
    </row>
    <row r="1297" ht="36" customHeight="1" spans="1:4">
      <c r="A1297" s="443" t="s">
        <v>1134</v>
      </c>
      <c r="B1297" s="430"/>
      <c r="C1297" s="430"/>
      <c r="D1297" s="311"/>
    </row>
    <row r="1298" ht="36" customHeight="1" spans="1:4">
      <c r="A1298" s="443" t="s">
        <v>1135</v>
      </c>
      <c r="B1298" s="430"/>
      <c r="C1298" s="430"/>
      <c r="D1298" s="311"/>
    </row>
    <row r="1299" ht="36" customHeight="1" spans="1:4">
      <c r="A1299" s="443" t="s">
        <v>1136</v>
      </c>
      <c r="B1299" s="430"/>
      <c r="C1299" s="430"/>
      <c r="D1299" s="311"/>
    </row>
    <row r="1300" ht="36" customHeight="1" spans="1:4">
      <c r="A1300" s="443" t="s">
        <v>1137</v>
      </c>
      <c r="B1300" s="430"/>
      <c r="C1300" s="436"/>
      <c r="D1300" s="311"/>
    </row>
    <row r="1301" ht="36" customHeight="1" spans="1:4">
      <c r="A1301" s="446" t="s">
        <v>1138</v>
      </c>
      <c r="B1301" s="436">
        <f>SUM(B1302:B1304)</f>
        <v>3023</v>
      </c>
      <c r="C1301" s="436">
        <f>SUM(C1302:C1304)</f>
        <v>4138</v>
      </c>
      <c r="D1301" s="315">
        <f>(C1301-B1301)/B1301</f>
        <v>0.369</v>
      </c>
    </row>
    <row r="1302" ht="36" customHeight="1" spans="1:4">
      <c r="A1302" s="446" t="s">
        <v>1139</v>
      </c>
      <c r="B1302" s="430">
        <v>3023</v>
      </c>
      <c r="C1302" s="430">
        <v>3852</v>
      </c>
      <c r="D1302" s="311">
        <f>(C1302-B1302)/B1302</f>
        <v>0.274</v>
      </c>
    </row>
    <row r="1303" ht="36" customHeight="1" spans="1:4">
      <c r="A1303" s="446" t="s">
        <v>1140</v>
      </c>
      <c r="B1303" s="430"/>
      <c r="C1303" s="430">
        <v>286</v>
      </c>
      <c r="D1303" s="311"/>
    </row>
    <row r="1304" ht="36" customHeight="1" spans="1:4">
      <c r="A1304" s="446" t="s">
        <v>1141</v>
      </c>
      <c r="B1304" s="430"/>
      <c r="C1304" s="436"/>
      <c r="D1304" s="311"/>
    </row>
    <row r="1305" ht="36" customHeight="1" spans="1:4">
      <c r="A1305" s="446" t="s">
        <v>1142</v>
      </c>
      <c r="B1305" s="436">
        <f>SUM(B1306:B1308)</f>
        <v>7</v>
      </c>
      <c r="C1305" s="436">
        <f>SUM(C1306:C1308)</f>
        <v>274</v>
      </c>
      <c r="D1305" s="315">
        <f>(C1305-B1305)/B1305</f>
        <v>38.143</v>
      </c>
    </row>
    <row r="1306" ht="36" customHeight="1" spans="1:4">
      <c r="A1306" s="446" t="s">
        <v>1143</v>
      </c>
      <c r="B1306" s="430"/>
      <c r="C1306" s="430">
        <v>243</v>
      </c>
      <c r="D1306" s="311"/>
    </row>
    <row r="1307" ht="36" customHeight="1" spans="1:4">
      <c r="A1307" s="446" t="s">
        <v>1144</v>
      </c>
      <c r="B1307" s="430"/>
      <c r="C1307" s="430"/>
      <c r="D1307" s="311"/>
    </row>
    <row r="1308" ht="36" customHeight="1" spans="1:4">
      <c r="A1308" s="446" t="s">
        <v>1145</v>
      </c>
      <c r="B1308" s="430">
        <v>7</v>
      </c>
      <c r="C1308" s="430">
        <v>31</v>
      </c>
      <c r="D1308" s="311">
        <f t="shared" ref="D1308:D1317" si="8">(C1308-B1308)/B1308</f>
        <v>3.429</v>
      </c>
    </row>
    <row r="1309" ht="36" customHeight="1" spans="1:4">
      <c r="A1309" s="446" t="s">
        <v>1146</v>
      </c>
      <c r="B1309" s="436">
        <f>SUM(B1310)</f>
        <v>26</v>
      </c>
      <c r="C1309" s="436">
        <f>SUM(C1310)</f>
        <v>85</v>
      </c>
      <c r="D1309" s="315">
        <f t="shared" si="8"/>
        <v>2.269</v>
      </c>
    </row>
    <row r="1310" ht="36" customHeight="1" spans="1:4">
      <c r="A1310" s="446" t="s">
        <v>1147</v>
      </c>
      <c r="B1310" s="430">
        <v>26</v>
      </c>
      <c r="C1310" s="430">
        <v>85</v>
      </c>
      <c r="D1310" s="311">
        <f t="shared" si="8"/>
        <v>2.269</v>
      </c>
    </row>
    <row r="1311" ht="36" customHeight="1" spans="1:4">
      <c r="A1311" s="449" t="s">
        <v>1148</v>
      </c>
      <c r="B1311" s="436">
        <v>2666</v>
      </c>
      <c r="C1311" s="436">
        <v>3776</v>
      </c>
      <c r="D1311" s="315">
        <f t="shared" si="8"/>
        <v>0.416</v>
      </c>
    </row>
    <row r="1312" ht="36" customHeight="1" spans="1:4">
      <c r="A1312" s="449" t="s">
        <v>1149</v>
      </c>
      <c r="B1312" s="428">
        <f>SUM(B1313,B1315)</f>
        <v>11974</v>
      </c>
      <c r="C1312" s="428">
        <f>SUM(C1313,C1315)</f>
        <v>25036</v>
      </c>
      <c r="D1312" s="315">
        <f t="shared" si="8"/>
        <v>1.091</v>
      </c>
    </row>
    <row r="1313" ht="36" customHeight="1" spans="1:4">
      <c r="A1313" s="446" t="s">
        <v>1150</v>
      </c>
      <c r="B1313" s="430">
        <f>SUM(B1314)</f>
        <v>9903</v>
      </c>
      <c r="C1313" s="430">
        <f>SUM(C1314)</f>
        <v>21894</v>
      </c>
      <c r="D1313" s="311">
        <f t="shared" si="8"/>
        <v>1.211</v>
      </c>
    </row>
    <row r="1314" ht="36" customHeight="1" spans="1:4">
      <c r="A1314" s="446" t="s">
        <v>1151</v>
      </c>
      <c r="B1314" s="430">
        <v>9903</v>
      </c>
      <c r="C1314" s="430">
        <v>21894</v>
      </c>
      <c r="D1314" s="311">
        <f t="shared" si="8"/>
        <v>1.211</v>
      </c>
    </row>
    <row r="1315" ht="36" customHeight="1" spans="1:4">
      <c r="A1315" s="446" t="s">
        <v>1010</v>
      </c>
      <c r="B1315" s="441">
        <f>SUM(B1316)</f>
        <v>2071</v>
      </c>
      <c r="C1315" s="441">
        <f>SUM(C1316)</f>
        <v>3142</v>
      </c>
      <c r="D1315" s="315">
        <f t="shared" si="8"/>
        <v>0.517</v>
      </c>
    </row>
    <row r="1316" ht="36" customHeight="1" spans="1:4">
      <c r="A1316" s="446" t="s">
        <v>1152</v>
      </c>
      <c r="B1316" s="430">
        <v>2071</v>
      </c>
      <c r="C1316" s="430">
        <v>3142</v>
      </c>
      <c r="D1316" s="311">
        <f t="shared" si="8"/>
        <v>0.517</v>
      </c>
    </row>
    <row r="1317" ht="36" customHeight="1" spans="1:4">
      <c r="A1317" s="449" t="s">
        <v>1153</v>
      </c>
      <c r="B1317" s="428">
        <f>B1318+B1319+B1320</f>
        <v>3100</v>
      </c>
      <c r="C1317" s="428">
        <f>C1318+C1319+C1320</f>
        <v>2952</v>
      </c>
      <c r="D1317" s="315">
        <f t="shared" si="8"/>
        <v>-0.048</v>
      </c>
    </row>
    <row r="1318" ht="36" customHeight="1" spans="1:4">
      <c r="A1318" s="446" t="s">
        <v>1154</v>
      </c>
      <c r="B1318" s="430"/>
      <c r="C1318" s="430"/>
      <c r="D1318" s="311"/>
    </row>
    <row r="1319" ht="36" customHeight="1" spans="1:4">
      <c r="A1319" s="446" t="s">
        <v>1155</v>
      </c>
      <c r="B1319" s="430"/>
      <c r="C1319" s="430"/>
      <c r="D1319" s="311"/>
    </row>
    <row r="1320" ht="36" customHeight="1" spans="1:4">
      <c r="A1320" s="446" t="s">
        <v>1156</v>
      </c>
      <c r="B1320" s="435">
        <f>SUM(B1321:B1324)</f>
        <v>3100</v>
      </c>
      <c r="C1320" s="435">
        <f>SUM(C1321:C1324)</f>
        <v>2952</v>
      </c>
      <c r="D1320" s="311">
        <f>(C1320-B1320)/B1320</f>
        <v>-0.048</v>
      </c>
    </row>
    <row r="1321" ht="36" customHeight="1" spans="1:4">
      <c r="A1321" s="446" t="s">
        <v>1157</v>
      </c>
      <c r="B1321" s="430">
        <v>3100</v>
      </c>
      <c r="C1321" s="430">
        <v>2952</v>
      </c>
      <c r="D1321" s="311">
        <f>(C1321-B1321)/B1321</f>
        <v>-0.048</v>
      </c>
    </row>
    <row r="1322" ht="36" customHeight="1" spans="1:4">
      <c r="A1322" s="446" t="s">
        <v>1158</v>
      </c>
      <c r="B1322" s="430"/>
      <c r="C1322" s="430"/>
      <c r="D1322" s="311"/>
    </row>
    <row r="1323" ht="36" customHeight="1" spans="1:4">
      <c r="A1323" s="446" t="s">
        <v>1159</v>
      </c>
      <c r="B1323" s="430"/>
      <c r="C1323" s="436"/>
      <c r="D1323" s="311"/>
    </row>
    <row r="1324" ht="36" customHeight="1" spans="1:4">
      <c r="A1324" s="446" t="s">
        <v>1160</v>
      </c>
      <c r="B1324" s="430"/>
      <c r="C1324" s="430"/>
      <c r="D1324" s="311"/>
    </row>
    <row r="1325" ht="36" customHeight="1" spans="1:4">
      <c r="A1325" s="450" t="s">
        <v>1161</v>
      </c>
      <c r="B1325" s="451">
        <f>SUM(B1326:B1328)</f>
        <v>30</v>
      </c>
      <c r="C1325" s="451">
        <f>SUM(C1326:C1328)</f>
        <v>20</v>
      </c>
      <c r="D1325" s="315">
        <f>(C1325-B1325)/B1325</f>
        <v>-0.333</v>
      </c>
    </row>
    <row r="1326" ht="36" customHeight="1" spans="1:4">
      <c r="A1326" s="446" t="s">
        <v>1162</v>
      </c>
      <c r="B1326" s="430"/>
      <c r="C1326" s="430"/>
      <c r="D1326" s="311"/>
    </row>
    <row r="1327" ht="36" customHeight="1" spans="1:4">
      <c r="A1327" s="446" t="s">
        <v>1163</v>
      </c>
      <c r="B1327" s="430"/>
      <c r="C1327" s="430"/>
      <c r="D1327" s="311"/>
    </row>
    <row r="1328" ht="36" customHeight="1" spans="1:4">
      <c r="A1328" s="446" t="s">
        <v>1164</v>
      </c>
      <c r="B1328" s="430">
        <v>30</v>
      </c>
      <c r="C1328" s="430">
        <v>20</v>
      </c>
      <c r="D1328" s="311">
        <f>(C1328-B1328)/B1328</f>
        <v>-0.333</v>
      </c>
    </row>
    <row r="1329" ht="36" customHeight="1" spans="1:4">
      <c r="A1329" s="452" t="s">
        <v>1165</v>
      </c>
      <c r="B1329" s="428">
        <f>SUM(B4,B233,B273,B292,B382,B434,B490,B547,B673,B745,B824,B847,B958,B1022,B1086,B1106,B1136,B1146,B1191,B1211,B1255,B1311,B1312,B1317,B1325)</f>
        <v>266596</v>
      </c>
      <c r="C1329" s="428">
        <f>SUM(C4,C233,C273,C292,C382,C434,C490,C547,C673,C745,C824,C847,C958,C1022,C1086,C1106,C1136,C1146,C1191,C1211,C1255,C1311,C1312,C1317,C1325)</f>
        <v>272203</v>
      </c>
      <c r="D1329" s="315">
        <f>(C1329-B1329)/B1329</f>
        <v>0.021</v>
      </c>
    </row>
    <row r="1330" ht="36" customHeight="1" spans="1:4">
      <c r="A1330" s="453" t="s">
        <v>1166</v>
      </c>
      <c r="B1330" s="428">
        <f>SUM(B1331,B1334,B1335,B1337)</f>
        <v>3930</v>
      </c>
      <c r="C1330" s="428">
        <f>SUM(C1331,C1334,C1335,C1337)</f>
        <v>3671</v>
      </c>
      <c r="D1330" s="315">
        <f>(C1330-B1330)/B1330</f>
        <v>-0.066</v>
      </c>
    </row>
    <row r="1331" ht="36" customHeight="1" spans="1:4">
      <c r="A1331" s="453" t="s">
        <v>1167</v>
      </c>
      <c r="B1331" s="428">
        <f>SUM(B1332:B1333)</f>
        <v>3930</v>
      </c>
      <c r="C1331" s="428">
        <f>SUM(C1332:C1333)</f>
        <v>3671</v>
      </c>
      <c r="D1331" s="315">
        <f>(C1331-B1331)/B1331</f>
        <v>-0.066</v>
      </c>
    </row>
    <row r="1332" ht="36" customHeight="1" spans="1:4">
      <c r="A1332" s="454" t="s">
        <v>1168</v>
      </c>
      <c r="B1332" s="439"/>
      <c r="C1332" s="439"/>
      <c r="D1332" s="311"/>
    </row>
    <row r="1333" ht="36" customHeight="1" spans="1:4">
      <c r="A1333" s="454" t="s">
        <v>1169</v>
      </c>
      <c r="B1333" s="439">
        <v>3930</v>
      </c>
      <c r="C1333" s="439">
        <v>3671</v>
      </c>
      <c r="D1333" s="311">
        <f>(C1333-B1333)/B1333</f>
        <v>-0.066</v>
      </c>
    </row>
    <row r="1334" ht="36" customHeight="1" spans="1:4">
      <c r="A1334" s="453" t="s">
        <v>1170</v>
      </c>
      <c r="B1334" s="439"/>
      <c r="C1334" s="439"/>
      <c r="D1334" s="311"/>
    </row>
    <row r="1335" ht="36" customHeight="1" spans="1:4">
      <c r="A1335" s="453" t="s">
        <v>1171</v>
      </c>
      <c r="B1335" s="439">
        <f>SUM(B1336)</f>
        <v>0</v>
      </c>
      <c r="C1335" s="439">
        <f>SUM(C1336)</f>
        <v>0</v>
      </c>
      <c r="D1335" s="311"/>
    </row>
    <row r="1336" ht="36" customHeight="1" spans="1:4">
      <c r="A1336" s="455" t="s">
        <v>1172</v>
      </c>
      <c r="B1336" s="439"/>
      <c r="C1336" s="439"/>
      <c r="D1336" s="311"/>
    </row>
    <row r="1337" ht="36" customHeight="1" spans="1:4">
      <c r="A1337" s="453" t="s">
        <v>1173</v>
      </c>
      <c r="B1337" s="439"/>
      <c r="C1337" s="439"/>
      <c r="D1337" s="311"/>
    </row>
    <row r="1338" ht="36" customHeight="1" spans="1:4">
      <c r="A1338" s="453" t="s">
        <v>1174</v>
      </c>
      <c r="B1338" s="441">
        <f>SUM(B1339)</f>
        <v>25044</v>
      </c>
      <c r="C1338" s="441">
        <f>SUM(C1339)</f>
        <v>5900</v>
      </c>
      <c r="D1338" s="315">
        <f>(C1338-B1338)/B1338</f>
        <v>-0.764</v>
      </c>
    </row>
    <row r="1339" ht="36" customHeight="1" spans="1:4">
      <c r="A1339" s="455" t="s">
        <v>1175</v>
      </c>
      <c r="B1339" s="439">
        <v>25044</v>
      </c>
      <c r="C1339" s="439">
        <v>5900</v>
      </c>
      <c r="D1339" s="311">
        <f>(C1339-B1339)/B1339</f>
        <v>-0.764</v>
      </c>
    </row>
    <row r="1340" ht="36" customHeight="1" spans="1:4">
      <c r="A1340" s="456" t="s">
        <v>1176</v>
      </c>
      <c r="B1340" s="428">
        <f>SUM(B1329,B1330,B1338)</f>
        <v>295570</v>
      </c>
      <c r="C1340" s="428">
        <f>SUM(C1329,C1330,C1338)</f>
        <v>281774</v>
      </c>
      <c r="D1340" s="315">
        <f>(C1340-B1340)/B1340</f>
        <v>-0.047</v>
      </c>
    </row>
    <row r="1341" spans="2:2">
      <c r="B1341" s="367"/>
    </row>
    <row r="1342" spans="2:2">
      <c r="B1342" s="392"/>
    </row>
    <row r="1343" spans="2:2">
      <c r="B1343" s="367"/>
    </row>
    <row r="1344" spans="2:2">
      <c r="B1344" s="392"/>
    </row>
    <row r="1345" spans="2:2">
      <c r="B1345" s="367"/>
    </row>
    <row r="1346" spans="2:2">
      <c r="B1346" s="367"/>
    </row>
    <row r="1347" spans="2:2">
      <c r="B1347" s="392"/>
    </row>
    <row r="1348" spans="2:2">
      <c r="B1348" s="367"/>
    </row>
    <row r="1349" spans="2:2">
      <c r="B1349" s="367"/>
    </row>
    <row r="1350" spans="2:2">
      <c r="B1350" s="367"/>
    </row>
    <row r="1351" spans="2:2">
      <c r="B1351" s="367"/>
    </row>
    <row r="1352" spans="2:4">
      <c r="B1352" s="392"/>
      <c r="D1352" s="391" t="e">
        <f>IF(#REF!&lt;&gt;0,IF((#REF!/#REF!-1)&lt;-30%,"",IF((#REF!/#REF!-1)&gt;150%,"",#REF!/#REF!-1)),"")</f>
        <v>#REF!</v>
      </c>
    </row>
    <row r="1353" spans="2:2">
      <c r="B1353" s="367"/>
    </row>
  </sheetData>
  <autoFilter xmlns:etc="http://www.wps.cn/officeDocument/2017/etCustomData" ref="A3:D1340" etc:filterBottomFollowUsedRange="0">
    <extLst/>
  </autoFilter>
  <mergeCells count="1">
    <mergeCell ref="A1:D1"/>
  </mergeCells>
  <conditionalFormatting sqref="A1340">
    <cfRule type="expression" dxfId="1" priority="1" stopIfTrue="1">
      <formula>"len($A:$A)=3"</formula>
    </cfRule>
  </conditionalFormatting>
  <conditionalFormatting sqref="A1338:A1339">
    <cfRule type="expression" dxfId="1" priority="3" stopIfTrue="1">
      <formula>"len($A:$A)=3"</formula>
    </cfRule>
  </conditionalFormatting>
  <conditionalFormatting sqref="A67:A69 A52:A53 A58:A63 A40:A41">
    <cfRule type="expression" dxfId="1" priority="2" stopIfTrue="1">
      <formula>"len($A:$A)=3"</formula>
    </cfRule>
  </conditionalFormatting>
  <printOptions horizontalCentered="1"/>
  <pageMargins left="0.472222222222222" right="0.393055555555556" top="0.747916666666667" bottom="0.550694444444444" header="0.314583333333333" footer="0.314583333333333"/>
  <pageSetup paperSize="9" scale="75" orientation="portrait" horizontalDpi="600"/>
  <headerFooter alignWithMargins="0">
    <oddFooter>&amp;C第 &amp;P 页，共 &amp;N 页</oddFooter>
  </headerFooter>
  <ignoredErrors>
    <ignoredError sqref="D4:D1340" unlocked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B46"/>
  <sheetViews>
    <sheetView showZeros="0" view="pageBreakPreview" zoomScaleNormal="100" workbookViewId="0">
      <selection activeCell="A1" sqref="A1:B1"/>
    </sheetView>
  </sheetViews>
  <sheetFormatPr defaultColWidth="9" defaultRowHeight="13.5" outlineLevelCol="1"/>
  <cols>
    <col min="1" max="1" width="83.3833333333333" customWidth="1"/>
    <col min="2" max="2" width="40.25" customWidth="1"/>
  </cols>
  <sheetData>
    <row r="1" ht="45" customHeight="1" spans="1:2">
      <c r="A1" s="407" t="s">
        <v>8</v>
      </c>
      <c r="B1" s="407"/>
    </row>
    <row r="2" ht="20.1" customHeight="1" spans="1:2">
      <c r="A2" s="408"/>
      <c r="B2" s="409" t="s">
        <v>46</v>
      </c>
    </row>
    <row r="3" ht="45" customHeight="1" spans="1:2">
      <c r="A3" s="410" t="s">
        <v>1177</v>
      </c>
      <c r="B3" s="85" t="s">
        <v>49</v>
      </c>
    </row>
    <row r="4" ht="30" customHeight="1" spans="1:2">
      <c r="A4" s="411" t="s">
        <v>1178</v>
      </c>
      <c r="B4" s="412">
        <f>SUM(B5:B8)</f>
        <v>49757</v>
      </c>
    </row>
    <row r="5" ht="30" customHeight="1" spans="1:2">
      <c r="A5" s="413" t="s">
        <v>1179</v>
      </c>
      <c r="B5" s="414">
        <v>25437</v>
      </c>
    </row>
    <row r="6" ht="30" customHeight="1" spans="1:2">
      <c r="A6" s="413" t="s">
        <v>1180</v>
      </c>
      <c r="B6" s="414">
        <v>14400</v>
      </c>
    </row>
    <row r="7" ht="30" customHeight="1" spans="1:2">
      <c r="A7" s="413" t="s">
        <v>1181</v>
      </c>
      <c r="B7" s="414">
        <v>2276</v>
      </c>
    </row>
    <row r="8" ht="30" customHeight="1" spans="1:2">
      <c r="A8" s="413" t="s">
        <v>1182</v>
      </c>
      <c r="B8" s="414">
        <v>7644</v>
      </c>
    </row>
    <row r="9" ht="30" customHeight="1" spans="1:2">
      <c r="A9" s="411" t="s">
        <v>1183</v>
      </c>
      <c r="B9" s="412">
        <f>SUM(B10:B20)</f>
        <v>25528</v>
      </c>
    </row>
    <row r="10" ht="30" customHeight="1" spans="1:2">
      <c r="A10" s="413" t="s">
        <v>1184</v>
      </c>
      <c r="B10" s="414">
        <v>13842</v>
      </c>
    </row>
    <row r="11" ht="30" customHeight="1" spans="1:2">
      <c r="A11" s="413" t="s">
        <v>1185</v>
      </c>
      <c r="B11" s="414">
        <v>217</v>
      </c>
    </row>
    <row r="12" ht="30" customHeight="1" spans="1:2">
      <c r="A12" s="413" t="s">
        <v>1186</v>
      </c>
      <c r="B12" s="414">
        <v>1442</v>
      </c>
    </row>
    <row r="13" ht="30" customHeight="1" spans="1:2">
      <c r="A13" s="413" t="s">
        <v>1187</v>
      </c>
      <c r="B13" s="414">
        <v>200</v>
      </c>
    </row>
    <row r="14" ht="30" customHeight="1" spans="1:2">
      <c r="A14" s="413" t="s">
        <v>1188</v>
      </c>
      <c r="B14" s="414">
        <v>7183</v>
      </c>
    </row>
    <row r="15" ht="30" customHeight="1" spans="1:2">
      <c r="A15" s="413" t="s">
        <v>1189</v>
      </c>
      <c r="B15" s="414">
        <v>168</v>
      </c>
    </row>
    <row r="16" ht="30" customHeight="1" spans="1:2">
      <c r="A16" s="413" t="s">
        <v>1190</v>
      </c>
      <c r="B16" s="414"/>
    </row>
    <row r="17" ht="30" customHeight="1" spans="1:2">
      <c r="A17" s="413" t="s">
        <v>1191</v>
      </c>
      <c r="B17" s="414">
        <v>147</v>
      </c>
    </row>
    <row r="18" ht="30" customHeight="1" spans="1:2">
      <c r="A18" s="413" t="s">
        <v>1192</v>
      </c>
      <c r="B18" s="414">
        <v>449</v>
      </c>
    </row>
    <row r="19" ht="30" customHeight="1" spans="1:2">
      <c r="A19" s="413" t="s">
        <v>1193</v>
      </c>
      <c r="B19" s="414">
        <v>1880</v>
      </c>
    </row>
    <row r="20" ht="30" customHeight="1" spans="1:2">
      <c r="A20" s="413" t="s">
        <v>1194</v>
      </c>
      <c r="B20" s="415"/>
    </row>
    <row r="21" ht="30" customHeight="1" spans="1:2">
      <c r="A21" s="411" t="s">
        <v>1195</v>
      </c>
      <c r="B21" s="416">
        <f>SUM(B22:B28)</f>
        <v>53308</v>
      </c>
    </row>
    <row r="22" ht="30" customHeight="1" spans="1:2">
      <c r="A22" s="413" t="s">
        <v>1196</v>
      </c>
      <c r="B22" s="415">
        <v>2869</v>
      </c>
    </row>
    <row r="23" ht="30" customHeight="1" spans="1:2">
      <c r="A23" s="413" t="s">
        <v>1197</v>
      </c>
      <c r="B23" s="415">
        <v>41314</v>
      </c>
    </row>
    <row r="24" ht="30" customHeight="1" spans="1:2">
      <c r="A24" s="413" t="s">
        <v>1198</v>
      </c>
      <c r="B24" s="415">
        <v>1</v>
      </c>
    </row>
    <row r="25" ht="30" customHeight="1" spans="1:2">
      <c r="A25" s="413" t="s">
        <v>1199</v>
      </c>
      <c r="B25" s="415">
        <v>1040</v>
      </c>
    </row>
    <row r="26" ht="30" customHeight="1" spans="1:2">
      <c r="A26" s="413" t="s">
        <v>1200</v>
      </c>
      <c r="B26" s="415">
        <v>968</v>
      </c>
    </row>
    <row r="27" ht="30" customHeight="1" spans="1:2">
      <c r="A27" s="413" t="s">
        <v>1201</v>
      </c>
      <c r="B27" s="415">
        <v>4429</v>
      </c>
    </row>
    <row r="28" ht="30" customHeight="1" spans="1:2">
      <c r="A28" s="413" t="s">
        <v>1202</v>
      </c>
      <c r="B28" s="415">
        <v>2687</v>
      </c>
    </row>
    <row r="29" ht="30" customHeight="1" spans="1:2">
      <c r="A29" s="411" t="s">
        <v>1203</v>
      </c>
      <c r="B29" s="417">
        <f>SUM(B30:B32)</f>
        <v>45645</v>
      </c>
    </row>
    <row r="30" ht="30" customHeight="1" spans="1:2">
      <c r="A30" s="413" t="s">
        <v>1204</v>
      </c>
      <c r="B30" s="414">
        <v>41451</v>
      </c>
    </row>
    <row r="31" ht="30" customHeight="1" spans="1:2">
      <c r="A31" s="413" t="s">
        <v>1205</v>
      </c>
      <c r="B31" s="414">
        <v>3615</v>
      </c>
    </row>
    <row r="32" ht="30" customHeight="1" spans="1:2">
      <c r="A32" s="413" t="s">
        <v>1206</v>
      </c>
      <c r="B32" s="414">
        <v>579</v>
      </c>
    </row>
    <row r="33" ht="30" customHeight="1" spans="1:2">
      <c r="A33" s="411" t="s">
        <v>1207</v>
      </c>
      <c r="B33" s="417">
        <f>SUM(B34:B35)</f>
        <v>817</v>
      </c>
    </row>
    <row r="34" ht="30" customHeight="1" spans="1:2">
      <c r="A34" s="413" t="s">
        <v>1208</v>
      </c>
      <c r="B34" s="415">
        <v>817</v>
      </c>
    </row>
    <row r="35" ht="30" customHeight="1" spans="1:2">
      <c r="A35" s="413" t="s">
        <v>1209</v>
      </c>
      <c r="B35" s="415"/>
    </row>
    <row r="36" ht="30" customHeight="1" spans="1:2">
      <c r="A36" s="411" t="s">
        <v>1210</v>
      </c>
      <c r="B36" s="412">
        <f>SUM(B37:B41)</f>
        <v>32795</v>
      </c>
    </row>
    <row r="37" ht="30" customHeight="1" spans="1:2">
      <c r="A37" s="413" t="s">
        <v>1211</v>
      </c>
      <c r="B37" s="414">
        <v>15324</v>
      </c>
    </row>
    <row r="38" ht="30" customHeight="1" spans="1:2">
      <c r="A38" s="413" t="s">
        <v>1212</v>
      </c>
      <c r="B38" s="414">
        <v>335</v>
      </c>
    </row>
    <row r="39" ht="30" customHeight="1" spans="1:2">
      <c r="A39" s="413" t="s">
        <v>1213</v>
      </c>
      <c r="B39" s="414">
        <v>5604</v>
      </c>
    </row>
    <row r="40" ht="30" customHeight="1" spans="1:2">
      <c r="A40" s="413" t="s">
        <v>1214</v>
      </c>
      <c r="B40" s="414">
        <v>6474</v>
      </c>
    </row>
    <row r="41" ht="30" customHeight="1" spans="1:2">
      <c r="A41" s="413" t="s">
        <v>1215</v>
      </c>
      <c r="B41" s="414">
        <v>5058</v>
      </c>
    </row>
    <row r="42" ht="30" customHeight="1" spans="1:2">
      <c r="A42" s="411" t="s">
        <v>1216</v>
      </c>
      <c r="B42" s="412">
        <f>SUM(B43:B45)</f>
        <v>463</v>
      </c>
    </row>
    <row r="43" ht="30" customHeight="1" spans="1:2">
      <c r="A43" s="413" t="s">
        <v>1217</v>
      </c>
      <c r="B43" s="415">
        <v>463</v>
      </c>
    </row>
    <row r="44" ht="30" customHeight="1" spans="1:2">
      <c r="A44" s="418" t="s">
        <v>1218</v>
      </c>
      <c r="B44" s="415"/>
    </row>
    <row r="45" ht="30" customHeight="1" spans="1:2">
      <c r="A45" s="418" t="s">
        <v>1219</v>
      </c>
      <c r="B45" s="415"/>
    </row>
    <row r="46" ht="30" customHeight="1" spans="1:2">
      <c r="A46" s="419" t="s">
        <v>1220</v>
      </c>
      <c r="B46" s="412">
        <f>B4+B9+B21+B29+B33+B36+B42</f>
        <v>208313</v>
      </c>
    </row>
  </sheetData>
  <autoFilter xmlns:etc="http://www.wps.cn/officeDocument/2017/etCustomData" ref="A3:B46" etc:filterBottomFollowUsedRange="0">
    <extLst/>
  </autoFilter>
  <mergeCells count="1">
    <mergeCell ref="A1:B1"/>
  </mergeCells>
  <printOptions horizontalCentered="1"/>
  <pageMargins left="0.472222222222222" right="0.393055555555556" top="0.944444444444444" bottom="0.747916666666667" header="0.314583333333333" footer="0.314583333333333"/>
  <pageSetup paperSize="9" scale="75" orientation="portrait" horizontalDpi="600"/>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F23"/>
  <sheetViews>
    <sheetView showGridLines="0" showZeros="0" view="pageBreakPreview" zoomScaleNormal="100" workbookViewId="0">
      <selection activeCell="A1" sqref="A1:F1"/>
    </sheetView>
  </sheetViews>
  <sheetFormatPr defaultColWidth="9" defaultRowHeight="13.5" outlineLevelCol="5"/>
  <cols>
    <col min="1" max="1" width="33" style="282" customWidth="1"/>
    <col min="2" max="2" width="23.1333333333333" style="393" customWidth="1"/>
    <col min="3" max="3" width="21.5" style="393" customWidth="1"/>
    <col min="4" max="4" width="27.3833333333333" customWidth="1"/>
    <col min="5" max="6" width="16.6333333333333" hidden="1" customWidth="1"/>
  </cols>
  <sheetData>
    <row r="1" s="281" customFormat="1" ht="45" customHeight="1" spans="1:6">
      <c r="A1" s="394" t="s">
        <v>9</v>
      </c>
      <c r="B1" s="394"/>
      <c r="C1" s="394"/>
      <c r="D1" s="394"/>
      <c r="E1" s="394"/>
      <c r="F1" s="394"/>
    </row>
    <row r="2" ht="20.1" customHeight="1" spans="1:6">
      <c r="A2" s="284"/>
      <c r="B2" s="395"/>
      <c r="C2" s="395"/>
      <c r="D2" s="383" t="s">
        <v>46</v>
      </c>
      <c r="E2" s="396"/>
      <c r="F2" s="396" t="s">
        <v>46</v>
      </c>
    </row>
    <row r="3" ht="45" customHeight="1" spans="1:6">
      <c r="A3" s="179" t="s">
        <v>1221</v>
      </c>
      <c r="B3" s="305" t="s">
        <v>120</v>
      </c>
      <c r="C3" s="305" t="s">
        <v>49</v>
      </c>
      <c r="D3" s="305" t="s">
        <v>121</v>
      </c>
      <c r="E3" s="397" t="s">
        <v>1222</v>
      </c>
      <c r="F3" s="85" t="s">
        <v>1223</v>
      </c>
    </row>
    <row r="4" ht="36" customHeight="1" spans="1:6">
      <c r="A4" s="398" t="s">
        <v>1224</v>
      </c>
      <c r="B4" s="399">
        <v>3491</v>
      </c>
      <c r="C4" s="399">
        <v>790</v>
      </c>
      <c r="D4" s="400">
        <f>(C4-B4)/B4</f>
        <v>-0.7737</v>
      </c>
      <c r="E4" s="401" t="e">
        <f>SUM(#REF!)</f>
        <v>#REF!</v>
      </c>
      <c r="F4" s="402" t="e">
        <f>SUM(#REF!)</f>
        <v>#REF!</v>
      </c>
    </row>
    <row r="5" ht="36" customHeight="1" spans="1:6">
      <c r="A5" s="398" t="s">
        <v>1225</v>
      </c>
      <c r="B5" s="399"/>
      <c r="C5" s="399"/>
      <c r="D5" s="400"/>
      <c r="E5" s="403">
        <v>64164</v>
      </c>
      <c r="F5" s="404"/>
    </row>
    <row r="6" ht="36" customHeight="1" spans="1:6">
      <c r="A6" s="398" t="s">
        <v>1226</v>
      </c>
      <c r="B6" s="399">
        <v>244</v>
      </c>
      <c r="C6" s="399"/>
      <c r="D6" s="400">
        <f>(C6-B6)/B6</f>
        <v>-1</v>
      </c>
      <c r="E6" s="403">
        <v>2293</v>
      </c>
      <c r="F6" s="404"/>
    </row>
    <row r="7" ht="36" customHeight="1" spans="1:6">
      <c r="A7" s="398" t="s">
        <v>1227</v>
      </c>
      <c r="B7" s="399"/>
      <c r="C7" s="399">
        <v>500</v>
      </c>
      <c r="D7" s="400"/>
      <c r="E7" s="403">
        <v>9600</v>
      </c>
      <c r="F7" s="404"/>
    </row>
    <row r="8" ht="36" customHeight="1" spans="1:6">
      <c r="A8" s="398" t="s">
        <v>1228</v>
      </c>
      <c r="B8" s="399"/>
      <c r="C8" s="399">
        <v>300</v>
      </c>
      <c r="D8" s="400"/>
      <c r="E8" s="403">
        <v>280</v>
      </c>
      <c r="F8" s="404"/>
    </row>
    <row r="9" ht="36" customHeight="1" spans="1:6">
      <c r="A9" s="398" t="s">
        <v>1229</v>
      </c>
      <c r="B9" s="399">
        <v>260</v>
      </c>
      <c r="C9" s="399">
        <v>600</v>
      </c>
      <c r="D9" s="400">
        <f>(C9-B9)/B9</f>
        <v>1.3077</v>
      </c>
      <c r="E9" s="403">
        <v>83870</v>
      </c>
      <c r="F9" s="404"/>
    </row>
    <row r="10" ht="36" customHeight="1" spans="1:6">
      <c r="A10" s="398" t="s">
        <v>1230</v>
      </c>
      <c r="B10" s="399"/>
      <c r="C10" s="399">
        <v>800</v>
      </c>
      <c r="D10" s="400"/>
      <c r="E10" s="403">
        <v>413</v>
      </c>
      <c r="F10" s="404"/>
    </row>
    <row r="11" ht="36" customHeight="1" spans="1:6">
      <c r="A11" s="398" t="s">
        <v>1231</v>
      </c>
      <c r="B11" s="399">
        <v>2040</v>
      </c>
      <c r="C11" s="399">
        <v>2500</v>
      </c>
      <c r="D11" s="400">
        <f>(C11-B11)/B11</f>
        <v>0.2255</v>
      </c>
      <c r="E11" s="403">
        <v>60</v>
      </c>
      <c r="F11" s="404"/>
    </row>
    <row r="12" ht="36" customHeight="1" spans="1:6">
      <c r="A12" s="398" t="s">
        <v>1232</v>
      </c>
      <c r="B12" s="399">
        <v>3001</v>
      </c>
      <c r="C12" s="399">
        <v>4000</v>
      </c>
      <c r="D12" s="400">
        <f>(C12-B12)/B12</f>
        <v>0.3329</v>
      </c>
      <c r="E12" s="403">
        <v>4418</v>
      </c>
      <c r="F12" s="404"/>
    </row>
    <row r="13" ht="36" customHeight="1" spans="1:6">
      <c r="A13" s="398" t="s">
        <v>1233</v>
      </c>
      <c r="B13" s="399">
        <v>52031</v>
      </c>
      <c r="C13" s="399">
        <v>24360</v>
      </c>
      <c r="D13" s="400">
        <f>(C13-B13)/B13</f>
        <v>-0.5318</v>
      </c>
      <c r="E13" s="403"/>
      <c r="F13" s="404"/>
    </row>
    <row r="14" ht="36" customHeight="1" spans="1:6">
      <c r="A14" s="398" t="s">
        <v>1234</v>
      </c>
      <c r="B14" s="399">
        <v>12373</v>
      </c>
      <c r="C14" s="399">
        <v>1200</v>
      </c>
      <c r="D14" s="400">
        <f>(C14-B14)/B14</f>
        <v>-0.903</v>
      </c>
      <c r="E14" s="403"/>
      <c r="F14" s="404"/>
    </row>
    <row r="15" ht="36" customHeight="1" spans="1:6">
      <c r="A15" s="398" t="s">
        <v>1235</v>
      </c>
      <c r="B15" s="399"/>
      <c r="C15" s="399">
        <v>1300</v>
      </c>
      <c r="D15" s="400"/>
      <c r="E15" s="403"/>
      <c r="F15" s="404">
        <v>5000</v>
      </c>
    </row>
    <row r="16" ht="36" customHeight="1" spans="1:6">
      <c r="A16" s="398" t="s">
        <v>1236</v>
      </c>
      <c r="B16" s="399"/>
      <c r="C16" s="399">
        <v>2580</v>
      </c>
      <c r="D16" s="400"/>
      <c r="E16" s="403">
        <v>3800</v>
      </c>
      <c r="F16" s="404"/>
    </row>
    <row r="17" ht="36" customHeight="1" spans="1:6">
      <c r="A17" s="398" t="s">
        <v>1237</v>
      </c>
      <c r="B17" s="399"/>
      <c r="C17" s="399"/>
      <c r="D17" s="400"/>
      <c r="E17" s="403">
        <v>1257</v>
      </c>
      <c r="F17" s="404"/>
    </row>
    <row r="18" ht="36" customHeight="1" spans="1:6">
      <c r="A18" s="398" t="s">
        <v>1238</v>
      </c>
      <c r="B18" s="399">
        <v>948</v>
      </c>
      <c r="C18" s="399"/>
      <c r="D18" s="400">
        <f t="shared" ref="D18:D23" si="0">(C18-B18)/B18</f>
        <v>-1</v>
      </c>
      <c r="E18" s="403">
        <v>2163</v>
      </c>
      <c r="F18" s="404"/>
    </row>
    <row r="19" ht="36" customHeight="1" spans="1:4">
      <c r="A19" s="398" t="s">
        <v>1239</v>
      </c>
      <c r="B19" s="399">
        <v>3124</v>
      </c>
      <c r="C19" s="399">
        <v>7000</v>
      </c>
      <c r="D19" s="400">
        <f t="shared" si="0"/>
        <v>1.2407</v>
      </c>
    </row>
    <row r="20" ht="36" customHeight="1" spans="1:4">
      <c r="A20" s="398" t="s">
        <v>1240</v>
      </c>
      <c r="B20" s="399">
        <v>21</v>
      </c>
      <c r="C20" s="399"/>
      <c r="D20" s="400">
        <f t="shared" si="0"/>
        <v>-1</v>
      </c>
    </row>
    <row r="21" ht="36" customHeight="1" spans="1:4">
      <c r="A21" s="398" t="s">
        <v>1241</v>
      </c>
      <c r="B21" s="399">
        <v>1914</v>
      </c>
      <c r="C21" s="399">
        <v>4070</v>
      </c>
      <c r="D21" s="400">
        <f t="shared" si="0"/>
        <v>1.1264</v>
      </c>
    </row>
    <row r="22" ht="36" customHeight="1" spans="1:4">
      <c r="A22" s="398" t="s">
        <v>1242</v>
      </c>
      <c r="B22" s="399">
        <v>2855</v>
      </c>
      <c r="C22" s="399"/>
      <c r="D22" s="400">
        <f t="shared" si="0"/>
        <v>-1</v>
      </c>
    </row>
    <row r="23" ht="36" customHeight="1" spans="1:4">
      <c r="A23" s="405" t="s">
        <v>1243</v>
      </c>
      <c r="B23" s="406">
        <f>SUM(B4:B22)</f>
        <v>82302</v>
      </c>
      <c r="C23" s="406">
        <f>SUM(C4:C22)</f>
        <v>50000</v>
      </c>
      <c r="D23" s="400">
        <f t="shared" si="0"/>
        <v>-0.3925</v>
      </c>
    </row>
  </sheetData>
  <autoFilter xmlns:etc="http://www.wps.cn/officeDocument/2017/etCustomData" ref="A3:F23" etc:filterBottomFollowUsedRange="0">
    <extLst/>
  </autoFilter>
  <mergeCells count="1">
    <mergeCell ref="A1:F1"/>
  </mergeCells>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C33"/>
  <sheetViews>
    <sheetView workbookViewId="0">
      <selection activeCell="A1" sqref="A1:C1"/>
    </sheetView>
  </sheetViews>
  <sheetFormatPr defaultColWidth="9" defaultRowHeight="13.5" outlineLevelCol="2"/>
  <cols>
    <col min="1" max="1" width="49.5" style="1" customWidth="1"/>
    <col min="2" max="2" width="13.6333333333333" style="1" customWidth="1"/>
    <col min="3" max="3" width="23.5" style="270" customWidth="1"/>
    <col min="4" max="16379" width="9" style="1"/>
  </cols>
  <sheetData>
    <row r="1" s="267" customFormat="1" ht="30" customHeight="1" spans="1:3">
      <c r="A1" s="271" t="s">
        <v>10</v>
      </c>
      <c r="B1" s="271"/>
      <c r="C1" s="271"/>
    </row>
    <row r="2" s="1" customFormat="1" spans="3:3">
      <c r="C2" s="270"/>
    </row>
    <row r="3" s="268" customFormat="1" ht="37.8" customHeight="1" spans="1:3">
      <c r="A3" s="272" t="s">
        <v>1244</v>
      </c>
      <c r="B3" s="273" t="s">
        <v>1245</v>
      </c>
      <c r="C3" s="274" t="s">
        <v>49</v>
      </c>
    </row>
    <row r="4" s="269" customFormat="1" ht="20.1" customHeight="1" spans="1:3">
      <c r="A4" s="275" t="s">
        <v>1246</v>
      </c>
      <c r="B4" s="276">
        <v>2240702</v>
      </c>
      <c r="C4" s="277">
        <v>50</v>
      </c>
    </row>
    <row r="5" s="269" customFormat="1" ht="20.1" customHeight="1" spans="1:3">
      <c r="A5" s="275" t="s">
        <v>1247</v>
      </c>
      <c r="B5" s="276">
        <v>2210108</v>
      </c>
      <c r="C5" s="277">
        <v>7000</v>
      </c>
    </row>
    <row r="6" s="269" customFormat="1" ht="20.1" customHeight="1" spans="1:3">
      <c r="A6" s="275" t="s">
        <v>1248</v>
      </c>
      <c r="B6" s="276">
        <v>2150510</v>
      </c>
      <c r="C6" s="277">
        <v>100</v>
      </c>
    </row>
    <row r="7" s="269" customFormat="1" ht="20.1" customHeight="1" spans="1:3">
      <c r="A7" s="275" t="s">
        <v>1247</v>
      </c>
      <c r="B7" s="276">
        <v>2100201</v>
      </c>
      <c r="C7" s="277">
        <v>2500</v>
      </c>
    </row>
    <row r="8" s="269" customFormat="1" ht="20.1" customHeight="1" spans="1:3">
      <c r="A8" s="275" t="s">
        <v>1249</v>
      </c>
      <c r="B8" s="276">
        <v>2240106</v>
      </c>
      <c r="C8" s="277">
        <v>20</v>
      </c>
    </row>
    <row r="9" s="269" customFormat="1" ht="20.1" customHeight="1" spans="1:3">
      <c r="A9" s="275" t="s">
        <v>1250</v>
      </c>
      <c r="B9" s="276">
        <v>2140123</v>
      </c>
      <c r="C9" s="277">
        <v>100</v>
      </c>
    </row>
    <row r="10" s="269" customFormat="1" ht="20.1" customHeight="1" spans="1:3">
      <c r="A10" s="275" t="s">
        <v>1251</v>
      </c>
      <c r="B10" s="276">
        <v>2150510</v>
      </c>
      <c r="C10" s="277">
        <v>700</v>
      </c>
    </row>
    <row r="11" s="269" customFormat="1" ht="20.1" customHeight="1" spans="1:3">
      <c r="A11" s="275" t="s">
        <v>1252</v>
      </c>
      <c r="B11" s="276">
        <v>2140104</v>
      </c>
      <c r="C11" s="277">
        <v>300</v>
      </c>
    </row>
    <row r="12" s="269" customFormat="1" ht="20.1" customHeight="1" spans="1:3">
      <c r="A12" s="275" t="s">
        <v>1247</v>
      </c>
      <c r="B12" s="276">
        <v>2240602</v>
      </c>
      <c r="C12" s="277">
        <v>1000</v>
      </c>
    </row>
    <row r="13" s="269" customFormat="1" ht="20.1" customHeight="1" spans="1:3">
      <c r="A13" s="275" t="s">
        <v>1247</v>
      </c>
      <c r="B13" s="276">
        <v>2110302</v>
      </c>
      <c r="C13" s="277">
        <v>2500</v>
      </c>
    </row>
    <row r="14" s="269" customFormat="1" ht="20.1" customHeight="1" spans="1:3">
      <c r="A14" s="275" t="s">
        <v>1247</v>
      </c>
      <c r="B14" s="276">
        <v>2130305</v>
      </c>
      <c r="C14" s="277">
        <v>6800</v>
      </c>
    </row>
    <row r="15" s="269" customFormat="1" ht="20.1" customHeight="1" spans="1:3">
      <c r="A15" s="275" t="s">
        <v>1251</v>
      </c>
      <c r="B15" s="276">
        <v>2150510</v>
      </c>
      <c r="C15" s="277">
        <v>500</v>
      </c>
    </row>
    <row r="16" s="269" customFormat="1" ht="20.1" customHeight="1" spans="1:3">
      <c r="A16" s="275" t="s">
        <v>1253</v>
      </c>
      <c r="B16" s="276">
        <v>2130305</v>
      </c>
      <c r="C16" s="277">
        <v>7560</v>
      </c>
    </row>
    <row r="17" s="269" customFormat="1" ht="20.1" customHeight="1" spans="1:3">
      <c r="A17" s="275" t="s">
        <v>1254</v>
      </c>
      <c r="B17" s="276">
        <v>2010499</v>
      </c>
      <c r="C17" s="277">
        <v>500</v>
      </c>
    </row>
    <row r="18" s="269" customFormat="1" ht="20.1" customHeight="1" spans="1:3">
      <c r="A18" s="275" t="s">
        <v>1255</v>
      </c>
      <c r="B18" s="276">
        <v>2140106</v>
      </c>
      <c r="C18" s="277">
        <v>800</v>
      </c>
    </row>
    <row r="19" s="269" customFormat="1" ht="20.1" customHeight="1" spans="1:3">
      <c r="A19" s="275" t="s">
        <v>1247</v>
      </c>
      <c r="B19" s="276">
        <v>2070307</v>
      </c>
      <c r="C19" s="277">
        <v>100</v>
      </c>
    </row>
    <row r="20" s="269" customFormat="1" ht="20.1" customHeight="1" spans="1:3">
      <c r="A20" s="275" t="s">
        <v>1247</v>
      </c>
      <c r="B20" s="276">
        <v>2081004</v>
      </c>
      <c r="C20" s="277">
        <v>800</v>
      </c>
    </row>
    <row r="21" s="269" customFormat="1" ht="20.1" customHeight="1" spans="1:3">
      <c r="A21" s="275" t="s">
        <v>1256</v>
      </c>
      <c r="B21" s="276">
        <v>2070899</v>
      </c>
      <c r="C21" s="277">
        <v>500</v>
      </c>
    </row>
    <row r="22" s="269" customFormat="1" ht="20.1" customHeight="1" spans="1:3">
      <c r="A22" s="275" t="s">
        <v>1257</v>
      </c>
      <c r="B22" s="276">
        <v>2059999</v>
      </c>
      <c r="C22" s="277">
        <v>500</v>
      </c>
    </row>
    <row r="23" s="269" customFormat="1" ht="20.1" customHeight="1" spans="1:3">
      <c r="A23" s="275" t="s">
        <v>1258</v>
      </c>
      <c r="B23" s="276">
        <v>2060499</v>
      </c>
      <c r="C23" s="277">
        <v>300</v>
      </c>
    </row>
    <row r="24" s="268" customFormat="1" ht="20.1" customHeight="1" spans="1:3">
      <c r="A24" s="275" t="s">
        <v>1259</v>
      </c>
      <c r="B24" s="276">
        <v>21305</v>
      </c>
      <c r="C24" s="277">
        <v>8500</v>
      </c>
    </row>
    <row r="25" s="269" customFormat="1" ht="20.1" customHeight="1" spans="1:3">
      <c r="A25" s="275" t="s">
        <v>1260</v>
      </c>
      <c r="B25" s="276">
        <v>2012399</v>
      </c>
      <c r="C25" s="277">
        <v>290</v>
      </c>
    </row>
    <row r="26" s="269" customFormat="1" ht="20.1" customHeight="1" spans="1:3">
      <c r="A26" s="275" t="s">
        <v>1261</v>
      </c>
      <c r="B26" s="276">
        <v>2130199</v>
      </c>
      <c r="C26" s="277">
        <v>1000</v>
      </c>
    </row>
    <row r="27" s="269" customFormat="1" ht="20.1" customHeight="1" spans="1:3">
      <c r="A27" s="275" t="s">
        <v>1262</v>
      </c>
      <c r="B27" s="276">
        <v>2169999</v>
      </c>
      <c r="C27" s="277">
        <v>2580</v>
      </c>
    </row>
    <row r="28" s="269" customFormat="1" ht="20.1" customHeight="1" spans="1:3">
      <c r="A28" s="275" t="s">
        <v>1263</v>
      </c>
      <c r="B28" s="276">
        <v>2240601</v>
      </c>
      <c r="C28" s="277">
        <v>1500</v>
      </c>
    </row>
    <row r="29" s="269" customFormat="1" ht="20.1" customHeight="1" spans="1:3">
      <c r="A29" s="275" t="s">
        <v>1264</v>
      </c>
      <c r="B29" s="276">
        <v>2110399</v>
      </c>
      <c r="C29" s="277">
        <v>1500</v>
      </c>
    </row>
    <row r="30" s="269" customFormat="1" ht="20.1" customHeight="1" spans="1:3">
      <c r="A30" s="275" t="s">
        <v>1265</v>
      </c>
      <c r="B30" s="276">
        <v>2130209</v>
      </c>
      <c r="C30" s="277">
        <v>500</v>
      </c>
    </row>
    <row r="31" s="269" customFormat="1" ht="20.1" customHeight="1" spans="1:3">
      <c r="A31" s="275"/>
      <c r="B31" s="276">
        <v>2240601</v>
      </c>
      <c r="C31" s="277">
        <v>1500</v>
      </c>
    </row>
    <row r="32" s="1" customFormat="1" ht="20.1" customHeight="1" spans="1:3">
      <c r="A32" s="278"/>
      <c r="B32" s="279"/>
      <c r="C32" s="280">
        <f>SUM(C4:C31)</f>
        <v>50000</v>
      </c>
    </row>
    <row r="33" s="1" customFormat="1" ht="20.1" customHeight="1" spans="3:3">
      <c r="C33" s="270"/>
    </row>
  </sheetData>
  <mergeCells count="1">
    <mergeCell ref="A1:C1"/>
  </mergeCells>
  <pageMargins left="0.751388888888889" right="0.751388888888889" top="1" bottom="1" header="0.5" footer="0.5"/>
  <pageSetup paperSize="9" orientation="portrait" horizontalDpi="600"/>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D18"/>
  <sheetViews>
    <sheetView showGridLines="0" showZeros="0" view="pageBreakPreview" zoomScaleNormal="85" workbookViewId="0">
      <selection activeCell="A1" sqref="A1:D1"/>
    </sheetView>
  </sheetViews>
  <sheetFormatPr defaultColWidth="9" defaultRowHeight="14.25" outlineLevelCol="3"/>
  <cols>
    <col min="1" max="1" width="43.6333333333333" style="161" customWidth="1"/>
    <col min="2" max="2" width="20.6333333333333" style="163" customWidth="1"/>
    <col min="3" max="3" width="20.6333333333333" style="161" customWidth="1"/>
    <col min="4" max="4" width="20" style="326" customWidth="1"/>
    <col min="5" max="16371" width="9" style="161"/>
    <col min="16372" max="16373" width="35.6333333333333" style="161"/>
    <col min="16374" max="16384" width="9" style="161"/>
  </cols>
  <sheetData>
    <row r="1" ht="45" customHeight="1" spans="1:4">
      <c r="A1" s="381" t="s">
        <v>11</v>
      </c>
      <c r="B1" s="381"/>
      <c r="C1" s="381"/>
      <c r="D1" s="381"/>
    </row>
    <row r="2" ht="20.1" customHeight="1" spans="1:4">
      <c r="A2" s="167"/>
      <c r="B2" s="167"/>
      <c r="C2" s="382"/>
      <c r="D2" s="383" t="s">
        <v>46</v>
      </c>
    </row>
    <row r="3" s="162" customFormat="1" ht="45" customHeight="1" spans="1:4">
      <c r="A3" s="175" t="s">
        <v>1266</v>
      </c>
      <c r="B3" s="175" t="s">
        <v>1243</v>
      </c>
      <c r="C3" s="384" t="s">
        <v>1267</v>
      </c>
      <c r="D3" s="384" t="s">
        <v>1268</v>
      </c>
    </row>
    <row r="4" ht="36" customHeight="1" spans="1:4">
      <c r="A4" s="385" t="s">
        <v>1269</v>
      </c>
      <c r="B4" s="386">
        <f t="shared" ref="B4:B13" si="0">SUM(C4:D4)</f>
        <v>10488</v>
      </c>
      <c r="C4" s="386">
        <f>SUM(C5:C13)</f>
        <v>0</v>
      </c>
      <c r="D4" s="386">
        <f>SUM(D5:D13)</f>
        <v>10488</v>
      </c>
    </row>
    <row r="5" ht="36" customHeight="1" spans="1:4">
      <c r="A5" s="183" t="s">
        <v>1270</v>
      </c>
      <c r="B5" s="387">
        <f t="shared" si="0"/>
        <v>1473</v>
      </c>
      <c r="C5" s="387"/>
      <c r="D5" s="388">
        <v>1473</v>
      </c>
    </row>
    <row r="6" ht="36" customHeight="1" spans="1:4">
      <c r="A6" s="183" t="s">
        <v>1271</v>
      </c>
      <c r="B6" s="387">
        <f t="shared" si="0"/>
        <v>1268</v>
      </c>
      <c r="C6" s="387"/>
      <c r="D6" s="388">
        <v>1268</v>
      </c>
    </row>
    <row r="7" ht="36" customHeight="1" spans="1:4">
      <c r="A7" s="183" t="s">
        <v>1272</v>
      </c>
      <c r="B7" s="387">
        <f t="shared" si="0"/>
        <v>1393</v>
      </c>
      <c r="C7" s="387"/>
      <c r="D7" s="388">
        <v>1393</v>
      </c>
    </row>
    <row r="8" ht="36" customHeight="1" spans="1:4">
      <c r="A8" s="183" t="s">
        <v>1273</v>
      </c>
      <c r="B8" s="387">
        <f t="shared" si="0"/>
        <v>1121</v>
      </c>
      <c r="C8" s="387"/>
      <c r="D8" s="388">
        <v>1121</v>
      </c>
    </row>
    <row r="9" ht="36" customHeight="1" spans="1:4">
      <c r="A9" s="183" t="s">
        <v>1274</v>
      </c>
      <c r="B9" s="387">
        <f t="shared" si="0"/>
        <v>1214</v>
      </c>
      <c r="C9" s="387"/>
      <c r="D9" s="388">
        <v>1214</v>
      </c>
    </row>
    <row r="10" ht="36" customHeight="1" spans="1:4">
      <c r="A10" s="183" t="s">
        <v>1275</v>
      </c>
      <c r="B10" s="387">
        <f t="shared" si="0"/>
        <v>987</v>
      </c>
      <c r="C10" s="387"/>
      <c r="D10" s="388">
        <v>987</v>
      </c>
    </row>
    <row r="11" ht="36" customHeight="1" spans="1:4">
      <c r="A11" s="183" t="s">
        <v>1276</v>
      </c>
      <c r="B11" s="387">
        <f t="shared" si="0"/>
        <v>1076</v>
      </c>
      <c r="C11" s="387"/>
      <c r="D11" s="388">
        <v>1076</v>
      </c>
    </row>
    <row r="12" ht="36" customHeight="1" spans="1:4">
      <c r="A12" s="183" t="s">
        <v>1277</v>
      </c>
      <c r="B12" s="387">
        <f t="shared" si="0"/>
        <v>906</v>
      </c>
      <c r="C12" s="387"/>
      <c r="D12" s="388">
        <v>906</v>
      </c>
    </row>
    <row r="13" ht="36" customHeight="1" spans="1:4">
      <c r="A13" s="183" t="s">
        <v>1278</v>
      </c>
      <c r="B13" s="387">
        <f t="shared" si="0"/>
        <v>1050</v>
      </c>
      <c r="C13" s="387"/>
      <c r="D13" s="388">
        <v>1050</v>
      </c>
    </row>
    <row r="14" ht="36" customHeight="1" spans="1:4">
      <c r="A14" s="385" t="s">
        <v>1279</v>
      </c>
      <c r="B14" s="386"/>
      <c r="C14" s="386"/>
      <c r="D14" s="386"/>
    </row>
    <row r="15" spans="2:4">
      <c r="B15" s="389"/>
      <c r="C15" s="390"/>
      <c r="D15" s="391"/>
    </row>
    <row r="16" spans="3:3">
      <c r="C16" s="392"/>
    </row>
    <row r="17" spans="3:3">
      <c r="C17" s="392"/>
    </row>
    <row r="18" spans="3:3">
      <c r="C18" s="392"/>
    </row>
  </sheetData>
  <mergeCells count="1">
    <mergeCell ref="A1:D1"/>
  </mergeCells>
  <conditionalFormatting sqref="D1">
    <cfRule type="cellIs" dxfId="0" priority="3" stopIfTrue="1" operator="greaterThanOrEqual">
      <formula>10</formula>
    </cfRule>
    <cfRule type="cellIs" dxfId="0" priority="4" stopIfTrue="1" operator="lessThanOrEqual">
      <formula>-1</formula>
    </cfRule>
  </conditionalFormatting>
  <conditionalFormatting sqref="B3:C3">
    <cfRule type="cellIs" dxfId="0" priority="2" stopIfTrue="1" operator="lessThanOrEqual">
      <formula>-1</formula>
    </cfRule>
  </conditionalFormatting>
  <conditionalFormatting sqref="B4:C5 C9:C14 D4 B6 C6:C7 D14">
    <cfRule type="cellIs" dxfId="0" priority="1" stopIfTrue="1" operator="lessThanOrEqual">
      <formula>-1</formula>
    </cfRule>
  </conditionalFormatting>
  <printOptions horizontalCentered="1"/>
  <pageMargins left="0.472222222222222" right="0.393055555555556" top="0.747916666666667" bottom="0.747916666666667" header="0.314583333333333" footer="0.314583333333333"/>
  <pageSetup paperSize="9" scale="75" orientation="portrait"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云南省财政厅</Company>
  <Application>Microsoft Excel</Application>
  <HeadingPairs>
    <vt:vector size="2" baseType="variant">
      <vt:variant>
        <vt:lpstr>工作表</vt:lpstr>
      </vt:variant>
      <vt:variant>
        <vt:i4>42</vt:i4>
      </vt:variant>
    </vt:vector>
  </HeadingPairs>
  <TitlesOfParts>
    <vt:vector size="42" baseType="lpstr">
      <vt:lpstr>目录</vt:lpstr>
      <vt:lpstr>1-1</vt:lpstr>
      <vt:lpstr>1-2</vt:lpstr>
      <vt:lpstr>1-3</vt:lpstr>
      <vt:lpstr>1-4</vt:lpstr>
      <vt:lpstr>1-5</vt:lpstr>
      <vt:lpstr>1-6</vt:lpstr>
      <vt:lpstr>1-7</vt:lpstr>
      <vt:lpstr>1-8</vt:lpstr>
      <vt:lpstr>1-9</vt:lpstr>
      <vt:lpstr>1-10</vt:lpstr>
      <vt:lpstr>2-1</vt:lpstr>
      <vt:lpstr>2-2</vt:lpstr>
      <vt:lpstr>2-3</vt:lpstr>
      <vt:lpstr>2-4</vt:lpstr>
      <vt:lpstr>2-5</vt:lpstr>
      <vt:lpstr>2-6</vt:lpstr>
      <vt:lpstr>2-7</vt:lpstr>
      <vt:lpstr>3-1</vt:lpstr>
      <vt:lpstr>3-2</vt:lpstr>
      <vt:lpstr>3-3</vt:lpstr>
      <vt:lpstr>3-4</vt:lpstr>
      <vt:lpstr>3-5 </vt:lpstr>
      <vt:lpstr>3-6</vt:lpstr>
      <vt:lpstr>3-7</vt:lpstr>
      <vt:lpstr>4-1</vt:lpstr>
      <vt:lpstr>4-2</vt:lpstr>
      <vt:lpstr>4-3</vt:lpstr>
      <vt:lpstr>4-4</vt:lpstr>
      <vt:lpstr>4-5</vt:lpstr>
      <vt:lpstr>5-1</vt:lpstr>
      <vt:lpstr>5-2</vt:lpstr>
      <vt:lpstr>5-3</vt:lpstr>
      <vt:lpstr>5-4 </vt:lpstr>
      <vt:lpstr>5-5</vt:lpstr>
      <vt:lpstr>5-6 </vt:lpstr>
      <vt:lpstr>5-7 </vt:lpstr>
      <vt:lpstr>5-8</vt:lpstr>
      <vt:lpstr>5-9</vt:lpstr>
      <vt:lpstr>5-10 </vt:lpstr>
      <vt:lpstr>6-1</vt:lpstr>
      <vt:lpstr>6-2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段中杰</dc:creator>
  <cp:lastModifiedBy>韩艺</cp:lastModifiedBy>
  <dcterms:created xsi:type="dcterms:W3CDTF">2006-09-16T00:00:00Z</dcterms:created>
  <cp:lastPrinted>2020-05-07T10:46:00Z</cp:lastPrinted>
  <dcterms:modified xsi:type="dcterms:W3CDTF">2025-08-06T02:17:41Z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BD7229E16F75462B819E83A933B694AC</vt:lpwstr>
  </property>
</Properties>
</file>